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9.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C:\Users\NCBLRL158\Downloads\"/>
    </mc:Choice>
  </mc:AlternateContent>
  <xr:revisionPtr revIDLastSave="0" documentId="13_ncr:1_{91A0FC30-6577-481D-BAB2-FF23141E40E1}" xr6:coauthVersionLast="47" xr6:coauthVersionMax="47" xr10:uidLastSave="{00000000-0000-0000-0000-000000000000}"/>
  <bookViews>
    <workbookView xWindow="-120" yWindow="-120" windowWidth="20730" windowHeight="11160" tabRatio="824" firstSheet="22" activeTab="27" xr2:uid="{00000000-000D-0000-FFFF-FFFF00000000}"/>
  </bookViews>
  <sheets>
    <sheet name="Business Profile" sheetId="1" r:id="rId1"/>
    <sheet name="Shareholding Pattern" sheetId="2" r:id="rId2"/>
    <sheet name="ROC" sheetId="3" r:id="rId3"/>
    <sheet name="GST" sheetId="4" r:id="rId4"/>
    <sheet name="KYC" sheetId="5" r:id="rId5"/>
    <sheet name="ITR Verification" sheetId="6" r:id="rId6"/>
    <sheet name="Credit Rating" sheetId="7" r:id="rId7"/>
    <sheet name="CA" sheetId="8" r:id="rId8"/>
    <sheet name="UDIN " sheetId="9" r:id="rId9"/>
    <sheet name="LEI" sheetId="10" r:id="rId10"/>
    <sheet name="EPFO-Check" sheetId="11" r:id="rId11"/>
    <sheet name="ESIC-Check" sheetId="12" r:id="rId12"/>
    <sheet name="Udyam Verification " sheetId="18" state="hidden" r:id="rId13"/>
    <sheet name="Google-Check" sheetId="13" r:id="rId14"/>
    <sheet name="MyNeta" sheetId="14" r:id="rId15"/>
    <sheet name="Crime-Check Summary" sheetId="44" r:id="rId16"/>
    <sheet name="Crime-Check (A1)" sheetId="19" r:id="rId17"/>
    <sheet name="Crime-Check (A2)" sheetId="45" r:id="rId18"/>
    <sheet name="Crime-Check (A3)" sheetId="70" r:id="rId19"/>
    <sheet name="Crime-Check (C1)" sheetId="68" r:id="rId20"/>
    <sheet name="Crime-Check (C2)" sheetId="69" r:id="rId21"/>
    <sheet name="Crime-Check (C3)" sheetId="71" r:id="rId22"/>
    <sheet name="Fin-CRISIL(1)" sheetId="32" r:id="rId23"/>
    <sheet name="Notes - CRISIL(1)" sheetId="35" r:id="rId24"/>
    <sheet name="Ratio - CRISIL(1)" sheetId="36" r:id="rId25"/>
    <sheet name="Graphs - CRISIL(1)" sheetId="28" r:id="rId26"/>
    <sheet name="Chart Tables(1)" sheetId="21" r:id="rId27"/>
    <sheet name="Consolidated Fin - CRISIL" sheetId="55" r:id="rId28"/>
    <sheet name="Consolidated Fin Ratio - CRISIL" sheetId="57" r:id="rId29"/>
    <sheet name="NC-RTR" sheetId="23" r:id="rId30"/>
    <sheet name="WC-Loan Track" sheetId="30" state="hidden" r:id="rId31"/>
    <sheet name="Banking Summary" sheetId="24" state="hidden" r:id="rId32"/>
    <sheet name="Mandatory Docs Checklist" sheetId="31" state="hidden" r:id="rId33"/>
    <sheet name="Observation" sheetId="26" r:id="rId34"/>
    <sheet name="Crime Check Parameters - Lists" sheetId="29" state="hidden" r:id="rId35"/>
  </sheets>
  <definedNames>
    <definedName name="____xlfn_IFERROR">#REF!</definedName>
    <definedName name="___INDEX_SHEET___ASAP_Utilities" localSheetId="31">#REF!</definedName>
    <definedName name="___INDEX_SHEET___ASAP_Utilities">#REF!</definedName>
    <definedName name="___xlfn_IFERROR">#REF!</definedName>
    <definedName name="__xlfn_IFERROR">#REF!</definedName>
    <definedName name="_Key1" localSheetId="31">#REF!</definedName>
    <definedName name="_Key1">#REF!</definedName>
    <definedName name="_Key2">#REF!</definedName>
    <definedName name="_Order1">255</definedName>
    <definedName name="_Order2">255</definedName>
    <definedName name="_Parse_In">#REF!</definedName>
    <definedName name="_Parse_Out">#REF!</definedName>
    <definedName name="_Sort">#REF!</definedName>
    <definedName name="A" localSheetId="31">#REF!</definedName>
    <definedName name="A">#REF!</definedName>
    <definedName name="Abrasives_and_Grinding__Mfg_Segment_" localSheetId="31">#REF!</definedName>
    <definedName name="Abrasives_and_Grinding__Mfg_Segment_">#REF!</definedName>
    <definedName name="Abrasives_and_Grinding_Service_Segment" localSheetId="31">#REF!</definedName>
    <definedName name="Abrasives_and_Grinding_Service_Segment">#REF!</definedName>
    <definedName name="Abrasives_and_Grinding_Trading_Segment" localSheetId="31">#REF!</definedName>
    <definedName name="Abrasives_and_Grinding_Trading_Segment">#REF!</definedName>
    <definedName name="Acc_Type" localSheetId="31">OFFSET(#REF!,0,0,COUNTA(#REF!),1)</definedName>
    <definedName name="Acc_Type">OFFSET(#REF!,0,0,COUNTA(#REF!),1)</definedName>
    <definedName name="Accnt_Holder">#REF!</definedName>
    <definedName name="ADBSA">#REF!</definedName>
    <definedName name="Age">#REF!</definedName>
    <definedName name="Age_Proof">OFFSET(#REF!,0,0,COUNTA(#REF!),1)</definedName>
    <definedName name="Agriculture_Services_Industry">#REF!</definedName>
    <definedName name="Aluminium_and_Aluminium_Products__manufacturers__Service_Segment">#REF!</definedName>
    <definedName name="Amount" localSheetId="31">#REF!</definedName>
    <definedName name="Amount" localSheetId="14">#REF!</definedName>
    <definedName name="Amount">#REF!</definedName>
    <definedName name="Animal_Feed_Service_Segment" localSheetId="31">#REF!</definedName>
    <definedName name="Animal_Feed_Service_Segment">#REF!</definedName>
    <definedName name="Animal_Feed_Trading_Segment" localSheetId="31">#REF!</definedName>
    <definedName name="Animal_Feed_Trading_Segment">#REF!</definedName>
    <definedName name="Applicant" localSheetId="31">#REF!</definedName>
    <definedName name="Applicant">#REF!</definedName>
    <definedName name="AppScore">#REF!</definedName>
    <definedName name="Asset_Description" localSheetId="31">#REF!</definedName>
    <definedName name="Asset_Description">#REF!</definedName>
    <definedName name="aud_opinion">#REF!</definedName>
    <definedName name="AuthCap" localSheetId="31">#REF!</definedName>
    <definedName name="AuthCap" localSheetId="7">#REF!</definedName>
    <definedName name="AuthCap" localSheetId="16">#REF!</definedName>
    <definedName name="AuthCap" localSheetId="17">#REF!</definedName>
    <definedName name="AuthCap" localSheetId="18">#REF!</definedName>
    <definedName name="AuthCap" localSheetId="19">#REF!</definedName>
    <definedName name="AuthCap" localSheetId="20">#REF!</definedName>
    <definedName name="AuthCap" localSheetId="21">#REF!</definedName>
    <definedName name="AuthCap" localSheetId="10">#REF!</definedName>
    <definedName name="AuthCap" localSheetId="13">#REF!</definedName>
    <definedName name="AuthCap" localSheetId="4">#REF!</definedName>
    <definedName name="AuthCap" localSheetId="14">#REF!</definedName>
    <definedName name="AuthCap" localSheetId="8">#REF!</definedName>
    <definedName name="AuthCap" localSheetId="12">#REF!</definedName>
    <definedName name="AuthCap">#REF!</definedName>
    <definedName name="Auto_Ancilliaries_Service_Segment" localSheetId="31">#REF!</definedName>
    <definedName name="Auto_Ancilliaries_Service_Segment">#REF!</definedName>
    <definedName name="Auto_Ancilliaries_Services_Industry" localSheetId="31">#REF!</definedName>
    <definedName name="Auto_Ancilliaries_Services_Industry">#REF!</definedName>
    <definedName name="Automobile_2W_M" localSheetId="31">#REF!</definedName>
    <definedName name="Automobile_2W_M">#REF!</definedName>
    <definedName name="Automobile_2W_Services_Industry" localSheetId="31">#REF!</definedName>
    <definedName name="Automobile_2W_Services_Industry">#REF!</definedName>
    <definedName name="Aviation_M">#REF!</definedName>
    <definedName name="Aviation_Trading">#REF!</definedName>
    <definedName name="B">#REF!</definedName>
    <definedName name="Bank_Accs">OFFSET(#REF!,0,0,COUNTA(#REF!),1)</definedName>
    <definedName name="Bank_AcType">OFFSET(#REF!,0,0,COUNTA(#REF!),1)</definedName>
    <definedName name="Bank_Category">OFFSET(#REF!,0,0,COUNTA(#REF!),1)</definedName>
    <definedName name="Bank_Verification">OFFSET(#REF!,0,0,COUNTA(#REF!),1)</definedName>
    <definedName name="BankChart1">OFFSET(#REF!,0,0,3,COUNTIFS(#REF!,"&gt;0"))</definedName>
    <definedName name="Banking_1">#REF!</definedName>
    <definedName name="BankNames">#REF!</definedName>
    <definedName name="BankTable">OFFSET(#REF!,0,0,COUNTA(#REF!:#REF!),5)</definedName>
    <definedName name="Bearings_Service_Segment">#REF!</definedName>
    <definedName name="Bearings_Trading_Segment">#REF!</definedName>
    <definedName name="Beer__Wine_and_Distilled_Alcoholic_Beverages_Service_Segment">#REF!</definedName>
    <definedName name="Beg_Bal">#REF!</definedName>
    <definedName name="Benefit">#REF!</definedName>
    <definedName name="Benefit_Sch" localSheetId="31">#REF!</definedName>
    <definedName name="Benefit_Sch">#REF!</definedName>
    <definedName name="Bicycle_M">#REF!</definedName>
    <definedName name="Bicycle_Services_Industry">#REF!</definedName>
    <definedName name="Bicycle_Trading">#REF!</definedName>
    <definedName name="Biotech__Research_Service_Segment">#REF!</definedName>
    <definedName name="Biotech_Research_Trading_Segment">#REF!</definedName>
    <definedName name="Biz_Type">#REF!</definedName>
    <definedName name="Bkg_Surr">#REF!</definedName>
    <definedName name="Blank">#REF!</definedName>
    <definedName name="Books__office_supplies_and_stationery_Service_Segment">#REF!</definedName>
    <definedName name="Books_office_supplies_and_stationery__Mfg_Segment_">#REF!</definedName>
    <definedName name="Borrowers">OFFSET(#REF!,0,0,1,COUNTA(#REF!))</definedName>
    <definedName name="Bounce">#REF!</definedName>
    <definedName name="branch_code">#REF!</definedName>
    <definedName name="Branches">#REF!</definedName>
    <definedName name="Breweries__Distilleries_Service_Segment">#REF!</definedName>
    <definedName name="Breweries_Distilleries__Mfg_Segment_">#REF!</definedName>
    <definedName name="Breweries_Distilleries_Trading_Segment">#REF!</definedName>
    <definedName name="Brokers_and_Agents__Mfg_Segment_">#REF!</definedName>
    <definedName name="Brokers_and_Agents_Service_Segment">#REF!</definedName>
    <definedName name="Brokers_and_Agents_Trading_Segment">#REF!</definedName>
    <definedName name="Bureau_Dev1">OFFSET(#REF!,0,0,COUNTA(#REF!),1)</definedName>
    <definedName name="Bureau_Dev2">OFFSET(#REF!,0,0,COUNTA(#REF!),1)</definedName>
    <definedName name="Bureau_Dev3">OFFSET(#REF!,0,0,COUNTA(#REF!),1)</definedName>
    <definedName name="C_ADB">#REF!</definedName>
    <definedName name="C_CI10">#REF!</definedName>
    <definedName name="C_CI5">#REF!</definedName>
    <definedName name="C_TI">#REF!</definedName>
    <definedName name="C_TPD">#REF!</definedName>
    <definedName name="Cable_and_other_pay_TV_services__Mfg_Segment_">#REF!</definedName>
    <definedName name="Cable_and_other_pay_TV_services_Trading_Segment">#REF!</definedName>
    <definedName name="Cable_TV_M">#REF!</definedName>
    <definedName name="Cable_TV_Trading">#REF!</definedName>
    <definedName name="Carbon_black__Mfg_Segment_">#REF!</definedName>
    <definedName name="Carbon_black_Service_Segment">#REF!</definedName>
    <definedName name="Carbon_black_Trading_Segment">#REF!</definedName>
    <definedName name="CashSalTenor">#REF!</definedName>
    <definedName name="Casting_and_Forgings_Services_Industry">#REF!</definedName>
    <definedName name="Casting_and_Forgings_Trading">#REF!</definedName>
    <definedName name="Castings_and_Forgings_Service_Segment">#REF!</definedName>
    <definedName name="Castings_and_Forgings_Trading_Segment">#REF!</definedName>
    <definedName name="Caustic_Soda__Mfg_Segment_">#REF!</definedName>
    <definedName name="Caustic_Soda_Service_Segment">#REF!</definedName>
    <definedName name="Caustic_Soda_Trading_Segment">#REF!</definedName>
    <definedName name="Cement_and_Asbestos_Products_Service_Segment">#REF!</definedName>
    <definedName name="Cement_Services_Industry">#REF!</definedName>
    <definedName name="Chemical_Machinery_M">#REF!</definedName>
    <definedName name="Chemical_Machinery_Services_Industry">#REF!</definedName>
    <definedName name="Chemical_Machinery_Trading">#REF!</definedName>
    <definedName name="Chemicals__petrochemicals__specility_chemicals_Service_Segment">#REF!</definedName>
    <definedName name="Chemicals_Services_Industry">#REF!</definedName>
    <definedName name="CIBIL_Individual">#REF!</definedName>
    <definedName name="CIBIL_Score">OFFSET(#REF!,0,0,COUNTA(#REF!),1)</definedName>
    <definedName name="CIN" localSheetId="31">#REF!</definedName>
    <definedName name="CIN" localSheetId="7">#REF!</definedName>
    <definedName name="CIN" localSheetId="16">#REF!</definedName>
    <definedName name="CIN" localSheetId="17">#REF!</definedName>
    <definedName name="CIN" localSheetId="18">#REF!</definedName>
    <definedName name="CIN" localSheetId="19">#REF!</definedName>
    <definedName name="CIN" localSheetId="20">#REF!</definedName>
    <definedName name="CIN" localSheetId="21">#REF!</definedName>
    <definedName name="CIN" localSheetId="10">#REF!</definedName>
    <definedName name="CIN" localSheetId="13">#REF!</definedName>
    <definedName name="CIN" localSheetId="4">#REF!</definedName>
    <definedName name="CIN" localSheetId="14">#REF!</definedName>
    <definedName name="CIN" localSheetId="8">#REF!</definedName>
    <definedName name="CIN" localSheetId="12">#REF!</definedName>
    <definedName name="CIN">#REF!</definedName>
    <definedName name="CINStatus" localSheetId="31">#REF!</definedName>
    <definedName name="CINStatus" localSheetId="7">#REF!</definedName>
    <definedName name="CINStatus" localSheetId="16">#REF!</definedName>
    <definedName name="CINStatus" localSheetId="17">#REF!</definedName>
    <definedName name="CINStatus" localSheetId="18">#REF!</definedName>
    <definedName name="CINStatus" localSheetId="19">#REF!</definedName>
    <definedName name="CINStatus" localSheetId="20">#REF!</definedName>
    <definedName name="CINStatus" localSheetId="21">#REF!</definedName>
    <definedName name="CINStatus" localSheetId="10">#REF!</definedName>
    <definedName name="CINStatus" localSheetId="13">#REF!</definedName>
    <definedName name="CINStatus" localSheetId="4">#REF!</definedName>
    <definedName name="CINStatus" localSheetId="8">#REF!</definedName>
    <definedName name="CINStatus" localSheetId="12">#REF!</definedName>
    <definedName name="CINStatus">#REF!</definedName>
    <definedName name="CISA">#REF!</definedName>
    <definedName name="Clearing_and_Forwarding__Storage_and_Warehouding_agents_Service_Segment">#REF!</definedName>
    <definedName name="Clearing_and_Forwarding_Storage_and_Warehouding_agents__Mfg_Segment_">#REF!</definedName>
    <definedName name="Clearing_and_Forwarding_Storage_and_Warehouding_agents_Trading_Segment">#REF!</definedName>
    <definedName name="Clocks_and_Watches_Service_Segment">#REF!</definedName>
    <definedName name="Coaching_Classes__Mfg_Segment_">#REF!</definedName>
    <definedName name="Coaching_Classes_Service_Segment">#REF!</definedName>
    <definedName name="Coaching_Classes_Trading_Segment">#REF!</definedName>
    <definedName name="Coal_and_Lignite__Minerals_Service_Segment">#REF!</definedName>
    <definedName name="Coal_Services_Industry">#REF!</definedName>
    <definedName name="Cocoa__Confectionary__Dairy_packaged_food__bakery_Service_Segment">#REF!</definedName>
    <definedName name="Coffee_Producers_and_coffee_chains_Service_Segment">#REF!</definedName>
    <definedName name="Coffee_Services_Industry">#REF!</definedName>
    <definedName name="Cold_storage_chains__Mfg_Segment_">#REF!</definedName>
    <definedName name="Cold_storage_chains_Trading_Segment">#REF!</definedName>
    <definedName name="Cold_Storage_M">#REF!</definedName>
    <definedName name="Cold_Storage_Trading">#REF!</definedName>
    <definedName name="Commercial_CIBIL">OFFSET(#REF!,0,0,COUNTA(#REF!),1)</definedName>
    <definedName name="Commercial_CIBIL_Scores">OFFSET(#REF!,0,0,COUNTA(#REF!),1)</definedName>
    <definedName name="Commercial_residential_industrial_buildings__Mfg_Segment_">#REF!</definedName>
    <definedName name="Commercial_residential_industrial_buildings_Trading_Segment">#REF!</definedName>
    <definedName name="COMNAME" localSheetId="31">#REF!</definedName>
    <definedName name="COMNAME">#REF!</definedName>
    <definedName name="COMPANY">#REF!</definedName>
    <definedName name="Companyname">#REF!</definedName>
    <definedName name="Compressors_Service_Segment">#REF!</definedName>
    <definedName name="Compressors_Trading_Segment">#REF!</definedName>
    <definedName name="Computer_and_Peripherals_M">#REF!</definedName>
    <definedName name="Computer_and_Peripherals_Trading">#REF!</definedName>
    <definedName name="Computer_Software_and_Education_and_post_production_animation__Mfg_Segment_">#REF!</definedName>
    <definedName name="Computer_Software_and_Education_and_post_production_animation_Trading_Segment">#REF!</definedName>
    <definedName name="Computers___Hardware_Sales_and_service__networking_and_peripheral_sales_like_UPS_monitor_etc_Service_Segment">#REF!</definedName>
    <definedName name="Computers__Hardware_Sales_and_service_networking_and_peripheral_sales_like_UPS_monitor_etc__Mfg_Segment_">#REF!</definedName>
    <definedName name="Computers__Hardware_Sales_and_service_networking_and_peripheral_sales_like_UPS_monitor_etc_Trading_Segment">#REF!</definedName>
    <definedName name="Constitution">#REF!</definedName>
    <definedName name="Construction_Equipment__Mfg_Segment_">#REF!</definedName>
    <definedName name="Construction_Equipment_M">#REF!</definedName>
    <definedName name="Construction_Equipment_Service_Segment">#REF!</definedName>
    <definedName name="Construction_Equipment_Trading">#REF!</definedName>
    <definedName name="Construction_Equipment_Trading_Segment">#REF!</definedName>
    <definedName name="Construction_M">#REF!</definedName>
    <definedName name="Construction_materials__ceramic_tiles_Service_Segment">#REF!</definedName>
    <definedName name="Construction_Trading">#REF!</definedName>
    <definedName name="Consumer_Durables_M">#REF!</definedName>
    <definedName name="Consumer_Electronic_Spares_or_Components__Mfg_Segment_">#REF!</definedName>
    <definedName name="Consumer_Electronic_Spares_or_Components_Service_Segment">#REF!</definedName>
    <definedName name="Contractor__Mfg_Segment_">#REF!</definedName>
    <definedName name="Contractor_Trading_Segment">#REF!</definedName>
    <definedName name="Copper_and_Copper_Products_Service_Segment">#REF!</definedName>
    <definedName name="Cosmetics_and_Toiletries_Services_Industry">#REF!</definedName>
    <definedName name="Cotton__synthetic__blended__knitted_and_silk_fabric_or_cloth_Service_Segment">#REF!</definedName>
    <definedName name="Courier___Local_Service_Segment">#REF!</definedName>
    <definedName name="Courier___Local_Trading_Segment">#REF!</definedName>
    <definedName name="Courier___MNC_Cos__Trading_Segment">#REF!</definedName>
    <definedName name="Courier___MNC_Cosor_Service_Segment">#REF!</definedName>
    <definedName name="Courier__Local__Mfg_Segment_">#REF!</definedName>
    <definedName name="Courier__MNC_Cosor__Mfg_Segment_">#REF!</definedName>
    <definedName name="CRAMS___Formulations___API___Ayurveda___Bulk_Drugs_Trading_Segment">#REF!</definedName>
    <definedName name="CRAMS_or_Formulations_or_API_or_Ayurveda_or_Bulk_Drugs_Service_Segment">#REF!</definedName>
    <definedName name="Crude_Oil_and_Natural_Gas__Mfg_Segment_" localSheetId="31">#REF!</definedName>
    <definedName name="Crude_Oil_and_Natural_Gas__Mfg_Segment_">#REF!</definedName>
    <definedName name="Crude_Oil_and_Natural_Gas_Service_Segment" localSheetId="31">#REF!</definedName>
    <definedName name="Crude_Oil_and_Natural_Gas_Service_Segment">#REF!</definedName>
    <definedName name="Crude_Oil_and_Natural_Gas_Trading_Segment" localSheetId="31">#REF!</definedName>
    <definedName name="Crude_Oil_and_Natural_Gas_Trading_Segment">#REF!</definedName>
    <definedName name="Cum_Int" localSheetId="31">#REF!</definedName>
    <definedName name="Cum_Int">#REF!</definedName>
    <definedName name="Curr_Accs" localSheetId="31">#REF!</definedName>
    <definedName name="Curr_Accs">#REF!</definedName>
    <definedName name="Customer_Category">OFFSET(#REF!,0,0,COUNTA(#REF!),1)</definedName>
    <definedName name="Customer_Type">#REF!</definedName>
    <definedName name="Cycle_and_Accessories__Mfg_Segment_">#REF!</definedName>
    <definedName name="Cycle_and_Accessories_Service_Segment">#REF!</definedName>
    <definedName name="Cycle_and_Accessories_Trading_Segment">#REF!</definedName>
    <definedName name="Data">#REF!</definedName>
    <definedName name="date_established">#REF!</definedName>
    <definedName name="dcpd">#REF!</definedName>
    <definedName name="Designation">OFFSET(#REF!,0,0,COUNTA(#REF!),1)</definedName>
    <definedName name="Detergent_and_intermediaries__Mfg_Segment_">#REF!</definedName>
    <definedName name="Detergent_and_intermediaries_Service_Segment">#REF!</definedName>
    <definedName name="Detergent_and_intermediaries_Trading_Segment">#REF!</definedName>
    <definedName name="Deviation">#REF!</definedName>
    <definedName name="Diagnostic_Centre_Hospitals___Gyms___health_Centre_Trading_Segment">#REF!</definedName>
    <definedName name="Diagnostic_Centre_Hospitals_or_Gyms_or_health_Centre__Mfg_Segment_">#REF!</definedName>
    <definedName name="Disbursement_Mode">OFFSET(#REF!,0,0,COUNTA(#REF!),1)</definedName>
    <definedName name="Disributor_Dealers_Trading_Segment">#REF!</definedName>
    <definedName name="Disributor_or_Dealers__Mfg_Segment_">#REF!</definedName>
    <definedName name="Disributor_or_Dealers_Service_Segment">#REF!</definedName>
    <definedName name="Drug_Stores_Services_Industry">#REF!</definedName>
    <definedName name="Drugs_and_pharmaceuticals__drug_proprietaries_and_druggists_sundries_Service_Segment">#REF!</definedName>
    <definedName name="Dry_Fruits_Service_Segment">#REF!</definedName>
    <definedName name="Dyeing__cutting__stitching__any_other_process_Service_Segment">#REF!</definedName>
    <definedName name="Dyeing_cutting_stitching_any_other_process__Mfg_Segment_">#REF!</definedName>
    <definedName name="Dyeing_cutting_stitching_any_other_process_Trading_Segment">#REF!</definedName>
    <definedName name="Dyes_and_Pigments_Service_Segment">#REF!</definedName>
    <definedName name="Dyes_and_Pigments_Services_Industry">#REF!</definedName>
    <definedName name="Edible_Oils__Mfg_Segment_">#REF!</definedName>
    <definedName name="Edible_Oils_M">#REF!</definedName>
    <definedName name="Edible_Oils_Service_Segment">#REF!</definedName>
    <definedName name="Edible_Oils_Services_Industry">#REF!</definedName>
    <definedName name="Education__Mfg_Segment_">#REF!</definedName>
    <definedName name="Education_Consulting__Mfg_Segment_">#REF!</definedName>
    <definedName name="Education_Consulting_Service_Segment">#REF!</definedName>
    <definedName name="Education_Consulting_Trading_Segment">#REF!</definedName>
    <definedName name="Education_M">#REF!</definedName>
    <definedName name="Education_Trading">#REF!</definedName>
    <definedName name="Education_Trading_Segment">#REF!</definedName>
    <definedName name="Eff_STax">#REF!</definedName>
    <definedName name="Electrical_equipments__Mfg_Segment_">#REF!</definedName>
    <definedName name="Electrical_equipments_Service_Segment">#REF!</definedName>
    <definedName name="Electrical_equipments_Trading_Segment">#REF!</definedName>
    <definedName name="Electrical_good_and_equipments_Service_Segment">#REF!</definedName>
    <definedName name="Electrodes_and_Graphite__Mfg_Segment_">#REF!</definedName>
    <definedName name="Electrodes_and_Graphite_Service_Segment">#REF!</definedName>
    <definedName name="Electrodes_and_Graphite_Trading_Segment">#REF!</definedName>
    <definedName name="Electronic_Equipment__Mfg_Segment_">#REF!</definedName>
    <definedName name="emi_oblig">#REF!</definedName>
    <definedName name="EMI_Returns_per_Track">OFFSET(#REF!,0,0,COUNTA(#REF!),1)</definedName>
    <definedName name="End_Bal">#REF!</definedName>
    <definedName name="Engineering__Mfg_Segment_">#REF!</definedName>
    <definedName name="Engineering_Trading">#REF!</definedName>
    <definedName name="Engineering_Trading_Segment">#REF!</definedName>
    <definedName name="Engines_Service_Segment">#REF!</definedName>
    <definedName name="Engines_Trading_Segment">#REF!</definedName>
    <definedName name="Enterprises_Segment">OFFSET(#REF!,0,0,COUNTA(#REF!),1)</definedName>
    <definedName name="Entertainment_and_Leisure_M">#REF!</definedName>
    <definedName name="Entertainment_and_Leisure_Trading">#REF!</definedName>
    <definedName name="Entertainment_and_Medic_content_provider_motion_picture_production_distribution_exhibition__Mfg_Segment_">#REF!</definedName>
    <definedName name="Entertainment_and_Medic_content_provider_motion_picture_production_distribution_exhibition_Trading_Segment">#REF!</definedName>
    <definedName name="ERP___any_type_of_protecting_systems___anti_virus_Trading_Segment">#REF!</definedName>
    <definedName name="ERP_or_any_type_of_protecting_systems_or_anti_virus__Mfg_Segment_">#REF!</definedName>
    <definedName name="Excel_BuiltIn__FilterDatabase_1">#REF!</definedName>
    <definedName name="Excel_BuiltIn_Print_Area_10">#REF!</definedName>
    <definedName name="Excel_BuiltIn_Print_Area_13">#REF!</definedName>
    <definedName name="Excel_BuiltIn_Print_Area_15">#REF!</definedName>
    <definedName name="Excel_BuiltIn_Print_Area_5">#REF!</definedName>
    <definedName name="Excel_BuiltIn_Print_Area_5_1">#REF!</definedName>
    <definedName name="Excel_BuiltIn_Print_Area_5_1_1">#REF!</definedName>
    <definedName name="Excel_BuiltIn_Print_Area_5_1_1_5">#REF!</definedName>
    <definedName name="Excel_BuiltIn_Print_Area_5_1_4">#REF!</definedName>
    <definedName name="Excel_BuiltIn_Print_Area_5_1_4_5">#REF!</definedName>
    <definedName name="Excel_BuiltIn_Print_Area_5_4">#REF!</definedName>
    <definedName name="Excel_BuiltIn_Print_Area_5_4_5">#REF!</definedName>
    <definedName name="Excel_BuiltIn_Print_Area_6">#REF!</definedName>
    <definedName name="Excel_BuiltIn_Print_Area_6_1">#REF!</definedName>
    <definedName name="Executive_search___manpower_servicess_hostel_management_Trading_Segment">#REF!</definedName>
    <definedName name="Executive_search_or_manpower_servicess_hostel_management__Mfg_Segment_">#REF!</definedName>
    <definedName name="Existing_Loan_Conduct">OFFSET(#REF!,0,0,COUNTA(#REF!),1)</definedName>
    <definedName name="Extra_Pay">#REF!</definedName>
    <definedName name="F_Interest">#REF!</definedName>
    <definedName name="F_Moratorium">#REF!</definedName>
    <definedName name="F_Mortality">#REF!</definedName>
    <definedName name="F_TI">#REF!</definedName>
    <definedName name="fatversion">#REF!</definedName>
    <definedName name="FCU_Waived">OFFSET(#REF!,0,0,COUNTA(#REF!),1)</definedName>
    <definedName name="Fertiliser_Services_Industry">#REF!</definedName>
    <definedName name="Fertilisers_Service_Segment">#REF!</definedName>
    <definedName name="FI">#REF!</definedName>
    <definedName name="FI_Verification">OFFSET(#REF!,0,0,COUNTA(#REF!),1)</definedName>
    <definedName name="Film_Industry_M">#REF!</definedName>
    <definedName name="Film_Industry_Trading">#REF!</definedName>
    <definedName name="fin_classi">#REF!</definedName>
    <definedName name="Finance_relared_companies_and_consultancies__advisory_firms_Trading_Segment">#REF!</definedName>
    <definedName name="Finance_relared_companies_and_consultancies_advisory_firms__Mfg_Segment_">#REF!</definedName>
    <definedName name="Financers">OFFSET(#REF!,0,0,COUNTA(#REF!),1)</definedName>
    <definedName name="Financial_Services_M">#REF!</definedName>
    <definedName name="Financial_Services_Trading">#REF!</definedName>
    <definedName name="Financial_Year">OFFSET(#REF!,0,0,COUNTA(#REF!),1)</definedName>
    <definedName name="FIRM">#REF!</definedName>
    <definedName name="FirmType" localSheetId="31">#REF!</definedName>
    <definedName name="FirmType">#REF!</definedName>
    <definedName name="Flight_operator__Mfg_Segment_">#REF!</definedName>
    <definedName name="Flight_operator_Service_Segment">#REF!</definedName>
    <definedName name="Flight_operator_Trading_Segment">#REF!</definedName>
    <definedName name="Floriculture__Mfg_Segment_">#REF!</definedName>
    <definedName name="Floriculture_Service_Segment">#REF!</definedName>
    <definedName name="FMCG_M">#REF!</definedName>
    <definedName name="FMCG_Services_Industry">#REF!</definedName>
    <definedName name="Food_other_than_poultary_and_meat__Mfg_Segment_">#REF!</definedName>
    <definedName name="Food_other_than_poultary_and_meat_Service_Segment">#REF!</definedName>
    <definedName name="Food_other_than_poultary_and_meat_Trading_Segment">#REF!</definedName>
    <definedName name="Food_processing_Service_Segment">#REF!</definedName>
    <definedName name="Food_Processing_Services_Industry">#REF!</definedName>
    <definedName name="Food_processing_Trading_Segment">#REF!</definedName>
    <definedName name="Foorwear_bags__Mfg_Segment_">#REF!</definedName>
    <definedName name="Foorwear_bags_Service_Segment">#REF!</definedName>
    <definedName name="Foorwear_bags_Trading_Segment">#REF!</definedName>
    <definedName name="Fruits_and_Nurts_and_Vegatables_Service_Segment">#REF!</definedName>
    <definedName name="Fruits_and_Nurts_and_Vegatables_Trading_Segment">#REF!</definedName>
    <definedName name="Full_Print">#REF!</definedName>
    <definedName name="Future_Rentals_M">#REF!</definedName>
    <definedName name="Future_Rentals_Trading">#REF!</definedName>
    <definedName name="FY_Ended">OFFSET(#REF!,0,0,COUNTA(#REF!),1)</definedName>
    <definedName name="gearing">#REF!</definedName>
    <definedName name="Gems_and_jewellery_Service_Segment">#REF!</definedName>
    <definedName name="Gems_and_Jewellery_Services_Industry">#REF!</definedName>
    <definedName name="General_Merchandise_stores__Mfg_Segment_">#REF!</definedName>
    <definedName name="General_Merchandise_Stores_or_Kiryana_Stores__grocery_stores_etc_Service_Segment">#REF!</definedName>
    <definedName name="General_Merchandise_Stores_or_Kiryana_Stores_grocery_stores_etc__Mfg_Segment_">#REF!</definedName>
    <definedName name="General_Merchandise_stores_Service_Segment">#REF!</definedName>
    <definedName name="General_Merchandise_stores_Trading_Segment">#REF!</definedName>
    <definedName name="General_Purpose_Machinery_Service_Segment">#REF!</definedName>
    <definedName name="General_Purpose_Machinery_Trading_Segment">#REF!</definedName>
    <definedName name="Ginning_of_cotton_Service_Segment">#REF!</definedName>
    <definedName name="Ginning_of_cotton_Trading_Segment">#REF!</definedName>
    <definedName name="Glass_and_Glass_Products___Labware_Service_Segment">#REF!</definedName>
    <definedName name="Glass_and_Glass_Products___Labware_Trading_Segment">#REF!</definedName>
    <definedName name="Glass_and_Glass_Products__Labware__Mfg_Segment_">#REF!</definedName>
    <definedName name="Glass_and_Glass_Products_Service_Segment">#REF!</definedName>
    <definedName name="Glass_and_Glass_Products_Trading_Segment">#REF!</definedName>
    <definedName name="Glass_Services_Industry">#REF!</definedName>
    <definedName name="Glass_Trading">#REF!</definedName>
    <definedName name="Goods_Transport_Services__Road___Mfg_Segment_">#REF!</definedName>
    <definedName name="Goods_Transport_Services__Road__Service_Segment">#REF!</definedName>
    <definedName name="Goods_Transport_Services__Road__Trading_Segment">#REF!</definedName>
    <definedName name="Grocery_and_starch_related_products__Mfg_Segment_">#REF!</definedName>
    <definedName name="Grocery_and_starch_related_products_Service_Segment">#REF!</definedName>
    <definedName name="Grocery_and_starch_related_products_Trading_Segment">#REF!</definedName>
    <definedName name="GroupCo">#REF!</definedName>
    <definedName name="GSTIN" localSheetId="31">#REF!</definedName>
    <definedName name="GSTIN" localSheetId="7">#REF!</definedName>
    <definedName name="GSTIN" localSheetId="16">#REF!</definedName>
    <definedName name="GSTIN" localSheetId="17">#REF!</definedName>
    <definedName name="GSTIN" localSheetId="18">#REF!</definedName>
    <definedName name="GSTIN" localSheetId="19">#REF!</definedName>
    <definedName name="GSTIN" localSheetId="20">#REF!</definedName>
    <definedName name="GSTIN" localSheetId="21">#REF!</definedName>
    <definedName name="GSTIN" localSheetId="10">#REF!</definedName>
    <definedName name="GSTIN" localSheetId="13">#REF!</definedName>
    <definedName name="GSTIN" localSheetId="4">#REF!</definedName>
    <definedName name="GSTIN" localSheetId="14">#REF!</definedName>
    <definedName name="GSTIN" localSheetId="8">#REF!</definedName>
    <definedName name="GSTIN" localSheetId="12">#REF!</definedName>
    <definedName name="GSTIN">#REF!</definedName>
    <definedName name="GSTINStatus" localSheetId="31">#REF!</definedName>
    <definedName name="GSTINStatus" localSheetId="7">#REF!</definedName>
    <definedName name="GSTINStatus" localSheetId="16">#REF!</definedName>
    <definedName name="GSTINStatus" localSheetId="17">#REF!</definedName>
    <definedName name="GSTINStatus" localSheetId="18">#REF!</definedName>
    <definedName name="GSTINStatus" localSheetId="19">#REF!</definedName>
    <definedName name="GSTINStatus" localSheetId="20">#REF!</definedName>
    <definedName name="GSTINStatus" localSheetId="21">#REF!</definedName>
    <definedName name="GSTINStatus" localSheetId="10">#REF!</definedName>
    <definedName name="GSTINStatus" localSheetId="13">#REF!</definedName>
    <definedName name="GSTINStatus" localSheetId="4">#REF!</definedName>
    <definedName name="GSTINStatus" localSheetId="14">#REF!</definedName>
    <definedName name="GSTINStatus" localSheetId="8">#REF!</definedName>
    <definedName name="GSTINStatus" localSheetId="12">#REF!</definedName>
    <definedName name="GSTINStatus">#REF!</definedName>
    <definedName name="Haha">#REF!</definedName>
    <definedName name="Handicrafts_M">#REF!</definedName>
    <definedName name="Handicrafts_Services_Industry">#REF!</definedName>
    <definedName name="Handicrafts_Trading">#REF!</definedName>
    <definedName name="HdfcLifeSA">#REF!</definedName>
    <definedName name="Header_Row">ROW(#REF!)</definedName>
    <definedName name="Hobby__Toy__Game__Camera_and_Photographic_Supply_Stores_Service_Segment">#REF!</definedName>
    <definedName name="Hobby_Toy_Game_Camera_and_Photographic_Supply_Stores__Mfg_Segment_">#REF!</definedName>
    <definedName name="Hobby_Toy_Game_Camera_and_Photographic_Supply_Stores_Trading_Segment">#REF!</definedName>
    <definedName name="HoldingCo">#REF!</definedName>
    <definedName name="Home_Appliances_or_Kitchen_Appliances__Mfg_Segment_">#REF!</definedName>
    <definedName name="Home_Appliances_or_Kitchen_Appliances_Service_Segment">#REF!</definedName>
    <definedName name="Home_Furnishing_or_Kitchen_and_household_hardware_Service_Segment">#REF!</definedName>
    <definedName name="Home_furnishing_Service_Segment">#REF!</definedName>
    <definedName name="Home_furnishing_Trading_Segment">#REF!</definedName>
    <definedName name="Hospitals_and_Clinics_M">#REF!</definedName>
    <definedName name="Hospitals_and_Clinics_Trading">#REF!</definedName>
    <definedName name="Hotel_and_Restaurants_M">#REF!</definedName>
    <definedName name="Hotel_and_Restaurants_Trading">#REF!</definedName>
    <definedName name="Hotels_and_Restaurants__Mfg_Segment_">#REF!</definedName>
    <definedName name="Hotels_and_Restaurants_Trading_Segment">#REF!</definedName>
    <definedName name="HR_and_A___Medical_Transcriptions_Trading_Segment">#REF!</definedName>
    <definedName name="HR_and_A_or_Medical_Transcriptions__Mfg_Segment_">#REF!</definedName>
    <definedName name="Hunter_Match">OFFSET(#REF!,0,0,COUNTA(#REF!),1)</definedName>
    <definedName name="icr">#REF!</definedName>
    <definedName name="ID_Proof">OFFSET(#REF!,0,0,COUNTA(#REF!),1)</definedName>
    <definedName name="iIndicator">#REF!</definedName>
    <definedName name="IndMarginAllowed" localSheetId="31">#REF!</definedName>
    <definedName name="IndMarginAllowed">#REF!</definedName>
    <definedName name="Industrial_Furnaces_Service_Segment">#REF!</definedName>
    <definedName name="Industrial_Furnaces_Trading_Segment">#REF!</definedName>
    <definedName name="Industrial_Machincery___Chemicals_Service_Segment">#REF!</definedName>
    <definedName name="Industrial_Machincery__Chemicals__Mfg_Segment_">#REF!</definedName>
    <definedName name="Industrial_Machincery__Chemicals_Trading_Segment">#REF!</definedName>
    <definedName name="Industries_not_classified_elsewhere__Mfg_Segment_">#REF!</definedName>
    <definedName name="Industries_not_classified_elsewhere_Service_Segment">#REF!</definedName>
    <definedName name="Industries_not_classified_elsewhere_Trading_Segment">#REF!</definedName>
    <definedName name="industry">#REF!</definedName>
    <definedName name="Inorganic_and_Organic_Chemicals__Mfg_Segment_">#REF!</definedName>
    <definedName name="Inorganic_and_Organic_Chemicals_Service_Segment">#REF!</definedName>
    <definedName name="Inorganic_and_Organic_Chemicals_Trading_Segment">#REF!</definedName>
    <definedName name="Int">#REF!</definedName>
    <definedName name="Interest_Rate">#REF!</definedName>
    <definedName name="Internal_Dedupe">OFFSET(#REF!,0,0,COUNTA(#REF!),1)</definedName>
    <definedName name="Internet_or_Broadband_Services_M">#REF!</definedName>
    <definedName name="Internet_or_Broadband_Services_Services_Industry">#REF!</definedName>
    <definedName name="Internet_or_Broadband_Services_Trading">#REF!</definedName>
    <definedName name="Internet_Services__Others_Service_Segment">#REF!</definedName>
    <definedName name="Internet_Services_Others__Mfg_Segment_">#REF!</definedName>
    <definedName name="Internet_Services_Others_Trading_Segment">#REF!</definedName>
    <definedName name="IntRat">#REF!</definedName>
    <definedName name="IT_or_Software_or_ITES_or_BPO_or_KPO_M">#REF!</definedName>
    <definedName name="IT_or_Software_or_ITES_or_BPO_or_KPO_Trading">#REF!</definedName>
    <definedName name="ITES___Call_Centres_Trading_Segment">#REF!</definedName>
    <definedName name="ITES_or_Call_Centres__Mfg_Segment_">#REF!</definedName>
    <definedName name="itpd">#REF!</definedName>
    <definedName name="JobOthers">#REF!</definedName>
    <definedName name="Jute_Service_Segment">#REF!</definedName>
    <definedName name="Jute_Services_Industry">#REF!</definedName>
    <definedName name="Jute_Trading">#REF!</definedName>
    <definedName name="Jute_Trading_Segment">#REF!</definedName>
    <definedName name="Landline">OFFSET(#REF!,0,0,COUNTA(#REF!),1)</definedName>
    <definedName name="Last_Row" localSheetId="31">IF('Banking Summary'!Values_Entered,Header_Row+'Banking Summary'!Number_of_Payments,Header_Row)</definedName>
    <definedName name="Last_Row">IF(Values_Entered,Header_Row+Number_of_Payments,Header_Row)</definedName>
    <definedName name="Laundary_and_Surface_Care_M" localSheetId="31">#REF!</definedName>
    <definedName name="Laundary_and_Surface_Care_M">#REF!</definedName>
    <definedName name="Laundary_and_Surface_Care_Services_Industry">#REF!</definedName>
    <definedName name="Laundary_and_Surface_Care_Trading">#REF!</definedName>
    <definedName name="Laundary_services_and_management_of_washing_etc__Mfg_Segment_">#REF!</definedName>
    <definedName name="Laundary_services_and_management_of_washing_etc_Service_Segment">#REF!</definedName>
    <definedName name="Laundary_services_and_management_of_washing_etc_Trading_Segment">#REF!</definedName>
    <definedName name="LDoBDays">#REF!</definedName>
    <definedName name="LDoBMonths">#REF!</definedName>
    <definedName name="LDoBYears">#REF!</definedName>
    <definedName name="Leather_Services_Industry">#REF!</definedName>
    <definedName name="Leather_Trading">#REF!</definedName>
    <definedName name="Legal_Services__Solicitor_firms__Public_Relations__Professional_or_Consultants_or_specialised_dance_schools_Service_Segment">#REF!</definedName>
    <definedName name="Legal_Services_Solicitor_firms_Public_Relations_Professional___Consultants___specialised_dance_schools_Trading_Segment">#REF!</definedName>
    <definedName name="Legal_Services_Solicitor_firms_Public_Relations_Professional_or_Consultants_or_specialised_dance_schools__Mfg_Segment_">#REF!</definedName>
    <definedName name="Lending_Program_Sel">#REF!</definedName>
    <definedName name="Lending_Programs">OFFSET(#REF!,0,0,COUNTA(#REF!),1)</definedName>
    <definedName name="Level">#REF!</definedName>
    <definedName name="Limit_Acc_Type" localSheetId="31">#REF!</definedName>
    <definedName name="Limit_Acc_Type">#REF!</definedName>
    <definedName name="Liquor_or_Breweries_or_imfi_Services_Industry">#REF!</definedName>
    <definedName name="Live_Stock_Services_Industry">#REF!</definedName>
    <definedName name="Live_Stock_Trading">#REF!</definedName>
    <definedName name="LLoanTerm">#REF!</definedName>
    <definedName name="Loan">#REF!</definedName>
    <definedName name="Loan_Amount" localSheetId="31">#REF!</definedName>
    <definedName name="Loan_Amount">#REF!</definedName>
    <definedName name="Loan_Category" localSheetId="31">OFFSET(#REF!,0,0,COUNTA(#REF!),1)</definedName>
    <definedName name="Loan_Category">OFFSET(#REF!,0,0,COUNTA(#REF!),1)</definedName>
    <definedName name="Loan_Decision">OFFSET(#REF!,0,0,COUNTA(#REF!),1)</definedName>
    <definedName name="Loan_Requested">#REF!</definedName>
    <definedName name="Loan_Sel">#REF!</definedName>
    <definedName name="Loan_Start">#REF!</definedName>
    <definedName name="Loan_Type">#REF!</definedName>
    <definedName name="Loan_Years">#REF!</definedName>
    <definedName name="Login_Date">#REF!</definedName>
    <definedName name="Logistics_M">#REF!</definedName>
    <definedName name="Logistics_Services_Industry">#REF!</definedName>
    <definedName name="Logistics_Trading">#REF!</definedName>
    <definedName name="Low">#REF!</definedName>
    <definedName name="LPropDays">#REF!</definedName>
    <definedName name="LPropMonths">#REF!</definedName>
    <definedName name="LPropYears">#REF!</definedName>
    <definedName name="LRD_lease_rentals_rental_income__Mfg_Segment_">#REF!</definedName>
    <definedName name="LRD_lease_rentals_rental_income_Trading_Segment">#REF!</definedName>
    <definedName name="Lubricants___Gas_Cyliners_Trading_Segment">#REF!</definedName>
    <definedName name="Lubricants_or_Gas_Cyliners__Mfg_Segment_">#REF!</definedName>
    <definedName name="Lubricants_or_Gas_Cyliners_Service_Segment">#REF!</definedName>
    <definedName name="Luggage_and_Leather_Goods___other_leather_prodycts_Trading_Segment">#REF!</definedName>
    <definedName name="Luggage_and_Leather_Goods_or_other_leather_prodycts_Service_Segment">#REF!</definedName>
    <definedName name="Machine_Tools_Service_Segment">#REF!</definedName>
    <definedName name="Main_Cust_Categ">#REF!</definedName>
    <definedName name="Maintenance_and_overhauling_servicesl_ground_handling__Mfg_Segment_">#REF!</definedName>
    <definedName name="Maintenance_and_overhauling_servicesl_ground_handling_Trading_Segment">#REF!</definedName>
    <definedName name="MandyFields1">#REF!</definedName>
    <definedName name="Manufacturers_of_toiler_soaps__detergents__shampoos__toothpaste__shaving_products__shoe_polish_and_household_accessories_Service_Segment">#REF!</definedName>
    <definedName name="Manufacturers_of_toiler_soaps_detergents_shampoos_toothpaste_shaving_products_shoe_polish_and_household_accessories_Trading_Segment">#REF!</definedName>
    <definedName name="Manufacturing_of_handicrafts_and_selling_of_same__art_work_Service_Segment">#REF!</definedName>
    <definedName name="Manufacturing_of_handicrafts_and_selling_of_same__art_work_Trading_Segment">#REF!</definedName>
    <definedName name="Manufacturing_of_handicrafts_and_selling_of_same_art_work__Mfg_Segment_">#REF!</definedName>
    <definedName name="Marble_and_Granite_Service_Segment">#REF!</definedName>
    <definedName name="Marine_Foods__Soya_bean_products_Service_Segment">#REF!</definedName>
    <definedName name="Marital_Status">OFFSET(#REF!,0,0,COUNTA(#REF!),1)</definedName>
    <definedName name="Material_Handling_Equipment__Mfg_Segment_">#REF!</definedName>
    <definedName name="Material_Handling_Equipment_Service_Segment">#REF!</definedName>
    <definedName name="Material_Handling_Equipment_Trading_Segment">#REF!</definedName>
    <definedName name="Media_Advertising_and_Broadcasting_Animation_and_Post_production__Mfg_Segment_">#REF!</definedName>
    <definedName name="Media_Advertising_and_Broadcasting_Animation_and_Post_production_Trading_Segment">#REF!</definedName>
    <definedName name="Media_or_Entertainment_TV_Broadcasting_M">#REF!</definedName>
    <definedName name="Media_or_Entertainment_TV_Broadcasting_Trading">#REF!</definedName>
    <definedName name="Medical_Equipment__Mfg_Segment_">#REF!</definedName>
    <definedName name="Medical_Equipment_Service_Segment">#REF!</definedName>
    <definedName name="Medical_or_Pharma_Equipments_M">#REF!</definedName>
    <definedName name="Medical_or_Pharma_Equipments_Services_Industry">#REF!</definedName>
    <definedName name="Medical_Supplies__Mfg_Segment_">#REF!</definedName>
    <definedName name="Medical_Supplies_Service_Segment">#REF!</definedName>
    <definedName name="Medical_Supplies_Trading_Segment">#REF!</definedName>
    <definedName name="Medium">#REF!</definedName>
    <definedName name="Met">#REF!</definedName>
    <definedName name="Metals_aluminium_Services_Industry">#REF!</definedName>
    <definedName name="Metals_copper_Services_Industry">#REF!</definedName>
    <definedName name="Metals_others_Services_Industry">#REF!</definedName>
    <definedName name="Metals_zinc_Services_Industry">#REF!</definedName>
    <definedName name="Milling_Product_Service_Segment">#REF!</definedName>
    <definedName name="Milling_Product_Trading_Segment">#REF!</definedName>
    <definedName name="Mining_Trading">#REF!</definedName>
    <definedName name="Mining_Trading_Segment">#REF!</definedName>
    <definedName name="Motors__Generator_and_pumps_and_other_power_equipments_Service_Segment">#REF!</definedName>
    <definedName name="Motors_Generator_and_pumps_and_other_power_equipments_Trading_Segment">#REF!</definedName>
    <definedName name="Multibrand_Stores__Mfg_Segment_">#REF!</definedName>
    <definedName name="Multibrand_Stores_Service_Segment">#REF!</definedName>
    <definedName name="N">#REF!</definedName>
    <definedName name="Nature_of_Business">OFFSET(#REF!,0,0,COUNTA(#REF!)-COUNTBLANK(#REF!),1)</definedName>
    <definedName name="Negative_Salaried">#REF!</definedName>
    <definedName name="net_sales">#REF!</definedName>
    <definedName name="No" localSheetId="31">#REF!</definedName>
    <definedName name="No">#REF!</definedName>
    <definedName name="No_Mths" localSheetId="31">#REF!</definedName>
    <definedName name="No_Mths">#REF!</definedName>
    <definedName name="NOB_Selected" localSheetId="31">#REF!</definedName>
    <definedName name="NOB_Selected">#REF!</definedName>
    <definedName name="Num_Pmt_Per_Year">#REF!</definedName>
    <definedName name="Number_of_Payments" localSheetId="31">MATCH(0.01,End_Bal,-1)+1</definedName>
    <definedName name="Number_of_Payments">MATCH(0.01,End_Bal,-1)+1</definedName>
    <definedName name="Obligation">#REF!</definedName>
    <definedName name="ODCC_Accs">#REF!</definedName>
    <definedName name="Office_Equipment_Networking__Mfg_Segment_">#REF!</definedName>
    <definedName name="Office_Equipment_Networking_Trading_Segment">#REF!</definedName>
    <definedName name="Office_Proof">OFFSET(#REF!,0,0,COUNTA(#REF!),1)</definedName>
    <definedName name="op_margin">#REF!</definedName>
    <definedName name="Opticians__Mfg_Segment_">#REF!</definedName>
    <definedName name="Opticians_Service_Segment">#REF!</definedName>
    <definedName name="Opticians_Trading_Segment">#REF!</definedName>
    <definedName name="Other_communication_services__telex_wireless_fax_pager_other_telephone_or_communication_services__mobile_phones_retail_wholesale_seller__Mfg_Segment_">#REF!</definedName>
    <definedName name="other_than_iron_and_steel__zince__copper_aluminium_Service_Segment">#REF!</definedName>
    <definedName name="Others_M">#REF!</definedName>
    <definedName name="Others_Services_Industry">#REF!</definedName>
    <definedName name="Others_Trading">#REF!</definedName>
    <definedName name="OtherTenor">#REF!</definedName>
    <definedName name="Ownership">OFFSET(#REF!,0,0,COUNTA(#REF!),1)</definedName>
    <definedName name="p">#REF!</definedName>
    <definedName name="Packaging_Material_Service_Segment">#REF!</definedName>
    <definedName name="Packaging_Material_Trading_Segment">#REF!</definedName>
    <definedName name="Packaging_Trading">#REF!</definedName>
    <definedName name="PaidUp" localSheetId="31">#REF!</definedName>
    <definedName name="PaidUp" localSheetId="7">#REF!</definedName>
    <definedName name="PaidUp" localSheetId="16">#REF!</definedName>
    <definedName name="PaidUp" localSheetId="17">#REF!</definedName>
    <definedName name="PaidUp" localSheetId="18">#REF!</definedName>
    <definedName name="PaidUp" localSheetId="19">#REF!</definedName>
    <definedName name="PaidUp" localSheetId="20">#REF!</definedName>
    <definedName name="PaidUp" localSheetId="21">#REF!</definedName>
    <definedName name="PaidUp" localSheetId="10">#REF!</definedName>
    <definedName name="PaidUp" localSheetId="13">#REF!</definedName>
    <definedName name="PaidUp" localSheetId="4">#REF!</definedName>
    <definedName name="PaidUp" localSheetId="14">#REF!</definedName>
    <definedName name="PaidUp" localSheetId="8">#REF!</definedName>
    <definedName name="PaidUp" localSheetId="12">#REF!</definedName>
    <definedName name="PaidUp">#REF!</definedName>
    <definedName name="Paints_Equipment__Mfg_Segment_" localSheetId="31">#REF!</definedName>
    <definedName name="Paints_Equipment__Mfg_Segment_">#REF!</definedName>
    <definedName name="Paints_Equipment_Service_Segment" localSheetId="31">#REF!</definedName>
    <definedName name="Paints_Equipment_Service_Segment">#REF!</definedName>
    <definedName name="Paints_Equipment_Trading_Segment" localSheetId="31">#REF!</definedName>
    <definedName name="Paints_Equipment_Trading_Segment">#REF!</definedName>
    <definedName name="Paper_and_Paper_Products_Service_Segment" localSheetId="31">#REF!</definedName>
    <definedName name="Paper_and_Paper_Products_Service_Segment">#REF!</definedName>
    <definedName name="Paper_Services_Industry">#REF!</definedName>
    <definedName name="Passenger_Transport_Services__Road___Mfg_Segment_">#REF!</definedName>
    <definedName name="Passenger_Transport_Services__Road__Service_Segment">#REF!</definedName>
    <definedName name="Passenger_Transport_Services__Road__Trading_Segment">#REF!</definedName>
    <definedName name="Pay_Date">#REF!</definedName>
    <definedName name="Pay_Num">#REF!</definedName>
    <definedName name="Payment_Date" localSheetId="31">DATE(YEAR(Loan_Start),MONTH(Loan_Start)+payment_number,DAY(Loan_Start))</definedName>
    <definedName name="Payment_Date" localSheetId="17">DATE(YEAR([0]!Loan_Start),MONTH([0]!Loan_Start)+payment_number,DAY([0]!Loan_Start))</definedName>
    <definedName name="Payment_Date" localSheetId="20">DATE(YEAR([0]!Loan_Start),MONTH([0]!Loan_Start)+payment_number,DAY([0]!Loan_Start))</definedName>
    <definedName name="Payment_Date" localSheetId="21">DATE(YEAR([0]!Loan_Start),MONTH([0]!Loan_Start)+payment_number,DAY([0]!Loan_Start))</definedName>
    <definedName name="Payment_Date">DATE(YEAR(Loan_Start),MONTH(Loan_Start)+payment_number,DAY(Loan_Start))</definedName>
    <definedName name="PD">#REF!</definedName>
    <definedName name="Perfumes__cosmetics__toiletries__hair_oil__cream_Service_Segment">#REF!</definedName>
    <definedName name="Period">#REF!</definedName>
    <definedName name="Personal_Care__Mfg_Segment_">#REF!</definedName>
    <definedName name="Personal_Care_Service_Segment">#REF!</definedName>
    <definedName name="Personal_Care_Trading_Segment">#REF!</definedName>
    <definedName name="Personal_Liability">#REF!</definedName>
    <definedName name="Pesticides_Services_Industry">#REF!</definedName>
    <definedName name="Pesticied_Service_Segment">#REF!</definedName>
    <definedName name="Petroleum_Productdealer_M">#REF!</definedName>
    <definedName name="Petroleum_Productdealer_Services_Industry">#REF!</definedName>
    <definedName name="Petroleum_Productdealer_Trading">#REF!</definedName>
    <definedName name="Petroleum_Products__LPG_Dealers_Service_Segment">#REF!</definedName>
    <definedName name="Petroleum_Products_LPG_Dealers__Mfg_Segment_">#REF!</definedName>
    <definedName name="Petroleum_Products_LPG_Dealers_Trading_Segment">#REF!</definedName>
    <definedName name="Pharma_Machinery__Mfg_Segment_">#REF!</definedName>
    <definedName name="Pharma_Machinery_Service_Segment">#REF!</definedName>
    <definedName name="Pharma_Machinery_Trading_Segment">#REF!</definedName>
    <definedName name="Pharmaceuticals_Services_Industry">#REF!</definedName>
    <definedName name="Pharmaceuticals_Trading">#REF!</definedName>
    <definedName name="Photgraphic_and_Allied_Products_Service_Segment">#REF!</definedName>
    <definedName name="Photgraphic_and_Allied_Products_Trading_Segment">#REF!</definedName>
    <definedName name="Photographic_and_Allied_Products_Services_Industry">#REF!</definedName>
    <definedName name="Photographic_and_Allied_Products_Trading">#REF!</definedName>
    <definedName name="Plastic__Films_Service_Segment">#REF!</definedName>
    <definedName name="Plastic_Films_Trading_Segment">#REF!</definedName>
    <definedName name="Plastic_Packaging_Goods_Trading_Segment">#REF!</definedName>
    <definedName name="Plastic_tubes_and_sheets_and_other_plastic_products__plastic_resins__thermoplastics_Service_Segment">#REF!</definedName>
    <definedName name="Plastics_Services_Industry">#REF!</definedName>
    <definedName name="Pollution_Control__Mfg_Segment_">#REF!</definedName>
    <definedName name="Pollution_Control_Service_Segment">#REF!</definedName>
    <definedName name="Pollution_Control_Trading_Segment">#REF!</definedName>
    <definedName name="Pollution_M">#REF!</definedName>
    <definedName name="Pollution_Services_Industry">#REF!</definedName>
    <definedName name="Pollution_Trading">#REF!</definedName>
    <definedName name="Polymers_Service_Segment">#REF!</definedName>
    <definedName name="Positive">#REF!</definedName>
    <definedName name="Poultry_and_Meat_Products_Service_Segment">#REF!</definedName>
    <definedName name="Poultry_Services_Industry">#REF!</definedName>
    <definedName name="Power_Trading">#REF!</definedName>
    <definedName name="PRate">#REF!</definedName>
    <definedName name="PRateMB">#REF!</definedName>
    <definedName name="Precision_Dyes_and_Parts__Fasteners_Service_Segment">#REF!</definedName>
    <definedName name="Precision_Dyes_and_Parts_Fasteners_Trading_Segment">#REF!</definedName>
    <definedName name="Prime_Movers__Mfg_Segment_">#REF!</definedName>
    <definedName name="Prime_Movers_Trading_Segment">#REF!</definedName>
    <definedName name="Princ">#REF!</definedName>
    <definedName name="_xlnm.Print_Area" localSheetId="25">'Graphs - CRISIL(1)'!$A$1:$N$43</definedName>
    <definedName name="_xlnm.Print_Area" localSheetId="23">'Notes - CRISIL(1)'!$A$1:$D$66</definedName>
    <definedName name="_xlnm.Print_Area" localSheetId="24">'Ratio - CRISIL(1)'!$A$1:$F$20</definedName>
    <definedName name="Print_Area_Reset" localSheetId="31">OFFSET(Full_Print,0,0,'Banking Summary'!Last_Row)</definedName>
    <definedName name="Print_Area_Reset">OFFSET(Full_Print,0,0,Last_Row)</definedName>
    <definedName name="Printing_and_Publishing_M" localSheetId="31">#REF!</definedName>
    <definedName name="Printing_and_Publishing_M">#REF!</definedName>
    <definedName name="Printing_and_Publishing_Trading" localSheetId="31">#REF!</definedName>
    <definedName name="Printing_and_Publishing_Trading">#REF!</definedName>
    <definedName name="Printing_machinery__Mfg_Segment_" localSheetId="31">#REF!</definedName>
    <definedName name="Printing_machinery__Mfg_Segment_">#REF!</definedName>
    <definedName name="Printing_machinery_Service_Segment" localSheetId="31">#REF!</definedName>
    <definedName name="Printing_machinery_Service_Segment">#REF!</definedName>
    <definedName name="Printing_machinery_Trading_Segment" localSheetId="31">#REF!</definedName>
    <definedName name="Printing_machinery_Trading_Segment">#REF!</definedName>
    <definedName name="Product" localSheetId="31">#REF!</definedName>
    <definedName name="Product">#REF!</definedName>
    <definedName name="Product_Type">#REF!</definedName>
    <definedName name="Professional_Services_M">#REF!</definedName>
    <definedName name="Professional_Services_Trading">#REF!</definedName>
    <definedName name="Program">#REF!</definedName>
    <definedName name="Program_Applicable">#REF!</definedName>
    <definedName name="PROP">#REF!</definedName>
    <definedName name="Property_Owned">OFFSET(#REF!,0,0,COUNTA(#REF!),1)</definedName>
    <definedName name="Property_Ownership_Proof">OFFSET(#REF!,0,0,COUNTA(#REF!),1)</definedName>
    <definedName name="Publishing__Mfg_Segment_">#REF!</definedName>
    <definedName name="Publishing_Trading_Segment">#REF!</definedName>
    <definedName name="Pumps_Service_Segment">#REF!</definedName>
    <definedName name="Purpose_of_Loan">OFFSET(#REF!,0,0,COUNTA(#REF!),1)</definedName>
    <definedName name="Q" localSheetId="31">#REF!</definedName>
    <definedName name="Q">#REF!</definedName>
    <definedName name="qqqq" localSheetId="31">#REF!</definedName>
    <definedName name="qqqq">#REF!</definedName>
    <definedName name="quick_ratio">#REF!</definedName>
    <definedName name="R_EMI">#REF!</definedName>
    <definedName name="ram">#REF!</definedName>
    <definedName name="Rating">#REF!</definedName>
    <definedName name="Readymade_garments_Service_Segment">#REF!</definedName>
    <definedName name="Real_Estate_M">#REF!</definedName>
    <definedName name="Real_Estate_Trading">#REF!</definedName>
    <definedName name="Recreation_and_Amusement_parks_event_management_gyms__Mfg_Segment_">#REF!</definedName>
    <definedName name="Recreation_and_Amusement_parks_event_management_gyms_Trading_Segment">#REF!</definedName>
    <definedName name="Refactory_and_Intermediates__Mfg_Segment_">#REF!</definedName>
    <definedName name="Refactory_and_Intermediates_Service_Segment">#REF!</definedName>
    <definedName name="Refactory_and_Intermediates_Trading_Segment">#REF!</definedName>
    <definedName name="RegAdd" localSheetId="31">#REF!</definedName>
    <definedName name="RegAdd" localSheetId="7">#REF!</definedName>
    <definedName name="RegAdd" localSheetId="16">#REF!</definedName>
    <definedName name="RegAdd" localSheetId="17">#REF!</definedName>
    <definedName name="RegAdd" localSheetId="18">#REF!</definedName>
    <definedName name="RegAdd" localSheetId="19">#REF!</definedName>
    <definedName name="RegAdd" localSheetId="20">#REF!</definedName>
    <definedName name="RegAdd" localSheetId="21">#REF!</definedName>
    <definedName name="RegAdd" localSheetId="10">#REF!</definedName>
    <definedName name="RegAdd" localSheetId="13">#REF!</definedName>
    <definedName name="RegAdd" localSheetId="4">#REF!</definedName>
    <definedName name="RegAdd" localSheetId="14">#REF!</definedName>
    <definedName name="RegAdd" localSheetId="8">#REF!</definedName>
    <definedName name="RegAdd" localSheetId="12">#REF!</definedName>
    <definedName name="RegAdd">#REF!</definedName>
    <definedName name="Reject_Reason" localSheetId="31">OFFSET(#REF!,0,0,COUNTA(#REF!),1)</definedName>
    <definedName name="Reject_Reason">OFFSET(#REF!,0,0,COUNTA(#REF!),1)</definedName>
    <definedName name="Relationship">#REF!</definedName>
    <definedName name="rent">#REF!</definedName>
    <definedName name="Repayment_Bank_Acc">#REF!</definedName>
    <definedName name="Repayment_EMI_Type">OFFSET(#REF!,0,0,COUNTA(#REF!),1)</definedName>
    <definedName name="Resi_Proof">OFFSET(#REF!,0,0,COUNTA(#REF!),1)</definedName>
    <definedName name="ResiOthers">#REF!</definedName>
    <definedName name="Retail_M">#REF!</definedName>
    <definedName name="Retail_Services_Industry">#REF!</definedName>
    <definedName name="roce">#REF!</definedName>
    <definedName name="ROI_Sel" localSheetId="31">#REF!</definedName>
    <definedName name="ROI_Sel">#REF!</definedName>
    <definedName name="RR" localSheetId="31">#REF!</definedName>
    <definedName name="RR">#REF!</definedName>
    <definedName name="Rubber_and_Rubber_products_Service_Segment" localSheetId="31">#REF!</definedName>
    <definedName name="Rubber_and_Rubber_products_Service_Segment">#REF!</definedName>
    <definedName name="Rubber_Natural_Services_Industry" localSheetId="31">#REF!</definedName>
    <definedName name="Rubber_Natural_Services_Industry">#REF!</definedName>
    <definedName name="Safety_Prodycts__Mfg_Segment_">#REF!</definedName>
    <definedName name="Safety_Prodycts_Service_Segment">#REF!</definedName>
    <definedName name="Safety_Prodycts_Trading_Segment">#REF!</definedName>
    <definedName name="SalesGrowthTaken">#REF!</definedName>
    <definedName name="Sched_Pay">#REF!</definedName>
    <definedName name="Scheduled_Extra_Payments">#REF!</definedName>
    <definedName name="Scheduled_Interest_Rate">#REF!</definedName>
    <definedName name="Scheduled_Monthly_Payment">#REF!</definedName>
    <definedName name="sd">#REF!</definedName>
    <definedName name="Season">#REF!</definedName>
    <definedName name="Sector">#REF!</definedName>
    <definedName name="Seed_Related_Service_Segment">#REF!</definedName>
    <definedName name="segment">#REF!</definedName>
    <definedName name="Segment_Sel">#REF!</definedName>
    <definedName name="SelfSA">#REF!</definedName>
    <definedName name="Sign_Proof">OFFSET(#REF!,0,0,COUNTA(#REF!),1)</definedName>
    <definedName name="Silk__PSF__VSF__nylon_Service_Segment">#REF!</definedName>
    <definedName name="Silk_PSF_VSF_nylon_Trading_Segment">#REF!</definedName>
    <definedName name="Soaps_and_Detergents_Services_Industry">#REF!</definedName>
    <definedName name="Soft_drinks__bottled_water__Non_alcoholic_beverages_Service_Segment">#REF!</definedName>
    <definedName name="Soft_drinks_bottled_water_Non_alcoholic_beverages_Trading_Segment">#REF!</definedName>
    <definedName name="solvency">#REF!</definedName>
    <definedName name="SORP" localSheetId="31">#REF!</definedName>
    <definedName name="SORP">#REF!</definedName>
    <definedName name="Speciality_Services_Industry">#REF!</definedName>
    <definedName name="Spices_and_Grams_Service_Segment">#REF!</definedName>
    <definedName name="Sports_Goods__Sports_Academy_Service_Segment">#REF!</definedName>
    <definedName name="Start4">#REF!</definedName>
    <definedName name="statmnt_date">#REF!</definedName>
    <definedName name="Status">#REF!</definedName>
    <definedName name="Storage_Batteries__Mfg_Segment_">#REF!</definedName>
    <definedName name="Storage_Batteries_Service_Segment">#REF!</definedName>
    <definedName name="Structurals__Mfg_Segment_">#REF!</definedName>
    <definedName name="Structurals_Trading_Segment">#REF!</definedName>
    <definedName name="Sugar_Service_Segment">#REF!</definedName>
    <definedName name="Sugar_Services_Industry">#REF!</definedName>
    <definedName name="SumAssured">#REF!</definedName>
    <definedName name="Switching_Appratus_Service_Segment">#REF!</definedName>
    <definedName name="Switching_Appratus_Trading_Segment">#REF!</definedName>
    <definedName name="TABLE_8">#REF!</definedName>
    <definedName name="TABLE_9">#REF!</definedName>
    <definedName name="Tax_and_Audit_Architects__Mfg_Segment_">#REF!</definedName>
    <definedName name="Tax_and_Audit_Architects_Trading_Segment">#REF!</definedName>
    <definedName name="Taxi___Car_Rental_Trading_Segment">#REF!</definedName>
    <definedName name="Taxi_or_Car_Rental__Mfg_Segment_">#REF!</definedName>
    <definedName name="Tea_Service_Segment">#REF!</definedName>
    <definedName name="Tea_Services_Industry">#REF!</definedName>
    <definedName name="Technical_Consultancy_and_Engg_services_IT_consulting_salaried_employees_doctors_only_rental_income__Mfg_Segment_">#REF!</definedName>
    <definedName name="Technical_Consultancy_and_Engg_services_IT_consulting_salaried_employees_doctors_only_rental_income_Trading_Segment">#REF!</definedName>
    <definedName name="Telecom_and_Telecom_Products_M">#REF!</definedName>
    <definedName name="Tenor_Sel">#REF!</definedName>
    <definedName name="Term">#REF!</definedName>
    <definedName name="Textile_Fabric_Services_Industry">#REF!</definedName>
    <definedName name="Textile_Furnishing_Services_Industry">#REF!</definedName>
    <definedName name="Textile_Furnishing_Trading">#REF!</definedName>
    <definedName name="Textile_Garments_and_Apparels_Services_Industry">#REF!</definedName>
    <definedName name="Textile_Ginning_Services_Industry">#REF!</definedName>
    <definedName name="Textile_Ginning_Trading">#REF!</definedName>
    <definedName name="Textile_machinery_Service_Segment">#REF!</definedName>
    <definedName name="Textile_Machinery_Services_Industry">#REF!</definedName>
    <definedName name="Textile_Machinery_Trading">#REF!</definedName>
    <definedName name="Textile_machinery_Trading_Segment">#REF!</definedName>
    <definedName name="Textile_other_than_mentioned_above_Service_Segment">#REF!</definedName>
    <definedName name="Textile_Others_Services_Industry">#REF!</definedName>
    <definedName name="Textile_Processing_M">#REF!</definedName>
    <definedName name="Textile_Processing_Services_Industry">#REF!</definedName>
    <definedName name="Textile_Processing_Trading">#REF!</definedName>
    <definedName name="Textile_Synthetic_Services_Industry">#REF!</definedName>
    <definedName name="Textile_Synthetic_Trading">#REF!</definedName>
    <definedName name="Textile_Yarn_Services_Industry">#REF!</definedName>
    <definedName name="Textiles__Blended_Yarn_Service_Segment">#REF!</definedName>
    <definedName name="Ticketing_and_Taxi_Services__Mfg_Segment_">#REF!</definedName>
    <definedName name="Ticketing_and_Taxi_Services_Service_Segment">#REF!</definedName>
    <definedName name="Ticketing_and_Taxi_Services_Trading_Segment">#REF!</definedName>
    <definedName name="Tiles_Ceramic_or_Building_Construction_Material_Services_Industry">#REF!</definedName>
    <definedName name="Timber_and_Timber_Products_Services_Industry">#REF!</definedName>
    <definedName name="Title">OFFSET(#REF!,0,0,COUNTA(#REF!),1)</definedName>
    <definedName name="Tobacco_Products_Service_Segment">#REF!</definedName>
    <definedName name="Tobacco_Services_Industry">#REF!</definedName>
    <definedName name="Total_Interest">#REF!</definedName>
    <definedName name="Total_Pay">#REF!</definedName>
    <definedName name="Total_Payment" localSheetId="31">scheduled_payment+extra_payment</definedName>
    <definedName name="Total_Payment" localSheetId="17">scheduled_payment+extra_payment</definedName>
    <definedName name="Total_Payment" localSheetId="20">scheduled_payment+extra_payment</definedName>
    <definedName name="Total_Payment" localSheetId="21">scheduled_payment+extra_payment</definedName>
    <definedName name="Total_Payment">scheduled_payment+extra_payment</definedName>
    <definedName name="Tours_and_Travels_M" localSheetId="31">#REF!</definedName>
    <definedName name="Tours_and_Travels_M">#REF!</definedName>
    <definedName name="Tours_and_Travels_Trading">#REF!</definedName>
    <definedName name="Tractors_Service_Segment">#REF!</definedName>
    <definedName name="Tractors_Services_Industry">#REF!</definedName>
    <definedName name="Transformers_Service_Segment">#REF!</definedName>
    <definedName name="Transformers_Trading_Segment">#REF!</definedName>
    <definedName name="Transmission_line_towers_and_equipment__Mfg_Segment_">#REF!</definedName>
    <definedName name="Transmission_line_towers_and_equipment_Trading_Segment">#REF!</definedName>
    <definedName name="Transport_Road_M">#REF!</definedName>
    <definedName name="Transport_Road_Services_Industry">#REF!</definedName>
    <definedName name="Transport_Road_Trading">#REF!</definedName>
    <definedName name="turn_growth">#REF!</definedName>
    <definedName name="Turnkey_Services__Mfg_Segment_">#REF!</definedName>
    <definedName name="Turnkey_Services_Service_Segment">#REF!</definedName>
    <definedName name="Turnkey_Services_Trading_Segment">#REF!</definedName>
    <definedName name="Two_wheeler_dealers_and_manufacturers_including_scooters_bikes_etc_Mfg_Segment">#REF!</definedName>
    <definedName name="Two_wheeler_dealers_and_manufacturers_including_scooters_bikes_etc_Service_Segment">#REF!</definedName>
    <definedName name="Type">#REF!</definedName>
    <definedName name="Tyres_Service_Segment">#REF!</definedName>
    <definedName name="Tyres_Services_Industry">#REF!</definedName>
    <definedName name="Tyres_Trading">#REF!</definedName>
    <definedName name="Tyres_Trading_Segment">#REF!</definedName>
    <definedName name="Unsecured">#REF!</definedName>
    <definedName name="Values_Entered" localSheetId="31">IF('Banking Summary'!Loan_Amount*Interest_Rate*Loan_Years*Loan_Start&gt;0,1,0)</definedName>
    <definedName name="Values_Entered">IF(Loan_Amount*Interest_Rate*Loan_Years*Loan_Start&gt;0,1,0)</definedName>
    <definedName name="Valves_Service_Segment" localSheetId="31">#REF!</definedName>
    <definedName name="Valves_Service_Segment">#REF!</definedName>
    <definedName name="Verifn_Status" localSheetId="31">OFFSET(#REF!,0,0,COUNTA(#REF!),1)</definedName>
    <definedName name="Verifn_Status">OFFSET(#REF!,0,0,COUNTA(#REF!),1)</definedName>
    <definedName name="Warehousing_M" localSheetId="31">#REF!</definedName>
    <definedName name="Warehousing_M">#REF!</definedName>
    <definedName name="Warehousing_Services_Industry" localSheetId="31">#REF!</definedName>
    <definedName name="Warehousing_Services_Industry">#REF!</definedName>
    <definedName name="Warehousing_Trading" localSheetId="31">#REF!</definedName>
    <definedName name="Warehousing_Trading">#REF!</definedName>
    <definedName name="Watches_Services_Industry" localSheetId="31">#REF!</definedName>
    <definedName name="Watches_Services_Industry">#REF!</definedName>
    <definedName name="Welding_Machinery__Mfg_Segment_" localSheetId="31">#REF!</definedName>
    <definedName name="Welding_Machinery__Mfg_Segment_">#REF!</definedName>
    <definedName name="Welding_Machinery_Service_Segment">#REF!</definedName>
    <definedName name="Welding_Machinery_Trading_Segment">#REF!</definedName>
    <definedName name="Wholesales_of_food_products__Mfg_Segment_">#REF!</definedName>
    <definedName name="Wholesales_of_food_products_Service_Segment">#REF!</definedName>
    <definedName name="With_original_weights">#REF!</definedName>
    <definedName name="Wood_and_wood_products___including_furnitures_Service_Segment">#REF!</definedName>
    <definedName name="Woolen_Service_Segment">#REF!</definedName>
    <definedName name="Woolen_Trading_Segment">#REF!</definedName>
    <definedName name="wrn.Print._.All." localSheetId="31">{"Page1",#N/A,FALSE,"Page 1";"Page2",#N/A,FALSE,"Page 2";"Industry etc.",#N/A,FALSE,"Industry and Country Scores"}</definedName>
    <definedName name="wrn.Print._.All.">{"Page1",#N/A,FALSE,"Page 1";"Page2",#N/A,FALSE,"Page 2";"Industry etc.",#N/A,FALSE,"Industry and Country Scores"}</definedName>
    <definedName name="wrn.Print._.All._1" localSheetId="31">{"Page1",#N/A,FALSE,"Page 1";"Page2",#N/A,FALSE,"Page 2";"Industry etc.",#N/A,FALSE,"Industry and Country Scores"}</definedName>
    <definedName name="wrn.Print._.All._1">{"Page1",#N/A,FALSE,"Page 1";"Page2",#N/A,FALSE,"Page 2";"Industry etc.",#N/A,FALSE,"Industry and Country Scores"}</definedName>
    <definedName name="wrn.Print._.All._1_1" localSheetId="31">{"Page1",#N/A,FALSE,"Page 1";"Page2",#N/A,FALSE,"Page 2";"Industry etc.",#N/A,FALSE,"Industry and Country Scores"}</definedName>
    <definedName name="wrn.Print._.All._1_1">{"Page1",#N/A,FALSE,"Page 1";"Page2",#N/A,FALSE,"Page 2";"Industry etc.",#N/A,FALSE,"Industry and Country Scores"}</definedName>
    <definedName name="wrn.Print._.All._1_1_1" localSheetId="31">{"Page1",#N/A,FALSE,"Page 1";"Page2",#N/A,FALSE,"Page 2";"Industry etc.",#N/A,FALSE,"Industry and Country Scores"}</definedName>
    <definedName name="wrn.Print._.All._1_1_1">{"Page1",#N/A,FALSE,"Page 1";"Page2",#N/A,FALSE,"Page 2";"Industry etc.",#N/A,FALSE,"Industry and Country Scores"}</definedName>
    <definedName name="wrn.Print._.All._1_1_2" localSheetId="31">{"Page1",#N/A,FALSE,"Page 1";"Page2",#N/A,FALSE,"Page 2";"Industry etc.",#N/A,FALSE,"Industry and Country Scores"}</definedName>
    <definedName name="wrn.Print._.All._1_1_2">{"Page1",#N/A,FALSE,"Page 1";"Page2",#N/A,FALSE,"Page 2";"Industry etc.",#N/A,FALSE,"Industry and Country Scores"}</definedName>
    <definedName name="wrn.Print._.All._1_2" localSheetId="31">{"Page1",#N/A,FALSE,"Page 1";"Page2",#N/A,FALSE,"Page 2";"Industry etc.",#N/A,FALSE,"Industry and Country Scores"}</definedName>
    <definedName name="wrn.Print._.All._1_2">{"Page1",#N/A,FALSE,"Page 1";"Page2",#N/A,FALSE,"Page 2";"Industry etc.",#N/A,FALSE,"Industry and Country Scores"}</definedName>
    <definedName name="wrn.Print._.All._1_2_1" localSheetId="31">{"Page1",#N/A,FALSE,"Page 1";"Page2",#N/A,FALSE,"Page 2";"Industry etc.",#N/A,FALSE,"Industry and Country Scores"}</definedName>
    <definedName name="wrn.Print._.All._1_2_1">{"Page1",#N/A,FALSE,"Page 1";"Page2",#N/A,FALSE,"Page 2";"Industry etc.",#N/A,FALSE,"Industry and Country Scores"}</definedName>
    <definedName name="wrn.Print._.All._1_3" localSheetId="31">{"Page1",#N/A,FALSE,"Page 1";"Page2",#N/A,FALSE,"Page 2";"Industry etc.",#N/A,FALSE,"Industry and Country Scores"}</definedName>
    <definedName name="wrn.Print._.All._1_3">{"Page1",#N/A,FALSE,"Page 1";"Page2",#N/A,FALSE,"Page 2";"Industry etc.",#N/A,FALSE,"Industry and Country Scores"}</definedName>
    <definedName name="wrn.Print._.All._1_4" localSheetId="31">{"Page1",#N/A,FALSE,"Page 1";"Page2",#N/A,FALSE,"Page 2";"Industry etc.",#N/A,FALSE,"Industry and Country Scores"}</definedName>
    <definedName name="wrn.Print._.All._1_4">{"Page1",#N/A,FALSE,"Page 1";"Page2",#N/A,FALSE,"Page 2";"Industry etc.",#N/A,FALSE,"Industry and Country Scores"}</definedName>
    <definedName name="wrn.Print._.All._1_5" localSheetId="31">{"Page1",#N/A,FALSE,"Page 1";"Page2",#N/A,FALSE,"Page 2";"Industry etc.",#N/A,FALSE,"Industry and Country Scores"}</definedName>
    <definedName name="wrn.Print._.All._1_5">{"Page1",#N/A,FALSE,"Page 1";"Page2",#N/A,FALSE,"Page 2";"Industry etc.",#N/A,FALSE,"Industry and Country Scores"}</definedName>
    <definedName name="wrn.Print._.All._2" localSheetId="31">{"Page1",#N/A,FALSE,"Page 1";"Page2",#N/A,FALSE,"Page 2";"Industry etc.",#N/A,FALSE,"Industry and Country Scores"}</definedName>
    <definedName name="wrn.Print._.All._2">{"Page1",#N/A,FALSE,"Page 1";"Page2",#N/A,FALSE,"Page 2";"Industry etc.",#N/A,FALSE,"Industry and Country Scores"}</definedName>
    <definedName name="wrn.Print._.All._2_1" localSheetId="31">{"Page1",#N/A,FALSE,"Page 1";"Page2",#N/A,FALSE,"Page 2";"Industry etc.",#N/A,FALSE,"Industry and Country Scores"}</definedName>
    <definedName name="wrn.Print._.All._2_1">{"Page1",#N/A,FALSE,"Page 1";"Page2",#N/A,FALSE,"Page 2";"Industry etc.",#N/A,FALSE,"Industry and Country Scores"}</definedName>
    <definedName name="wrn.Print._.All._2_1_1" localSheetId="31">{"Page1",#N/A,FALSE,"Page 1";"Page2",#N/A,FALSE,"Page 2";"Industry etc.",#N/A,FALSE,"Industry and Country Scores"}</definedName>
    <definedName name="wrn.Print._.All._2_1_1">{"Page1",#N/A,FALSE,"Page 1";"Page2",#N/A,FALSE,"Page 2";"Industry etc.",#N/A,FALSE,"Industry and Country Scores"}</definedName>
    <definedName name="wrn.Print._.All._3" localSheetId="31">{"Page1",#N/A,FALSE,"Page 1";"Page2",#N/A,FALSE,"Page 2";"Industry etc.",#N/A,FALSE,"Industry and Country Scores"}</definedName>
    <definedName name="wrn.Print._.All._3">{"Page1",#N/A,FALSE,"Page 1";"Page2",#N/A,FALSE,"Page 2";"Industry etc.",#N/A,FALSE,"Industry and Country Scores"}</definedName>
    <definedName name="wrn.Print._.All._3_1" localSheetId="31">{"Page1",#N/A,FALSE,"Page 1";"Page2",#N/A,FALSE,"Page 2";"Industry etc.",#N/A,FALSE,"Industry and Country Scores"}</definedName>
    <definedName name="wrn.Print._.All._3_1">{"Page1",#N/A,FALSE,"Page 1";"Page2",#N/A,FALSE,"Page 2";"Industry etc.",#N/A,FALSE,"Industry and Country Scores"}</definedName>
    <definedName name="wrn.Print._.All._3_1_1" localSheetId="31">{"Page1",#N/A,FALSE,"Page 1";"Page2",#N/A,FALSE,"Page 2";"Industry etc.",#N/A,FALSE,"Industry and Country Scores"}</definedName>
    <definedName name="wrn.Print._.All._3_1_1">{"Page1",#N/A,FALSE,"Page 1";"Page2",#N/A,FALSE,"Page 2";"Industry etc.",#N/A,FALSE,"Industry and Country Scores"}</definedName>
    <definedName name="wrn.Print._.All._4" localSheetId="31">{"Page1",#N/A,FALSE,"Page 1";"Page2",#N/A,FALSE,"Page 2";"Industry etc.",#N/A,FALSE,"Industry and Country Scores"}</definedName>
    <definedName name="wrn.Print._.All._4">{"Page1",#N/A,FALSE,"Page 1";"Page2",#N/A,FALSE,"Page 2";"Industry etc.",#N/A,FALSE,"Industry and Country Scores"}</definedName>
    <definedName name="wrn.Print._.All._4_1" localSheetId="31">{"Page1",#N/A,FALSE,"Page 1";"Page2",#N/A,FALSE,"Page 2";"Industry etc.",#N/A,FALSE,"Industry and Country Scores"}</definedName>
    <definedName name="wrn.Print._.All._4_1">{"Page1",#N/A,FALSE,"Page 1";"Page2",#N/A,FALSE,"Page 2";"Industry etc.",#N/A,FALSE,"Industry and Country Scores"}</definedName>
    <definedName name="wrn.Print._.All._4_1_1" localSheetId="31">{"Page1",#N/A,FALSE,"Page 1";"Page2",#N/A,FALSE,"Page 2";"Industry etc.",#N/A,FALSE,"Industry and Country Scores"}</definedName>
    <definedName name="wrn.Print._.All._4_1_1">{"Page1",#N/A,FALSE,"Page 1";"Page2",#N/A,FALSE,"Page 2";"Industry etc.",#N/A,FALSE,"Industry and Country Scores"}</definedName>
    <definedName name="wrn.Print._.All._5" localSheetId="31">{"Page1",#N/A,FALSE,"Page 1";"Page2",#N/A,FALSE,"Page 2";"Industry etc.",#N/A,FALSE,"Industry and Country Scores"}</definedName>
    <definedName name="wrn.Print._.All._5">{"Page1",#N/A,FALSE,"Page 1";"Page2",#N/A,FALSE,"Page 2";"Industry etc.",#N/A,FALSE,"Industry and Country Scores"}</definedName>
    <definedName name="wrn.Print._.All._5_1" localSheetId="31">{"Page1",#N/A,FALSE,"Page 1";"Page2",#N/A,FALSE,"Page 2";"Industry etc.",#N/A,FALSE,"Industry and Country Scores"}</definedName>
    <definedName name="wrn.Print._.All._5_1">{"Page1",#N/A,FALSE,"Page 1";"Page2",#N/A,FALSE,"Page 2";"Industry etc.",#N/A,FALSE,"Industry and Country Scores"}</definedName>
    <definedName name="Yes">#REF!</definedName>
    <definedName name="YesNoNA">#REF!</definedName>
    <definedName name="Zinc_Service_Segmen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4" roundtripDataSignature="AMtx7miny1ZidYNr+L06mNO6JbeBTeN5IA=="/>
    </ext>
  </extLst>
</workbook>
</file>

<file path=xl/calcChain.xml><?xml version="1.0" encoding="utf-8"?>
<calcChain xmlns="http://schemas.openxmlformats.org/spreadsheetml/2006/main">
  <c r="K9" i="2" l="1"/>
  <c r="K10" i="2"/>
  <c r="K11" i="2"/>
  <c r="K12" i="2"/>
  <c r="K13" i="2"/>
  <c r="K14" i="2"/>
  <c r="K15" i="2"/>
  <c r="K16" i="2"/>
  <c r="K17" i="2"/>
  <c r="K8" i="2"/>
  <c r="J9" i="2"/>
  <c r="J10" i="2"/>
  <c r="J11" i="2"/>
  <c r="J12" i="2"/>
  <c r="J13" i="2"/>
  <c r="J14" i="2"/>
  <c r="J15" i="2"/>
  <c r="J16" i="2"/>
  <c r="J17" i="2"/>
  <c r="J8" i="2"/>
  <c r="I9" i="2"/>
  <c r="I10" i="2"/>
  <c r="I11" i="2"/>
  <c r="I12" i="2"/>
  <c r="I13" i="2"/>
  <c r="I14" i="2"/>
  <c r="I15" i="2"/>
  <c r="I16" i="2"/>
  <c r="I17" i="2"/>
  <c r="I8" i="2"/>
  <c r="B51" i="55"/>
  <c r="B50" i="55"/>
  <c r="C41" i="55"/>
  <c r="D41" i="55"/>
  <c r="C42" i="55"/>
  <c r="D42" i="55"/>
  <c r="C43" i="55"/>
  <c r="D43" i="55"/>
  <c r="C44" i="55"/>
  <c r="D44" i="55"/>
  <c r="C45" i="55"/>
  <c r="D45" i="55"/>
  <c r="C46" i="55"/>
  <c r="D46" i="55"/>
  <c r="C47" i="55"/>
  <c r="D47" i="55"/>
  <c r="B42" i="55"/>
  <c r="B43" i="55"/>
  <c r="B44" i="55"/>
  <c r="B45" i="55"/>
  <c r="B46" i="55"/>
  <c r="B47" i="55"/>
  <c r="B41" i="55"/>
  <c r="C36" i="55"/>
  <c r="D36" i="55"/>
  <c r="C37" i="55"/>
  <c r="D37" i="55"/>
  <c r="C38" i="55"/>
  <c r="D38" i="55"/>
  <c r="B36" i="55"/>
  <c r="B39" i="55" s="1"/>
  <c r="B37" i="55"/>
  <c r="B38" i="55"/>
  <c r="C35" i="55"/>
  <c r="D35" i="55"/>
  <c r="B35" i="55"/>
  <c r="C34" i="55"/>
  <c r="D34" i="55"/>
  <c r="B34" i="55"/>
  <c r="C33" i="55"/>
  <c r="D33" i="55"/>
  <c r="B33" i="55"/>
  <c r="C32" i="55"/>
  <c r="D32" i="55"/>
  <c r="B32" i="55"/>
  <c r="C23" i="55"/>
  <c r="D23" i="55"/>
  <c r="B23" i="55"/>
  <c r="C21" i="55"/>
  <c r="D21" i="55"/>
  <c r="B21" i="55"/>
  <c r="C20" i="55"/>
  <c r="D20" i="55"/>
  <c r="B20" i="55"/>
  <c r="C19" i="55"/>
  <c r="D19" i="55"/>
  <c r="B19" i="55"/>
  <c r="C18" i="55"/>
  <c r="D18" i="55"/>
  <c r="B18" i="55"/>
  <c r="C16" i="55"/>
  <c r="D16" i="55"/>
  <c r="B16" i="55"/>
  <c r="C14" i="55"/>
  <c r="D14" i="55"/>
  <c r="B14" i="55"/>
  <c r="C12" i="55"/>
  <c r="D12" i="55"/>
  <c r="B12" i="55"/>
  <c r="C10" i="55"/>
  <c r="D10" i="55"/>
  <c r="B10" i="55"/>
  <c r="C9" i="55"/>
  <c r="D9" i="55"/>
  <c r="B9" i="55"/>
  <c r="C8" i="55"/>
  <c r="D8" i="55"/>
  <c r="B8" i="55"/>
  <c r="C5" i="21"/>
  <c r="D5" i="21"/>
  <c r="B5" i="21"/>
  <c r="C5" i="35"/>
  <c r="D5" i="35"/>
  <c r="B5" i="35"/>
  <c r="B19" i="32"/>
  <c r="D38" i="32"/>
  <c r="C38" i="32"/>
  <c r="D39" i="55" l="1"/>
  <c r="C39" i="55"/>
  <c r="D17" i="1"/>
  <c r="B38" i="32"/>
  <c r="B32" i="32"/>
  <c r="B20" i="32"/>
  <c r="D57" i="35"/>
  <c r="C57" i="35"/>
  <c r="B57" i="35"/>
  <c r="D50" i="35"/>
  <c r="D48" i="35"/>
  <c r="C48" i="35"/>
  <c r="B38" i="35"/>
  <c r="B48" i="35" s="1"/>
  <c r="C36" i="35"/>
  <c r="D27" i="35"/>
  <c r="D34" i="35" s="1"/>
  <c r="C23" i="35"/>
  <c r="B23" i="35"/>
  <c r="D22" i="35"/>
  <c r="D21" i="35"/>
  <c r="D17" i="35"/>
  <c r="C17" i="35"/>
  <c r="B17" i="35"/>
  <c r="D11" i="35"/>
  <c r="C11" i="35"/>
  <c r="B11" i="35"/>
  <c r="D7" i="35"/>
  <c r="C7" i="35"/>
  <c r="D13" i="35"/>
  <c r="C50" i="35"/>
  <c r="B36" i="35"/>
  <c r="D23" i="35" l="1"/>
  <c r="B24" i="35"/>
  <c r="C13" i="35"/>
  <c r="D36" i="35"/>
  <c r="B7" i="35"/>
  <c r="B18" i="35"/>
  <c r="B50" i="35"/>
  <c r="B13" i="35"/>
  <c r="B47" i="32" l="1"/>
  <c r="B50" i="32"/>
  <c r="D47" i="32" l="1"/>
  <c r="C47" i="32"/>
  <c r="C41" i="32"/>
  <c r="D41" i="32"/>
  <c r="D36" i="32"/>
  <c r="C36" i="32"/>
  <c r="D34" i="32"/>
  <c r="C34" i="32"/>
  <c r="B46" i="32"/>
  <c r="B44" i="32"/>
  <c r="B43" i="32"/>
  <c r="B41" i="32"/>
  <c r="B36" i="32"/>
  <c r="B34" i="32"/>
  <c r="D32" i="32"/>
  <c r="C32" i="32"/>
  <c r="D10" i="32"/>
  <c r="C10" i="32"/>
  <c r="D16" i="32"/>
  <c r="C16" i="32"/>
  <c r="D12" i="32"/>
  <c r="C12" i="32"/>
  <c r="B16" i="32"/>
  <c r="B14" i="32"/>
  <c r="B12" i="32"/>
  <c r="B10" i="32"/>
  <c r="B8" i="32"/>
  <c r="E28" i="6" l="1"/>
  <c r="D28" i="6"/>
  <c r="C28" i="6"/>
  <c r="D7" i="2"/>
  <c r="C39" i="32" l="1"/>
  <c r="D39" i="32"/>
  <c r="B39" i="32"/>
  <c r="B11" i="32"/>
  <c r="B13" i="32" s="1"/>
  <c r="B20" i="36"/>
  <c r="D29" i="55" l="1"/>
  <c r="C29" i="55"/>
  <c r="B29" i="55"/>
  <c r="C6" i="55"/>
  <c r="D6" i="55"/>
  <c r="B6" i="55"/>
  <c r="B9" i="30"/>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F10" i="30"/>
  <c r="F11" i="30" s="1"/>
  <c r="F12" i="30" s="1"/>
  <c r="F13" i="30" s="1"/>
  <c r="F14" i="30" s="1"/>
  <c r="F15" i="30" s="1"/>
  <c r="F16" i="30" s="1"/>
  <c r="F17" i="30" s="1"/>
  <c r="F18" i="30" s="1"/>
  <c r="F19" i="30" s="1"/>
  <c r="F20" i="30" s="1"/>
  <c r="F21" i="30" s="1"/>
  <c r="F22" i="30" s="1"/>
  <c r="F23" i="30" s="1"/>
  <c r="F24" i="30" s="1"/>
  <c r="F25" i="30" s="1"/>
  <c r="F26" i="30" s="1"/>
  <c r="F27" i="30" s="1"/>
  <c r="F28" i="30" s="1"/>
  <c r="F29" i="30" s="1"/>
  <c r="F30" i="30" s="1"/>
  <c r="F31" i="30" s="1"/>
  <c r="F9" i="30"/>
  <c r="D9" i="30"/>
  <c r="D10" i="30" s="1"/>
  <c r="D11" i="30" s="1"/>
  <c r="D12" i="30" s="1"/>
  <c r="D13" i="30" s="1"/>
  <c r="D14" i="30" s="1"/>
  <c r="D15" i="30" s="1"/>
  <c r="D16" i="30" s="1"/>
  <c r="D17" i="30" s="1"/>
  <c r="D18" i="30" s="1"/>
  <c r="D19" i="30" s="1"/>
  <c r="D20" i="30" s="1"/>
  <c r="D21" i="30" s="1"/>
  <c r="D22" i="30" s="1"/>
  <c r="D23" i="30" s="1"/>
  <c r="D24" i="30" s="1"/>
  <c r="D25" i="30" s="1"/>
  <c r="D26" i="30" s="1"/>
  <c r="D27" i="30" s="1"/>
  <c r="D28" i="30" s="1"/>
  <c r="D29" i="30" s="1"/>
  <c r="D30" i="30" s="1"/>
  <c r="D31" i="30" s="1"/>
  <c r="B4" i="55"/>
  <c r="B27" i="55" s="1"/>
  <c r="D12" i="57"/>
  <c r="C12" i="57"/>
  <c r="D30" i="55"/>
  <c r="C30" i="55"/>
  <c r="B30" i="55"/>
  <c r="C2" i="57"/>
  <c r="A20" i="57"/>
  <c r="I7" i="2"/>
  <c r="E7" i="2"/>
  <c r="K7" i="2" s="1"/>
  <c r="C48" i="32"/>
  <c r="D48" i="32"/>
  <c r="B48" i="32"/>
  <c r="C30" i="32"/>
  <c r="D30" i="32"/>
  <c r="B30" i="32"/>
  <c r="C7" i="57" l="1"/>
  <c r="E11" i="57"/>
  <c r="C4" i="55"/>
  <c r="C27" i="55" s="1"/>
  <c r="D6" i="57"/>
  <c r="D14" i="57"/>
  <c r="E9" i="57"/>
  <c r="E14" i="57"/>
  <c r="E6" i="57"/>
  <c r="C11" i="55"/>
  <c r="E15" i="57"/>
  <c r="D16" i="57"/>
  <c r="C48" i="55"/>
  <c r="E18" i="57"/>
  <c r="E7" i="57"/>
  <c r="C16" i="57"/>
  <c r="D11" i="57"/>
  <c r="E12" i="57"/>
  <c r="D15" i="57"/>
  <c r="D9" i="57"/>
  <c r="D17" i="57"/>
  <c r="E17" i="57"/>
  <c r="E16" i="57"/>
  <c r="C9" i="57"/>
  <c r="D10" i="57"/>
  <c r="D18" i="57"/>
  <c r="C15" i="57"/>
  <c r="E10" i="57"/>
  <c r="D7" i="57"/>
  <c r="D48" i="55"/>
  <c r="B11" i="55"/>
  <c r="B13" i="55" s="1"/>
  <c r="B15" i="55" s="1"/>
  <c r="C6" i="57"/>
  <c r="C8" i="57"/>
  <c r="B21" i="57"/>
  <c r="B48" i="55"/>
  <c r="C11" i="57"/>
  <c r="C10" i="57"/>
  <c r="C18" i="57"/>
  <c r="C17" i="57"/>
  <c r="C14" i="57"/>
  <c r="D11" i="55"/>
  <c r="D13" i="55" s="1"/>
  <c r="D15" i="55" s="1"/>
  <c r="E8" i="57"/>
  <c r="D8" i="57"/>
  <c r="J7" i="2"/>
  <c r="D12" i="1"/>
  <c r="D17" i="55" l="1"/>
  <c r="D22" i="55" s="1"/>
  <c r="C5" i="57"/>
  <c r="B17" i="55"/>
  <c r="D4" i="55"/>
  <c r="D27" i="55" s="1"/>
  <c r="D2" i="57"/>
  <c r="D3" i="57"/>
  <c r="C13" i="55"/>
  <c r="C15" i="55" s="1"/>
  <c r="C3" i="57"/>
  <c r="E3" i="57"/>
  <c r="E5" i="57"/>
  <c r="C16" i="21"/>
  <c r="D16" i="21"/>
  <c r="C17" i="21"/>
  <c r="D17" i="21"/>
  <c r="C18" i="21"/>
  <c r="D18" i="21"/>
  <c r="C19" i="21"/>
  <c r="D19" i="21"/>
  <c r="C20" i="21"/>
  <c r="D20" i="21"/>
  <c r="C21" i="21"/>
  <c r="D21" i="21"/>
  <c r="B21" i="21"/>
  <c r="B20" i="21"/>
  <c r="B19" i="21"/>
  <c r="B18" i="21"/>
  <c r="B17" i="21"/>
  <c r="B16" i="21"/>
  <c r="C4" i="21"/>
  <c r="D4" i="21"/>
  <c r="B4" i="21"/>
  <c r="C2" i="36"/>
  <c r="B27" i="32"/>
  <c r="B22" i="55" l="1"/>
  <c r="B24" i="55" s="1"/>
  <c r="E2" i="57"/>
  <c r="D24" i="55"/>
  <c r="E13" i="57"/>
  <c r="E4" i="57"/>
  <c r="C17" i="55"/>
  <c r="C22" i="55" s="1"/>
  <c r="C24" i="55" s="1"/>
  <c r="D5" i="57"/>
  <c r="D30" i="24"/>
  <c r="E30" i="24"/>
  <c r="D31" i="24"/>
  <c r="E31" i="24"/>
  <c r="D32" i="24"/>
  <c r="E32" i="24"/>
  <c r="D33" i="24"/>
  <c r="E33" i="24"/>
  <c r="D34" i="24"/>
  <c r="E34" i="24"/>
  <c r="D35" i="24"/>
  <c r="E35" i="24"/>
  <c r="D36" i="24"/>
  <c r="E36" i="24"/>
  <c r="D37" i="24"/>
  <c r="E37" i="24"/>
  <c r="D38" i="24"/>
  <c r="E38" i="24"/>
  <c r="D39" i="24"/>
  <c r="E39" i="24"/>
  <c r="D40" i="24"/>
  <c r="E40" i="24"/>
  <c r="D41" i="24"/>
  <c r="E41" i="24"/>
  <c r="D51" i="24"/>
  <c r="E51" i="24"/>
  <c r="D52" i="24"/>
  <c r="E52" i="24"/>
  <c r="D53" i="24"/>
  <c r="E53" i="24"/>
  <c r="D54" i="24"/>
  <c r="E54" i="24"/>
  <c r="D55" i="24"/>
  <c r="E55" i="24"/>
  <c r="D56" i="24"/>
  <c r="E56" i="24"/>
  <c r="D57" i="24"/>
  <c r="E57" i="24"/>
  <c r="D58" i="24"/>
  <c r="E58" i="24"/>
  <c r="D59" i="24"/>
  <c r="E59" i="24"/>
  <c r="D60" i="24"/>
  <c r="E60" i="24"/>
  <c r="D61" i="24"/>
  <c r="E61" i="24"/>
  <c r="D62" i="24"/>
  <c r="E62" i="24"/>
  <c r="J9" i="24"/>
  <c r="K9" i="24"/>
  <c r="L9" i="24"/>
  <c r="M9" i="24"/>
  <c r="N9" i="24"/>
  <c r="O9" i="24"/>
  <c r="J10" i="24"/>
  <c r="K10" i="24"/>
  <c r="L10" i="24"/>
  <c r="M10" i="24"/>
  <c r="N10" i="24"/>
  <c r="O10" i="24"/>
  <c r="J11" i="24"/>
  <c r="K11" i="24"/>
  <c r="L11" i="24"/>
  <c r="M11" i="24"/>
  <c r="N11" i="24"/>
  <c r="O11" i="24"/>
  <c r="J12" i="24"/>
  <c r="K12" i="24"/>
  <c r="L12" i="24"/>
  <c r="M12" i="24"/>
  <c r="N12" i="24"/>
  <c r="O12" i="24"/>
  <c r="J13" i="24"/>
  <c r="K13" i="24"/>
  <c r="L13" i="24"/>
  <c r="M13" i="24"/>
  <c r="N13" i="24"/>
  <c r="O13" i="24"/>
  <c r="J14" i="24"/>
  <c r="K14" i="24"/>
  <c r="L14" i="24"/>
  <c r="M14" i="24"/>
  <c r="N14" i="24"/>
  <c r="O14" i="24"/>
  <c r="J15" i="24"/>
  <c r="K15" i="24"/>
  <c r="L15" i="24"/>
  <c r="M15" i="24"/>
  <c r="N15" i="24"/>
  <c r="O15" i="24"/>
  <c r="J16" i="24"/>
  <c r="K16" i="24"/>
  <c r="L16" i="24"/>
  <c r="M16" i="24"/>
  <c r="N16" i="24"/>
  <c r="O16" i="24"/>
  <c r="J17" i="24"/>
  <c r="K17" i="24"/>
  <c r="L17" i="24"/>
  <c r="M17" i="24"/>
  <c r="N17" i="24"/>
  <c r="O17" i="24"/>
  <c r="J18" i="24"/>
  <c r="K18" i="24"/>
  <c r="L18" i="24"/>
  <c r="M18" i="24"/>
  <c r="N18" i="24"/>
  <c r="O18" i="24"/>
  <c r="J19" i="24"/>
  <c r="K19" i="24"/>
  <c r="L19" i="24"/>
  <c r="M19" i="24"/>
  <c r="N19" i="24"/>
  <c r="O19" i="24"/>
  <c r="J20" i="24"/>
  <c r="K20" i="24"/>
  <c r="L20" i="24"/>
  <c r="M20" i="24"/>
  <c r="N20" i="24"/>
  <c r="O20" i="24"/>
  <c r="B9" i="24"/>
  <c r="C9" i="24"/>
  <c r="F9" i="24"/>
  <c r="G9" i="24"/>
  <c r="H9" i="24"/>
  <c r="B10" i="24"/>
  <c r="C10" i="24"/>
  <c r="F10" i="24"/>
  <c r="G10" i="24"/>
  <c r="H10" i="24"/>
  <c r="B11" i="24"/>
  <c r="C11" i="24"/>
  <c r="F11" i="24"/>
  <c r="G11" i="24"/>
  <c r="H11" i="24"/>
  <c r="B12" i="24"/>
  <c r="C12" i="24"/>
  <c r="F12" i="24"/>
  <c r="G12" i="24"/>
  <c r="H12" i="24"/>
  <c r="B13" i="24"/>
  <c r="C13" i="24"/>
  <c r="F13" i="24"/>
  <c r="G13" i="24"/>
  <c r="H13" i="24"/>
  <c r="B14" i="24"/>
  <c r="C14" i="24"/>
  <c r="F14" i="24"/>
  <c r="G14" i="24"/>
  <c r="H14" i="24"/>
  <c r="B15" i="24"/>
  <c r="C15" i="24"/>
  <c r="F15" i="24"/>
  <c r="G15" i="24"/>
  <c r="H15" i="24"/>
  <c r="B16" i="24"/>
  <c r="C16" i="24"/>
  <c r="F16" i="24"/>
  <c r="G16" i="24"/>
  <c r="H16" i="24"/>
  <c r="B17" i="24"/>
  <c r="C17" i="24"/>
  <c r="F17" i="24"/>
  <c r="G17" i="24"/>
  <c r="H17" i="24"/>
  <c r="B18" i="24"/>
  <c r="C18" i="24"/>
  <c r="F18" i="24"/>
  <c r="G18" i="24"/>
  <c r="H18" i="24"/>
  <c r="B19" i="24"/>
  <c r="C19" i="24"/>
  <c r="F19" i="24"/>
  <c r="G19" i="24"/>
  <c r="H19" i="24"/>
  <c r="B20" i="24"/>
  <c r="C20" i="24"/>
  <c r="F20" i="24"/>
  <c r="G20" i="24"/>
  <c r="H20" i="24"/>
  <c r="D99" i="23"/>
  <c r="E99" i="23"/>
  <c r="F99" i="23"/>
  <c r="G99" i="23"/>
  <c r="I99" i="23"/>
  <c r="L99" i="23"/>
  <c r="M99" i="23"/>
  <c r="O99" i="23"/>
  <c r="P99" i="23"/>
  <c r="R99" i="23"/>
  <c r="S99" i="23"/>
  <c r="T99" i="23"/>
  <c r="U99" i="23"/>
  <c r="V99" i="23"/>
  <c r="W99" i="23"/>
  <c r="X99" i="23"/>
  <c r="Y99" i="23"/>
  <c r="Z99" i="23"/>
  <c r="AA99" i="23"/>
  <c r="AB99" i="23"/>
  <c r="AC99" i="23"/>
  <c r="AD99" i="23"/>
  <c r="AE99" i="23"/>
  <c r="AF99" i="23"/>
  <c r="AG99" i="23"/>
  <c r="AH99" i="23"/>
  <c r="AI99" i="23"/>
  <c r="AJ99" i="23"/>
  <c r="AK99" i="23"/>
  <c r="AL99" i="23"/>
  <c r="AM99" i="23"/>
  <c r="AN99" i="23"/>
  <c r="AO99" i="23"/>
  <c r="AP99" i="23"/>
  <c r="AQ99" i="23"/>
  <c r="AR99" i="23"/>
  <c r="AS99" i="23"/>
  <c r="AT99" i="23"/>
  <c r="AU99" i="23"/>
  <c r="AV99" i="23"/>
  <c r="AW99" i="23"/>
  <c r="AX99" i="23"/>
  <c r="AY99" i="23"/>
  <c r="AZ99" i="23"/>
  <c r="BA99" i="23"/>
  <c r="BB99" i="23"/>
  <c r="BC99" i="23"/>
  <c r="BD99" i="23"/>
  <c r="K13" i="23"/>
  <c r="H13" i="23"/>
  <c r="E13" i="23"/>
  <c r="D16" i="6"/>
  <c r="C16" i="6"/>
  <c r="E31" i="3"/>
  <c r="D31" i="3"/>
  <c r="D32" i="3"/>
  <c r="C13" i="57" l="1"/>
  <c r="C4" i="57"/>
  <c r="D13" i="57"/>
  <c r="D4" i="57"/>
  <c r="E32" i="3"/>
  <c r="D64" i="24"/>
  <c r="D20" i="24" s="1"/>
  <c r="E18" i="24"/>
  <c r="E16" i="24"/>
  <c r="E14" i="24"/>
  <c r="E12" i="24"/>
  <c r="E10" i="24"/>
  <c r="D43" i="24"/>
  <c r="E64" i="24"/>
  <c r="E20" i="24" s="1"/>
  <c r="D18" i="24"/>
  <c r="D16" i="24"/>
  <c r="D14" i="24"/>
  <c r="D12" i="24"/>
  <c r="D42" i="24"/>
  <c r="E63" i="24"/>
  <c r="E19" i="24" s="1"/>
  <c r="E43" i="24"/>
  <c r="E17" i="24"/>
  <c r="E15" i="24"/>
  <c r="E13" i="24"/>
  <c r="E11" i="24"/>
  <c r="E9" i="24"/>
  <c r="D63" i="24"/>
  <c r="D19" i="24" s="1"/>
  <c r="D17" i="24"/>
  <c r="D15" i="24"/>
  <c r="D13" i="24"/>
  <c r="D11" i="24"/>
  <c r="D9" i="24"/>
  <c r="D10" i="24"/>
  <c r="E42" i="24"/>
  <c r="P16" i="24"/>
  <c r="P19" i="24"/>
  <c r="P18" i="24"/>
  <c r="P11" i="24"/>
  <c r="P10" i="24"/>
  <c r="P14" i="24"/>
  <c r="P20" i="24"/>
  <c r="P17" i="24"/>
  <c r="P15" i="24"/>
  <c r="P13" i="24"/>
  <c r="P12" i="24"/>
  <c r="P9" i="24"/>
  <c r="C4" i="32"/>
  <c r="D2" i="36" l="1"/>
  <c r="E22" i="24"/>
  <c r="E21" i="24"/>
  <c r="D21" i="24"/>
  <c r="D22" i="24"/>
  <c r="D4" i="32"/>
  <c r="C27" i="32"/>
  <c r="D27" i="32" l="1"/>
  <c r="E2" i="36"/>
  <c r="G13" i="1"/>
  <c r="AC61" i="4"/>
  <c r="AB61" i="4"/>
  <c r="AA61" i="4"/>
  <c r="Z61" i="4"/>
  <c r="Y61" i="4"/>
  <c r="X61" i="4"/>
  <c r="W61" i="4"/>
  <c r="V61" i="4"/>
  <c r="U61" i="4"/>
  <c r="T61" i="4"/>
  <c r="S61" i="4"/>
  <c r="R61" i="4"/>
  <c r="AC60" i="4"/>
  <c r="AB60" i="4"/>
  <c r="AA60" i="4"/>
  <c r="Z60" i="4"/>
  <c r="Y60" i="4"/>
  <c r="X60" i="4"/>
  <c r="W60" i="4"/>
  <c r="V60" i="4"/>
  <c r="U60" i="4"/>
  <c r="T60" i="4"/>
  <c r="S60" i="4"/>
  <c r="R60" i="4"/>
  <c r="R59" i="4"/>
  <c r="R54" i="4"/>
  <c r="S50" i="4"/>
  <c r="S49" i="4"/>
  <c r="W25" i="23" l="1"/>
  <c r="Z25" i="23" s="1"/>
  <c r="AC25" i="23" s="1"/>
  <c r="AF25" i="23" s="1"/>
  <c r="AI25" i="23" s="1"/>
  <c r="AL25" i="23" s="1"/>
  <c r="AO25" i="23" s="1"/>
  <c r="AR25" i="23" s="1"/>
  <c r="AU25" i="23" s="1"/>
  <c r="AX25" i="23" s="1"/>
  <c r="BA25" i="23" s="1"/>
  <c r="G59" i="4"/>
  <c r="AB56" i="4" s="1"/>
  <c r="G60" i="4"/>
  <c r="AC56" i="4" s="1"/>
  <c r="G48" i="4"/>
  <c r="AC55" i="4" s="1"/>
  <c r="G38" i="4"/>
  <c r="S55" i="4" s="1"/>
  <c r="G39" i="4"/>
  <c r="T55" i="4" s="1"/>
  <c r="G40" i="4"/>
  <c r="U55" i="4" s="1"/>
  <c r="G41" i="4"/>
  <c r="V55" i="4" s="1"/>
  <c r="G42" i="4"/>
  <c r="W55" i="4" s="1"/>
  <c r="G43" i="4"/>
  <c r="X55" i="4" s="1"/>
  <c r="G44" i="4"/>
  <c r="Y55" i="4" s="1"/>
  <c r="G45" i="4"/>
  <c r="Z55" i="4" s="1"/>
  <c r="G46" i="4"/>
  <c r="AA55" i="4" s="1"/>
  <c r="G47" i="4"/>
  <c r="AB55" i="4" s="1"/>
  <c r="G49" i="4"/>
  <c r="G50" i="4"/>
  <c r="S56" i="4" s="1"/>
  <c r="G51" i="4"/>
  <c r="T56" i="4" s="1"/>
  <c r="G52" i="4"/>
  <c r="U56" i="4" s="1"/>
  <c r="G53" i="4"/>
  <c r="V56" i="4" s="1"/>
  <c r="G54" i="4"/>
  <c r="W56" i="4" s="1"/>
  <c r="G55" i="4"/>
  <c r="X56" i="4" s="1"/>
  <c r="G56" i="4"/>
  <c r="Y56" i="4" s="1"/>
  <c r="G57" i="4"/>
  <c r="Z56" i="4" s="1"/>
  <c r="G58" i="4"/>
  <c r="AA56" i="4" s="1"/>
  <c r="E61" i="4"/>
  <c r="F61" i="4"/>
  <c r="D61" i="4"/>
  <c r="G37" i="4"/>
  <c r="P64" i="24"/>
  <c r="H64" i="24"/>
  <c r="G64" i="24"/>
  <c r="F64" i="24"/>
  <c r="C64" i="24"/>
  <c r="B64" i="24"/>
  <c r="O63" i="24"/>
  <c r="N63" i="24"/>
  <c r="M63" i="24"/>
  <c r="L63" i="24"/>
  <c r="P63" i="24" s="1"/>
  <c r="K63" i="24"/>
  <c r="J63" i="24"/>
  <c r="H63" i="24"/>
  <c r="G63" i="24"/>
  <c r="F63" i="24"/>
  <c r="C63" i="24"/>
  <c r="B63" i="24"/>
  <c r="P62" i="24"/>
  <c r="P61" i="24"/>
  <c r="P60" i="24"/>
  <c r="P59" i="24"/>
  <c r="P58" i="24"/>
  <c r="P57" i="24"/>
  <c r="P56" i="24"/>
  <c r="P55" i="24"/>
  <c r="P54" i="24"/>
  <c r="P53" i="24"/>
  <c r="A52" i="24"/>
  <c r="A53" i="24" s="1"/>
  <c r="A54" i="24" s="1"/>
  <c r="A55" i="24" s="1"/>
  <c r="A56" i="24" s="1"/>
  <c r="A57" i="24" s="1"/>
  <c r="A58" i="24" s="1"/>
  <c r="A59" i="24" s="1"/>
  <c r="A60" i="24" s="1"/>
  <c r="A61" i="24" s="1"/>
  <c r="A62" i="24" s="1"/>
  <c r="P43" i="24"/>
  <c r="H43" i="24"/>
  <c r="G43" i="24"/>
  <c r="F43" i="24"/>
  <c r="C43" i="24"/>
  <c r="B43" i="24"/>
  <c r="O42" i="24"/>
  <c r="N42" i="24"/>
  <c r="M42" i="24"/>
  <c r="L42" i="24"/>
  <c r="K42" i="24"/>
  <c r="J42" i="24"/>
  <c r="H42" i="24"/>
  <c r="G42" i="24"/>
  <c r="F42" i="24"/>
  <c r="C42" i="24"/>
  <c r="B42" i="24"/>
  <c r="P41" i="24"/>
  <c r="P40" i="24"/>
  <c r="P39" i="24"/>
  <c r="P38" i="24"/>
  <c r="P37" i="24"/>
  <c r="P36" i="24"/>
  <c r="P35" i="24"/>
  <c r="P34" i="24"/>
  <c r="P33" i="24"/>
  <c r="P32" i="24"/>
  <c r="P31" i="24"/>
  <c r="A31" i="24"/>
  <c r="A32" i="24"/>
  <c r="A33" i="24" s="1"/>
  <c r="A34" i="24" s="1"/>
  <c r="A35" i="24" s="1"/>
  <c r="A36" i="24" s="1"/>
  <c r="A37" i="24" s="1"/>
  <c r="A38" i="24" s="1"/>
  <c r="A39" i="24" s="1"/>
  <c r="A40" i="24" s="1"/>
  <c r="A41" i="24" s="1"/>
  <c r="P30" i="24"/>
  <c r="A9" i="24"/>
  <c r="A10" i="24" s="1"/>
  <c r="A11" i="24" s="1"/>
  <c r="A12" i="24" s="1"/>
  <c r="A13" i="24" s="1"/>
  <c r="A14" i="24" s="1"/>
  <c r="A15" i="24" s="1"/>
  <c r="A16" i="24" s="1"/>
  <c r="A17" i="24" s="1"/>
  <c r="A18" i="24" s="1"/>
  <c r="A19" i="24" s="1"/>
  <c r="A20" i="24" s="1"/>
  <c r="X13" i="23"/>
  <c r="T13" i="23"/>
  <c r="P13" i="23"/>
  <c r="E16" i="6"/>
  <c r="B38" i="4"/>
  <c r="B39" i="4" s="1"/>
  <c r="G17" i="3"/>
  <c r="E19" i="2"/>
  <c r="D19" i="2"/>
  <c r="C19" i="2"/>
  <c r="G16" i="1"/>
  <c r="D16" i="1"/>
  <c r="D15" i="1"/>
  <c r="G12" i="1"/>
  <c r="H61" i="4"/>
  <c r="H21" i="24"/>
  <c r="B22" i="24"/>
  <c r="C21" i="24"/>
  <c r="J21" i="24"/>
  <c r="K21" i="24"/>
  <c r="C22" i="24"/>
  <c r="N21" i="24"/>
  <c r="B21" i="24"/>
  <c r="L22" i="24"/>
  <c r="F21" i="24"/>
  <c r="F22" i="24"/>
  <c r="O21" i="24"/>
  <c r="P22" i="24"/>
  <c r="G22" i="24"/>
  <c r="G21" i="24"/>
  <c r="H22" i="24"/>
  <c r="M21" i="24"/>
  <c r="L21" i="24"/>
  <c r="J22" i="24"/>
  <c r="P21" i="24"/>
  <c r="I19" i="2" l="1"/>
  <c r="T59" i="4"/>
  <c r="T54" i="4"/>
  <c r="B40" i="4"/>
  <c r="S59" i="4"/>
  <c r="S54" i="4"/>
  <c r="P42" i="24"/>
  <c r="R55" i="4"/>
  <c r="R49" i="4"/>
  <c r="R56" i="4"/>
  <c r="R50" i="4"/>
  <c r="G61" i="4"/>
  <c r="B3" i="21"/>
  <c r="G10" i="21" s="1"/>
  <c r="K19" i="2" l="1"/>
  <c r="J19" i="2"/>
  <c r="U59" i="4"/>
  <c r="U54" i="4"/>
  <c r="B41" i="4"/>
  <c r="B15" i="21"/>
  <c r="B10" i="21"/>
  <c r="G17" i="21"/>
  <c r="G3" i="21"/>
  <c r="D11" i="32"/>
  <c r="V59" i="4" l="1"/>
  <c r="V54" i="4"/>
  <c r="B42" i="4"/>
  <c r="D13" i="32"/>
  <c r="D15" i="32" s="1"/>
  <c r="B15" i="32"/>
  <c r="C11" i="32"/>
  <c r="D12" i="21"/>
  <c r="G14" i="21"/>
  <c r="I14" i="21"/>
  <c r="I12" i="21"/>
  <c r="G18" i="21"/>
  <c r="I18" i="21"/>
  <c r="H18" i="21"/>
  <c r="D17" i="32" l="1"/>
  <c r="D22" i="32" s="1"/>
  <c r="B17" i="32"/>
  <c r="W59" i="4"/>
  <c r="W54" i="4"/>
  <c r="B43" i="4"/>
  <c r="C13" i="32"/>
  <c r="C15" i="32" s="1"/>
  <c r="D11" i="21"/>
  <c r="G12" i="21"/>
  <c r="H19" i="21"/>
  <c r="B12" i="21"/>
  <c r="H13" i="21"/>
  <c r="H14" i="21"/>
  <c r="I19" i="21"/>
  <c r="H11" i="21"/>
  <c r="I11" i="21"/>
  <c r="G13" i="21"/>
  <c r="G19" i="21"/>
  <c r="C11" i="21"/>
  <c r="B11" i="21"/>
  <c r="I4" i="21"/>
  <c r="I13" i="21"/>
  <c r="G11" i="21"/>
  <c r="H12" i="21"/>
  <c r="B22" i="32" l="1"/>
  <c r="C17" i="32"/>
  <c r="C22" i="32" s="1"/>
  <c r="D24" i="32"/>
  <c r="X59" i="4"/>
  <c r="X54" i="4"/>
  <c r="B44" i="4"/>
  <c r="C12" i="21"/>
  <c r="G4" i="21"/>
  <c r="H4" i="21"/>
  <c r="B24" i="32" l="1"/>
  <c r="C24" i="32"/>
  <c r="Y59" i="4"/>
  <c r="Y54" i="4"/>
  <c r="B45" i="4"/>
  <c r="G6" i="21"/>
  <c r="H6" i="21"/>
  <c r="Z59" i="4" l="1"/>
  <c r="Z54" i="4"/>
  <c r="B46" i="4"/>
  <c r="I6" i="21"/>
  <c r="G5" i="21"/>
  <c r="AA59" i="4" l="1"/>
  <c r="AA54" i="4"/>
  <c r="B47" i="4"/>
  <c r="I5" i="21"/>
  <c r="AB59" i="4" l="1"/>
  <c r="AB54" i="4"/>
  <c r="B48" i="4"/>
  <c r="H5" i="21"/>
  <c r="AC59" i="4" l="1"/>
  <c r="AC54" i="4"/>
  <c r="B49" i="4"/>
  <c r="B50" i="4" s="1"/>
  <c r="B51" i="4" s="1"/>
  <c r="B52" i="4" s="1"/>
  <c r="B53" i="4" s="1"/>
  <c r="B54" i="4" s="1"/>
  <c r="B55" i="4" s="1"/>
  <c r="B56" i="4" s="1"/>
  <c r="B57" i="4" s="1"/>
  <c r="B58" i="4" s="1"/>
  <c r="B59" i="4" s="1"/>
  <c r="B60" i="4" s="1"/>
  <c r="D3" i="21"/>
  <c r="D10" i="21" s="1"/>
  <c r="C3" i="21"/>
  <c r="H3" i="21" s="1"/>
  <c r="H17" i="21" l="1"/>
  <c r="C10" i="21"/>
  <c r="H10" i="21"/>
  <c r="C15" i="21"/>
  <c r="I10" i="21"/>
  <c r="I3" i="21"/>
  <c r="D15" i="21"/>
  <c r="I17" i="21"/>
</calcChain>
</file>

<file path=xl/sharedStrings.xml><?xml version="1.0" encoding="utf-8"?>
<sst xmlns="http://schemas.openxmlformats.org/spreadsheetml/2006/main" count="1808" uniqueCount="937">
  <si>
    <t>Business Profile</t>
  </si>
  <si>
    <t>NC Reference ID</t>
  </si>
  <si>
    <t>Lender Reference ID</t>
  </si>
  <si>
    <t>Case Name</t>
  </si>
  <si>
    <t>SHARADA DESIGNS PRIVATE LIMITED</t>
  </si>
  <si>
    <t>Name as per PAN document</t>
  </si>
  <si>
    <t>Name as per NSDL database</t>
  </si>
  <si>
    <t>PAN</t>
  </si>
  <si>
    <t>Verified on</t>
  </si>
  <si>
    <t>GSTIN</t>
  </si>
  <si>
    <t>Status</t>
  </si>
  <si>
    <t>Date of Incorporation</t>
  </si>
  <si>
    <t>Vintage</t>
  </si>
  <si>
    <t>Constitution</t>
  </si>
  <si>
    <t>Industry</t>
  </si>
  <si>
    <t>CIN</t>
  </si>
  <si>
    <t>Authorised Capital</t>
  </si>
  <si>
    <t>Paid up Capital</t>
  </si>
  <si>
    <t>Registered Address</t>
  </si>
  <si>
    <t>Business Summary</t>
  </si>
  <si>
    <t>Equity Shareholders</t>
  </si>
  <si>
    <t>No. of Shares</t>
  </si>
  <si>
    <t>Sl.No</t>
  </si>
  <si>
    <t>Name</t>
  </si>
  <si>
    <t>Total</t>
  </si>
  <si>
    <t>% of Holding</t>
  </si>
  <si>
    <t>Company Profile</t>
  </si>
  <si>
    <t xml:space="preserve">CIN </t>
  </si>
  <si>
    <t>Company Name</t>
  </si>
  <si>
    <t>ROC Code</t>
  </si>
  <si>
    <t>Registration Number</t>
  </si>
  <si>
    <t>Company Category</t>
  </si>
  <si>
    <t>Company SubCategory</t>
  </si>
  <si>
    <t xml:space="preserve">Class of Company </t>
  </si>
  <si>
    <t>Authorised Capital (Rs)</t>
  </si>
  <si>
    <t>Paid up Capital (Rs)</t>
  </si>
  <si>
    <t>Number of Members(If Co. w/o Share Capital)</t>
  </si>
  <si>
    <t>Vintage:</t>
  </si>
  <si>
    <t xml:space="preserve">Registered Address </t>
  </si>
  <si>
    <t>Address other than R/o where all or any books of account and papers are maintained</t>
  </si>
  <si>
    <t>Email Id</t>
  </si>
  <si>
    <t>Whether Listed or not</t>
  </si>
  <si>
    <t>ACTIVE compliance</t>
  </si>
  <si>
    <t>Suspended at stock exchange</t>
  </si>
  <si>
    <t>Date of last AGM</t>
  </si>
  <si>
    <t>Date of Balance Sheet</t>
  </si>
  <si>
    <t>Company Status(for efiling)</t>
  </si>
  <si>
    <t>Loan Details</t>
  </si>
  <si>
    <t>Active Loans</t>
  </si>
  <si>
    <t>Closed Loans</t>
  </si>
  <si>
    <t>Charges Registered</t>
  </si>
  <si>
    <t>Sl. No</t>
  </si>
  <si>
    <t>SRN</t>
  </si>
  <si>
    <t>Charge Id</t>
  </si>
  <si>
    <t>Charge Holder Name</t>
  </si>
  <si>
    <t>Date of Creation</t>
  </si>
  <si>
    <t>Date of Modification</t>
  </si>
  <si>
    <t>Date of Satisfaction</t>
  </si>
  <si>
    <t>Amount</t>
  </si>
  <si>
    <t>Address</t>
  </si>
  <si>
    <t>Signatory / Director Details</t>
  </si>
  <si>
    <t>DIN</t>
  </si>
  <si>
    <t>Position</t>
  </si>
  <si>
    <t>Registration Date</t>
  </si>
  <si>
    <t>DSC Registered</t>
  </si>
  <si>
    <t>Expiry Date</t>
  </si>
  <si>
    <t>Associated Companies</t>
  </si>
  <si>
    <t>Goods &amp; Service Tax</t>
  </si>
  <si>
    <t>GSTIN/UIN</t>
  </si>
  <si>
    <t>Legal Name of Business</t>
  </si>
  <si>
    <t>Trade Name</t>
  </si>
  <si>
    <t>Effective Date of registration</t>
  </si>
  <si>
    <t>Constitution of Business</t>
  </si>
  <si>
    <t>GSTIN / UIN Status</t>
  </si>
  <si>
    <t>Taxpayer Type</t>
  </si>
  <si>
    <t>Principal Place of Business</t>
  </si>
  <si>
    <t>Administrative Office</t>
  </si>
  <si>
    <t>Other Office</t>
  </si>
  <si>
    <t>Effective Date of Cancellation</t>
  </si>
  <si>
    <t>Return Type</t>
  </si>
  <si>
    <t>Financial Year</t>
  </si>
  <si>
    <t>Tax Period</t>
  </si>
  <si>
    <t>Date of filing</t>
  </si>
  <si>
    <t>Days Delayed</t>
  </si>
  <si>
    <t>GST Returns</t>
  </si>
  <si>
    <t>Legal Name</t>
  </si>
  <si>
    <t>GST Return Type:</t>
  </si>
  <si>
    <t>GSTIN:</t>
  </si>
  <si>
    <t>Return Type:</t>
  </si>
  <si>
    <t>Outward Supplies</t>
  </si>
  <si>
    <t xml:space="preserve">Total </t>
  </si>
  <si>
    <t>Month</t>
  </si>
  <si>
    <t>Taxable</t>
  </si>
  <si>
    <t>Zero Rated</t>
  </si>
  <si>
    <t>Nil Rated / Exempted</t>
  </si>
  <si>
    <t>Grand Total</t>
  </si>
  <si>
    <t>Average</t>
  </si>
  <si>
    <t>Individual Verification</t>
  </si>
  <si>
    <t>Firm / Company Name</t>
  </si>
  <si>
    <t>No. of Individuals</t>
  </si>
  <si>
    <t>Individual Name</t>
  </si>
  <si>
    <t>UIN/DIN</t>
  </si>
  <si>
    <t>DL</t>
  </si>
  <si>
    <t>Voter ID</t>
  </si>
  <si>
    <t>Document</t>
  </si>
  <si>
    <t>Name as per Document</t>
  </si>
  <si>
    <t>ID No.</t>
  </si>
  <si>
    <t>Name as per Database</t>
  </si>
  <si>
    <t>DOB / Age</t>
  </si>
  <si>
    <t>Issued Date</t>
  </si>
  <si>
    <t>ITR-Verification</t>
  </si>
  <si>
    <t>Year (AY)</t>
  </si>
  <si>
    <t>Acknowledgement Number</t>
  </si>
  <si>
    <t>Filed On</t>
  </si>
  <si>
    <t>Filing Due Date</t>
  </si>
  <si>
    <t>Verified On</t>
  </si>
  <si>
    <t>Delay Status</t>
  </si>
  <si>
    <t>Entity Name</t>
  </si>
  <si>
    <t>Rating Agency</t>
  </si>
  <si>
    <t>CRISIL</t>
  </si>
  <si>
    <t>Instruments/Obligations/Funds</t>
  </si>
  <si>
    <t>Rating</t>
  </si>
  <si>
    <t>Remarks</t>
  </si>
  <si>
    <t>ICRA</t>
  </si>
  <si>
    <t>CAREEDGE</t>
  </si>
  <si>
    <t>BRICKWORK</t>
  </si>
  <si>
    <t>CA Firms</t>
  </si>
  <si>
    <t>Name as per document</t>
  </si>
  <si>
    <t>Firm ID</t>
  </si>
  <si>
    <t>Firm Name</t>
  </si>
  <si>
    <t>Regd Location</t>
  </si>
  <si>
    <t>Other Locations</t>
  </si>
  <si>
    <t>ID</t>
  </si>
  <si>
    <t>Members Name</t>
  </si>
  <si>
    <t>CA Membership Status</t>
  </si>
  <si>
    <t>CA Membership No.</t>
  </si>
  <si>
    <t>Associate/Fellow Status</t>
  </si>
  <si>
    <t>Name as per ICAI database</t>
  </si>
  <si>
    <t>Location</t>
  </si>
  <si>
    <t>UDIN Verification Status</t>
  </si>
  <si>
    <t>UDIN Number</t>
  </si>
  <si>
    <t>UDIN Verification</t>
  </si>
  <si>
    <t>Verification Date/Time</t>
  </si>
  <si>
    <t>UDIN Generation Date/Time</t>
  </si>
  <si>
    <t xml:space="preserve">Unique Document Identification Number (UDIN)	</t>
  </si>
  <si>
    <t xml:space="preserve">Member Details	</t>
  </si>
  <si>
    <t xml:space="preserve">Firm Details	</t>
  </si>
  <si>
    <t xml:space="preserve">Document Type	</t>
  </si>
  <si>
    <t xml:space="preserve">Type of Certificate	</t>
  </si>
  <si>
    <t xml:space="preserve">Date of signing of Document	</t>
  </si>
  <si>
    <t xml:space="preserve">Figures/Particulars	</t>
  </si>
  <si>
    <t xml:space="preserve">Document Description	</t>
  </si>
  <si>
    <t>Legal Entity Identifier</t>
  </si>
  <si>
    <t>Country/Region</t>
  </si>
  <si>
    <t>Business Registry Code</t>
  </si>
  <si>
    <t>Registry's Identifier</t>
  </si>
  <si>
    <t>Jurisdiction Ctry/Region</t>
  </si>
  <si>
    <t>Legal Form</t>
  </si>
  <si>
    <t>Entity Status</t>
  </si>
  <si>
    <t>Registration Status</t>
  </si>
  <si>
    <t>Last Updated</t>
  </si>
  <si>
    <t>Successor Entity</t>
  </si>
  <si>
    <t>Establishment Details</t>
  </si>
  <si>
    <t>Establishment Code :</t>
  </si>
  <si>
    <t>Section Applicable :</t>
  </si>
  <si>
    <t>Primary Business Activity :</t>
  </si>
  <si>
    <t>ESIC CODE :</t>
  </si>
  <si>
    <t>Ownership Type :</t>
  </si>
  <si>
    <t>Date Of Setup Of Establishment :</t>
  </si>
  <si>
    <t>Address :</t>
  </si>
  <si>
    <t>EPFO Office Name :</t>
  </si>
  <si>
    <t>Zone :</t>
  </si>
  <si>
    <t>Region :</t>
  </si>
  <si>
    <t>Exemption Status</t>
  </si>
  <si>
    <t>Working Status</t>
  </si>
  <si>
    <t>Coverage Section</t>
  </si>
  <si>
    <t>Actionable Status</t>
  </si>
  <si>
    <t>Date of Coverage</t>
  </si>
  <si>
    <t>Payment Table</t>
  </si>
  <si>
    <t>Date Of Credit</t>
  </si>
  <si>
    <t>Wage Month</t>
  </si>
  <si>
    <t>Amount (Rs)</t>
  </si>
  <si>
    <t>No of Emplyess</t>
  </si>
  <si>
    <t>ECR</t>
  </si>
  <si>
    <t>Establishment Code</t>
  </si>
  <si>
    <t>IP Count</t>
  </si>
  <si>
    <t>Google Check</t>
  </si>
  <si>
    <t>Title</t>
  </si>
  <si>
    <t>Source Link</t>
  </si>
  <si>
    <t>Brand Name Check</t>
  </si>
  <si>
    <t>Brands</t>
  </si>
  <si>
    <t>ID / No.</t>
  </si>
  <si>
    <t>Profile</t>
  </si>
  <si>
    <t>Party</t>
  </si>
  <si>
    <t>S/o|D/o|W/o</t>
  </si>
  <si>
    <t>Age</t>
  </si>
  <si>
    <t>Name Enrolled as Voter in</t>
  </si>
  <si>
    <t>Self Profession</t>
  </si>
  <si>
    <t>Spouse Profession</t>
  </si>
  <si>
    <t>Assets &amp; Liabilities</t>
  </si>
  <si>
    <t>Assets</t>
  </si>
  <si>
    <t>Liabilities</t>
  </si>
  <si>
    <t>No of Criminal Cases</t>
  </si>
  <si>
    <t>Details of Criminal Cases</t>
  </si>
  <si>
    <t>SL</t>
  </si>
  <si>
    <t>FIR No.</t>
  </si>
  <si>
    <t>Case No.</t>
  </si>
  <si>
    <t>Court</t>
  </si>
  <si>
    <t>IPC Sections Applicable</t>
  </si>
  <si>
    <t>Other Details / Other Acts / Sections Applicable</t>
  </si>
  <si>
    <t>Charges Framed</t>
  </si>
  <si>
    <t>Date on which charges were framed</t>
  </si>
  <si>
    <t>Appeal Filed</t>
  </si>
  <si>
    <t>Details and present status of appeal</t>
  </si>
  <si>
    <t xml:space="preserve"> </t>
  </si>
  <si>
    <t>Educational Details</t>
  </si>
  <si>
    <t>Details of PAN and status of Income Tax return</t>
  </si>
  <si>
    <t>Relation Type</t>
  </si>
  <si>
    <t>PAN Given</t>
  </si>
  <si>
    <t>Total Income Shown in ITR</t>
  </si>
  <si>
    <t>Name:</t>
  </si>
  <si>
    <t>Particulars</t>
  </si>
  <si>
    <t>Purchases</t>
  </si>
  <si>
    <t>Others</t>
  </si>
  <si>
    <t>Trade Payables</t>
  </si>
  <si>
    <t>Inventory</t>
  </si>
  <si>
    <t>Other Current Assets</t>
  </si>
  <si>
    <t>Current Ratio (Including Limits)</t>
  </si>
  <si>
    <t>Quick Ratio</t>
  </si>
  <si>
    <t>Inventory Days</t>
  </si>
  <si>
    <t>Accounts Receivable Days / DSO</t>
  </si>
  <si>
    <t>Accounts Payables Days / DPO</t>
  </si>
  <si>
    <t>Udyam Verification</t>
  </si>
  <si>
    <t>Udyam Number</t>
  </si>
  <si>
    <t>Name of Enterprise</t>
  </si>
  <si>
    <t>Type of Enterprise</t>
  </si>
  <si>
    <t xml:space="preserve">Major Activity	</t>
  </si>
  <si>
    <t xml:space="preserve">Organisation Type	</t>
  </si>
  <si>
    <t xml:space="preserve">Date of Incorporation	</t>
  </si>
  <si>
    <t xml:space="preserve">Date of Commencement of Production/Business	</t>
  </si>
  <si>
    <t>DIC</t>
  </si>
  <si>
    <t xml:space="preserve">MSME-DFO	</t>
  </si>
  <si>
    <t xml:space="preserve">Date of Udyam Registration	</t>
  </si>
  <si>
    <t>National Industry Classification Code(S)</t>
  </si>
  <si>
    <t>Sno</t>
  </si>
  <si>
    <t xml:space="preserve">Nic 2 Digit	</t>
  </si>
  <si>
    <t xml:space="preserve">Nic 4 Digit	</t>
  </si>
  <si>
    <t xml:space="preserve">Nic 5 Digit	</t>
  </si>
  <si>
    <t>Activity</t>
  </si>
  <si>
    <t>Date</t>
  </si>
  <si>
    <t>Crime Check</t>
  </si>
  <si>
    <t>Summary:</t>
  </si>
  <si>
    <t>Risk Indicator:</t>
  </si>
  <si>
    <t>Risk Interpretation:</t>
  </si>
  <si>
    <t>Verified on:</t>
  </si>
  <si>
    <t>Case Summary</t>
  </si>
  <si>
    <t>Case No</t>
  </si>
  <si>
    <t>Case Against</t>
  </si>
  <si>
    <t>Case Type</t>
  </si>
  <si>
    <t>Matching Criteria</t>
  </si>
  <si>
    <t>Act and
Section</t>
  </si>
  <si>
    <t>Risk Score</t>
  </si>
  <si>
    <t>Petitioner</t>
  </si>
  <si>
    <t>Respondent</t>
  </si>
  <si>
    <t>Risk/Judgement/Order
Summary</t>
  </si>
  <si>
    <t>Fixed Assets</t>
  </si>
  <si>
    <t>Investments</t>
  </si>
  <si>
    <t>Debtors</t>
  </si>
  <si>
    <t>Quick ratio</t>
  </si>
  <si>
    <t>Credit Information Report</t>
  </si>
  <si>
    <t>Applicant</t>
  </si>
  <si>
    <t>Co-Applicant 1</t>
  </si>
  <si>
    <t>Co-Applicant 2</t>
  </si>
  <si>
    <t>Co-Applicant 3</t>
  </si>
  <si>
    <t>Co-Applicant 4</t>
  </si>
  <si>
    <t>Co-Applicant 5</t>
  </si>
  <si>
    <t>Credit Information Company</t>
  </si>
  <si>
    <t>DOB/DOI</t>
  </si>
  <si>
    <t>PAN No</t>
  </si>
  <si>
    <t>Credit Score</t>
  </si>
  <si>
    <t>No of Loan Accounts</t>
  </si>
  <si>
    <t>No of Active Loans</t>
  </si>
  <si>
    <t>Principal Outstanding (POS) as per Credit Report</t>
  </si>
  <si>
    <t>High Credit as per Credit Report</t>
  </si>
  <si>
    <t>POS to High Credit (%)</t>
  </si>
  <si>
    <t>Wilful Defaulter\Suit Filed</t>
  </si>
  <si>
    <t>SMA\SUB\DBT\LSS accounts</t>
  </si>
  <si>
    <t>No of Enquiries - No of Loans Sanctioned in Last 30 Days</t>
  </si>
  <si>
    <t>No of Enquiries - No of Loans Sanctioned in Last 3 Months</t>
  </si>
  <si>
    <t>No of Enquiries - No of Loans Sanctioned in Last 6 Months</t>
  </si>
  <si>
    <t>No of Enquiries - No of Loans Sanctioned in Last 12 Months</t>
  </si>
  <si>
    <t>No of Enquiries - No of Loans Sanctioned in Last 24 Months</t>
  </si>
  <si>
    <t xml:space="preserve">Note : </t>
  </si>
  <si>
    <t>If any below facility has DPD/SMA etc and any Joint loans, same will be highlighted in yellow color</t>
  </si>
  <si>
    <t>Repayment-Track</t>
  </si>
  <si>
    <t>Loan Type - Ownership</t>
  </si>
  <si>
    <t>Financier/Source</t>
  </si>
  <si>
    <t>Loan Credit/ Sanction Amt</t>
  </si>
  <si>
    <t>Loan Debit</t>
  </si>
  <si>
    <t>EMI</t>
  </si>
  <si>
    <t>Start on</t>
  </si>
  <si>
    <t>Outstanding Bal</t>
  </si>
  <si>
    <t>Tenor</t>
  </si>
  <si>
    <t>Tenor Left</t>
  </si>
  <si>
    <t>EMI Obligation</t>
  </si>
  <si>
    <t>Bank Name (EMI running)</t>
  </si>
  <si>
    <t>Last 12 Months</t>
  </si>
  <si>
    <t>Remarks (Bounces/ DPD etc)</t>
  </si>
  <si>
    <t>EMI Paid</t>
  </si>
  <si>
    <t>EMI Bounce</t>
  </si>
  <si>
    <t>EMI Amt Paid</t>
  </si>
  <si>
    <t>Avg Previous Day Balance</t>
  </si>
  <si>
    <t>Previous Day Balance</t>
  </si>
  <si>
    <t>Previous Bal</t>
  </si>
  <si>
    <t>Consolidated Banking</t>
  </si>
  <si>
    <t>Input (Absolute amount/ Lacs)</t>
  </si>
  <si>
    <t>Absolute</t>
  </si>
  <si>
    <t>Particular</t>
  </si>
  <si>
    <t>Value Summation</t>
  </si>
  <si>
    <t>Count</t>
  </si>
  <si>
    <t>Inward Returns (Count)</t>
  </si>
  <si>
    <t>Outward Returns (Count)</t>
  </si>
  <si>
    <t>Stop Pymt. (Count)</t>
  </si>
  <si>
    <t>Minimum Balance Charges (Y/N)</t>
  </si>
  <si>
    <t>Balance at Specific Date In Month (Summation of 2 CA/SB banking)</t>
  </si>
  <si>
    <t>Average Bank Balance</t>
  </si>
  <si>
    <t>Months</t>
  </si>
  <si>
    <t>Debits</t>
  </si>
  <si>
    <t>Credits</t>
  </si>
  <si>
    <t>1st</t>
  </si>
  <si>
    <t>5th</t>
  </si>
  <si>
    <t>10th</t>
  </si>
  <si>
    <t>15th</t>
  </si>
  <si>
    <t>20th</t>
  </si>
  <si>
    <t>25th</t>
  </si>
  <si>
    <t>12M Average Balance</t>
  </si>
  <si>
    <t>6M Average Balance</t>
  </si>
  <si>
    <t>Banking -1</t>
  </si>
  <si>
    <t>Name of the Account Holder:</t>
  </si>
  <si>
    <t>A/c No.</t>
  </si>
  <si>
    <t>Bank</t>
  </si>
  <si>
    <t>Period</t>
  </si>
  <si>
    <t>Type</t>
  </si>
  <si>
    <t>Balance at Specific Date In Month</t>
  </si>
  <si>
    <t>Average Bank balance</t>
  </si>
  <si>
    <t>Observations</t>
  </si>
  <si>
    <t>Inward Supplies</t>
  </si>
  <si>
    <t>Criminal Records</t>
  </si>
  <si>
    <t>Civil Litigations</t>
  </si>
  <si>
    <t>Tribunals Record</t>
  </si>
  <si>
    <t>Defaulter Lists</t>
  </si>
  <si>
    <t>FIR &amp; Other Records</t>
  </si>
  <si>
    <t>General Courts</t>
  </si>
  <si>
    <t>Tribunals</t>
  </si>
  <si>
    <t>Jurisdiction</t>
  </si>
  <si>
    <t>All High Courts</t>
  </si>
  <si>
    <t>Appellate jurisdiction and Writ jurisdiction</t>
  </si>
  <si>
    <t>All district court criminal matters</t>
  </si>
  <si>
    <t>Supreme Court</t>
  </si>
  <si>
    <t>Consumer Courts</t>
  </si>
  <si>
    <t>National, State and District Court forums.</t>
  </si>
  <si>
    <t>CEGAT/CESTAT</t>
  </si>
  <si>
    <t>NCLAT</t>
  </si>
  <si>
    <t>Crif Defaulter List</t>
  </si>
  <si>
    <t>EPF Defaulter List</t>
  </si>
  <si>
    <t>Equifax Defaulter List</t>
  </si>
  <si>
    <t>MCA Defaulter List</t>
  </si>
  <si>
    <t>Crime Check Parameters - Lists</t>
  </si>
  <si>
    <t>Civil Courts - Junior Civil Court, Senior Civil Court, District Court</t>
  </si>
  <si>
    <t>Criminal Courts -Magistrate courts &amp; Session courts</t>
  </si>
  <si>
    <t>Appellate jurisdiction and Writ jurisdictionAll district court civil matters, relating to property,civil rights, specific relief, tortious liabilities,damages, testamentary wills &amp; titles.</t>
  </si>
  <si>
    <t>Apex court of India, deals with all the final appealcases from High Courts and various Tribunals inIndia, also has Writ Jurisdiction and exercisesvarious constitutional powers.</t>
  </si>
  <si>
    <t>CEGAT is disbanded after the repealing of GoldControl Act, CESTAT is the only functioningtribunal, it is the highest tribunal with respect toIndirect taxes and the appeals beyond it lays toSupreme Court.</t>
  </si>
  <si>
    <t>Debt Recovery Tribunal(DRT)</t>
  </si>
  <si>
    <t>All Monetary debts incurred by the Banks andother NBFC's against any person OR Company,DRT is the Adjudicating body</t>
  </si>
  <si>
    <t>Debt RecoveryAppellateTribunal(DRAT)</t>
  </si>
  <si>
    <t>It takes all appeal matters arising out of DRT (Forexplanation reffer DRT)</t>
  </si>
  <si>
    <t>Income Tax Appellate Tribunal (ITAT)</t>
  </si>
  <si>
    <t>It takes all appeal matters arising out of thedecisions ruled by the Commissioner of IncomeTax</t>
  </si>
  <si>
    <t>National Company Law Tribunal(NCLT)</t>
  </si>
  <si>
    <t>Deals with Liquidation, Winding up,Amalgamation., oppression andmismanagement in a Company and anydeviance with respect to Memorandum ofAssociation &amp; Articles of Associations.</t>
  </si>
  <si>
    <t>Securities Apellate Tribunal(SAT)</t>
  </si>
  <si>
    <t>All appeals from SEBI lies before SAT, it is theappellate authority under SEBI and SARFESI Act.It is purely Civil in nature, it deals with appealsrelating to Stocks and Securities defaults byCompanies and other Business Establishments.</t>
  </si>
  <si>
    <t>National Green Tribunal(NGT)</t>
  </si>
  <si>
    <t>The Tribunal deals with matters relating toEnvironmental Hazards affecting Environment,Public Health, Property and related effects, Itdoes not fall unders the Purview of CivilJudicature</t>
  </si>
  <si>
    <t>Deals with all the appeals arising out of theNational Company Law Tribunal (NCLT) andInsolvency and Bankruptcy Code (IBC 2016).Further appeals preferred (if any) against therulings of the NCLAT are directly heard by TheSupreme Court of India</t>
  </si>
  <si>
    <t>The Appellate Tribunal for Foreign Exchange,also known as the FEMA Tribunal, wasestablished under the Foreign ExchangeManagement Act, 1999. Under FEMA, the orderof adjudication is to be made by the'Adjudicating Authority which is subject tochallenge before the Special Director (Appeals).Appeal against the order of the Special Director(Appeals), or in the case where one of theSpecial Directors is the 'Adjudicating Authority, isbefore the FAppellate Tribunal for ForeignExchangeF</t>
  </si>
  <si>
    <t>Appellate Tribunal for Foreign Exchange -APTE</t>
  </si>
  <si>
    <t>Appellate Tribunal for Electricity (APTEL),ArmedForces Tribunal,Authority for Advanced Rulings(AAR),Central Administrative Tribunal(CAT),Central Electricity Regulatory Commission(CERC),Central Information Commission(CIC),Central Sales Tax,Company LawBoard,Competition AppellateTribunal,Competition Commission ofIndia,Copyright Board,Cyber AppellateTribunal,Intellectual Property Appellate Board(ITAB),State Taxation Tribunal (STT),TradeMark,Telecom Disputes Settlement andAppellate Tribunal</t>
  </si>
  <si>
    <t>First Information Report(FIR)</t>
  </si>
  <si>
    <t>All Cognizable and non-bailable offencesregistered u/s 154 of the Code of CriminalProcedure, 1973 by the law enforcementauthorities.</t>
  </si>
  <si>
    <t>CIBIL Willful defaulter List</t>
  </si>
  <si>
    <t>All credit base institutions who have default of payments amounting to above Rs. 25 Lakhs</t>
  </si>
  <si>
    <t>The list provides all the credit relatedinformation including any credit based defaultsand credit reports on individuals and companies</t>
  </si>
  <si>
    <t>Defaulter list where the establishments havefailed to abide by the provisions of EmployeesProvident Funds</t>
  </si>
  <si>
    <t>All credit base institutions who have default of payments amounting to above Rs. 1 Crore</t>
  </si>
  <si>
    <t>Defaulter list where the establishments havefailed to clear the debts to the debtors ORstakeholders of the establishment.</t>
  </si>
  <si>
    <t>Report date</t>
  </si>
  <si>
    <t>Delay Days</t>
  </si>
  <si>
    <t>Group Company Details</t>
  </si>
  <si>
    <t>Sub Sector</t>
  </si>
  <si>
    <t>Status of Account</t>
  </si>
  <si>
    <t xml:space="preserve">Active WC - Loan Details </t>
  </si>
  <si>
    <t>Current O.S Amount</t>
  </si>
  <si>
    <t>Month Wise O.S Amounts</t>
  </si>
  <si>
    <t>Facility No</t>
  </si>
  <si>
    <t>Facility Type</t>
  </si>
  <si>
    <t>Sr.no</t>
  </si>
  <si>
    <t xml:space="preserve">Documents </t>
  </si>
  <si>
    <t>GST Reports</t>
  </si>
  <si>
    <t>GSTR 3B</t>
  </si>
  <si>
    <t>GSTR 1</t>
  </si>
  <si>
    <t>GSTR2A</t>
  </si>
  <si>
    <t>GSTR2B</t>
  </si>
  <si>
    <t>Credit Bureau Report</t>
  </si>
  <si>
    <t>Specify if any other</t>
  </si>
  <si>
    <t>CIBIL</t>
  </si>
  <si>
    <t>Equifax</t>
  </si>
  <si>
    <t>Experian</t>
  </si>
  <si>
    <t>CRIF</t>
  </si>
  <si>
    <t>MOA / AOA</t>
  </si>
  <si>
    <t>Bank Statement</t>
  </si>
  <si>
    <t>Any other Document Available and fetched from Public Domain</t>
  </si>
  <si>
    <t>Specify if any</t>
  </si>
  <si>
    <t>Annual Reports</t>
  </si>
  <si>
    <t>1A</t>
  </si>
  <si>
    <t>1B</t>
  </si>
  <si>
    <t>1C</t>
  </si>
  <si>
    <t>1D</t>
  </si>
  <si>
    <t>1E</t>
  </si>
  <si>
    <t>2A</t>
  </si>
  <si>
    <t>2B</t>
  </si>
  <si>
    <t>2C</t>
  </si>
  <si>
    <t>2D</t>
  </si>
  <si>
    <t>2E</t>
  </si>
  <si>
    <t>8A</t>
  </si>
  <si>
    <t>Availability</t>
  </si>
  <si>
    <t>Audited Financial Statements (3 years)</t>
  </si>
  <si>
    <t>Rating Data Not Found</t>
  </si>
  <si>
    <t>Result</t>
  </si>
  <si>
    <r>
      <rPr>
        <b/>
        <sz val="16"/>
        <color rgb="FF434242"/>
        <rFont val="Arial"/>
        <family val="2"/>
      </rPr>
      <t>Profit and loss account</t>
    </r>
  </si>
  <si>
    <r>
      <rPr>
        <b/>
        <sz val="9"/>
        <color rgb="FFFFFFFF"/>
        <rFont val="Arial"/>
        <family val="2"/>
      </rPr>
      <t>For the year ended</t>
    </r>
  </si>
  <si>
    <r>
      <rPr>
        <sz val="9"/>
        <color rgb="FF434242"/>
        <rFont val="Arial MT"/>
        <family val="2"/>
      </rPr>
      <t>Net sales</t>
    </r>
  </si>
  <si>
    <r>
      <rPr>
        <sz val="9"/>
        <color rgb="FF434242"/>
        <rFont val="Arial MT"/>
        <family val="2"/>
      </rPr>
      <t>Operating income</t>
    </r>
  </si>
  <si>
    <r>
      <rPr>
        <sz val="9"/>
        <color rgb="FF434242"/>
        <rFont val="Arial MT"/>
        <family val="2"/>
      </rPr>
      <t>Cost of sales</t>
    </r>
  </si>
  <si>
    <r>
      <rPr>
        <sz val="9"/>
        <color rgb="FF434242"/>
        <rFont val="Arial MT"/>
        <family val="2"/>
      </rPr>
      <t>Interest and finance costs</t>
    </r>
  </si>
  <si>
    <r>
      <rPr>
        <sz val="9"/>
        <color rgb="FF434242"/>
        <rFont val="Arial MT"/>
        <family val="2"/>
      </rPr>
      <t>Depreciation</t>
    </r>
  </si>
  <si>
    <r>
      <rPr>
        <sz val="9"/>
        <color rgb="FF434242"/>
        <rFont val="Arial MT"/>
        <family val="2"/>
      </rPr>
      <t>Extraordinary income / (expense)</t>
    </r>
  </si>
  <si>
    <r>
      <rPr>
        <sz val="9"/>
        <color rgb="FF434242"/>
        <rFont val="Arial MT"/>
        <family val="2"/>
      </rPr>
      <t>Provision for taxes</t>
    </r>
  </si>
  <si>
    <r>
      <rPr>
        <sz val="9"/>
        <color rgb="FF434242"/>
        <rFont val="Arial MT"/>
        <family val="2"/>
      </rPr>
      <t>Deferred tax liability / (asset)</t>
    </r>
  </si>
  <si>
    <r>
      <rPr>
        <b/>
        <sz val="9"/>
        <color rgb="FFFFFFFF"/>
        <rFont val="Arial"/>
        <family val="2"/>
      </rPr>
      <t>Particulars</t>
    </r>
  </si>
  <si>
    <r>
      <rPr>
        <sz val="9"/>
        <color rgb="FF434242"/>
        <rFont val="Arial MT"/>
        <family val="2"/>
      </rPr>
      <t>Total</t>
    </r>
  </si>
  <si>
    <t>Balance sheet</t>
  </si>
  <si>
    <r>
      <rPr>
        <b/>
        <sz val="9"/>
        <color rgb="FFFFFFFF"/>
        <rFont val="Arial"/>
        <family val="2"/>
      </rPr>
      <t>As on</t>
    </r>
  </si>
  <si>
    <r>
      <rPr>
        <b/>
        <sz val="9"/>
        <color rgb="FF434242"/>
        <rFont val="Arial"/>
        <family val="2"/>
      </rPr>
      <t>Liabilities</t>
    </r>
  </si>
  <si>
    <r>
      <rPr>
        <sz val="9"/>
        <color rgb="FF434242"/>
        <rFont val="Arial MT"/>
        <family val="2"/>
      </rPr>
      <t>Tangible net worth</t>
    </r>
  </si>
  <si>
    <r>
      <rPr>
        <sz val="9"/>
        <color rgb="FF434242"/>
        <rFont val="Arial MT"/>
        <family val="2"/>
      </rPr>
      <t>Deferred tax liabilities / (assets)</t>
    </r>
  </si>
  <si>
    <r>
      <rPr>
        <sz val="9"/>
        <color rgb="FF434242"/>
        <rFont val="Arial MT"/>
        <family val="2"/>
      </rPr>
      <t>Long-term debt</t>
    </r>
  </si>
  <si>
    <r>
      <rPr>
        <i/>
        <sz val="9"/>
        <color rgb="FF434242"/>
        <rFont val="Arial"/>
        <family val="2"/>
      </rPr>
      <t>of which, current portion of long-term debt</t>
    </r>
  </si>
  <si>
    <r>
      <rPr>
        <sz val="9"/>
        <color rgb="FF434242"/>
        <rFont val="Arial MT"/>
        <family val="2"/>
      </rPr>
      <t>Short-term debt</t>
    </r>
  </si>
  <si>
    <r>
      <rPr>
        <i/>
        <sz val="9"/>
        <color rgb="FF434242"/>
        <rFont val="Arial"/>
        <family val="2"/>
      </rPr>
      <t>of which, working capital borrowing from banks</t>
    </r>
  </si>
  <si>
    <r>
      <rPr>
        <sz val="9"/>
        <color rgb="FF434242"/>
        <rFont val="Arial MT"/>
        <family val="2"/>
      </rPr>
      <t>Other liabilities and provisions</t>
    </r>
  </si>
  <si>
    <r>
      <rPr>
        <b/>
        <sz val="9"/>
        <color rgb="FF434242"/>
        <rFont val="Arial"/>
        <family val="2"/>
      </rPr>
      <t>Total liabilities</t>
    </r>
  </si>
  <si>
    <r>
      <rPr>
        <b/>
        <sz val="9"/>
        <color rgb="FF434242"/>
        <rFont val="Arial"/>
        <family val="2"/>
      </rPr>
      <t>Assets</t>
    </r>
  </si>
  <si>
    <r>
      <rPr>
        <sz val="9"/>
        <color rgb="FF434242"/>
        <rFont val="Arial MT"/>
        <family val="2"/>
      </rPr>
      <t>Net fixed assets</t>
    </r>
  </si>
  <si>
    <r>
      <rPr>
        <sz val="9"/>
        <color rgb="FF434242"/>
        <rFont val="Arial MT"/>
        <family val="2"/>
      </rPr>
      <t>Investments</t>
    </r>
  </si>
  <si>
    <r>
      <rPr>
        <sz val="9"/>
        <color rgb="FF434242"/>
        <rFont val="Arial MT"/>
        <family val="2"/>
      </rPr>
      <t>Inventory</t>
    </r>
  </si>
  <si>
    <r>
      <rPr>
        <sz val="9"/>
        <color rgb="FF434242"/>
        <rFont val="Arial MT"/>
        <family val="2"/>
      </rPr>
      <t>Receivables (total)</t>
    </r>
  </si>
  <si>
    <r>
      <rPr>
        <i/>
        <sz val="9"/>
        <color rgb="FF434242"/>
        <rFont val="Arial"/>
        <family val="2"/>
      </rPr>
      <t>of which, receivables greater than six months</t>
    </r>
  </si>
  <si>
    <r>
      <rPr>
        <sz val="9"/>
        <color rgb="FF434242"/>
        <rFont val="Arial MT"/>
        <family val="2"/>
      </rPr>
      <t>Cash and bank balance</t>
    </r>
  </si>
  <si>
    <r>
      <rPr>
        <sz val="9"/>
        <color rgb="FF434242"/>
        <rFont val="Arial MT"/>
        <family val="2"/>
      </rPr>
      <t>Other current assets</t>
    </r>
  </si>
  <si>
    <r>
      <rPr>
        <b/>
        <sz val="9"/>
        <color rgb="FF434242"/>
        <rFont val="Arial"/>
        <family val="2"/>
      </rPr>
      <t>Total assets</t>
    </r>
  </si>
  <si>
    <t>Name Of the Entity</t>
  </si>
  <si>
    <r>
      <rPr>
        <b/>
        <sz val="9"/>
        <color rgb="FF434242"/>
        <rFont val="Arial"/>
        <family val="2"/>
      </rPr>
      <t>Total</t>
    </r>
  </si>
  <si>
    <r>
      <rPr>
        <b/>
        <sz val="9"/>
        <color rgb="FFFFFFFF"/>
        <rFont val="Arial"/>
        <family val="2"/>
      </rPr>
      <t>Bank name</t>
    </r>
  </si>
  <si>
    <r>
      <rPr>
        <b/>
        <sz val="9"/>
        <color rgb="FFFFFFFF"/>
        <rFont val="Arial"/>
        <family val="2"/>
      </rPr>
      <t>Facility</t>
    </r>
  </si>
  <si>
    <r>
      <rPr>
        <b/>
        <sz val="9"/>
        <color rgb="FFFFFFFF"/>
        <rFont val="Arial"/>
        <family val="2"/>
      </rPr>
      <t>O/S amount (Rs lakh)</t>
    </r>
  </si>
  <si>
    <r>
      <rPr>
        <b/>
        <sz val="9"/>
        <color rgb="FFFFFFFF"/>
        <rFont val="Arial"/>
        <family val="2"/>
      </rPr>
      <t xml:space="preserve">Sanction amount (Rs.
</t>
    </r>
    <r>
      <rPr>
        <b/>
        <sz val="9"/>
        <color rgb="FFFFFFFF"/>
        <rFont val="Arial"/>
        <family val="2"/>
      </rPr>
      <t>Lakh)</t>
    </r>
  </si>
  <si>
    <r>
      <rPr>
        <b/>
        <sz val="16"/>
        <color rgb="FF434242"/>
        <rFont val="Arial"/>
        <family val="2"/>
      </rPr>
      <t>Key financial ratios</t>
    </r>
  </si>
  <si>
    <r>
      <rPr>
        <sz val="9"/>
        <color rgb="FF434242"/>
        <rFont val="Arial MT"/>
        <family val="2"/>
      </rPr>
      <t>%</t>
    </r>
  </si>
  <si>
    <r>
      <rPr>
        <sz val="9"/>
        <color rgb="FF434242"/>
        <rFont val="Arial MT"/>
        <family val="2"/>
      </rPr>
      <t>PAT margin</t>
    </r>
  </si>
  <si>
    <r>
      <rPr>
        <sz val="9"/>
        <color rgb="FF434242"/>
        <rFont val="Arial MT"/>
        <family val="2"/>
      </rPr>
      <t>Return on capital employed</t>
    </r>
  </si>
  <si>
    <r>
      <rPr>
        <sz val="9"/>
        <color rgb="FF434242"/>
        <rFont val="Arial MT"/>
        <family val="2"/>
      </rPr>
      <t>Gross current assets</t>
    </r>
  </si>
  <si>
    <r>
      <rPr>
        <sz val="9"/>
        <color rgb="FF434242"/>
        <rFont val="Arial MT"/>
        <family val="2"/>
      </rPr>
      <t>Days</t>
    </r>
  </si>
  <si>
    <r>
      <rPr>
        <sz val="9"/>
        <color rgb="FF434242"/>
        <rFont val="Arial MT"/>
        <family val="2"/>
      </rPr>
      <t>Day’s inventory (on COP)</t>
    </r>
  </si>
  <si>
    <r>
      <rPr>
        <sz val="9"/>
        <color rgb="FF434242"/>
        <rFont val="Arial MT"/>
        <family val="2"/>
      </rPr>
      <t>Day’s receivable (on gross sales)</t>
    </r>
  </si>
  <si>
    <r>
      <rPr>
        <sz val="9"/>
        <color rgb="FF434242"/>
        <rFont val="Arial MT"/>
        <family val="2"/>
      </rPr>
      <t>Days payable (on materials)</t>
    </r>
  </si>
  <si>
    <r>
      <rPr>
        <sz val="9"/>
        <color rgb="FF434242"/>
        <rFont val="Arial MT"/>
        <family val="2"/>
      </rPr>
      <t>Current ratio</t>
    </r>
  </si>
  <si>
    <r>
      <rPr>
        <sz val="9"/>
        <color rgb="FF434242"/>
        <rFont val="Arial MT"/>
        <family val="2"/>
      </rPr>
      <t>Times</t>
    </r>
  </si>
  <si>
    <r>
      <rPr>
        <sz val="9"/>
        <color rgb="FF434242"/>
        <rFont val="Arial MT"/>
        <family val="2"/>
      </rPr>
      <t>PBDIT Interest cover</t>
    </r>
  </si>
  <si>
    <r>
      <rPr>
        <sz val="9"/>
        <color rgb="FF434242"/>
        <rFont val="Arial MT"/>
        <family val="2"/>
      </rPr>
      <t>Net cash accruals/Total debt</t>
    </r>
  </si>
  <si>
    <r>
      <rPr>
        <sz val="9"/>
        <color rgb="FF434242"/>
        <rFont val="Arial MT"/>
        <family val="2"/>
      </rPr>
      <t>Debt service coverage ratio</t>
    </r>
  </si>
  <si>
    <r>
      <rPr>
        <sz val="9"/>
        <color rgb="FF434242"/>
        <rFont val="Arial MT"/>
        <family val="2"/>
      </rPr>
      <t>Average cost of borrowing</t>
    </r>
  </si>
  <si>
    <r>
      <rPr>
        <sz val="9"/>
        <color rgb="FF434242"/>
        <rFont val="Arial MT"/>
        <family val="2"/>
      </rPr>
      <t>Total outside liabilities/Tangible net worth</t>
    </r>
  </si>
  <si>
    <r>
      <rPr>
        <sz val="9"/>
        <color rgb="FF434242"/>
        <rFont val="Arial MT"/>
        <family val="2"/>
      </rPr>
      <t>Gearing – Total debt/Tangible net worth</t>
    </r>
  </si>
  <si>
    <t>Notes:</t>
  </si>
  <si>
    <t>Reported PBT</t>
  </si>
  <si>
    <r>
      <rPr>
        <b/>
        <sz val="9"/>
        <color rgb="FF434242"/>
        <rFont val="Arial MT"/>
        <family val="2"/>
      </rPr>
      <t>Net cash accruals</t>
    </r>
  </si>
  <si>
    <r>
      <rPr>
        <b/>
        <sz val="9"/>
        <color rgb="FF434242"/>
        <rFont val="Arial MT"/>
        <family val="2"/>
      </rPr>
      <t>PAT</t>
    </r>
  </si>
  <si>
    <r>
      <rPr>
        <b/>
        <sz val="9"/>
        <color rgb="FF434242"/>
        <rFont val="Arial MT"/>
        <family val="2"/>
      </rPr>
      <t>PBT</t>
    </r>
  </si>
  <si>
    <r>
      <rPr>
        <b/>
        <sz val="9"/>
        <color rgb="FF434242"/>
        <rFont val="Arial MT"/>
        <family val="2"/>
      </rPr>
      <t>OPBT</t>
    </r>
  </si>
  <si>
    <r>
      <rPr>
        <b/>
        <sz val="9"/>
        <color rgb="FF434242"/>
        <rFont val="Arial MT"/>
        <family val="2"/>
      </rPr>
      <t>OPBDT</t>
    </r>
  </si>
  <si>
    <r>
      <rPr>
        <b/>
        <sz val="9"/>
        <color rgb="FF434242"/>
        <rFont val="Arial MT"/>
        <family val="2"/>
      </rPr>
      <t>OPBDIT</t>
    </r>
  </si>
  <si>
    <t>For the year ended / as at</t>
  </si>
  <si>
    <t>Gearing (not including promoter loans as debt)</t>
  </si>
  <si>
    <t>OPBDIT margin</t>
  </si>
  <si>
    <t>Liquidity Analysis</t>
  </si>
  <si>
    <t>Working Capital Analysis</t>
  </si>
  <si>
    <t>Gross Current Assets Days</t>
  </si>
  <si>
    <t>Profitability Analysis</t>
  </si>
  <si>
    <t>Operating Profit Margin (OPM)</t>
  </si>
  <si>
    <t>Net Profit Margin (NPM)</t>
  </si>
  <si>
    <t>Return on Capital Employed (ROCE)</t>
  </si>
  <si>
    <t>Turnover and Growth Analysis</t>
  </si>
  <si>
    <t>Growth Analysis</t>
  </si>
  <si>
    <t>Turnover</t>
  </si>
  <si>
    <t>Assets Profile</t>
  </si>
  <si>
    <t>Cash and Bank</t>
  </si>
  <si>
    <t>TOL / TNW</t>
  </si>
  <si>
    <t>Total Debt / TNW</t>
  </si>
  <si>
    <t>Leverage analysis</t>
  </si>
  <si>
    <t>FY</t>
  </si>
  <si>
    <t>Sales</t>
  </si>
  <si>
    <t>2021-2022</t>
  </si>
  <si>
    <t>2022-2023</t>
  </si>
  <si>
    <t>CAGR</t>
  </si>
  <si>
    <t>No</t>
  </si>
  <si>
    <t>1-Dec-21 to 1-Aug-22</t>
  </si>
  <si>
    <t>INDUSIND BANK LTD</t>
  </si>
  <si>
    <t>CC/OD Account</t>
  </si>
  <si>
    <t>Father Name</t>
  </si>
  <si>
    <r>
      <rPr>
        <sz val="9"/>
        <color theme="2"/>
        <rFont val="Arial MT"/>
        <family val="2"/>
      </rPr>
      <t>Number of months</t>
    </r>
  </si>
  <si>
    <t>Amounts in</t>
  </si>
  <si>
    <t>Check Status - Entity / Individuals - High Accuracy</t>
  </si>
  <si>
    <t>Check Status - Entity / Individuals - High Coverage</t>
  </si>
  <si>
    <t>Crime Check Status - Parameters Level</t>
  </si>
  <si>
    <t>Cases found with 100% Name match + Address state match</t>
  </si>
  <si>
    <t xml:space="preserve"> Cases found with 50% Name match + Address state match</t>
  </si>
  <si>
    <t>Intellectual Property Database</t>
  </si>
  <si>
    <t>Key Financial Ratios</t>
  </si>
  <si>
    <t>Audited</t>
  </si>
  <si>
    <t>Consolidated Financial Performance</t>
  </si>
  <si>
    <t>Operating income for last 3 Fiscal Years</t>
  </si>
  <si>
    <t>Interest and finance costs for last 3 Fiscal Years</t>
  </si>
  <si>
    <t>Non-operating income for last 3 Fiscal Years</t>
  </si>
  <si>
    <t>Long term debt for Latest Fiscal Year</t>
  </si>
  <si>
    <t>Short-term debt for Latest Fiscal Year</t>
  </si>
  <si>
    <t>Other Liabilities &amp; Provision for last 3 Fiscal Years</t>
  </si>
  <si>
    <t>Other Current Assets for last 3 Fiscal Years</t>
  </si>
  <si>
    <t>Political Exposure</t>
  </si>
  <si>
    <t>Name of Company</t>
  </si>
  <si>
    <t>Association Type</t>
  </si>
  <si>
    <t>Shares Held (%)</t>
  </si>
  <si>
    <t>Financial Performance</t>
  </si>
  <si>
    <t>Amounts in Lakhs</t>
  </si>
  <si>
    <t>Dividends / Drawings</t>
  </si>
  <si>
    <t>Non-operating expense / (Income)</t>
  </si>
  <si>
    <t>Loan to Promoter</t>
  </si>
  <si>
    <t>U50100MP2016PTC041462</t>
  </si>
  <si>
    <t>SOMYA VEHICLES PRIVATE LIMITED</t>
  </si>
  <si>
    <t>RoC-Gwalior</t>
  </si>
  <si>
    <t>041462</t>
  </si>
  <si>
    <t>Company limited by Shares</t>
  </si>
  <si>
    <t>Non-govt company</t>
  </si>
  <si>
    <t>Private</t>
  </si>
  <si>
    <t xml:space="preserve">99, SHARDA VIHAR, CITY CENTRE GWALIOR Gwalior MP 474009 IN </t>
  </si>
  <si>
    <t>-</t>
  </si>
  <si>
    <t>rakeshshubhi@rediffmail.com</t>
  </si>
  <si>
    <t>Unlisted</t>
  </si>
  <si>
    <t>Active</t>
  </si>
  <si>
    <t>AA5775826</t>
  </si>
  <si>
    <t>Bank Of Baroda, Nipaniya Branch</t>
  </si>
  <si>
    <t>Plot no. 12 - RC, Main Road, Ground FloorScheme-134 , NipaniaIndoreIndoreMP452016IN</t>
  </si>
  <si>
    <t>AA4289094</t>
  </si>
  <si>
    <t>KOTAK MAHINDRA BANK LIMITED</t>
  </si>
  <si>
    <t>27BKC, C 27, G Block Bandra Kurla Complex, Bandra (E),Bandra Kurla ComplexMumbaiMumbaiMH400051IN</t>
  </si>
  <si>
    <t>AA3276295</t>
  </si>
  <si>
    <t>ICICI BANK LIMITED</t>
  </si>
  <si>
    <t>4 CHHOTI KHAJRANI MALAV PARISAR,AB ROAD INDOREIndoreIndore452001IN</t>
  </si>
  <si>
    <t>AA1052322</t>
  </si>
  <si>
    <t>ZONAL BRANCH OFFICE AT 4, CHHOTIKHAJRANI, MALAV PARISAR,IndoreIndoreMP452001IN</t>
  </si>
  <si>
    <t>G28503266</t>
  </si>
  <si>
    <t>PUNJAB NATIONAL BANK</t>
  </si>
  <si>
    <t>SARAFA BAZARGWALIORMP474001IN</t>
  </si>
  <si>
    <t>G73308561</t>
  </si>
  <si>
    <t>00375611</t>
  </si>
  <si>
    <t>SHWETA AGRAWAL</t>
  </si>
  <si>
    <t>Additional Director</t>
  </si>
  <si>
    <t>Yes</t>
  </si>
  <si>
    <t xml:space="preserve">SOMYA VEHICLES PRIVATE LIMITED, SOMYRA WELFARE FOUNDATION, SOMYA CARS PRIVATE LIMITED, SOMYA WHEELS PRIVATE LIMITED, SOMYA VEHICLE SOLUTIONS PRIVATE LIMITED, </t>
  </si>
  <si>
    <t>02859691</t>
  </si>
  <si>
    <t>PRAVESH KUMAR AGRAWAL</t>
  </si>
  <si>
    <t>Director</t>
  </si>
  <si>
    <t>KLUS71563843</t>
  </si>
  <si>
    <t>24ABDCS8773P1ZI</t>
  </si>
  <si>
    <t>Somya Wheels Private Limited</t>
  </si>
  <si>
    <t>Private Limited Company</t>
  </si>
  <si>
    <t>Regular</t>
  </si>
  <si>
    <t>Plot no 23/B, Gayatrinagar Society, Desainagar, Bhavnagar, Bhavnagar, Gujarat, 364001</t>
  </si>
  <si>
    <t xml:space="preserve">(JURISDICTION - CENTER)_x000D_
Commissionerate - BHAVNAGAR_x000D_
Division - DIVISION - BHAVNAGAR - I_x000D_
Range - BHAVNAGAR - 1 _x000D_
 </t>
  </si>
  <si>
    <t xml:space="preserve">(JURISDICTION - STATE)_x000D_
State - Gujarat_x000D_
Division - Division - 9_x000D_
Range - Range - 19_x000D_
Unit - Ghatak 75 (Bhavnagar)_x000D_
 </t>
  </si>
  <si>
    <t>GSTR3B</t>
  </si>
  <si>
    <t>2023-2024</t>
  </si>
  <si>
    <t>September</t>
  </si>
  <si>
    <t>Filed</t>
  </si>
  <si>
    <t>August</t>
  </si>
  <si>
    <t>July</t>
  </si>
  <si>
    <t>June</t>
  </si>
  <si>
    <t>May</t>
  </si>
  <si>
    <t>April</t>
  </si>
  <si>
    <t>March</t>
  </si>
  <si>
    <t>February</t>
  </si>
  <si>
    <t>January</t>
  </si>
  <si>
    <t>December</t>
  </si>
  <si>
    <t>GSTR-3B</t>
  </si>
  <si>
    <t>Monthly</t>
  </si>
  <si>
    <t>ABDCS8773P</t>
  </si>
  <si>
    <t>20-10-2023,5:36 PM</t>
  </si>
  <si>
    <t>Private Ltd Company</t>
  </si>
  <si>
    <t>Trading</t>
  </si>
  <si>
    <t>Retail seller of car and service centre</t>
  </si>
  <si>
    <t>SOMYRA WELFARE FOUNDATION</t>
  </si>
  <si>
    <t>SOMYA WHEELS PRIVATE LIMITED</t>
  </si>
  <si>
    <t>SOMYA VEHICLE SOLUTIONS PRIVATE LIMITED</t>
  </si>
  <si>
    <t>Not Available</t>
  </si>
  <si>
    <t>20-10-2023,5:43 PM</t>
  </si>
  <si>
    <t>MUKESH KUMAR AGRAWAL</t>
  </si>
  <si>
    <t>NIRMALA DEVI</t>
  </si>
  <si>
    <t>KAMESH KUMAR AGARWAL</t>
  </si>
  <si>
    <t>DINESH KUMAR AGARWAL</t>
  </si>
  <si>
    <t>SAMARTH AGARWAL</t>
  </si>
  <si>
    <t>MAMTA AGARWAL</t>
  </si>
  <si>
    <t>RUCHI AGARWAL</t>
  </si>
  <si>
    <t>REKHA AGARWAL</t>
  </si>
  <si>
    <t>AKEPA2876N</t>
  </si>
  <si>
    <t>2023-24</t>
  </si>
  <si>
    <t>2023-22</t>
  </si>
  <si>
    <t>2021-22</t>
  </si>
  <si>
    <t>SHWETHA AGARWAL</t>
  </si>
  <si>
    <t>AANPP1360M</t>
  </si>
  <si>
    <t>2022-23</t>
  </si>
  <si>
    <t>Under Processing</t>
  </si>
  <si>
    <t>20-10-2023,6:19 PM</t>
  </si>
  <si>
    <t>Delayed</t>
  </si>
  <si>
    <t>Return Processed with No Demand and No Refund</t>
  </si>
  <si>
    <t>20-10-2023,6:24 PM</t>
  </si>
  <si>
    <t>Not Delayed</t>
  </si>
  <si>
    <t>20-10-2023,6:26 PM</t>
  </si>
  <si>
    <t>20-10-2023,6:27 PM</t>
  </si>
  <si>
    <t>20-10-2023,6:28 PM</t>
  </si>
  <si>
    <t>AGARWAL RAKESH</t>
  </si>
  <si>
    <t>20-10-2023,6:30 PM</t>
  </si>
  <si>
    <t>20-10-20236:30 PM</t>
  </si>
  <si>
    <t xml:space="preserve">	26 IST FLOOR
RAJEEV PLAZA
NEAR SANJAY COMPLEX
JAYENDERGANJ
GWALIOR - 474001, MADHYA PRADESH, INDIA</t>
  </si>
  <si>
    <t>ACTIVE</t>
  </si>
  <si>
    <t>RAKESH AGARWAL</t>
  </si>
  <si>
    <t>Fellow (with COP)</t>
  </si>
  <si>
    <t>For RAKESH RAMAN AND Co</t>
  </si>
  <si>
    <t>0009337c</t>
  </si>
  <si>
    <t>21-09-2023 | 19:57:44</t>
  </si>
  <si>
    <t>23078763BGWBRV8035</t>
  </si>
  <si>
    <t>AGARWAL RAKESH (078763)</t>
  </si>
  <si>
    <t>009337C</t>
  </si>
  <si>
    <t>Audit and Assurance Functions</t>
  </si>
  <si>
    <t>Statutory Audit - Corporate</t>
  </si>
  <si>
    <t>1. Financial Year: 01-04-2022-31-03-2023
2. PAN of the Assessee/ Auditee: AAXCS5773Q
3. Gross Turnover/Gross Receipt: 3251327909.37
4. Shareholder Fund/Owners Fund: 98453751.2
5. Net Block of Property, Plant &amp; Equipment: 189263045.62</t>
  </si>
  <si>
    <t>statutory audit under companies act 2013. Somya Vehicles p ltd</t>
  </si>
  <si>
    <t>98450054F67C9DBFEC76</t>
  </si>
  <si>
    <t>99, SHARDA VIHAR, CITY CENTRE</t>
  </si>
  <si>
    <t>IN-MP</t>
  </si>
  <si>
    <t>RA000394</t>
  </si>
  <si>
    <t>IN</t>
  </si>
  <si>
    <t>YSP9</t>
  </si>
  <si>
    <t>ISSUED</t>
  </si>
  <si>
    <t>20-10-2023,6:37 PM</t>
  </si>
  <si>
    <t>MPIND1543673000</t>
  </si>
  <si>
    <t xml:space="preserve">OTHER ESTABLISHMENTS IN WHICH EMPLOYING 20 OR MORE PERSONS AND NOTIFIED BY THE CENTRAL GOVT.	</t>
  </si>
  <si>
    <t>AUTOMIBILE SERVICING</t>
  </si>
  <si>
    <t xml:space="preserve">Private Limited Company	</t>
  </si>
  <si>
    <t xml:space="preserve">8-13 , BABJI NAGAR , NIRANJANPUR , DEWAS NAKA ,	</t>
  </si>
  <si>
    <t>INDORE</t>
  </si>
  <si>
    <t>MP - INDORE</t>
  </si>
  <si>
    <t xml:space="preserve">GUJARAT AND MADHYA PRADESH	</t>
  </si>
  <si>
    <t>PF: UNEXEMPTED, PENSION: UNEXEMPTED, EDLI: UNEXEMPTED</t>
  </si>
  <si>
    <t>LIVE ESTABLISHMENT</t>
  </si>
  <si>
    <t>0001(3)(b)</t>
  </si>
  <si>
    <t>ACTIONABLE ESTABLISHMENT</t>
  </si>
  <si>
    <t>21-10-2023,8:04 AM</t>
  </si>
  <si>
    <t>01-MAR-2018 12:04:53</t>
  </si>
  <si>
    <t>15-JAN-2018 11:20:57</t>
  </si>
  <si>
    <t>01-MAR-2018 12:04:08</t>
  </si>
  <si>
    <t>13-MAR-2018 18:46:34</t>
  </si>
  <si>
    <t>13-APR-2018 17:30:08</t>
  </si>
  <si>
    <t>14-MAY-2018 16:45:04</t>
  </si>
  <si>
    <t>13-JUN-2018 19:06:42</t>
  </si>
  <si>
    <t>14-JUL-2018 12:14:40</t>
  </si>
  <si>
    <t>14-AUG-2018 18:58:03</t>
  </si>
  <si>
    <t>15-SEP-2018 12:57:23</t>
  </si>
  <si>
    <t>15-OCT-2018 13:56:26</t>
  </si>
  <si>
    <t>13-NOV-2018 13:46:27</t>
  </si>
  <si>
    <t>14-DEC-2018 23:51:29</t>
  </si>
  <si>
    <t>16-JAN-2019 01:49:15</t>
  </si>
  <si>
    <t>04-MAR-2019 18:23:27</t>
  </si>
  <si>
    <t>14-MAR-2019 14:15:17</t>
  </si>
  <si>
    <t>12-APR-2019 17:56:47</t>
  </si>
  <si>
    <t>13-MAY-2019 19:54:01</t>
  </si>
  <si>
    <t>17-JUL-2019 15:38:05</t>
  </si>
  <si>
    <t>17-JUL-2019 15:36:38</t>
  </si>
  <si>
    <t>16-AUG-2019 12:08:59</t>
  </si>
  <si>
    <t>14-SEP-2019 12:03:06</t>
  </si>
  <si>
    <t>10-OCT-2019 12:39:11</t>
  </si>
  <si>
    <t>15-NOV-2019 16:13:28</t>
  </si>
  <si>
    <t>14-DEC-2019 13:26:22</t>
  </si>
  <si>
    <t>15-JAN-2020 17:58:51</t>
  </si>
  <si>
    <t>13-FEB-2020 16:50:21</t>
  </si>
  <si>
    <t>24-MAR-2020 00:39:08</t>
  </si>
  <si>
    <t>30-JUN-2020 20:05:29</t>
  </si>
  <si>
    <t>27-JUL-2020 20:47:49</t>
  </si>
  <si>
    <t>18-AUG-2020 14:03:25</t>
  </si>
  <si>
    <t>16-SEP-2020 10:25:07</t>
  </si>
  <si>
    <t>17-OCT-2020 05:13:06</t>
  </si>
  <si>
    <t>13-NOV-2020 19:36:16</t>
  </si>
  <si>
    <t>15-DEC-2020 16:05:17</t>
  </si>
  <si>
    <t>15-JAN-2021 13:39:36</t>
  </si>
  <si>
    <t>15-FEB-2021 19:02:19</t>
  </si>
  <si>
    <t>11-MAR-2021 23:02:30</t>
  </si>
  <si>
    <t>11-MAR-2021 18:40:49</t>
  </si>
  <si>
    <t>21-APR-2021 21:08:12</t>
  </si>
  <si>
    <t>16-MAY-2021 13:06:48</t>
  </si>
  <si>
    <t>16-JUL-2021 18:55:02</t>
  </si>
  <si>
    <t>16-JUL-2021 17:54:15</t>
  </si>
  <si>
    <t>18-AUG-2021 11:27:27</t>
  </si>
  <si>
    <t>15-SEP-2021 22:38:01</t>
  </si>
  <si>
    <t>15-OCT-2021 15:44:05</t>
  </si>
  <si>
    <t>18-NOV-2021 18:54:32</t>
  </si>
  <si>
    <t>28-DEC-2021 10:37:40</t>
  </si>
  <si>
    <t>16-JAN-2022 10:59:40</t>
  </si>
  <si>
    <t>15-FEB-2022 15:27:13</t>
  </si>
  <si>
    <t>15-MAR-2022 17:56:07</t>
  </si>
  <si>
    <t>15-APR-2022 17:53:34</t>
  </si>
  <si>
    <t>18-MAY-2022 18:11:28</t>
  </si>
  <si>
    <t>16-JUN-2022 17:52:09</t>
  </si>
  <si>
    <t>15-JUL-2022 11:22:51</t>
  </si>
  <si>
    <t>16-AUG-2022 18:58:56</t>
  </si>
  <si>
    <t>14-SEP-2022 21:31:59</t>
  </si>
  <si>
    <t>15-OCT-2022 16:35:00</t>
  </si>
  <si>
    <t>15-NOV-2022 17:19:24</t>
  </si>
  <si>
    <t>15-DEC-2022 18:42:19</t>
  </si>
  <si>
    <t>14-JAN-2023 18:39:03</t>
  </si>
  <si>
    <t>15-FEB-2023 20:08:42</t>
  </si>
  <si>
    <t>15-MAR-2023 14:17:29</t>
  </si>
  <si>
    <t>17-APR-2023 21:45:27</t>
  </si>
  <si>
    <t>15-MAY-2023 19:13:25</t>
  </si>
  <si>
    <t>15-JUN-2023 23:36:29</t>
  </si>
  <si>
    <t>19-JUL-2023 17:05:26</t>
  </si>
  <si>
    <t>16-AUG-2023 19:18:54</t>
  </si>
  <si>
    <t>15-SEP-2023 16:51:10</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</si>
  <si>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</si>
  <si>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</si>
  <si>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</si>
  <si>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</si>
  <si>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</si>
  <si>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</si>
  <si>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</si>
  <si>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</si>
  <si>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</si>
  <si>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</si>
  <si>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</si>
  <si>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</si>
  <si>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</si>
  <si>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</si>
  <si>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</si>
  <si>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</si>
  <si>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</si>
  <si>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</si>
  <si>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</si>
  <si>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</si>
  <si>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</si>
  <si>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</si>
  <si>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</si>
  <si>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</si>
  <si>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</si>
  <si>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</si>
  <si>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JAN-20</t>
  </si>
  <si>
    <t>FEB-20</t>
  </si>
  <si>
    <t>MAR-20</t>
  </si>
  <si>
    <t>JUN-20</t>
  </si>
  <si>
    <t>JUL-20</t>
  </si>
  <si>
    <t>AUG-20</t>
  </si>
  <si>
    <t>SEP-20</t>
  </si>
  <si>
    <t>OCT-20</t>
  </si>
  <si>
    <t>NOV-20</t>
  </si>
  <si>
    <t>DEC-20</t>
  </si>
  <si>
    <t>JAN-21</t>
  </si>
  <si>
    <t>FEB-21</t>
  </si>
  <si>
    <t>MAR-21</t>
  </si>
  <si>
    <t>APR-21</t>
  </si>
  <si>
    <t>MAY-21</t>
  </si>
  <si>
    <t>JUN-21</t>
  </si>
  <si>
    <t>JUL-21</t>
  </si>
  <si>
    <t>AUG-21</t>
  </si>
  <si>
    <t>SEP-21</t>
  </si>
  <si>
    <t>OCT-21</t>
  </si>
  <si>
    <t>NOV-21</t>
  </si>
  <si>
    <t>DEC-21</t>
  </si>
  <si>
    <t>JAN-22</t>
  </si>
  <si>
    <t>FEB-22</t>
  </si>
  <si>
    <t>MAR-22</t>
  </si>
  <si>
    <t>APR-22</t>
  </si>
  <si>
    <t>MAY-22</t>
  </si>
  <si>
    <t>JUN-22</t>
  </si>
  <si>
    <t>JUL-22</t>
  </si>
  <si>
    <t>AUG-22</t>
  </si>
  <si>
    <t>SEP-22</t>
  </si>
  <si>
    <t>OCT-22</t>
  </si>
  <si>
    <t>NOV-22</t>
  </si>
  <si>
    <t>DEC-22</t>
  </si>
  <si>
    <t>JAN-23</t>
  </si>
  <si>
    <t>FEB-23</t>
  </si>
  <si>
    <t>MAR-23</t>
  </si>
  <si>
    <t>APR-23</t>
  </si>
  <si>
    <t>MAY-23</t>
  </si>
  <si>
    <t>JUN-23</t>
  </si>
  <si>
    <t>JUL-23</t>
  </si>
  <si>
    <t>AUG-23</t>
  </si>
  <si>
    <t>YES</t>
  </si>
  <si>
    <t>No Data Found</t>
  </si>
  <si>
    <t>Smt. Shweta Agrawal, Indore vs The Pr. Cit-2, Indore on 21 December, 2020</t>
  </si>
  <si>
    <t>https://indiankanoon.org/docfragment/98538915/?formInput=SHWETA%20AGRAWAL</t>
  </si>
  <si>
    <t>Smt. Shweta Agrawal, Indore vs The Acit 5(1),R-5, Indore on 25 May, 2021</t>
  </si>
  <si>
    <t>https://indiankanoon.org/docfragment/117360390/?formInput=SHWETA%20AGRAWAL</t>
  </si>
  <si>
    <t>AUTHORISED MAHINDRA DEALER</t>
  </si>
  <si>
    <t>https://mahindra.somyagroup.org/</t>
  </si>
  <si>
    <t>No Match</t>
  </si>
  <si>
    <t>21-10-2023,8:21 AM</t>
  </si>
  <si>
    <t>21-10-2023,8:22 AM</t>
  </si>
  <si>
    <t>Amounts in Actuals</t>
  </si>
  <si>
    <t>Actual</t>
  </si>
  <si>
    <t>SOMYA VEHICLES PRIVATE LIMITED has 7 cases registered.</t>
  </si>
  <si>
    <t>Very High Risk</t>
  </si>
  <si>
    <t>Court Records have high impact on financial liability of the person. May refrain from providing loans and services.</t>
  </si>
  <si>
    <t>21-10-2023,9:52 AM</t>
  </si>
  <si>
    <t>SUDHIR PATEL</t>
  </si>
  <si>
    <t>DHANANJAY TIWARI</t>
  </si>
  <si>
    <t>Durga Bai Rathore</t>
  </si>
  <si>
    <t>Dr Anu Gupta (RaghuWanshi)</t>
  </si>
  <si>
    <t>SOMYA VEHICLES PVT. LTD. THROUGH SANTOSH BHAWSAR</t>
  </si>
  <si>
    <t>SOUMYA VEHICLE PVT. LTD. THROUGH SANTOSH BHAVSAR</t>
  </si>
  <si>
    <t>Criminal</t>
  </si>
  <si>
    <t>Civil</t>
  </si>
  <si>
    <t>Pending</t>
  </si>
  <si>
    <t>Unknown</t>
  </si>
  <si>
    <t>MANAGER SOUMYA VEHICLE  PVT. LTD.</t>
  </si>
  <si>
    <t>NARENDRA DIXIT, G.M., SOMYA VEHICLES PVT.LTD.</t>
  </si>
  <si>
    <t>Ram Rawal</t>
  </si>
  <si>
    <t>Somya Vehicle  private limited and Other</t>
  </si>
  <si>
    <t>GAGAN BHADORIYA</t>
  </si>
  <si>
    <t>ABHILASH GUPTA</t>
  </si>
  <si>
    <t>Consumer Court</t>
  </si>
  <si>
    <t>N/A</t>
  </si>
  <si>
    <t>U/a Motor Vehicles Act 1988, U/s 166</t>
  </si>
  <si>
    <t>U/a Negotiable Instruments Act 1881Indian Penal Code 1860,U/s 138420</t>
  </si>
  <si>
    <t>U/a Negotiable Instruments Act 1881, Us 138</t>
  </si>
  <si>
    <t>Case Found</t>
  </si>
  <si>
    <t>All Clear</t>
  </si>
  <si>
    <t>SOMYA VEHICLES PRIVATE LIMITED has 9 cases registered.</t>
  </si>
  <si>
    <t>21-10-2023,10:04 AM</t>
  </si>
  <si>
    <t>U/a Negotiable Instruments Act 1881Indian Penal Code 1860, U/s 138420</t>
  </si>
  <si>
    <t>U/a Negotiable Instruments Act 1881,U/s 138</t>
  </si>
  <si>
    <t>Shivnarayan S/o Shambhulal Choudhary</t>
  </si>
  <si>
    <t>Satish Meena</t>
  </si>
  <si>
    <t>Somya Vehicle</t>
  </si>
  <si>
    <t>Soumya VeHicle and other</t>
  </si>
  <si>
    <t>District and Sessions Court, Indore</t>
  </si>
  <si>
    <t>As per our court records search, there are no cases found against or instituted by the subject.</t>
  </si>
  <si>
    <t>No Risk</t>
  </si>
  <si>
    <t>Court Records do not have any impact on financial liability of the person.</t>
  </si>
  <si>
    <t>21-10-202310:11 AM</t>
  </si>
  <si>
    <t>No Cases found with 100% Name match + Address state match</t>
  </si>
  <si>
    <t>No Cases found with 50% Name match + Address state match</t>
  </si>
  <si>
    <t>21-10-2023,10:14 AM</t>
  </si>
  <si>
    <t>21-10-202310:14 AM</t>
  </si>
  <si>
    <t xml:space="preserve">  </t>
  </si>
  <si>
    <t>Finance Cost (Interest)</t>
  </si>
  <si>
    <t>Other Borrowing Costs</t>
  </si>
  <si>
    <t>Interest Income</t>
  </si>
  <si>
    <t>Other non-operating income</t>
  </si>
  <si>
    <t>Term Loan</t>
  </si>
  <si>
    <t>ICICI BANK</t>
  </si>
  <si>
    <t>Punjab National Bank</t>
  </si>
  <si>
    <t>CC Limit</t>
  </si>
  <si>
    <t>Axis Bank</t>
  </si>
  <si>
    <t>Secured</t>
  </si>
  <si>
    <t xml:space="preserve">ICICI Bank </t>
  </si>
  <si>
    <t>INF Secured</t>
  </si>
  <si>
    <t>Mahindra Finance</t>
  </si>
  <si>
    <t>Unsecured</t>
  </si>
  <si>
    <t>AU Finance</t>
  </si>
  <si>
    <t>Cholamandlam Finance</t>
  </si>
  <si>
    <t>Sundaram Finance</t>
  </si>
  <si>
    <t>Reserves and surplus</t>
  </si>
  <si>
    <t>Salary and Reimbursements</t>
  </si>
  <si>
    <t>Contribution to PF</t>
  </si>
  <si>
    <t>ESI</t>
  </si>
  <si>
    <t>Audit Fees</t>
  </si>
  <si>
    <t>Current Tax Provision</t>
  </si>
  <si>
    <t>TCS</t>
  </si>
  <si>
    <t>Professional Tax</t>
  </si>
  <si>
    <t>TDS</t>
  </si>
  <si>
    <t xml:space="preserve">Trade Payables </t>
  </si>
  <si>
    <t>Unsecured, Considered goods</t>
  </si>
  <si>
    <t>Seurity Deposit</t>
  </si>
  <si>
    <t>TDS Receivable</t>
  </si>
  <si>
    <t>Advance</t>
  </si>
  <si>
    <t>Other</t>
  </si>
  <si>
    <t>SOMYA CARS PRIVATE LIMITED</t>
  </si>
  <si>
    <t>Somya Vehicles – Mahindra Showroom Indore, specialize in delivering the best in sales &amp; service in automobile industry, we have Mahindra Authorized Showrooms &amp; workshops in different locations of Madhya Pradesh (Indore, Dhar, Kukshi). We are committed to our ever growing customer base. We make these benchmark services available to our valued customers by the amalgamation of dedicated professionals &amp; advanced equipment . It is constant endeavor to provide you with best-in-class services &amp; quality for your Mahindra four wheeler.
Customers comes first and everything we do is to meet our customers need. To setup process and build people who are able to work in synergy to achieve the highest level of customer satisfaction before &amp; after sales and create a customer or lifetime.
Placing customer satisfaction first, we at somya vehicles – mahindra showroom indore, contribute to speedy and efficient sales &amp; service with qualified manpower, allowing customers to experience the convenience &amp; pleasure.</t>
  </si>
  <si>
    <t>Not Applicable</t>
  </si>
  <si>
    <t>%</t>
  </si>
  <si>
    <t>PAT margin</t>
  </si>
  <si>
    <t>Return on capital employed</t>
  </si>
  <si>
    <t>Gross current assets</t>
  </si>
  <si>
    <t>days</t>
  </si>
  <si>
    <t>Days inventory (on COP)</t>
  </si>
  <si>
    <t>Days receivable (on gross sales)</t>
  </si>
  <si>
    <t>Days payable (on materials)</t>
  </si>
  <si>
    <t>Current ratio</t>
  </si>
  <si>
    <t>Times</t>
  </si>
  <si>
    <t>PBDIT Interest cover</t>
  </si>
  <si>
    <t>Net cash accruals/Total debt</t>
  </si>
  <si>
    <t>Debt service coverage ratio</t>
  </si>
  <si>
    <t xml:space="preserve">Average cost of borrowing </t>
  </si>
  <si>
    <t>Total outside liabilities/Tangible net worth</t>
  </si>
  <si>
    <t>Gearing - Total debt/Tangible net worth</t>
  </si>
  <si>
    <t>Cost of Sales</t>
  </si>
  <si>
    <t>NM</t>
  </si>
  <si>
    <t>NM: Not Meaningful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</si>
</sst>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43" formatCode="_(* #,##0.00_);_(* \(#,##0.00\);_(* &quot;-&quot;??_);_(@_)"/>
    <numFmt numFmtId="164" formatCode="&quot;₹&quot;\ #,##0;&quot;₹&quot;\ \-#,##0"/>
    <numFmt numFmtId="165" formatCode="_ * #,##0.00_ ;_ * \-#,##0.00_ ;_ * &quot;-&quot;??_ ;_ @_ "/>
    <numFmt numFmtId="166" formatCode="General;General;\-"/>
    <numFmt numFmtId="167" formatCode="&quot;₹&quot;\ #,##0;&quot;₹&quot;\ \-#,##0;\-"/>
    <numFmt numFmtId="168" formatCode="[$-F800]dddd\,\ mmmm\ dd\,\ yyyy"/>
    <numFmt numFmtId="169" formatCode="_-* dd/mm/yyyy\ hh:mm;\-*dd/mm/yyyy\ hh:mm;\-"/>
    <numFmt numFmtId="170" formatCode="_ * #,##0_ ;_ * \-#,##0_ ;_ * &quot;-&quot;??_ ;_ @_ "/>
    <numFmt numFmtId="171" formatCode="dd/mmm/yyyy"/>
    <numFmt numFmtId="172" formatCode="mmmm/yyyy"/>
    <numFmt numFmtId="173" formatCode="0;;"/>
    <numFmt numFmtId="174" formatCode="#,##0\ ;&quot; (&quot;#,##0\);&quot; -&quot;#\ ;@\ "/>
    <numFmt numFmtId="175" formatCode="_(* #,##0_);_(* \(#,##0\);_(* &quot;-&quot;??_);_(@_)"/>
    <numFmt numFmtId="176" formatCode="mmm"/>
  </numFmts>
  <fonts count="102">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Arial"/>
      <family val="2"/>
    </font>
    <font>
      <sz val="11"/>
      <name val="Calibri"/>
      <family val="2"/>
    </font>
    <font>
      <b/>
      <sz val="10"/>
      <color theme="1"/>
      <name val="Arial"/>
      <family val="2"/>
    </font>
    <font>
      <sz val="11"/>
      <color rgb="FF333333"/>
      <name val="Arial"/>
      <family val="2"/>
    </font>
    <font>
      <sz val="10"/>
      <color theme="1"/>
      <name val="Arial"/>
      <family val="2"/>
    </font>
    <font>
      <b/>
      <sz val="11"/>
      <color theme="0"/>
      <name val="Arial"/>
      <family val="2"/>
    </font>
    <font>
      <sz val="11"/>
      <color theme="1"/>
      <name val="Calibri"/>
      <family val="2"/>
    </font>
    <font>
      <b/>
      <sz val="14"/>
      <color theme="0"/>
      <name val="Calibri"/>
      <family val="2"/>
    </font>
    <font>
      <b/>
      <sz val="11"/>
      <color theme="1"/>
      <name val="Calibri"/>
      <family val="2"/>
    </font>
    <font>
      <b/>
      <sz val="13"/>
      <color theme="0"/>
      <name val="Arial"/>
      <family val="2"/>
    </font>
    <font>
      <sz val="10"/>
      <color theme="0"/>
      <name val="Arial"/>
      <family val="2"/>
    </font>
    <font>
      <b/>
      <sz val="11"/>
      <color theme="1"/>
      <name val="Arial"/>
      <family val="2"/>
    </font>
    <font>
      <b/>
      <sz val="9"/>
      <color theme="1"/>
      <name val="Arial"/>
      <family val="2"/>
    </font>
    <font>
      <b/>
      <sz val="12"/>
      <color theme="0"/>
      <name val="Arial"/>
      <family val="2"/>
    </font>
    <font>
      <b/>
      <sz val="11"/>
      <color theme="0"/>
      <name val="Calibri"/>
      <family val="2"/>
    </font>
    <font>
      <u/>
      <sz val="11"/>
      <color theme="10"/>
      <name val="Calibri"/>
      <family val="2"/>
    </font>
    <font>
      <sz val="9"/>
      <color theme="1"/>
      <name val="Arial"/>
      <family val="2"/>
    </font>
    <font>
      <sz val="9"/>
      <color rgb="FFFF0000"/>
      <name val="Arial"/>
      <family val="2"/>
    </font>
    <font>
      <sz val="11"/>
      <color theme="1"/>
      <name val="Calibri"/>
      <family val="2"/>
      <scheme val="minor"/>
    </font>
    <font>
      <sz val="10"/>
      <color theme="0"/>
      <name val="Calibri"/>
      <family val="2"/>
    </font>
    <font>
      <sz val="10"/>
      <color theme="1"/>
      <name val="Calibri"/>
      <family val="2"/>
    </font>
    <font>
      <b/>
      <sz val="13"/>
      <color theme="0"/>
      <name val="Calibri"/>
      <family val="2"/>
    </font>
    <font>
      <b/>
      <sz val="10"/>
      <color theme="0"/>
      <name val="Calibri"/>
      <family val="2"/>
    </font>
    <font>
      <b/>
      <sz val="10"/>
      <color theme="1"/>
      <name val="Calibri"/>
      <family val="2"/>
    </font>
    <font>
      <b/>
      <sz val="12"/>
      <color theme="1"/>
      <name val="Calibri"/>
      <family val="2"/>
    </font>
    <font>
      <b/>
      <u/>
      <sz val="10"/>
      <color theme="1"/>
      <name val="Arial"/>
      <family val="2"/>
    </font>
    <font>
      <b/>
      <sz val="11"/>
      <color theme="1"/>
      <name val="Calibri"/>
      <family val="2"/>
      <scheme val="minor"/>
    </font>
    <font>
      <sz val="10"/>
      <color theme="3"/>
      <name val="Arial"/>
      <family val="2"/>
    </font>
    <font>
      <sz val="11"/>
      <color theme="3"/>
      <name val="Calibri"/>
      <family val="2"/>
    </font>
    <font>
      <b/>
      <sz val="10"/>
      <color theme="1"/>
      <name val="Arial"/>
      <family val="2"/>
    </font>
    <font>
      <b/>
      <sz val="10"/>
      <color theme="0"/>
      <name val="Arial"/>
      <family val="2"/>
    </font>
    <font>
      <sz val="12"/>
      <name val="Arial"/>
      <family val="2"/>
    </font>
    <font>
      <sz val="11"/>
      <color rgb="FFFF0000"/>
      <name val="Calibri"/>
      <family val="2"/>
      <scheme val="minor"/>
    </font>
    <font>
      <sz val="10"/>
      <color rgb="FF000000"/>
      <name val="Calibri"/>
      <family val="2"/>
      <scheme val="minor"/>
    </font>
    <font>
      <sz val="9"/>
      <color theme="1"/>
      <name val="Calibri"/>
      <family val="2"/>
      <scheme val="minor"/>
    </font>
    <font>
      <b/>
      <sz val="10"/>
      <color rgb="FF000000"/>
      <name val="Calibri"/>
      <family val="2"/>
      <scheme val="minor"/>
    </font>
    <font>
      <b/>
      <sz val="11"/>
      <name val="Calibri"/>
      <family val="2"/>
    </font>
    <font>
      <sz val="8"/>
      <color rgb="FF18191B"/>
      <name val="Segoe UI"/>
      <family val="2"/>
    </font>
    <font>
      <sz val="11"/>
      <color rgb="FF18191B"/>
      <name val="Segoe UI"/>
      <family val="2"/>
    </font>
    <font>
      <b/>
      <sz val="11"/>
      <color theme="0"/>
      <name val="Calibri"/>
      <family val="2"/>
      <scheme val="minor"/>
    </font>
    <font>
      <sz val="11"/>
      <color theme="0"/>
      <name val="Calibri"/>
      <family val="2"/>
      <scheme val="minor"/>
    </font>
    <font>
      <b/>
      <sz val="20"/>
      <name val="Arial"/>
      <family val="2"/>
    </font>
    <font>
      <b/>
      <sz val="20"/>
      <color rgb="FFD43813"/>
      <name val="Arial"/>
      <family val="2"/>
    </font>
    <font>
      <b/>
      <sz val="16"/>
      <name val="Arial"/>
      <family val="2"/>
    </font>
    <font>
      <b/>
      <sz val="16"/>
      <color rgb="FF434242"/>
      <name val="Arial"/>
      <family val="2"/>
    </font>
    <font>
      <b/>
      <sz val="9"/>
      <name val="Arial"/>
      <family val="2"/>
    </font>
    <font>
      <b/>
      <sz val="9"/>
      <color rgb="FFFFFFFF"/>
      <name val="Arial"/>
      <family val="2"/>
    </font>
    <font>
      <i/>
      <sz val="9"/>
      <name val="Arial"/>
      <family val="2"/>
    </font>
    <font>
      <i/>
      <sz val="9"/>
      <color rgb="FF434242"/>
      <name val="Arial"/>
      <family val="2"/>
    </font>
    <font>
      <sz val="9"/>
      <name val="Arial MT"/>
    </font>
    <font>
      <sz val="9"/>
      <color rgb="FF434242"/>
      <name val="Arial MT"/>
      <family val="2"/>
    </font>
    <font>
      <b/>
      <sz val="9"/>
      <color rgb="FF434242"/>
      <name val="Arial"/>
      <family val="2"/>
    </font>
    <font>
      <b/>
      <sz val="12"/>
      <name val="Arial"/>
      <family val="2"/>
    </font>
    <font>
      <b/>
      <sz val="9"/>
      <name val="Arial"/>
      <family val="2"/>
    </font>
    <font>
      <b/>
      <sz val="16"/>
      <name val="Arial"/>
      <family val="2"/>
    </font>
    <font>
      <b/>
      <sz val="9"/>
      <name val="Arial MT"/>
    </font>
    <font>
      <b/>
      <sz val="9"/>
      <color rgb="FF434242"/>
      <name val="Arial MT"/>
      <family val="2"/>
    </font>
    <font>
      <b/>
      <sz val="9"/>
      <color theme="2"/>
      <name val="Arial"/>
      <family val="2"/>
    </font>
    <font>
      <b/>
      <sz val="9"/>
      <color theme="0"/>
      <name val="Arial"/>
      <family val="2"/>
    </font>
    <font>
      <sz val="11"/>
      <color theme="1"/>
      <name val="Calibri"/>
      <family val="2"/>
      <scheme val="minor"/>
    </font>
    <font>
      <b/>
      <sz val="10"/>
      <color theme="3"/>
      <name val="Arial"/>
      <family val="2"/>
    </font>
    <font>
      <sz val="10"/>
      <color theme="1"/>
      <name val="Arial"/>
      <family val="2"/>
    </font>
    <font>
      <sz val="11"/>
      <color rgb="FF333333"/>
      <name val="Arial"/>
      <family val="2"/>
    </font>
    <font>
      <sz val="11"/>
      <name val="Calibri"/>
      <family val="2"/>
    </font>
    <font>
      <sz val="11"/>
      <color theme="1"/>
      <name val="Calibri"/>
      <family val="2"/>
    </font>
    <font>
      <b/>
      <sz val="14"/>
      <color theme="0"/>
      <name val="Calibri"/>
      <family val="2"/>
    </font>
    <font>
      <b/>
      <sz val="11"/>
      <color theme="1"/>
      <name val="Calibri"/>
      <family val="2"/>
    </font>
    <font>
      <sz val="9"/>
      <color theme="1"/>
      <name val="Calibri"/>
      <family val="2"/>
    </font>
    <font>
      <sz val="11"/>
      <color theme="1"/>
      <name val="Arial"/>
      <family val="2"/>
    </font>
    <font>
      <u/>
      <sz val="11"/>
      <color theme="10"/>
      <name val="Calibri"/>
      <family val="2"/>
    </font>
    <font>
      <sz val="9"/>
      <color theme="1"/>
      <name val="Arial"/>
      <family val="2"/>
    </font>
    <font>
      <sz val="10"/>
      <color theme="1"/>
      <name val="Calibri"/>
      <family val="2"/>
    </font>
    <font>
      <b/>
      <sz val="12"/>
      <color theme="1"/>
      <name val="Calibri"/>
      <family val="2"/>
    </font>
    <font>
      <b/>
      <sz val="11"/>
      <name val="Arial"/>
      <family val="2"/>
    </font>
    <font>
      <sz val="9"/>
      <color theme="2"/>
      <name val="Arial MT"/>
      <family val="2"/>
    </font>
    <font>
      <sz val="10"/>
      <color rgb="FFFF0000"/>
      <name val="Arial"/>
      <family val="2"/>
    </font>
    <font>
      <sz val="11"/>
      <color theme="0"/>
      <name val="Calibri"/>
      <family val="2"/>
    </font>
    <font>
      <b/>
      <sz val="13"/>
      <name val="Arial"/>
      <family val="2"/>
    </font>
    <font>
      <sz val="11"/>
      <name val="Arial"/>
      <family val="2"/>
    </font>
    <font>
      <sz val="11"/>
      <name val="Calibri"/>
      <family val="2"/>
      <scheme val="minor"/>
    </font>
    <font>
      <b/>
      <sz val="14"/>
      <color theme="0"/>
      <name val="Arial"/>
      <family val="2"/>
    </font>
    <font>
      <b/>
      <sz val="10"/>
      <color rgb="FFFFFFFF"/>
      <name val="Arial"/>
      <family val="2"/>
    </font>
    <font>
      <sz val="10"/>
      <name val="Arial"/>
      <family val="2"/>
    </font>
    <font>
      <sz val="9"/>
      <color theme="1"/>
      <name val="Verdana"/>
      <family val="2"/>
    </font>
    <font>
      <sz val="11"/>
      <color theme="1"/>
      <name val="Calibri"/>
      <family val="2"/>
      <scheme val="minor"/>
    </font>
    <font>
      <u/>
      <sz val="11"/>
      <color theme="10"/>
      <name val="Calibri"/>
      <family val="2"/>
      <scheme val="minor"/>
    </font>
    <font>
      <sz val="9"/>
      <color rgb="FF000000"/>
      <name val="Arial"/>
      <family val="2"/>
    </font>
    <font>
      <sz val="9"/>
      <name val="Arial"/>
      <family val="2"/>
    </font>
  </fonts>
  <fills count="36">
    <fill>
      <patternFill patternType="none"/>
    </fill>
    <fill>
      <patternFill patternType="gray125"/>
    </fill>
    <fill>
      <patternFill patternType="solid">
        <fgColor rgb="FFB8CCE4"/>
        <bgColor rgb="FFB8CCE4"/>
      </patternFill>
    </fill>
    <fill>
      <patternFill patternType="solid">
        <fgColor rgb="FF366092"/>
        <bgColor rgb="FF366092"/>
      </patternFill>
    </fill>
    <fill>
      <patternFill patternType="solid">
        <fgColor rgb="FFDBE5F1"/>
        <bgColor rgb="FFDBE5F1"/>
      </patternFill>
    </fill>
    <fill>
      <patternFill patternType="solid">
        <fgColor theme="0"/>
        <bgColor theme="0"/>
      </patternFill>
    </fill>
    <fill>
      <patternFill patternType="solid">
        <fgColor rgb="FF244061"/>
        <bgColor rgb="FF244061"/>
      </patternFill>
    </fill>
    <fill>
      <patternFill patternType="solid">
        <fgColor rgb="FF95B3D7"/>
        <bgColor rgb="FF95B3D7"/>
      </patternFill>
    </fill>
    <fill>
      <patternFill patternType="solid">
        <fgColor rgb="FF0F243E"/>
        <bgColor rgb="FF0F243E"/>
      </patternFill>
    </fill>
    <fill>
      <patternFill patternType="solid">
        <fgColor rgb="FFD8D8D8"/>
        <bgColor rgb="FFD8D8D8"/>
      </patternFill>
    </fill>
    <fill>
      <patternFill patternType="solid">
        <fgColor rgb="FFFFFF00"/>
        <bgColor rgb="FFFFFF00"/>
      </patternFill>
    </fill>
    <fill>
      <patternFill patternType="solid">
        <fgColor rgb="FFB4C6E7"/>
        <bgColor rgb="FFB4C6E7"/>
      </patternFill>
    </fill>
    <fill>
      <patternFill patternType="solid">
        <fgColor rgb="FFC6D9F0"/>
        <bgColor rgb="FFC6D9F0"/>
      </patternFill>
    </fill>
    <fill>
      <patternFill patternType="solid">
        <fgColor rgb="FFFFC000"/>
        <bgColor rgb="FFFFC000"/>
      </patternFill>
    </fill>
    <fill>
      <patternFill patternType="solid">
        <fgColor rgb="FFF2F2F2"/>
        <bgColor rgb="FFF2F2F2"/>
      </patternFill>
    </fill>
    <fill>
      <patternFill patternType="solid">
        <fgColor rgb="FFC2D69B"/>
        <bgColor rgb="FFC2D69B"/>
      </patternFill>
    </fill>
    <fill>
      <patternFill patternType="solid">
        <fgColor rgb="FFC0C0C0"/>
        <bgColor rgb="FFC0C0C0"/>
      </patternFill>
    </fill>
    <fill>
      <patternFill patternType="solid">
        <fgColor rgb="FFBFBFBF"/>
        <bgColor rgb="FFBFBFBF"/>
      </patternFill>
    </fill>
    <fill>
      <patternFill patternType="solid">
        <fgColor theme="4" tint="0.39997558519241921"/>
        <bgColor rgb="FFFABF8F"/>
      </patternFill>
    </fill>
    <fill>
      <patternFill patternType="solid">
        <fgColor theme="4" tint="0.39997558519241921"/>
        <bgColor rgb="FF95B3D7"/>
      </patternFill>
    </fill>
    <fill>
      <patternFill patternType="solid">
        <fgColor theme="4" tint="-0.499984740745262"/>
        <bgColor rgb="FFB8CCE4"/>
      </patternFill>
    </fill>
    <fill>
      <patternFill patternType="solid">
        <fgColor theme="4" tint="-0.499984740745262"/>
        <bgColor rgb="FF244061"/>
      </patternFill>
    </fill>
    <fill>
      <patternFill patternType="solid">
        <fgColor theme="4" tint="-0.49998474074526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860000"/>
      </patternFill>
    </fill>
    <fill>
      <patternFill patternType="solid">
        <fgColor rgb="FF7A1E29"/>
      </patternFill>
    </fill>
    <fill>
      <patternFill patternType="solid">
        <fgColor rgb="FFFFFF00"/>
        <bgColor rgb="FF8DB3E2"/>
      </patternFill>
    </fill>
    <fill>
      <patternFill patternType="solid">
        <fgColor rgb="FF870000"/>
        <bgColor rgb="FF244061"/>
      </patternFill>
    </fill>
    <fill>
      <patternFill patternType="solid">
        <fgColor rgb="FF870000"/>
        <bgColor rgb="FFB8CCE4"/>
      </patternFill>
    </fill>
    <fill>
      <patternFill patternType="solid">
        <fgColor rgb="FF870000"/>
        <bgColor indexed="64"/>
      </patternFill>
    </fill>
    <fill>
      <patternFill patternType="solid">
        <fgColor rgb="FF870000"/>
        <bgColor rgb="FF007CFF"/>
      </patternFill>
    </fill>
    <fill>
      <patternFill patternType="solid">
        <fgColor rgb="FF870000"/>
        <bgColor rgb="FF366092"/>
      </patternFill>
    </fill>
    <fill>
      <patternFill patternType="solid">
        <fgColor rgb="FF870000"/>
        <bgColor rgb="FF0F243E"/>
      </patternFill>
    </fill>
    <fill>
      <patternFill patternType="solid">
        <fgColor rgb="FFFFFF00"/>
        <bgColor indexed="64"/>
      </patternFill>
    </fill>
    <fill>
      <patternFill patternType="solid">
        <fgColor theme="0"/>
        <bgColor indexed="64"/>
      </patternFill>
    </fill>
  </fills>
  <borders count="218">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theme="0"/>
      </right>
      <top style="thin">
        <color theme="0"/>
      </top>
      <bottom style="thin">
        <color theme="0"/>
      </bottom>
      <diagonal/>
    </border>
    <border>
      <left style="medium">
        <color rgb="FF000000"/>
      </left>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theme="0"/>
      </left>
      <right/>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style="thin">
        <color rgb="FF000000"/>
      </bottom>
      <diagonal/>
    </border>
    <border>
      <left style="thin">
        <color rgb="FF000000"/>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top/>
      <bottom/>
      <diagonal/>
    </border>
    <border>
      <left/>
      <right style="medium">
        <color rgb="FF000000"/>
      </right>
      <top/>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medium">
        <color rgb="FF000000"/>
      </left>
      <right style="thin">
        <color rgb="FF000000"/>
      </right>
      <top/>
      <bottom style="medium">
        <color rgb="FF000000"/>
      </bottom>
      <diagonal/>
    </border>
    <border>
      <left style="thin">
        <color theme="0"/>
      </left>
      <right style="thin">
        <color theme="0"/>
      </right>
      <top/>
      <bottom style="thin">
        <color theme="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top/>
      <bottom/>
      <diagonal/>
    </border>
    <border>
      <left/>
      <right/>
      <top/>
      <bottom/>
      <diagonal/>
    </border>
    <border>
      <left/>
      <right style="medium">
        <color rgb="FF000000"/>
      </right>
      <top/>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thin">
        <color rgb="FF000000"/>
      </top>
      <bottom/>
      <diagonal/>
    </border>
    <border>
      <left/>
      <right style="medium">
        <color rgb="FF000000"/>
      </right>
      <top style="thin">
        <color rgb="FF000000"/>
      </top>
      <bottom/>
      <diagonal/>
    </border>
    <border>
      <left style="thin">
        <color rgb="FF000000"/>
      </left>
      <right/>
      <top style="thin">
        <color rgb="FF000000"/>
      </top>
      <bottom style="medium">
        <color rgb="FF000000"/>
      </bottom>
      <diagonal/>
    </border>
    <border>
      <left/>
      <right/>
      <top/>
      <bottom style="thin">
        <color rgb="FF000000"/>
      </bottom>
      <diagonal/>
    </border>
    <border>
      <left/>
      <right/>
      <top/>
      <bottom style="medium">
        <color rgb="FF000000"/>
      </bottom>
      <diagonal/>
    </border>
    <border>
      <left/>
      <right/>
      <top/>
      <bottom style="medium">
        <color rgb="FF000000"/>
      </bottom>
      <diagonal/>
    </border>
    <border>
      <left/>
      <right/>
      <top style="medium">
        <color rgb="FF000000"/>
      </top>
      <bottom/>
      <diagonal/>
    </border>
    <border>
      <left/>
      <right style="medium">
        <color rgb="FF000000"/>
      </right>
      <top style="medium">
        <color rgb="FF000000"/>
      </top>
      <bottom/>
      <diagonal/>
    </border>
    <border>
      <left/>
      <right/>
      <top/>
      <bottom/>
      <diagonal/>
    </border>
    <border>
      <left/>
      <right/>
      <top/>
      <bottom/>
      <diagonal/>
    </border>
    <border>
      <left/>
      <right/>
      <top style="thin">
        <color rgb="FF000000"/>
      </top>
      <bottom/>
      <diagonal/>
    </border>
    <border>
      <left style="medium">
        <color rgb="FF000000"/>
      </left>
      <right/>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style="medium">
        <color theme="1"/>
      </top>
      <bottom style="medium">
        <color theme="1"/>
      </bottom>
      <diagonal/>
    </border>
    <border>
      <left/>
      <right style="medium">
        <color rgb="FF000000"/>
      </right>
      <top/>
      <bottom style="thin">
        <color rgb="FF000000"/>
      </bottom>
      <diagonal/>
    </border>
    <border>
      <left/>
      <right/>
      <top/>
      <bottom style="medium">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medium">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style="medium">
        <color rgb="FF000000"/>
      </bottom>
      <diagonal/>
    </border>
    <border>
      <left/>
      <right/>
      <top/>
      <bottom style="medium">
        <color theme="1"/>
      </bottom>
      <diagonal/>
    </border>
    <border>
      <left style="medium">
        <color theme="1"/>
      </left>
      <right/>
      <top style="medium">
        <color theme="1"/>
      </top>
      <bottom style="medium">
        <color theme="1"/>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medium">
        <color theme="1"/>
      </top>
      <bottom/>
      <diagonal/>
    </border>
    <border>
      <left style="thin">
        <color rgb="FF000000"/>
      </left>
      <right/>
      <top/>
      <bottom/>
      <diagonal/>
    </border>
    <border>
      <left/>
      <right style="thin">
        <color rgb="FF000000"/>
      </right>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top style="medium">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medium">
        <color theme="1"/>
      </left>
      <right style="thin">
        <color rgb="FF000000"/>
      </right>
      <top/>
      <bottom style="medium">
        <color theme="1"/>
      </bottom>
      <diagonal/>
    </border>
    <border>
      <left style="thin">
        <color rgb="FF000000"/>
      </left>
      <right style="thin">
        <color rgb="FF000000"/>
      </right>
      <top/>
      <bottom style="medium">
        <color theme="1"/>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diagonal/>
    </border>
    <border>
      <left style="thin">
        <color rgb="FF000000"/>
      </left>
      <right style="medium">
        <color indexed="64"/>
      </right>
      <top style="thin">
        <color rgb="FF000000"/>
      </top>
      <bottom/>
      <diagonal/>
    </border>
    <border>
      <left style="thin">
        <color rgb="FF000000"/>
      </left>
      <right style="medium">
        <color indexed="64"/>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top style="thin">
        <color rgb="FF000000"/>
      </top>
      <bottom/>
      <diagonal/>
    </border>
    <border>
      <left style="medium">
        <color indexed="64"/>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rgb="FF000000"/>
      </left>
      <right style="medium">
        <color theme="1"/>
      </right>
      <top/>
      <bottom style="medium">
        <color theme="1"/>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DB7A9"/>
      </left>
      <right/>
      <top style="thin">
        <color rgb="FFBDB7A9"/>
      </top>
      <bottom style="thin">
        <color rgb="FFBDB7A9"/>
      </bottom>
      <diagonal/>
    </border>
    <border>
      <left style="thin">
        <color rgb="FFBDB7A9"/>
      </left>
      <right style="thin">
        <color rgb="FFBDB7A9"/>
      </right>
      <top style="thin">
        <color rgb="FFBDB7A9"/>
      </top>
      <bottom style="thin">
        <color rgb="FFBDB7A9"/>
      </bottom>
      <diagonal/>
    </border>
    <border>
      <left/>
      <right/>
      <top style="thin">
        <color rgb="FFBDB7A9"/>
      </top>
      <bottom style="thin">
        <color rgb="FFBDB7A9"/>
      </bottom>
      <diagonal/>
    </border>
    <border>
      <left style="thin">
        <color rgb="FFBDB7A9"/>
      </left>
      <right/>
      <top/>
      <bottom style="thin">
        <color rgb="FFBDB7A9"/>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BDB7A9"/>
      </bottom>
      <diagonal/>
    </border>
    <border>
      <left style="medium">
        <color indexed="64"/>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right style="thin">
        <color theme="0"/>
      </right>
      <top/>
      <bottom style="thin">
        <color theme="0"/>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right style="medium">
        <color indexed="64"/>
      </right>
      <top style="medium">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right/>
      <top style="thin">
        <color rgb="FFBDB7A9"/>
      </top>
      <bottom/>
      <diagonal/>
    </border>
  </borders>
  <cellStyleXfs count="16">
    <xf numFmtId="0" fontId="0" fillId="0" borderId="0"/>
    <xf numFmtId="43" fontId="32" fillId="0" borderId="0" applyFont="0" applyFill="0" applyBorder="0" applyAlignment="0" applyProtection="0"/>
    <xf numFmtId="0" fontId="45" fillId="0" borderId="93"/>
    <xf numFmtId="0" fontId="45" fillId="0" borderId="93"/>
    <xf numFmtId="9" fontId="73" fillId="0" borderId="0" applyFont="0" applyFill="0" applyBorder="0" applyAlignment="0" applyProtection="0"/>
    <xf numFmtId="0" fontId="7" fillId="0" borderId="93"/>
    <xf numFmtId="0" fontId="6" fillId="0" borderId="93"/>
    <xf numFmtId="0" fontId="4" fillId="0" borderId="93"/>
    <xf numFmtId="165" fontId="4" fillId="0" borderId="93" applyFont="0" applyFill="0" applyBorder="0" applyAlignment="0" applyProtection="0"/>
    <xf numFmtId="0" fontId="3" fillId="0" borderId="93"/>
    <xf numFmtId="0" fontId="99" fillId="0" borderId="0" applyNumberFormat="0" applyFill="0" applyBorder="0" applyAlignment="0" applyProtection="0"/>
    <xf numFmtId="0" fontId="98" fillId="0" borderId="93"/>
    <xf numFmtId="43" fontId="2" fillId="0" borderId="93" applyFont="0" applyFill="0" applyBorder="0" applyAlignment="0" applyProtection="0"/>
    <xf numFmtId="9" fontId="2" fillId="0" borderId="93" applyFont="0" applyFill="0" applyBorder="0" applyAlignment="0" applyProtection="0"/>
    <xf numFmtId="0" fontId="2" fillId="0" borderId="93"/>
    <xf numFmtId="9" fontId="1" fillId="0" borderId="93" applyFont="0" applyFill="0" applyBorder="0" applyAlignment="0" applyProtection="0"/>
  </cellStyleXfs>
  <cellXfs count="1032">
    <xf numFmtId="0" fontId="0" fillId="0" borderId="0" xfId="0"/>
    <xf numFmtId="0" fontId="14" fillId="0" borderId="1" xfId="0" applyFont="1" applyBorder="1" applyAlignment="1">
      <alignment vertical="center"/>
    </xf>
    <xf numFmtId="0" fontId="14" fillId="0" borderId="2" xfId="0" applyFont="1" applyBorder="1" applyAlignment="1">
      <alignment vertical="center"/>
    </xf>
    <xf numFmtId="0" fontId="14" fillId="0" borderId="3" xfId="0" applyFont="1" applyBorder="1" applyAlignment="1">
      <alignment vertical="center"/>
    </xf>
    <xf numFmtId="0" fontId="14" fillId="0" borderId="4" xfId="0" applyFont="1" applyBorder="1" applyAlignment="1">
      <alignment vertical="center"/>
    </xf>
    <xf numFmtId="0" fontId="14" fillId="0" borderId="8" xfId="0" applyFont="1" applyBorder="1" applyAlignment="1">
      <alignment vertical="center"/>
    </xf>
    <xf numFmtId="0" fontId="16" fillId="2" borderId="18" xfId="0" applyFont="1" applyFill="1" applyBorder="1" applyAlignment="1">
      <alignment horizontal="left" vertical="center"/>
    </xf>
    <xf numFmtId="0" fontId="14" fillId="0" borderId="32" xfId="0" applyFont="1" applyBorder="1" applyAlignment="1">
      <alignment vertical="center"/>
    </xf>
    <xf numFmtId="0" fontId="20" fillId="0" borderId="0" xfId="0" applyFont="1" applyAlignment="1">
      <alignment horizontal="center"/>
    </xf>
    <xf numFmtId="0" fontId="19" fillId="3" borderId="34" xfId="0" applyFont="1" applyFill="1" applyBorder="1" applyAlignment="1">
      <alignment vertical="center"/>
    </xf>
    <xf numFmtId="0" fontId="16" fillId="0" borderId="0" xfId="0" applyFont="1" applyAlignment="1">
      <alignment vertical="center"/>
    </xf>
    <xf numFmtId="0" fontId="16" fillId="2" borderId="18" xfId="0" applyFont="1" applyFill="1" applyBorder="1" applyAlignment="1">
      <alignment horizontal="center" vertical="center" wrapText="1"/>
    </xf>
    <xf numFmtId="0" fontId="14" fillId="0" borderId="18" xfId="0" applyFont="1" applyBorder="1" applyAlignment="1">
      <alignment horizontal="center" vertical="center"/>
    </xf>
    <xf numFmtId="0" fontId="20" fillId="5" borderId="36" xfId="0" applyFont="1" applyFill="1" applyBorder="1"/>
    <xf numFmtId="14" fontId="22" fillId="2" borderId="18" xfId="0" applyNumberFormat="1" applyFont="1" applyFill="1" applyBorder="1" applyAlignment="1">
      <alignment horizontal="left" vertical="center"/>
    </xf>
    <xf numFmtId="1" fontId="20" fillId="5" borderId="40" xfId="0" applyNumberFormat="1" applyFont="1" applyFill="1" applyBorder="1" applyAlignment="1">
      <alignment horizontal="right" vertical="center"/>
    </xf>
    <xf numFmtId="0" fontId="20" fillId="5" borderId="36" xfId="0" applyFont="1" applyFill="1" applyBorder="1" applyAlignment="1">
      <alignment horizontal="center"/>
    </xf>
    <xf numFmtId="0" fontId="18" fillId="5" borderId="36" xfId="0" applyFont="1" applyFill="1" applyBorder="1"/>
    <xf numFmtId="0" fontId="14" fillId="5" borderId="36" xfId="0" applyFont="1" applyFill="1" applyBorder="1"/>
    <xf numFmtId="0" fontId="14" fillId="5" borderId="36" xfId="0" applyFont="1" applyFill="1" applyBorder="1" applyAlignment="1">
      <alignment wrapText="1"/>
    </xf>
    <xf numFmtId="0" fontId="14" fillId="5" borderId="55" xfId="0" applyFont="1" applyFill="1" applyBorder="1"/>
    <xf numFmtId="0" fontId="14" fillId="5" borderId="56" xfId="0" applyFont="1" applyFill="1" applyBorder="1"/>
    <xf numFmtId="0" fontId="16" fillId="2" borderId="43" xfId="0" applyFont="1" applyFill="1" applyBorder="1" applyAlignment="1">
      <alignment horizontal="center" vertical="center" wrapText="1"/>
    </xf>
    <xf numFmtId="0" fontId="16" fillId="2" borderId="44" xfId="0" applyFont="1" applyFill="1" applyBorder="1" applyAlignment="1">
      <alignment horizontal="center" vertical="center"/>
    </xf>
    <xf numFmtId="0" fontId="16" fillId="2" borderId="45" xfId="0" applyFont="1" applyFill="1" applyBorder="1" applyAlignment="1">
      <alignment horizontal="center" vertical="center" wrapText="1"/>
    </xf>
    <xf numFmtId="0" fontId="14" fillId="5" borderId="46" xfId="0" applyFont="1" applyFill="1" applyBorder="1"/>
    <xf numFmtId="0" fontId="18" fillId="5" borderId="18" xfId="0" applyFont="1" applyFill="1" applyBorder="1" applyAlignment="1">
      <alignment horizontal="center" vertical="center"/>
    </xf>
    <xf numFmtId="14" fontId="18" fillId="5" borderId="18" xfId="0" applyNumberFormat="1" applyFont="1" applyFill="1" applyBorder="1" applyAlignment="1">
      <alignment horizontal="center" vertical="center"/>
    </xf>
    <xf numFmtId="1" fontId="14" fillId="5" borderId="40" xfId="0" applyNumberFormat="1" applyFont="1" applyFill="1" applyBorder="1" applyAlignment="1">
      <alignment horizontal="center"/>
    </xf>
    <xf numFmtId="14" fontId="14" fillId="5" borderId="36" xfId="0" applyNumberFormat="1" applyFont="1" applyFill="1" applyBorder="1"/>
    <xf numFmtId="0" fontId="14" fillId="5" borderId="47" xfId="0" applyFont="1" applyFill="1" applyBorder="1"/>
    <xf numFmtId="0" fontId="18" fillId="5" borderId="22" xfId="0" applyFont="1" applyFill="1" applyBorder="1" applyAlignment="1">
      <alignment horizontal="center" vertical="center"/>
    </xf>
    <xf numFmtId="14" fontId="18" fillId="5" borderId="22" xfId="0" applyNumberFormat="1" applyFont="1" applyFill="1" applyBorder="1" applyAlignment="1">
      <alignment horizontal="center" vertical="center"/>
    </xf>
    <xf numFmtId="1" fontId="14" fillId="5" borderId="42" xfId="0" applyNumberFormat="1" applyFont="1" applyFill="1" applyBorder="1" applyAlignment="1">
      <alignment horizontal="center"/>
    </xf>
    <xf numFmtId="0" fontId="22" fillId="2" borderId="18" xfId="0" applyFont="1" applyFill="1" applyBorder="1" applyAlignment="1">
      <alignment vertical="center" wrapText="1"/>
    </xf>
    <xf numFmtId="0" fontId="22" fillId="2" borderId="18" xfId="0" applyFont="1" applyFill="1" applyBorder="1" applyAlignment="1">
      <alignment vertical="center"/>
    </xf>
    <xf numFmtId="0" fontId="18" fillId="5" borderId="40" xfId="0" applyFont="1" applyFill="1" applyBorder="1" applyAlignment="1">
      <alignment horizontal="right" vertical="center"/>
    </xf>
    <xf numFmtId="0" fontId="24" fillId="5" borderId="36" xfId="0" applyFont="1" applyFill="1" applyBorder="1"/>
    <xf numFmtId="0" fontId="16" fillId="2" borderId="12" xfId="0" applyFont="1" applyFill="1" applyBorder="1" applyAlignment="1">
      <alignment horizontal="right" vertical="center"/>
    </xf>
    <xf numFmtId="0" fontId="24" fillId="0" borderId="0" xfId="0" applyFont="1"/>
    <xf numFmtId="0" fontId="18" fillId="0" borderId="0" xfId="0" applyFont="1"/>
    <xf numFmtId="0" fontId="18" fillId="5" borderId="46" xfId="0" applyFont="1" applyFill="1" applyBorder="1"/>
    <xf numFmtId="0" fontId="16" fillId="2" borderId="18" xfId="0" applyFont="1" applyFill="1" applyBorder="1" applyAlignment="1">
      <alignment horizontal="right" vertical="center"/>
    </xf>
    <xf numFmtId="0" fontId="18" fillId="5" borderId="55" xfId="0" applyFont="1" applyFill="1" applyBorder="1"/>
    <xf numFmtId="0" fontId="19" fillId="7" borderId="18" xfId="0" applyFont="1" applyFill="1" applyBorder="1" applyAlignment="1">
      <alignment horizontal="left" vertical="center"/>
    </xf>
    <xf numFmtId="0" fontId="25" fillId="7" borderId="18" xfId="0" applyFont="1" applyFill="1" applyBorder="1" applyAlignment="1">
      <alignment horizontal="center" vertical="center"/>
    </xf>
    <xf numFmtId="0" fontId="16" fillId="2" borderId="18" xfId="0" applyFont="1" applyFill="1" applyBorder="1" applyAlignment="1">
      <alignment vertical="center"/>
    </xf>
    <xf numFmtId="0" fontId="18" fillId="5" borderId="18" xfId="0" applyFont="1" applyFill="1" applyBorder="1" applyAlignment="1">
      <alignment horizontal="right" vertical="center"/>
    </xf>
    <xf numFmtId="0" fontId="18" fillId="5" borderId="36" xfId="0" applyFont="1" applyFill="1" applyBorder="1" applyAlignment="1">
      <alignment wrapText="1"/>
    </xf>
    <xf numFmtId="0" fontId="16" fillId="2" borderId="18" xfId="0" applyFont="1" applyFill="1" applyBorder="1" applyAlignment="1">
      <alignment vertical="center" wrapText="1"/>
    </xf>
    <xf numFmtId="0" fontId="18" fillId="5" borderId="18" xfId="0" applyFont="1" applyFill="1" applyBorder="1" applyAlignment="1">
      <alignment horizontal="right" vertical="center" wrapText="1"/>
    </xf>
    <xf numFmtId="14" fontId="18" fillId="5" borderId="18" xfId="0" applyNumberFormat="1" applyFont="1" applyFill="1" applyBorder="1" applyAlignment="1">
      <alignment horizontal="right" vertical="center"/>
    </xf>
    <xf numFmtId="15" fontId="18" fillId="5" borderId="18" xfId="0" applyNumberFormat="1" applyFont="1" applyFill="1" applyBorder="1" applyAlignment="1">
      <alignment horizontal="right" vertical="center"/>
    </xf>
    <xf numFmtId="22" fontId="18" fillId="5" borderId="18" xfId="0" applyNumberFormat="1" applyFont="1" applyFill="1" applyBorder="1" applyAlignment="1">
      <alignment horizontal="right" vertical="center"/>
    </xf>
    <xf numFmtId="0" fontId="16" fillId="2" borderId="43" xfId="0" applyFont="1" applyFill="1" applyBorder="1" applyAlignment="1">
      <alignment horizontal="left" vertical="center"/>
    </xf>
    <xf numFmtId="0" fontId="18" fillId="5" borderId="44" xfId="0" applyFont="1" applyFill="1" applyBorder="1" applyAlignment="1">
      <alignment horizontal="left" vertical="center" wrapText="1"/>
    </xf>
    <xf numFmtId="0" fontId="16" fillId="2" borderId="44" xfId="0" applyFont="1" applyFill="1" applyBorder="1" applyAlignment="1">
      <alignment horizontal="right" vertical="center"/>
    </xf>
    <xf numFmtId="0" fontId="17" fillId="0" borderId="40" xfId="0" applyFont="1" applyBorder="1" applyAlignment="1">
      <alignment horizontal="right" vertical="center" wrapText="1"/>
    </xf>
    <xf numFmtId="0" fontId="20" fillId="0" borderId="27" xfId="0" applyFont="1" applyBorder="1"/>
    <xf numFmtId="0" fontId="20" fillId="0" borderId="28" xfId="0" applyFont="1" applyBorder="1"/>
    <xf numFmtId="0" fontId="16" fillId="2" borderId="46" xfId="0" applyFont="1" applyFill="1" applyBorder="1" applyAlignment="1">
      <alignment horizontal="left" vertical="center"/>
    </xf>
    <xf numFmtId="1" fontId="18" fillId="5" borderId="40" xfId="0" applyNumberFormat="1" applyFont="1" applyFill="1" applyBorder="1" applyAlignment="1">
      <alignment horizontal="right" vertical="center"/>
    </xf>
    <xf numFmtId="0" fontId="16" fillId="2" borderId="46" xfId="0" applyFont="1" applyFill="1" applyBorder="1" applyAlignment="1">
      <alignment vertical="center"/>
    </xf>
    <xf numFmtId="0" fontId="20" fillId="0" borderId="18" xfId="0" applyFont="1" applyBorder="1"/>
    <xf numFmtId="0" fontId="16" fillId="2" borderId="53" xfId="0" applyFont="1" applyFill="1" applyBorder="1" applyAlignment="1">
      <alignment vertical="center"/>
    </xf>
    <xf numFmtId="14" fontId="18" fillId="5" borderId="40" xfId="0" applyNumberFormat="1" applyFont="1" applyFill="1" applyBorder="1" applyAlignment="1">
      <alignment horizontal="right" vertical="center"/>
    </xf>
    <xf numFmtId="14" fontId="18" fillId="5" borderId="59" xfId="0" applyNumberFormat="1" applyFont="1" applyFill="1" applyBorder="1" applyAlignment="1">
      <alignment horizontal="right" vertical="center"/>
    </xf>
    <xf numFmtId="0" fontId="20" fillId="0" borderId="40" xfId="0" applyFont="1" applyBorder="1" applyAlignment="1">
      <alignment horizontal="right"/>
    </xf>
    <xf numFmtId="0" fontId="16" fillId="2" borderId="47" xfId="0" applyFont="1" applyFill="1" applyBorder="1" applyAlignment="1">
      <alignment vertical="center"/>
    </xf>
    <xf numFmtId="0" fontId="20" fillId="0" borderId="42" xfId="0" applyFont="1" applyBorder="1"/>
    <xf numFmtId="0" fontId="22" fillId="0" borderId="43" xfId="0" applyFont="1" applyBorder="1" applyAlignment="1">
      <alignment horizontal="center"/>
    </xf>
    <xf numFmtId="0" fontId="22" fillId="0" borderId="46" xfId="0" applyFont="1" applyBorder="1" applyAlignment="1">
      <alignment horizontal="center"/>
    </xf>
    <xf numFmtId="0" fontId="19" fillId="7" borderId="18" xfId="0" applyFont="1" applyFill="1" applyBorder="1" applyAlignment="1">
      <alignment horizontal="center" vertical="center" wrapText="1"/>
    </xf>
    <xf numFmtId="0" fontId="20" fillId="0" borderId="18" xfId="0" applyFont="1" applyBorder="1" applyAlignment="1">
      <alignment wrapText="1"/>
    </xf>
    <xf numFmtId="0" fontId="20" fillId="0" borderId="18" xfId="0" applyFont="1" applyBorder="1" applyAlignment="1">
      <alignment horizontal="center"/>
    </xf>
    <xf numFmtId="0" fontId="20" fillId="0" borderId="40" xfId="0" applyFont="1" applyBorder="1"/>
    <xf numFmtId="0" fontId="20" fillId="0" borderId="22" xfId="0" applyFont="1" applyBorder="1" applyAlignment="1">
      <alignment wrapText="1"/>
    </xf>
    <xf numFmtId="0" fontId="20" fillId="0" borderId="22" xfId="0" applyFont="1" applyBorder="1" applyAlignment="1">
      <alignment horizontal="center"/>
    </xf>
    <xf numFmtId="0" fontId="22" fillId="0" borderId="0" xfId="0" applyFont="1" applyAlignment="1">
      <alignment horizontal="center"/>
    </xf>
    <xf numFmtId="0" fontId="20" fillId="0" borderId="0" xfId="0" applyFont="1" applyAlignment="1">
      <alignment wrapText="1"/>
    </xf>
    <xf numFmtId="0" fontId="20" fillId="0" borderId="0" xfId="0" applyFont="1"/>
    <xf numFmtId="0" fontId="14" fillId="0" borderId="64" xfId="0" applyFont="1" applyBorder="1" applyAlignment="1">
      <alignment vertical="center"/>
    </xf>
    <xf numFmtId="0" fontId="16" fillId="2" borderId="67" xfId="0" applyFont="1" applyFill="1" applyBorder="1" applyAlignment="1">
      <alignment vertical="center"/>
    </xf>
    <xf numFmtId="0" fontId="16" fillId="2" borderId="68" xfId="0" applyFont="1" applyFill="1" applyBorder="1" applyAlignment="1">
      <alignment vertical="center"/>
    </xf>
    <xf numFmtId="0" fontId="16" fillId="2" borderId="69" xfId="0" applyFont="1" applyFill="1" applyBorder="1" applyAlignment="1">
      <alignment vertical="center"/>
    </xf>
    <xf numFmtId="0" fontId="22" fillId="2" borderId="70" xfId="0" applyFont="1" applyFill="1" applyBorder="1" applyAlignment="1">
      <alignment vertical="center" wrapText="1"/>
    </xf>
    <xf numFmtId="0" fontId="22" fillId="2" borderId="46" xfId="0" applyFont="1" applyFill="1" applyBorder="1" applyAlignment="1">
      <alignment vertical="center" wrapText="1"/>
    </xf>
    <xf numFmtId="22" fontId="20" fillId="0" borderId="0" xfId="0" applyNumberFormat="1" applyFont="1"/>
    <xf numFmtId="3" fontId="20" fillId="0" borderId="0" xfId="0" applyNumberFormat="1" applyFont="1"/>
    <xf numFmtId="0" fontId="22" fillId="2" borderId="47" xfId="0" applyFont="1" applyFill="1" applyBorder="1" applyAlignment="1">
      <alignment vertical="center" wrapText="1"/>
    </xf>
    <xf numFmtId="0" fontId="18" fillId="0" borderId="0" xfId="0" applyFont="1" applyAlignment="1">
      <alignment vertical="center" wrapText="1"/>
    </xf>
    <xf numFmtId="0" fontId="16" fillId="2" borderId="70" xfId="0" applyFont="1" applyFill="1" applyBorder="1" applyAlignment="1">
      <alignment vertical="center"/>
    </xf>
    <xf numFmtId="0" fontId="18" fillId="0" borderId="57" xfId="0" applyFont="1" applyBorder="1" applyAlignment="1">
      <alignment horizontal="center" vertical="center" wrapText="1"/>
    </xf>
    <xf numFmtId="1" fontId="18" fillId="0" borderId="40" xfId="0" applyNumberFormat="1" applyFont="1" applyBorder="1" applyAlignment="1">
      <alignment horizontal="center" vertical="center"/>
    </xf>
    <xf numFmtId="0" fontId="18" fillId="0" borderId="40" xfId="0" applyFont="1" applyBorder="1" applyAlignment="1">
      <alignment horizontal="center" vertical="center" wrapText="1"/>
    </xf>
    <xf numFmtId="0" fontId="18" fillId="0" borderId="40" xfId="0" applyFont="1" applyBorder="1" applyAlignment="1">
      <alignment horizontal="center" vertical="center"/>
    </xf>
    <xf numFmtId="22" fontId="18" fillId="0" borderId="42" xfId="0" applyNumberFormat="1" applyFont="1" applyBorder="1" applyAlignment="1">
      <alignment horizontal="center" vertical="center"/>
    </xf>
    <xf numFmtId="0" fontId="16" fillId="2" borderId="46" xfId="0" applyFont="1" applyFill="1" applyBorder="1" applyAlignment="1">
      <alignment horizontal="center" vertical="center" wrapText="1"/>
    </xf>
    <xf numFmtId="0" fontId="16" fillId="2" borderId="40" xfId="0" applyFont="1" applyFill="1" applyBorder="1" applyAlignment="1">
      <alignment horizontal="center" vertical="center" wrapText="1"/>
    </xf>
    <xf numFmtId="0" fontId="29" fillId="0" borderId="40" xfId="0" applyFont="1" applyBorder="1" applyAlignment="1">
      <alignment vertical="center" wrapText="1"/>
    </xf>
    <xf numFmtId="0" fontId="18" fillId="5" borderId="45" xfId="0" applyFont="1" applyFill="1" applyBorder="1"/>
    <xf numFmtId="0" fontId="18" fillId="5" borderId="40" xfId="0" applyFont="1" applyFill="1" applyBorder="1"/>
    <xf numFmtId="0" fontId="18" fillId="5" borderId="42" xfId="0" applyFont="1" applyFill="1" applyBorder="1"/>
    <xf numFmtId="0" fontId="18" fillId="5" borderId="80" xfId="0" applyFont="1" applyFill="1" applyBorder="1"/>
    <xf numFmtId="0" fontId="18" fillId="5" borderId="81" xfId="0" applyFont="1" applyFill="1" applyBorder="1"/>
    <xf numFmtId="0" fontId="18" fillId="5" borderId="82" xfId="0" applyFont="1" applyFill="1" applyBorder="1"/>
    <xf numFmtId="0" fontId="18" fillId="5" borderId="83" xfId="0" applyFont="1" applyFill="1" applyBorder="1"/>
    <xf numFmtId="0" fontId="19" fillId="0" borderId="85" xfId="0" applyFont="1" applyBorder="1" applyAlignment="1">
      <alignment vertical="center"/>
    </xf>
    <xf numFmtId="0" fontId="18" fillId="5" borderId="36" xfId="0" applyFont="1" applyFill="1" applyBorder="1" applyAlignment="1">
      <alignment horizontal="center" vertical="center"/>
    </xf>
    <xf numFmtId="0" fontId="25" fillId="2" borderId="46" xfId="0" applyFont="1" applyFill="1" applyBorder="1" applyAlignment="1">
      <alignment horizontal="center" vertical="center"/>
    </xf>
    <xf numFmtId="0" fontId="25" fillId="2" borderId="18" xfId="0" applyFont="1" applyFill="1" applyBorder="1" applyAlignment="1">
      <alignment horizontal="center" vertical="center"/>
    </xf>
    <xf numFmtId="0" fontId="16" fillId="2" borderId="18" xfId="0" applyFont="1" applyFill="1" applyBorder="1" applyAlignment="1">
      <alignment horizontal="center" vertical="center"/>
    </xf>
    <xf numFmtId="0" fontId="25" fillId="0" borderId="46" xfId="0" applyFont="1" applyBorder="1" applyAlignment="1">
      <alignment horizontal="left" vertical="center"/>
    </xf>
    <xf numFmtId="0" fontId="25" fillId="0" borderId="18" xfId="0" applyFont="1" applyBorder="1" applyAlignment="1">
      <alignment horizontal="left" vertical="center"/>
    </xf>
    <xf numFmtId="0" fontId="25" fillId="0" borderId="18" xfId="0" applyFont="1" applyBorder="1" applyAlignment="1">
      <alignment vertical="center"/>
    </xf>
    <xf numFmtId="0" fontId="18" fillId="5" borderId="18" xfId="0" applyFont="1" applyFill="1" applyBorder="1"/>
    <xf numFmtId="0" fontId="25" fillId="0" borderId="47" xfId="0" applyFont="1" applyBorder="1" applyAlignment="1">
      <alignment horizontal="left" vertical="center"/>
    </xf>
    <xf numFmtId="0" fontId="25" fillId="0" borderId="22" xfId="0" applyFont="1" applyBorder="1" applyAlignment="1">
      <alignment horizontal="left" vertical="center"/>
    </xf>
    <xf numFmtId="0" fontId="25" fillId="0" borderId="22" xfId="0" applyFont="1" applyBorder="1" applyAlignment="1">
      <alignment vertical="center"/>
    </xf>
    <xf numFmtId="0" fontId="18" fillId="5" borderId="22" xfId="0" applyFont="1" applyFill="1" applyBorder="1"/>
    <xf numFmtId="0" fontId="18" fillId="5" borderId="47" xfId="0" applyFont="1" applyFill="1" applyBorder="1"/>
    <xf numFmtId="0" fontId="16" fillId="2" borderId="18" xfId="0" applyFont="1" applyFill="1" applyBorder="1"/>
    <xf numFmtId="0" fontId="16" fillId="2" borderId="102" xfId="0" applyFont="1" applyFill="1" applyBorder="1" applyAlignment="1">
      <alignment vertical="center"/>
    </xf>
    <xf numFmtId="0" fontId="16" fillId="2" borderId="103" xfId="0" applyFont="1" applyFill="1" applyBorder="1" applyAlignment="1">
      <alignment vertical="center"/>
    </xf>
    <xf numFmtId="0" fontId="27" fillId="8" borderId="104" xfId="0" applyFont="1" applyFill="1" applyBorder="1" applyAlignment="1">
      <alignment horizontal="center" vertical="center"/>
    </xf>
    <xf numFmtId="0" fontId="16" fillId="2" borderId="46" xfId="0" applyFont="1" applyFill="1" applyBorder="1" applyAlignment="1">
      <alignment vertical="center" wrapText="1"/>
    </xf>
    <xf numFmtId="0" fontId="14" fillId="0" borderId="0" xfId="0" applyFont="1"/>
    <xf numFmtId="0" fontId="33" fillId="5" borderId="36" xfId="0" applyFont="1" applyFill="1" applyBorder="1"/>
    <xf numFmtId="0" fontId="34" fillId="5" borderId="36" xfId="0" applyFont="1" applyFill="1" applyBorder="1"/>
    <xf numFmtId="0" fontId="34" fillId="5" borderId="1" xfId="0" applyFont="1" applyFill="1" applyBorder="1"/>
    <xf numFmtId="0" fontId="33" fillId="5" borderId="36" xfId="0" applyFont="1" applyFill="1" applyBorder="1" applyAlignment="1">
      <alignment vertical="center"/>
    </xf>
    <xf numFmtId="0" fontId="34" fillId="5" borderId="36" xfId="0" applyFont="1" applyFill="1" applyBorder="1" applyAlignment="1">
      <alignment vertical="center"/>
    </xf>
    <xf numFmtId="0" fontId="34" fillId="5" borderId="1" xfId="0" applyFont="1" applyFill="1" applyBorder="1" applyAlignment="1">
      <alignment vertical="center"/>
    </xf>
    <xf numFmtId="0" fontId="36" fillId="5" borderId="36" xfId="0" applyFont="1" applyFill="1" applyBorder="1"/>
    <xf numFmtId="0" fontId="38" fillId="5" borderId="36" xfId="0" applyFont="1" applyFill="1" applyBorder="1"/>
    <xf numFmtId="0" fontId="38" fillId="5" borderId="1" xfId="0" applyFont="1" applyFill="1" applyBorder="1"/>
    <xf numFmtId="0" fontId="33" fillId="0" borderId="0" xfId="0" applyFont="1"/>
    <xf numFmtId="0" fontId="22" fillId="13" borderId="90" xfId="0" applyFont="1" applyFill="1" applyBorder="1" applyAlignment="1">
      <alignment vertical="center"/>
    </xf>
    <xf numFmtId="0" fontId="37" fillId="14" borderId="18" xfId="0" applyFont="1" applyFill="1" applyBorder="1"/>
    <xf numFmtId="0" fontId="37" fillId="14" borderId="18" xfId="0" applyFont="1" applyFill="1" applyBorder="1" applyAlignment="1">
      <alignment horizontal="center"/>
    </xf>
    <xf numFmtId="17" fontId="34" fillId="14" borderId="18" xfId="0" applyNumberFormat="1" applyFont="1" applyFill="1" applyBorder="1" applyAlignment="1">
      <alignment horizontal="center"/>
    </xf>
    <xf numFmtId="174" fontId="34" fillId="14" borderId="18" xfId="0" applyNumberFormat="1" applyFont="1" applyFill="1" applyBorder="1" applyAlignment="1">
      <alignment horizontal="right"/>
    </xf>
    <xf numFmtId="174" fontId="34" fillId="14" borderId="18" xfId="0" applyNumberFormat="1" applyFont="1" applyFill="1" applyBorder="1" applyAlignment="1">
      <alignment horizontal="center"/>
    </xf>
    <xf numFmtId="17" fontId="34" fillId="14" borderId="54" xfId="0" applyNumberFormat="1" applyFont="1" applyFill="1" applyBorder="1" applyAlignment="1">
      <alignment horizontal="center"/>
    </xf>
    <xf numFmtId="174" fontId="34" fillId="14" borderId="54" xfId="0" applyNumberFormat="1" applyFont="1" applyFill="1" applyBorder="1" applyAlignment="1">
      <alignment horizontal="center"/>
    </xf>
    <xf numFmtId="174" fontId="34" fillId="14" borderId="54" xfId="0" applyNumberFormat="1" applyFont="1" applyFill="1" applyBorder="1" applyAlignment="1">
      <alignment horizontal="right"/>
    </xf>
    <xf numFmtId="0" fontId="37" fillId="14" borderId="124" xfId="0" applyFont="1" applyFill="1" applyBorder="1"/>
    <xf numFmtId="170" fontId="37" fillId="14" borderId="125" xfId="0" applyNumberFormat="1" applyFont="1" applyFill="1" applyBorder="1" applyAlignment="1">
      <alignment horizontal="right"/>
    </xf>
    <xf numFmtId="170" fontId="37" fillId="14" borderId="125" xfId="0" applyNumberFormat="1" applyFont="1" applyFill="1" applyBorder="1" applyAlignment="1">
      <alignment horizontal="center"/>
    </xf>
    <xf numFmtId="170" fontId="37" fillId="14" borderId="125" xfId="0" applyNumberFormat="1" applyFont="1" applyFill="1" applyBorder="1" applyAlignment="1">
      <alignment horizontal="left"/>
    </xf>
    <xf numFmtId="0" fontId="37" fillId="14" borderId="12" xfId="0" applyFont="1" applyFill="1" applyBorder="1" applyAlignment="1">
      <alignment vertical="center"/>
    </xf>
    <xf numFmtId="165" fontId="34" fillId="14" borderId="12" xfId="0" applyNumberFormat="1" applyFont="1" applyFill="1" applyBorder="1" applyAlignment="1">
      <alignment horizontal="right" vertical="center"/>
    </xf>
    <xf numFmtId="165" fontId="34" fillId="14" borderId="12" xfId="0" applyNumberFormat="1" applyFont="1" applyFill="1" applyBorder="1" applyAlignment="1">
      <alignment horizontal="center" vertical="center"/>
    </xf>
    <xf numFmtId="165" fontId="20" fillId="14" borderId="18" xfId="0" applyNumberFormat="1" applyFont="1" applyFill="1" applyBorder="1" applyAlignment="1">
      <alignment horizontal="center" vertical="center" wrapText="1"/>
    </xf>
    <xf numFmtId="170" fontId="20" fillId="10" borderId="18" xfId="0" applyNumberFormat="1" applyFont="1" applyFill="1" applyBorder="1" applyAlignment="1">
      <alignment horizontal="right" vertical="center" wrapText="1"/>
    </xf>
    <xf numFmtId="0" fontId="34" fillId="14" borderId="12" xfId="0" applyFont="1" applyFill="1" applyBorder="1" applyAlignment="1">
      <alignment vertical="center"/>
    </xf>
    <xf numFmtId="0" fontId="34" fillId="14" borderId="12" xfId="0" applyFont="1" applyFill="1" applyBorder="1" applyAlignment="1">
      <alignment horizontal="center" vertical="center"/>
    </xf>
    <xf numFmtId="174" fontId="37" fillId="14" borderId="12" xfId="0" applyNumberFormat="1" applyFont="1" applyFill="1" applyBorder="1" applyAlignment="1">
      <alignment horizontal="right" vertical="center"/>
    </xf>
    <xf numFmtId="0" fontId="20" fillId="0" borderId="0" xfId="0" applyFont="1" applyAlignment="1">
      <alignment vertical="center"/>
    </xf>
    <xf numFmtId="165" fontId="34" fillId="0" borderId="33" xfId="0" applyNumberFormat="1" applyFont="1" applyBorder="1"/>
    <xf numFmtId="0" fontId="37" fillId="16" borderId="18" xfId="0" applyFont="1" applyFill="1" applyBorder="1"/>
    <xf numFmtId="0" fontId="37" fillId="16" borderId="18" xfId="0" applyFont="1" applyFill="1" applyBorder="1" applyAlignment="1">
      <alignment horizontal="center"/>
    </xf>
    <xf numFmtId="17" fontId="34" fillId="0" borderId="18" xfId="0" applyNumberFormat="1" applyFont="1" applyBorder="1" applyAlignment="1">
      <alignment horizontal="center"/>
    </xf>
    <xf numFmtId="174" fontId="20" fillId="0" borderId="18" xfId="0" applyNumberFormat="1" applyFont="1" applyBorder="1" applyAlignment="1">
      <alignment horizontal="right" vertical="center"/>
    </xf>
    <xf numFmtId="174" fontId="34" fillId="17" borderId="18" xfId="0" applyNumberFormat="1" applyFont="1" applyFill="1" applyBorder="1" applyAlignment="1">
      <alignment horizontal="center"/>
    </xf>
    <xf numFmtId="174" fontId="34" fillId="0" borderId="18" xfId="0" applyNumberFormat="1" applyFont="1" applyBorder="1" applyAlignment="1">
      <alignment horizontal="center"/>
    </xf>
    <xf numFmtId="0" fontId="34" fillId="0" borderId="18" xfId="0" applyFont="1" applyBorder="1" applyAlignment="1">
      <alignment horizontal="center"/>
    </xf>
    <xf numFmtId="1" fontId="20" fillId="0" borderId="18" xfId="0" applyNumberFormat="1" applyFont="1" applyBorder="1" applyAlignment="1">
      <alignment vertical="center"/>
    </xf>
    <xf numFmtId="1" fontId="20" fillId="0" borderId="0" xfId="0" applyNumberFormat="1" applyFont="1"/>
    <xf numFmtId="174" fontId="34" fillId="17" borderId="127" xfId="0" applyNumberFormat="1" applyFont="1" applyFill="1" applyBorder="1" applyAlignment="1">
      <alignment horizontal="center"/>
    </xf>
    <xf numFmtId="17" fontId="34" fillId="17" borderId="18" xfId="0" applyNumberFormat="1" applyFont="1" applyFill="1" applyBorder="1" applyAlignment="1">
      <alignment horizontal="center"/>
    </xf>
    <xf numFmtId="170" fontId="34" fillId="16" borderId="18" xfId="0" applyNumberFormat="1" applyFont="1" applyFill="1" applyBorder="1" applyAlignment="1">
      <alignment horizontal="center"/>
    </xf>
    <xf numFmtId="170" fontId="34" fillId="17" borderId="82" xfId="0" applyNumberFormat="1" applyFont="1" applyFill="1" applyBorder="1" applyAlignment="1">
      <alignment horizontal="center"/>
    </xf>
    <xf numFmtId="170" fontId="34" fillId="0" borderId="18" xfId="0" applyNumberFormat="1" applyFont="1" applyBorder="1" applyAlignment="1">
      <alignment horizontal="center"/>
    </xf>
    <xf numFmtId="170" fontId="34" fillId="0" borderId="18" xfId="0" applyNumberFormat="1" applyFont="1" applyBorder="1" applyAlignment="1">
      <alignment horizontal="center" vertical="center"/>
    </xf>
    <xf numFmtId="170" fontId="34" fillId="0" borderId="18" xfId="0" applyNumberFormat="1" applyFont="1" applyBorder="1"/>
    <xf numFmtId="170" fontId="34" fillId="0" borderId="15" xfId="0" applyNumberFormat="1" applyFont="1" applyBorder="1"/>
    <xf numFmtId="170" fontId="34" fillId="17" borderId="34" xfId="0" applyNumberFormat="1" applyFont="1" applyFill="1" applyBorder="1" applyAlignment="1">
      <alignment horizontal="center" vertical="center"/>
    </xf>
    <xf numFmtId="0" fontId="18" fillId="5" borderId="55" xfId="0" applyFont="1" applyFill="1" applyBorder="1" applyAlignment="1">
      <alignment horizontal="center"/>
    </xf>
    <xf numFmtId="0" fontId="39" fillId="0" borderId="0" xfId="0" applyFont="1" applyAlignment="1">
      <alignment wrapText="1"/>
    </xf>
    <xf numFmtId="0" fontId="18" fillId="5" borderId="56" xfId="0" applyFont="1" applyFill="1" applyBorder="1" applyAlignment="1">
      <alignment wrapText="1"/>
    </xf>
    <xf numFmtId="0" fontId="18" fillId="5" borderId="55" xfId="0" applyFont="1" applyFill="1" applyBorder="1" applyAlignment="1">
      <alignment horizontal="center" wrapText="1"/>
    </xf>
    <xf numFmtId="0" fontId="18" fillId="5" borderId="98" xfId="0" applyFont="1" applyFill="1" applyBorder="1" applyAlignment="1">
      <alignment horizontal="center"/>
    </xf>
    <xf numFmtId="0" fontId="18" fillId="5" borderId="36" xfId="0" applyFont="1" applyFill="1" applyBorder="1" applyAlignment="1">
      <alignment horizontal="center"/>
    </xf>
    <xf numFmtId="175" fontId="16" fillId="4" borderId="18" xfId="1" applyNumberFormat="1" applyFont="1" applyFill="1" applyBorder="1" applyAlignment="1">
      <alignment horizontal="right" vertical="center" wrapText="1"/>
    </xf>
    <xf numFmtId="0" fontId="26" fillId="18" borderId="18" xfId="0" applyFont="1" applyFill="1" applyBorder="1" applyAlignment="1">
      <alignment horizontal="center" vertical="center" wrapText="1"/>
    </xf>
    <xf numFmtId="0" fontId="26" fillId="18" borderId="18" xfId="0" applyFont="1" applyFill="1" applyBorder="1" applyAlignment="1">
      <alignment horizontal="center" vertical="center"/>
    </xf>
    <xf numFmtId="0" fontId="19" fillId="19" borderId="18" xfId="0" applyFont="1" applyFill="1" applyBorder="1" applyAlignment="1">
      <alignment horizontal="center" vertical="center" wrapText="1"/>
    </xf>
    <xf numFmtId="0" fontId="16" fillId="20" borderId="44" xfId="0" applyFont="1" applyFill="1" applyBorder="1" applyAlignment="1">
      <alignment horizontal="center" vertical="center" wrapText="1"/>
    </xf>
    <xf numFmtId="0" fontId="0" fillId="0" borderId="93" xfId="0" applyBorder="1"/>
    <xf numFmtId="0" fontId="13" fillId="0" borderId="0" xfId="0" applyFont="1"/>
    <xf numFmtId="3" fontId="34" fillId="0" borderId="133" xfId="0" applyNumberFormat="1" applyFont="1" applyBorder="1" applyAlignment="1">
      <alignment vertical="center"/>
    </xf>
    <xf numFmtId="0" fontId="14" fillId="5" borderId="93" xfId="0" applyFont="1" applyFill="1" applyBorder="1"/>
    <xf numFmtId="3" fontId="16" fillId="2" borderId="146" xfId="0" applyNumberFormat="1" applyFont="1" applyFill="1" applyBorder="1" applyAlignment="1">
      <alignment horizontal="right"/>
    </xf>
    <xf numFmtId="3" fontId="16" fillId="2" borderId="147" xfId="0" applyNumberFormat="1" applyFont="1" applyFill="1" applyBorder="1" applyAlignment="1">
      <alignment horizontal="right"/>
    </xf>
    <xf numFmtId="165" fontId="14" fillId="5" borderId="36" xfId="0" applyNumberFormat="1" applyFont="1" applyFill="1" applyBorder="1"/>
    <xf numFmtId="0" fontId="0" fillId="0" borderId="0" xfId="0" applyAlignment="1">
      <alignment wrapText="1"/>
    </xf>
    <xf numFmtId="0" fontId="0" fillId="0" borderId="0" xfId="0" applyAlignment="1">
      <alignment horizontal="left" vertical="center" wrapText="1"/>
    </xf>
    <xf numFmtId="0" fontId="0" fillId="0" borderId="151" xfId="0" applyBorder="1" applyAlignment="1">
      <alignment horizontal="left" vertical="center" wrapText="1"/>
    </xf>
    <xf numFmtId="0" fontId="0" fillId="0" borderId="152" xfId="0" applyBorder="1" applyAlignment="1">
      <alignment horizontal="left" vertical="center" wrapText="1"/>
    </xf>
    <xf numFmtId="0" fontId="12" fillId="0" borderId="152" xfId="0" applyFont="1" applyBorder="1" applyAlignment="1">
      <alignment horizontal="left" vertical="center" wrapText="1"/>
    </xf>
    <xf numFmtId="0" fontId="12" fillId="0" borderId="151" xfId="0" applyFont="1" applyBorder="1" applyAlignment="1">
      <alignment horizontal="left" vertical="center" wrapText="1"/>
    </xf>
    <xf numFmtId="0" fontId="12" fillId="0" borderId="153" xfId="0" applyFont="1" applyBorder="1" applyAlignment="1">
      <alignment horizontal="left" vertical="center" wrapText="1"/>
    </xf>
    <xf numFmtId="0" fontId="0" fillId="0" borderId="154" xfId="0" applyBorder="1" applyAlignment="1">
      <alignment horizontal="left" vertical="center" wrapText="1"/>
    </xf>
    <xf numFmtId="0" fontId="40" fillId="23" borderId="151" xfId="0" applyFont="1" applyFill="1" applyBorder="1" applyAlignment="1">
      <alignment horizontal="center" vertical="center" wrapText="1"/>
    </xf>
    <xf numFmtId="0" fontId="40" fillId="23" borderId="152" xfId="0" applyFont="1" applyFill="1" applyBorder="1" applyAlignment="1">
      <alignment horizontal="center" vertical="center" wrapText="1"/>
    </xf>
    <xf numFmtId="4" fontId="18" fillId="0" borderId="18" xfId="1" applyNumberFormat="1" applyFont="1" applyBorder="1" applyAlignment="1">
      <alignment horizontal="right"/>
    </xf>
    <xf numFmtId="4" fontId="18" fillId="0" borderId="40" xfId="1" applyNumberFormat="1" applyFont="1" applyBorder="1" applyAlignment="1">
      <alignment horizontal="right"/>
    </xf>
    <xf numFmtId="4" fontId="18" fillId="0" borderId="142" xfId="1" applyNumberFormat="1" applyFont="1" applyBorder="1" applyAlignment="1">
      <alignment horizontal="right"/>
    </xf>
    <xf numFmtId="0" fontId="20" fillId="0" borderId="133" xfId="0" applyFont="1" applyBorder="1"/>
    <xf numFmtId="0" fontId="32" fillId="0" borderId="133" xfId="0" applyFont="1" applyBorder="1"/>
    <xf numFmtId="0" fontId="15" fillId="0" borderId="6" xfId="0" applyFont="1" applyBorder="1"/>
    <xf numFmtId="0" fontId="15" fillId="0" borderId="7" xfId="0" applyFont="1" applyBorder="1"/>
    <xf numFmtId="0" fontId="15" fillId="0" borderId="37" xfId="0" applyFont="1" applyBorder="1"/>
    <xf numFmtId="0" fontId="15" fillId="0" borderId="39" xfId="0" applyFont="1" applyBorder="1"/>
    <xf numFmtId="0" fontId="15" fillId="0" borderId="93" xfId="0" applyFont="1" applyBorder="1"/>
    <xf numFmtId="9" fontId="20" fillId="0" borderId="18" xfId="0" applyNumberFormat="1" applyFont="1" applyBorder="1" applyAlignment="1">
      <alignment horizontal="center"/>
    </xf>
    <xf numFmtId="0" fontId="33" fillId="5" borderId="93" xfId="0" applyFont="1" applyFill="1" applyBorder="1"/>
    <xf numFmtId="0" fontId="34" fillId="5" borderId="93" xfId="0" applyFont="1" applyFill="1" applyBorder="1"/>
    <xf numFmtId="22" fontId="20" fillId="0" borderId="153" xfId="0" applyNumberFormat="1" applyFont="1" applyBorder="1" applyAlignment="1">
      <alignment vertical="center" wrapText="1"/>
    </xf>
    <xf numFmtId="3" fontId="20" fillId="0" borderId="159" xfId="0" applyNumberFormat="1" applyFont="1" applyBorder="1" applyAlignment="1">
      <alignment horizontal="center" vertical="center" wrapText="1"/>
    </xf>
    <xf numFmtId="17" fontId="20" fillId="0" borderId="159" xfId="0" applyNumberFormat="1" applyFont="1" applyBorder="1" applyAlignment="1">
      <alignment horizontal="center"/>
    </xf>
    <xf numFmtId="0" fontId="20" fillId="0" borderId="159" xfId="0" applyFont="1" applyBorder="1" applyAlignment="1">
      <alignment horizontal="center"/>
    </xf>
    <xf numFmtId="0" fontId="18" fillId="0" borderId="133" xfId="0" applyFont="1" applyBorder="1" applyAlignment="1">
      <alignment vertical="center"/>
    </xf>
    <xf numFmtId="0" fontId="18" fillId="0" borderId="133" xfId="0" applyFont="1" applyBorder="1" applyAlignment="1">
      <alignment horizontal="center" vertical="center"/>
    </xf>
    <xf numFmtId="0" fontId="15" fillId="0" borderId="96" xfId="0" applyFont="1" applyBorder="1"/>
    <xf numFmtId="0" fontId="18" fillId="5" borderId="93" xfId="0" applyFont="1" applyFill="1" applyBorder="1"/>
    <xf numFmtId="17" fontId="22" fillId="11" borderId="133" xfId="0" applyNumberFormat="1" applyFont="1" applyFill="1" applyBorder="1" applyAlignment="1">
      <alignment horizontal="center" vertical="center" wrapText="1"/>
    </xf>
    <xf numFmtId="0" fontId="22" fillId="11" borderId="133" xfId="0" applyFont="1" applyFill="1" applyBorder="1" applyAlignment="1">
      <alignment horizontal="center" vertical="center" wrapText="1"/>
    </xf>
    <xf numFmtId="17" fontId="22" fillId="11" borderId="133" xfId="0" applyNumberFormat="1" applyFont="1" applyFill="1" applyBorder="1" applyAlignment="1">
      <alignment horizontal="center" vertical="center"/>
    </xf>
    <xf numFmtId="0" fontId="22" fillId="11" borderId="133" xfId="0" applyFont="1" applyFill="1" applyBorder="1" applyAlignment="1">
      <alignment horizontal="center" vertical="center"/>
    </xf>
    <xf numFmtId="17" fontId="22" fillId="11" borderId="151" xfId="0" applyNumberFormat="1" applyFont="1" applyFill="1" applyBorder="1" applyAlignment="1">
      <alignment horizontal="center" vertical="center" wrapText="1"/>
    </xf>
    <xf numFmtId="0" fontId="0" fillId="0" borderId="133" xfId="0" applyBorder="1"/>
    <xf numFmtId="0" fontId="34" fillId="0" borderId="157" xfId="0" applyFont="1" applyBorder="1" applyAlignment="1">
      <alignment vertical="center"/>
    </xf>
    <xf numFmtId="17" fontId="22" fillId="23" borderId="166" xfId="0" applyNumberFormat="1" applyFont="1" applyFill="1" applyBorder="1" applyAlignment="1">
      <alignment horizontal="center" vertical="center"/>
    </xf>
    <xf numFmtId="17" fontId="22" fillId="23" borderId="167" xfId="0" applyNumberFormat="1" applyFont="1" applyFill="1" applyBorder="1" applyAlignment="1">
      <alignment horizontal="center" vertical="center"/>
    </xf>
    <xf numFmtId="0" fontId="22" fillId="11" borderId="148" xfId="0" applyFont="1" applyFill="1" applyBorder="1" applyAlignment="1">
      <alignment horizontal="center" vertical="center"/>
    </xf>
    <xf numFmtId="0" fontId="34" fillId="0" borderId="168" xfId="0" applyFont="1" applyBorder="1" applyAlignment="1">
      <alignment horizontal="center" vertical="center"/>
    </xf>
    <xf numFmtId="3" fontId="34" fillId="0" borderId="169" xfId="0" applyNumberFormat="1" applyFont="1" applyBorder="1" applyAlignment="1">
      <alignment horizontal="center" vertical="center"/>
    </xf>
    <xf numFmtId="3" fontId="34" fillId="0" borderId="170" xfId="0" applyNumberFormat="1" applyFont="1" applyBorder="1" applyAlignment="1">
      <alignment horizontal="center" vertical="center"/>
    </xf>
    <xf numFmtId="0" fontId="22" fillId="11" borderId="166" xfId="0" applyFont="1" applyFill="1" applyBorder="1" applyAlignment="1">
      <alignment horizontal="left" vertical="center"/>
    </xf>
    <xf numFmtId="0" fontId="22" fillId="11" borderId="166" xfId="0" applyFont="1" applyFill="1" applyBorder="1" applyAlignment="1">
      <alignment horizontal="left" vertical="center" wrapText="1"/>
    </xf>
    <xf numFmtId="0" fontId="22" fillId="11" borderId="165" xfId="0" applyFont="1" applyFill="1" applyBorder="1" applyAlignment="1">
      <alignment horizontal="left" vertical="center"/>
    </xf>
    <xf numFmtId="0" fontId="34" fillId="0" borderId="171" xfId="0" applyFont="1" applyBorder="1" applyAlignment="1">
      <alignment vertical="center"/>
    </xf>
    <xf numFmtId="3" fontId="34" fillId="0" borderId="158" xfId="0" applyNumberFormat="1" applyFont="1" applyBorder="1" applyAlignment="1">
      <alignment vertical="center"/>
    </xf>
    <xf numFmtId="0" fontId="22" fillId="11" borderId="167" xfId="0" applyFont="1" applyFill="1" applyBorder="1" applyAlignment="1">
      <alignment horizontal="left" vertical="center" wrapText="1"/>
    </xf>
    <xf numFmtId="0" fontId="22" fillId="11" borderId="172" xfId="0" applyFont="1" applyFill="1" applyBorder="1" applyAlignment="1">
      <alignment horizontal="left" vertical="center" wrapText="1"/>
    </xf>
    <xf numFmtId="17" fontId="22" fillId="24" borderId="165" xfId="0" applyNumberFormat="1" applyFont="1" applyFill="1" applyBorder="1" applyAlignment="1">
      <alignment horizontal="center" vertical="center"/>
    </xf>
    <xf numFmtId="0" fontId="18" fillId="5" borderId="18" xfId="0" applyFont="1" applyFill="1" applyBorder="1" applyAlignment="1">
      <alignment wrapText="1"/>
    </xf>
    <xf numFmtId="0" fontId="18" fillId="5" borderId="34" xfId="0" applyFont="1" applyFill="1" applyBorder="1" applyAlignment="1">
      <alignment wrapText="1"/>
    </xf>
    <xf numFmtId="0" fontId="18" fillId="5" borderId="40" xfId="0" applyFont="1" applyFill="1" applyBorder="1" applyAlignment="1">
      <alignment wrapText="1"/>
    </xf>
    <xf numFmtId="0" fontId="18" fillId="5" borderId="22" xfId="0" applyFont="1" applyFill="1" applyBorder="1" applyAlignment="1">
      <alignment wrapText="1"/>
    </xf>
    <xf numFmtId="0" fontId="18" fillId="5" borderId="86" xfId="0" applyFont="1" applyFill="1" applyBorder="1" applyAlignment="1">
      <alignment wrapText="1"/>
    </xf>
    <xf numFmtId="0" fontId="18" fillId="5" borderId="42" xfId="0" applyFont="1" applyFill="1" applyBorder="1" applyAlignment="1">
      <alignment wrapText="1"/>
    </xf>
    <xf numFmtId="0" fontId="0" fillId="0" borderId="0" xfId="0" applyAlignment="1">
      <alignment horizontal="center"/>
    </xf>
    <xf numFmtId="0" fontId="0" fillId="0" borderId="0" xfId="0" applyAlignment="1">
      <alignment horizontal="right"/>
    </xf>
    <xf numFmtId="43" fontId="20" fillId="0" borderId="18" xfId="1" applyFont="1" applyBorder="1" applyAlignment="1">
      <alignment horizontal="right"/>
    </xf>
    <xf numFmtId="9" fontId="20" fillId="0" borderId="18" xfId="0" applyNumberFormat="1" applyFont="1" applyBorder="1" applyAlignment="1">
      <alignment horizontal="right"/>
    </xf>
    <xf numFmtId="0" fontId="47" fillId="0" borderId="133" xfId="0" applyFont="1" applyBorder="1" applyAlignment="1">
      <alignment horizontal="left" vertical="center"/>
    </xf>
    <xf numFmtId="0" fontId="15" fillId="0" borderId="160" xfId="0" applyFont="1" applyBorder="1"/>
    <xf numFmtId="0" fontId="34" fillId="5" borderId="160" xfId="0" applyFont="1" applyFill="1" applyBorder="1" applyAlignment="1">
      <alignment horizontal="right" vertical="center"/>
    </xf>
    <xf numFmtId="0" fontId="15" fillId="0" borderId="175" xfId="0" applyFont="1" applyBorder="1"/>
    <xf numFmtId="0" fontId="48" fillId="0" borderId="133" xfId="0" applyFont="1" applyBorder="1" applyAlignment="1">
      <alignment horizontal="right" vertical="center"/>
    </xf>
    <xf numFmtId="0" fontId="40" fillId="0" borderId="133" xfId="0" applyFont="1" applyBorder="1" applyAlignment="1">
      <alignment horizontal="center" vertical="center"/>
    </xf>
    <xf numFmtId="0" fontId="49" fillId="0" borderId="133" xfId="0" applyFont="1" applyBorder="1" applyAlignment="1">
      <alignment horizontal="left" vertical="center"/>
    </xf>
    <xf numFmtId="0" fontId="49" fillId="0" borderId="173" xfId="0" applyFont="1" applyBorder="1" applyAlignment="1">
      <alignment horizontal="left" vertical="center"/>
    </xf>
    <xf numFmtId="0" fontId="11" fillId="0" borderId="0" xfId="0" applyFont="1"/>
    <xf numFmtId="0" fontId="37" fillId="16" borderId="73" xfId="0" applyFont="1" applyFill="1" applyBorder="1" applyAlignment="1">
      <alignment horizontal="center"/>
    </xf>
    <xf numFmtId="0" fontId="46" fillId="0" borderId="0" xfId="0" applyFont="1"/>
    <xf numFmtId="0" fontId="25" fillId="19" borderId="15" xfId="0" applyFont="1" applyFill="1" applyBorder="1" applyAlignment="1">
      <alignment vertical="center"/>
    </xf>
    <xf numFmtId="0" fontId="20" fillId="0" borderId="34" xfId="0" applyFont="1" applyBorder="1" applyAlignment="1">
      <alignment horizontal="center"/>
    </xf>
    <xf numFmtId="0" fontId="20" fillId="0" borderId="86" xfId="0" applyFont="1" applyBorder="1" applyAlignment="1">
      <alignment horizontal="center"/>
    </xf>
    <xf numFmtId="0" fontId="50" fillId="0" borderId="17" xfId="0" applyFont="1" applyBorder="1"/>
    <xf numFmtId="18" fontId="51" fillId="0" borderId="0" xfId="0" applyNumberFormat="1" applyFont="1" applyAlignment="1">
      <alignment horizontal="left" vertical="center" indent="5"/>
    </xf>
    <xf numFmtId="0" fontId="52" fillId="0" borderId="0" xfId="0" applyFont="1" applyAlignment="1">
      <alignment horizontal="left" vertical="top"/>
    </xf>
    <xf numFmtId="18" fontId="51" fillId="0" borderId="0" xfId="0" applyNumberFormat="1" applyFont="1" applyAlignment="1">
      <alignment horizontal="left" vertical="center"/>
    </xf>
    <xf numFmtId="0" fontId="34" fillId="0" borderId="132" xfId="0" applyFont="1" applyBorder="1" applyAlignment="1">
      <alignment vertical="center"/>
    </xf>
    <xf numFmtId="0" fontId="34" fillId="0" borderId="93" xfId="0" applyFont="1" applyBorder="1" applyAlignment="1">
      <alignment vertical="center"/>
    </xf>
    <xf numFmtId="0" fontId="0" fillId="0" borderId="0" xfId="0" applyAlignment="1">
      <alignment horizontal="left" vertical="top"/>
    </xf>
    <xf numFmtId="0" fontId="63" fillId="0" borderId="177" xfId="0" applyFont="1" applyBorder="1" applyAlignment="1">
      <alignment horizontal="center" vertical="top" wrapText="1"/>
    </xf>
    <xf numFmtId="0" fontId="63" fillId="0" borderId="177" xfId="0" applyFont="1" applyBorder="1" applyAlignment="1">
      <alignment horizontal="left" vertical="top" wrapText="1"/>
    </xf>
    <xf numFmtId="0" fontId="0" fillId="0" borderId="0" xfId="0" applyAlignment="1">
      <alignment vertical="top" wrapText="1"/>
    </xf>
    <xf numFmtId="0" fontId="0" fillId="0" borderId="0" xfId="0" applyAlignment="1">
      <alignment horizontal="center" vertical="top" wrapText="1"/>
    </xf>
    <xf numFmtId="0" fontId="65" fillId="0" borderId="0" xfId="0" applyFont="1" applyAlignment="1">
      <alignment vertical="top" wrapText="1"/>
    </xf>
    <xf numFmtId="0" fontId="10" fillId="0" borderId="0" xfId="0" applyFont="1" applyAlignment="1">
      <alignment horizontal="left" vertical="top"/>
    </xf>
    <xf numFmtId="0" fontId="40" fillId="0" borderId="0" xfId="0" applyFont="1" applyAlignment="1">
      <alignment horizontal="left" vertical="top"/>
    </xf>
    <xf numFmtId="14" fontId="71" fillId="25" borderId="133" xfId="0" applyNumberFormat="1" applyFont="1" applyFill="1" applyBorder="1" applyAlignment="1">
      <alignment horizontal="center" vertical="top" wrapText="1"/>
    </xf>
    <xf numFmtId="0" fontId="72" fillId="25" borderId="133" xfId="0" applyFont="1" applyFill="1" applyBorder="1" applyAlignment="1">
      <alignment horizontal="center" vertical="top" wrapText="1"/>
    </xf>
    <xf numFmtId="0" fontId="0" fillId="0" borderId="0" xfId="0" applyAlignment="1">
      <alignment vertical="center"/>
    </xf>
    <xf numFmtId="0" fontId="40" fillId="0" borderId="178" xfId="0" applyFont="1" applyBorder="1" applyAlignment="1">
      <alignment vertical="top" wrapText="1"/>
    </xf>
    <xf numFmtId="14" fontId="40" fillId="0" borderId="178" xfId="0" applyNumberFormat="1" applyFont="1" applyBorder="1" applyAlignment="1">
      <alignment horizontal="left" vertical="top" wrapText="1"/>
    </xf>
    <xf numFmtId="0" fontId="72" fillId="25" borderId="177" xfId="0" applyFont="1" applyFill="1" applyBorder="1" applyAlignment="1">
      <alignment horizontal="left" vertical="center" wrapText="1"/>
    </xf>
    <xf numFmtId="0" fontId="54" fillId="25" borderId="177" xfId="0" applyFont="1" applyFill="1" applyBorder="1" applyAlignment="1">
      <alignment horizontal="left" vertical="center" wrapText="1"/>
    </xf>
    <xf numFmtId="14" fontId="72" fillId="25" borderId="177" xfId="0" applyNumberFormat="1" applyFont="1" applyFill="1" applyBorder="1" applyAlignment="1">
      <alignment horizontal="center" vertical="center" wrapText="1"/>
    </xf>
    <xf numFmtId="0" fontId="54" fillId="0" borderId="0" xfId="0" applyFont="1" applyAlignment="1">
      <alignment vertical="center"/>
    </xf>
    <xf numFmtId="0" fontId="64" fillId="0" borderId="177" xfId="0" applyFont="1" applyBorder="1" applyAlignment="1">
      <alignment horizontal="left" vertical="top" wrapText="1"/>
    </xf>
    <xf numFmtId="0" fontId="0" fillId="0" borderId="133" xfId="0" applyBorder="1" applyAlignment="1">
      <alignment horizontal="center"/>
    </xf>
    <xf numFmtId="0" fontId="18" fillId="5" borderId="95" xfId="0" applyFont="1" applyFill="1" applyBorder="1"/>
    <xf numFmtId="0" fontId="9" fillId="0" borderId="133" xfId="0" applyFont="1" applyBorder="1"/>
    <xf numFmtId="0" fontId="9" fillId="0" borderId="133" xfId="0" applyFont="1" applyBorder="1" applyAlignment="1">
      <alignment wrapText="1"/>
    </xf>
    <xf numFmtId="17" fontId="20" fillId="0" borderId="18" xfId="0" applyNumberFormat="1" applyFont="1" applyBorder="1" applyAlignment="1">
      <alignment horizontal="right"/>
    </xf>
    <xf numFmtId="4" fontId="14" fillId="5" borderId="36" xfId="0" applyNumberFormat="1" applyFont="1" applyFill="1" applyBorder="1"/>
    <xf numFmtId="176" fontId="14" fillId="5" borderId="93" xfId="0" applyNumberFormat="1" applyFont="1" applyFill="1" applyBorder="1"/>
    <xf numFmtId="9" fontId="0" fillId="0" borderId="0" xfId="4" applyFont="1"/>
    <xf numFmtId="0" fontId="8" fillId="0" borderId="133" xfId="0" applyFont="1" applyBorder="1"/>
    <xf numFmtId="43" fontId="0" fillId="0" borderId="0" xfId="0" applyNumberFormat="1" applyAlignment="1">
      <alignment horizontal="left" vertical="top"/>
    </xf>
    <xf numFmtId="14" fontId="75" fillId="5" borderId="34" xfId="0" applyNumberFormat="1" applyFont="1" applyFill="1" applyBorder="1" applyAlignment="1">
      <alignment horizontal="right" vertical="center"/>
    </xf>
    <xf numFmtId="14" fontId="78" fillId="5" borderId="18" xfId="0" applyNumberFormat="1" applyFont="1" applyFill="1" applyBorder="1" applyAlignment="1">
      <alignment horizontal="right" vertical="center"/>
    </xf>
    <xf numFmtId="0" fontId="78" fillId="5" borderId="93" xfId="0" applyFont="1" applyFill="1" applyBorder="1"/>
    <xf numFmtId="166" fontId="75" fillId="5" borderId="18" xfId="0" applyNumberFormat="1" applyFont="1" applyFill="1" applyBorder="1"/>
    <xf numFmtId="167" fontId="75" fillId="5" borderId="40" xfId="0" applyNumberFormat="1" applyFont="1" applyFill="1" applyBorder="1"/>
    <xf numFmtId="166" fontId="75" fillId="4" borderId="22" xfId="0" applyNumberFormat="1" applyFont="1" applyFill="1" applyBorder="1"/>
    <xf numFmtId="167" fontId="75" fillId="4" borderId="42" xfId="0" applyNumberFormat="1" applyFont="1" applyFill="1" applyBorder="1"/>
    <xf numFmtId="0" fontId="80" fillId="2" borderId="115" xfId="0" applyFont="1" applyFill="1" applyBorder="1" applyAlignment="1">
      <alignment horizontal="center" vertical="center" wrapText="1"/>
    </xf>
    <xf numFmtId="0" fontId="80" fillId="2" borderId="116" xfId="0" applyFont="1" applyFill="1" applyBorder="1" applyAlignment="1">
      <alignment horizontal="center" vertical="center" wrapText="1"/>
    </xf>
    <xf numFmtId="0" fontId="80" fillId="2" borderId="119" xfId="0" applyFont="1" applyFill="1" applyBorder="1" applyAlignment="1">
      <alignment horizontal="center" vertical="center" wrapText="1"/>
    </xf>
    <xf numFmtId="0" fontId="81" fillId="5" borderId="43" xfId="0" applyFont="1" applyFill="1" applyBorder="1" applyAlignment="1">
      <alignment horizontal="center" vertical="center" wrapText="1"/>
    </xf>
    <xf numFmtId="0" fontId="81" fillId="5" borderId="44" xfId="0" applyFont="1" applyFill="1" applyBorder="1" applyAlignment="1">
      <alignment horizontal="center" vertical="center" wrapText="1"/>
    </xf>
    <xf numFmtId="14" fontId="81" fillId="5" borderId="44" xfId="0" applyNumberFormat="1" applyFont="1" applyFill="1" applyBorder="1" applyAlignment="1">
      <alignment horizontal="center" vertical="center" wrapText="1"/>
    </xf>
    <xf numFmtId="164" fontId="81" fillId="5" borderId="44" xfId="0" applyNumberFormat="1" applyFont="1" applyFill="1" applyBorder="1" applyAlignment="1">
      <alignment horizontal="center" vertical="center" wrapText="1"/>
    </xf>
    <xf numFmtId="0" fontId="81" fillId="5" borderId="45" xfId="0" applyFont="1" applyFill="1" applyBorder="1" applyAlignment="1">
      <alignment horizontal="center" vertical="center" wrapText="1"/>
    </xf>
    <xf numFmtId="0" fontId="81" fillId="5" borderId="46" xfId="0" applyFont="1" applyFill="1" applyBorder="1" applyAlignment="1">
      <alignment horizontal="center" vertical="center" wrapText="1"/>
    </xf>
    <xf numFmtId="0" fontId="81" fillId="5" borderId="18" xfId="0" applyFont="1" applyFill="1" applyBorder="1" applyAlignment="1">
      <alignment horizontal="center" vertical="center" wrapText="1"/>
    </xf>
    <xf numFmtId="14" fontId="81" fillId="5" borderId="18" xfId="0" applyNumberFormat="1" applyFont="1" applyFill="1" applyBorder="1" applyAlignment="1">
      <alignment horizontal="center" vertical="center" wrapText="1"/>
    </xf>
    <xf numFmtId="164" fontId="81" fillId="5" borderId="18" xfId="0" applyNumberFormat="1" applyFont="1" applyFill="1" applyBorder="1" applyAlignment="1">
      <alignment horizontal="center" vertical="center" wrapText="1"/>
    </xf>
    <xf numFmtId="0" fontId="81" fillId="5" borderId="40" xfId="0" applyFont="1" applyFill="1" applyBorder="1" applyAlignment="1">
      <alignment horizontal="center" vertical="center" wrapText="1"/>
    </xf>
    <xf numFmtId="0" fontId="81" fillId="5" borderId="47" xfId="0" applyFont="1" applyFill="1" applyBorder="1" applyAlignment="1">
      <alignment horizontal="center" vertical="center" wrapText="1"/>
    </xf>
    <xf numFmtId="0" fontId="81" fillId="5" borderId="22" xfId="0" applyFont="1" applyFill="1" applyBorder="1" applyAlignment="1">
      <alignment horizontal="center" vertical="center" wrapText="1"/>
    </xf>
    <xf numFmtId="14" fontId="81" fillId="5" borderId="22" xfId="0" applyNumberFormat="1" applyFont="1" applyFill="1" applyBorder="1" applyAlignment="1">
      <alignment horizontal="center" vertical="center" wrapText="1"/>
    </xf>
    <xf numFmtId="164" fontId="81" fillId="5" borderId="22" xfId="0" applyNumberFormat="1" applyFont="1" applyFill="1" applyBorder="1" applyAlignment="1">
      <alignment horizontal="center" vertical="center" wrapText="1"/>
    </xf>
    <xf numFmtId="0" fontId="81" fillId="5" borderId="42" xfId="0" applyFont="1" applyFill="1" applyBorder="1" applyAlignment="1">
      <alignment horizontal="center" vertical="center" wrapText="1"/>
    </xf>
    <xf numFmtId="0" fontId="78" fillId="5" borderId="93" xfId="0" applyFont="1" applyFill="1" applyBorder="1" applyAlignment="1">
      <alignment wrapText="1"/>
    </xf>
    <xf numFmtId="0" fontId="80" fillId="2" borderId="43" xfId="0" applyFont="1" applyFill="1" applyBorder="1" applyAlignment="1">
      <alignment horizontal="center" vertical="center" wrapText="1"/>
    </xf>
    <xf numFmtId="0" fontId="80" fillId="2" borderId="44" xfId="0" applyFont="1" applyFill="1" applyBorder="1" applyAlignment="1">
      <alignment horizontal="center" vertical="center" wrapText="1"/>
    </xf>
    <xf numFmtId="0" fontId="81" fillId="5" borderId="73" xfId="0" applyFont="1" applyFill="1" applyBorder="1" applyAlignment="1">
      <alignment horizontal="center" vertical="center" wrapText="1"/>
    </xf>
    <xf numFmtId="14" fontId="81" fillId="5" borderId="73" xfId="0" applyNumberFormat="1" applyFont="1" applyFill="1" applyBorder="1" applyAlignment="1">
      <alignment horizontal="center" vertical="center" wrapText="1"/>
    </xf>
    <xf numFmtId="1" fontId="81" fillId="5" borderId="47" xfId="0" applyNumberFormat="1" applyFont="1" applyFill="1" applyBorder="1" applyAlignment="1">
      <alignment horizontal="center" vertical="center" wrapText="1"/>
    </xf>
    <xf numFmtId="49" fontId="81" fillId="5" borderId="22" xfId="0" applyNumberFormat="1" applyFont="1" applyFill="1" applyBorder="1" applyAlignment="1">
      <alignment horizontal="center" vertical="center" wrapText="1"/>
    </xf>
    <xf numFmtId="0" fontId="78" fillId="0" borderId="18" xfId="0" applyFont="1" applyBorder="1" applyAlignment="1">
      <alignment vertical="center"/>
    </xf>
    <xf numFmtId="175" fontId="75" fillId="0" borderId="18" xfId="1" applyNumberFormat="1" applyFont="1" applyBorder="1" applyAlignment="1">
      <alignment horizontal="right" vertical="center" wrapText="1"/>
    </xf>
    <xf numFmtId="1" fontId="75" fillId="5" borderId="34" xfId="0" applyNumberFormat="1" applyFont="1" applyFill="1" applyBorder="1" applyAlignment="1">
      <alignment horizontal="right" vertical="center"/>
    </xf>
    <xf numFmtId="1" fontId="75" fillId="5" borderId="18" xfId="0" applyNumberFormat="1" applyFont="1" applyFill="1" applyBorder="1" applyAlignment="1">
      <alignment horizontal="right" vertical="center"/>
    </xf>
    <xf numFmtId="0" fontId="78" fillId="0" borderId="18" xfId="0" applyFont="1" applyBorder="1"/>
    <xf numFmtId="14" fontId="75" fillId="5" borderId="18" xfId="0" applyNumberFormat="1" applyFont="1" applyFill="1" applyBorder="1" applyAlignment="1">
      <alignment horizontal="right" vertical="center"/>
    </xf>
    <xf numFmtId="14" fontId="75" fillId="5" borderId="58" xfId="0" applyNumberFormat="1" applyFont="1" applyFill="1" applyBorder="1" applyAlignment="1">
      <alignment horizontal="right" vertical="center"/>
    </xf>
    <xf numFmtId="0" fontId="78" fillId="0" borderId="18" xfId="0" applyFont="1" applyBorder="1" applyAlignment="1">
      <alignment horizontal="right"/>
    </xf>
    <xf numFmtId="2" fontId="78" fillId="0" borderId="40" xfId="0" applyNumberFormat="1" applyFont="1" applyBorder="1" applyAlignment="1">
      <alignment horizontal="left" vertical="center" wrapText="1"/>
    </xf>
    <xf numFmtId="15" fontId="78" fillId="0" borderId="40" xfId="0" applyNumberFormat="1" applyFont="1" applyBorder="1" applyAlignment="1">
      <alignment horizontal="left" vertical="center" wrapText="1"/>
    </xf>
    <xf numFmtId="22" fontId="78" fillId="0" borderId="46" xfId="0" applyNumberFormat="1" applyFont="1" applyBorder="1" applyAlignment="1">
      <alignment vertical="center" wrapText="1"/>
    </xf>
    <xf numFmtId="17" fontId="78" fillId="0" borderId="18" xfId="0" applyNumberFormat="1" applyFont="1" applyBorder="1" applyAlignment="1">
      <alignment horizontal="center"/>
    </xf>
    <xf numFmtId="3" fontId="78" fillId="0" borderId="18" xfId="0" applyNumberFormat="1" applyFont="1" applyBorder="1" applyAlignment="1">
      <alignment horizontal="center" vertical="center" wrapText="1"/>
    </xf>
    <xf numFmtId="0" fontId="78" fillId="0" borderId="34" xfId="0" applyFont="1" applyBorder="1" applyAlignment="1">
      <alignment horizontal="center"/>
    </xf>
    <xf numFmtId="0" fontId="78" fillId="0" borderId="40" xfId="0" applyFont="1" applyBorder="1" applyAlignment="1">
      <alignment horizontal="center"/>
    </xf>
    <xf numFmtId="22" fontId="78" fillId="0" borderId="60" xfId="0" applyNumberFormat="1" applyFont="1" applyBorder="1" applyAlignment="1">
      <alignment vertical="center" wrapText="1"/>
    </xf>
    <xf numFmtId="17" fontId="78" fillId="0" borderId="73" xfId="0" applyNumberFormat="1" applyFont="1" applyBorder="1" applyAlignment="1">
      <alignment horizontal="center"/>
    </xf>
    <xf numFmtId="3" fontId="78" fillId="0" borderId="73" xfId="0" applyNumberFormat="1" applyFont="1" applyBorder="1" applyAlignment="1">
      <alignment horizontal="center" vertical="center" wrapText="1"/>
    </xf>
    <xf numFmtId="0" fontId="78" fillId="0" borderId="106" xfId="0" applyFont="1" applyBorder="1" applyAlignment="1">
      <alignment horizontal="center"/>
    </xf>
    <xf numFmtId="0" fontId="78" fillId="0" borderId="80" xfId="0" applyFont="1" applyBorder="1" applyAlignment="1">
      <alignment horizontal="center"/>
    </xf>
    <xf numFmtId="0" fontId="75" fillId="0" borderId="18" xfId="0" applyFont="1" applyBorder="1" applyAlignment="1">
      <alignment vertical="center"/>
    </xf>
    <xf numFmtId="0" fontId="83" fillId="0" borderId="40" xfId="0" applyFont="1" applyBorder="1" applyAlignment="1">
      <alignment vertical="center" wrapText="1"/>
    </xf>
    <xf numFmtId="0" fontId="81" fillId="5" borderId="58" xfId="0" applyFont="1" applyFill="1" applyBorder="1" applyAlignment="1">
      <alignment horizontal="center" vertical="center" wrapText="1"/>
    </xf>
    <xf numFmtId="14" fontId="81" fillId="5" borderId="34" xfId="0" applyNumberFormat="1" applyFont="1" applyFill="1" applyBorder="1" applyAlignment="1">
      <alignment horizontal="center" vertical="center" wrapText="1"/>
    </xf>
    <xf numFmtId="14" fontId="81" fillId="5" borderId="106" xfId="0" applyNumberFormat="1" applyFont="1" applyFill="1" applyBorder="1" applyAlignment="1">
      <alignment horizontal="center" vertical="center" wrapText="1"/>
    </xf>
    <xf numFmtId="174" fontId="78" fillId="0" borderId="18" xfId="0" applyNumberFormat="1" applyFont="1" applyBorder="1" applyAlignment="1">
      <alignment horizontal="right" vertical="center"/>
    </xf>
    <xf numFmtId="174" fontId="85" fillId="0" borderId="18" xfId="0" applyNumberFormat="1" applyFont="1" applyBorder="1" applyAlignment="1">
      <alignment horizontal="center"/>
    </xf>
    <xf numFmtId="0" fontId="85" fillId="0" borderId="18" xfId="0" applyFont="1" applyBorder="1" applyAlignment="1">
      <alignment horizontal="center"/>
    </xf>
    <xf numFmtId="1" fontId="78" fillId="0" borderId="18" xfId="0" applyNumberFormat="1" applyFont="1" applyBorder="1" applyAlignment="1">
      <alignment vertical="center"/>
    </xf>
    <xf numFmtId="1" fontId="78" fillId="0" borderId="0" xfId="0" applyNumberFormat="1" applyFont="1"/>
    <xf numFmtId="0" fontId="75" fillId="5" borderId="93" xfId="0" applyFont="1" applyFill="1" applyBorder="1" applyAlignment="1">
      <alignment horizontal="left"/>
    </xf>
    <xf numFmtId="0" fontId="75" fillId="5" borderId="76" xfId="0" applyFont="1" applyFill="1" applyBorder="1" applyAlignment="1">
      <alignment horizontal="left"/>
    </xf>
    <xf numFmtId="0" fontId="84" fillId="0" borderId="0" xfId="0" applyFont="1"/>
    <xf numFmtId="0" fontId="78" fillId="0" borderId="18" xfId="0" applyFont="1" applyBorder="1" applyAlignment="1">
      <alignment wrapText="1"/>
    </xf>
    <xf numFmtId="1" fontId="18" fillId="0" borderId="133" xfId="5" applyNumberFormat="1" applyFont="1" applyBorder="1" applyProtection="1">
      <protection hidden="1"/>
    </xf>
    <xf numFmtId="9" fontId="63" fillId="0" borderId="177" xfId="4" applyFont="1" applyBorder="1" applyAlignment="1">
      <alignment horizontal="center" vertical="top" wrapText="1"/>
    </xf>
    <xf numFmtId="2" fontId="63" fillId="0" borderId="177" xfId="0" applyNumberFormat="1" applyFont="1" applyBorder="1" applyAlignment="1">
      <alignment horizontal="center" vertical="top" wrapText="1"/>
    </xf>
    <xf numFmtId="175" fontId="34" fillId="0" borderId="157" xfId="1" applyNumberFormat="1" applyFont="1" applyBorder="1" applyAlignment="1">
      <alignment vertical="center"/>
    </xf>
    <xf numFmtId="175" fontId="34" fillId="0" borderId="133" xfId="1" applyNumberFormat="1" applyFont="1" applyBorder="1" applyAlignment="1">
      <alignment vertical="center"/>
    </xf>
    <xf numFmtId="175" fontId="34" fillId="0" borderId="164" xfId="1" applyNumberFormat="1" applyFont="1" applyBorder="1" applyAlignment="1">
      <alignment vertical="center"/>
    </xf>
    <xf numFmtId="175" fontId="34" fillId="0" borderId="159" xfId="1" applyNumberFormat="1" applyFont="1" applyBorder="1" applyAlignment="1">
      <alignment vertical="center"/>
    </xf>
    <xf numFmtId="3" fontId="34" fillId="0" borderId="157" xfId="0" applyNumberFormat="1" applyFont="1" applyBorder="1" applyAlignment="1">
      <alignment vertical="center"/>
    </xf>
    <xf numFmtId="3" fontId="34" fillId="0" borderId="165" xfId="0" applyNumberFormat="1" applyFont="1" applyBorder="1" applyAlignment="1">
      <alignment vertical="center"/>
    </xf>
    <xf numFmtId="0" fontId="34" fillId="0" borderId="166" xfId="0" applyFont="1" applyBorder="1" applyAlignment="1">
      <alignment vertical="center"/>
    </xf>
    <xf numFmtId="3" fontId="34" fillId="0" borderId="166" xfId="0" applyNumberFormat="1" applyFont="1" applyBorder="1" applyAlignment="1">
      <alignment vertical="center"/>
    </xf>
    <xf numFmtId="3" fontId="34" fillId="0" borderId="167" xfId="0" applyNumberFormat="1" applyFont="1" applyBorder="1" applyAlignment="1">
      <alignment vertical="center"/>
    </xf>
    <xf numFmtId="9" fontId="0" fillId="0" borderId="133" xfId="4" applyFont="1" applyBorder="1"/>
    <xf numFmtId="2" fontId="32" fillId="0" borderId="133" xfId="0" applyNumberFormat="1" applyFont="1" applyBorder="1" applyAlignment="1">
      <alignment horizontal="right"/>
    </xf>
    <xf numFmtId="2" fontId="32" fillId="0" borderId="133" xfId="0" applyNumberFormat="1" applyFont="1" applyBorder="1" applyAlignment="1">
      <alignment horizontal="center"/>
    </xf>
    <xf numFmtId="0" fontId="62" fillId="0" borderId="155" xfId="0" applyFont="1" applyBorder="1" applyAlignment="1">
      <alignment vertical="top" wrapText="1"/>
    </xf>
    <xf numFmtId="0" fontId="6" fillId="0" borderId="93" xfId="6"/>
    <xf numFmtId="0" fontId="6" fillId="0" borderId="93" xfId="6" applyAlignment="1">
      <alignment horizontal="left"/>
    </xf>
    <xf numFmtId="0" fontId="18" fillId="0" borderId="93" xfId="6" applyFont="1" applyAlignment="1">
      <alignment horizontal="left"/>
    </xf>
    <xf numFmtId="0" fontId="89" fillId="0" borderId="93" xfId="6" applyFont="1" applyAlignment="1">
      <alignment horizontal="center"/>
    </xf>
    <xf numFmtId="0" fontId="14" fillId="0" borderId="93" xfId="6" applyFont="1"/>
    <xf numFmtId="0" fontId="14" fillId="0" borderId="93" xfId="6" applyFont="1" applyAlignment="1">
      <alignment vertical="center"/>
    </xf>
    <xf numFmtId="0" fontId="6" fillId="0" borderId="93" xfId="6" applyAlignment="1">
      <alignment vertical="center"/>
    </xf>
    <xf numFmtId="0" fontId="15" fillId="0" borderId="133" xfId="6" applyFont="1" applyBorder="1" applyAlignment="1">
      <alignment horizontal="center"/>
    </xf>
    <xf numFmtId="0" fontId="6" fillId="0" borderId="0" xfId="0" applyFont="1"/>
    <xf numFmtId="175" fontId="0" fillId="0" borderId="133" xfId="1" applyNumberFormat="1" applyFont="1" applyBorder="1" applyAlignment="1">
      <alignment horizontal="left" wrapText="1"/>
    </xf>
    <xf numFmtId="175" fontId="63" fillId="0" borderId="133" xfId="1" applyNumberFormat="1" applyFont="1" applyBorder="1" applyAlignment="1">
      <alignment horizontal="center" vertical="top" wrapText="1"/>
    </xf>
    <xf numFmtId="175" fontId="67" fillId="0" borderId="133" xfId="1" applyNumberFormat="1" applyFont="1" applyBorder="1" applyAlignment="1">
      <alignment horizontal="center" vertical="top" wrapText="1"/>
    </xf>
    <xf numFmtId="175" fontId="69" fillId="0" borderId="133" xfId="1" applyNumberFormat="1" applyFont="1" applyBorder="1" applyAlignment="1">
      <alignment horizontal="center" vertical="top" wrapText="1"/>
    </xf>
    <xf numFmtId="1" fontId="32" fillId="0" borderId="133" xfId="0" applyNumberFormat="1" applyFont="1" applyBorder="1" applyAlignment="1">
      <alignment horizontal="center"/>
    </xf>
    <xf numFmtId="175" fontId="20" fillId="0" borderId="18" xfId="1" applyNumberFormat="1" applyFont="1" applyBorder="1" applyAlignment="1">
      <alignment horizontal="right"/>
    </xf>
    <xf numFmtId="0" fontId="5" fillId="0" borderId="0" xfId="0" applyFont="1" applyAlignment="1">
      <alignment horizontal="left" vertical="top"/>
    </xf>
    <xf numFmtId="0" fontId="20" fillId="0" borderId="18" xfId="0" applyFont="1" applyBorder="1" applyAlignment="1">
      <alignment vertical="center"/>
    </xf>
    <xf numFmtId="14" fontId="16" fillId="2" borderId="18" xfId="0" applyNumberFormat="1" applyFont="1" applyFill="1" applyBorder="1" applyAlignment="1">
      <alignment horizontal="center" vertical="center" wrapText="1"/>
    </xf>
    <xf numFmtId="14" fontId="16" fillId="0" borderId="18" xfId="0" applyNumberFormat="1" applyFont="1" applyBorder="1" applyAlignment="1">
      <alignment horizontal="center" vertical="center" wrapText="1"/>
    </xf>
    <xf numFmtId="1" fontId="72" fillId="25" borderId="133" xfId="0" applyNumberFormat="1" applyFont="1" applyFill="1" applyBorder="1" applyAlignment="1">
      <alignment horizontal="center" vertical="top" wrapText="1"/>
    </xf>
    <xf numFmtId="0" fontId="59" fillId="25" borderId="151" xfId="0" applyFont="1" applyFill="1" applyBorder="1" applyAlignment="1">
      <alignment horizontal="left" vertical="top" wrapText="1"/>
    </xf>
    <xf numFmtId="14" fontId="71" fillId="25" borderId="152" xfId="0" applyNumberFormat="1" applyFont="1" applyFill="1" applyBorder="1" applyAlignment="1">
      <alignment horizontal="center" vertical="top" wrapText="1"/>
    </xf>
    <xf numFmtId="0" fontId="0" fillId="25" borderId="151" xfId="0" applyFill="1" applyBorder="1" applyAlignment="1">
      <alignment horizontal="left" wrapText="1"/>
    </xf>
    <xf numFmtId="0" fontId="72" fillId="25" borderId="152" xfId="0" applyFont="1" applyFill="1" applyBorder="1" applyAlignment="1">
      <alignment horizontal="center" vertical="top" wrapText="1"/>
    </xf>
    <xf numFmtId="0" fontId="71" fillId="25" borderId="151" xfId="0" applyFont="1" applyFill="1" applyBorder="1" applyAlignment="1">
      <alignment horizontal="left" vertical="top" wrapText="1"/>
    </xf>
    <xf numFmtId="1" fontId="72" fillId="25" borderId="152" xfId="0" applyNumberFormat="1" applyFont="1" applyFill="1" applyBorder="1" applyAlignment="1">
      <alignment horizontal="center" vertical="top" wrapText="1"/>
    </xf>
    <xf numFmtId="0" fontId="59" fillId="0" borderId="151" xfId="0" applyFont="1" applyBorder="1" applyAlignment="1">
      <alignment horizontal="left" vertical="top" wrapText="1"/>
    </xf>
    <xf numFmtId="175" fontId="0" fillId="0" borderId="152" xfId="1" applyNumberFormat="1" applyFont="1" applyBorder="1" applyAlignment="1">
      <alignment horizontal="left" wrapText="1"/>
    </xf>
    <xf numFmtId="0" fontId="63" fillId="0" borderId="151" xfId="0" applyFont="1" applyBorder="1" applyAlignment="1">
      <alignment horizontal="left" vertical="top" wrapText="1"/>
    </xf>
    <xf numFmtId="175" fontId="63" fillId="0" borderId="152" xfId="1" applyNumberFormat="1" applyFont="1" applyBorder="1" applyAlignment="1">
      <alignment horizontal="center" vertical="top" wrapText="1"/>
    </xf>
    <xf numFmtId="0" fontId="61" fillId="0" borderId="151" xfId="0" applyFont="1" applyBorder="1" applyAlignment="1">
      <alignment horizontal="left" vertical="top" wrapText="1"/>
    </xf>
    <xf numFmtId="0" fontId="67" fillId="0" borderId="151" xfId="0" applyFont="1" applyBorder="1" applyAlignment="1">
      <alignment horizontal="left" vertical="top" wrapText="1"/>
    </xf>
    <xf numFmtId="175" fontId="67" fillId="0" borderId="152" xfId="1" applyNumberFormat="1" applyFont="1" applyBorder="1" applyAlignment="1">
      <alignment horizontal="center" vertical="top" wrapText="1"/>
    </xf>
    <xf numFmtId="0" fontId="67" fillId="0" borderId="153" xfId="0" applyFont="1" applyBorder="1" applyAlignment="1">
      <alignment horizontal="left" vertical="top" wrapText="1"/>
    </xf>
    <xf numFmtId="175" fontId="67" fillId="0" borderId="159" xfId="1" applyNumberFormat="1" applyFont="1" applyBorder="1" applyAlignment="1">
      <alignment horizontal="center" vertical="top" wrapText="1"/>
    </xf>
    <xf numFmtId="175" fontId="67" fillId="0" borderId="154" xfId="1" applyNumberFormat="1" applyFont="1" applyBorder="1" applyAlignment="1">
      <alignment horizontal="center" vertical="top" wrapText="1"/>
    </xf>
    <xf numFmtId="0" fontId="66" fillId="0" borderId="181" xfId="0" applyFont="1" applyBorder="1" applyAlignment="1">
      <alignment vertical="top" wrapText="1"/>
    </xf>
    <xf numFmtId="0" fontId="69" fillId="0" borderId="151" xfId="0" applyFont="1" applyBorder="1" applyAlignment="1">
      <alignment horizontal="left" vertical="top" wrapText="1"/>
    </xf>
    <xf numFmtId="175" fontId="69" fillId="0" borderId="152" xfId="1" applyNumberFormat="1" applyFont="1" applyBorder="1" applyAlignment="1">
      <alignment horizontal="center" vertical="top" wrapText="1"/>
    </xf>
    <xf numFmtId="0" fontId="64" fillId="0" borderId="151" xfId="0" applyFont="1" applyBorder="1" applyAlignment="1">
      <alignment horizontal="left" vertical="top" wrapText="1"/>
    </xf>
    <xf numFmtId="0" fontId="69" fillId="0" borderId="153" xfId="0" applyFont="1" applyBorder="1" applyAlignment="1">
      <alignment horizontal="left" vertical="top" wrapText="1"/>
    </xf>
    <xf numFmtId="175" fontId="69" fillId="0" borderId="159" xfId="1" applyNumberFormat="1" applyFont="1" applyBorder="1" applyAlignment="1">
      <alignment horizontal="center" vertical="top" wrapText="1"/>
    </xf>
    <xf numFmtId="175" fontId="69" fillId="0" borderId="154" xfId="1" applyNumberFormat="1" applyFont="1" applyBorder="1" applyAlignment="1">
      <alignment horizontal="center" vertical="top" wrapText="1"/>
    </xf>
    <xf numFmtId="0" fontId="66" fillId="0" borderId="93" xfId="0" applyFont="1" applyBorder="1" applyAlignment="1">
      <alignment vertical="top" wrapText="1"/>
    </xf>
    <xf numFmtId="14" fontId="72" fillId="25" borderId="133" xfId="0" applyNumberFormat="1" applyFont="1" applyFill="1" applyBorder="1" applyAlignment="1">
      <alignment horizontal="center" vertical="top" wrapText="1"/>
    </xf>
    <xf numFmtId="0" fontId="34" fillId="5" borderId="93" xfId="0" applyFont="1" applyFill="1" applyBorder="1" applyAlignment="1">
      <alignment vertical="center"/>
    </xf>
    <xf numFmtId="0" fontId="72" fillId="29" borderId="133" xfId="6" applyFont="1" applyFill="1" applyBorder="1" applyAlignment="1">
      <alignment horizontal="center" vertical="center" wrapText="1"/>
    </xf>
    <xf numFmtId="0" fontId="72" fillId="30" borderId="133" xfId="6" applyFont="1" applyFill="1" applyBorder="1" applyAlignment="1">
      <alignment horizontal="center" vertical="center" wrapText="1"/>
    </xf>
    <xf numFmtId="0" fontId="53" fillId="30" borderId="133" xfId="6" applyFont="1" applyFill="1" applyBorder="1" applyAlignment="1">
      <alignment horizontal="center" vertical="center" wrapText="1"/>
    </xf>
    <xf numFmtId="0" fontId="44" fillId="30" borderId="152" xfId="6" applyFont="1" applyFill="1" applyBorder="1" applyAlignment="1">
      <alignment horizontal="center" vertical="center" wrapText="1"/>
    </xf>
    <xf numFmtId="0" fontId="6" fillId="0" borderId="93" xfId="6" applyAlignment="1">
      <alignment wrapText="1"/>
    </xf>
    <xf numFmtId="0" fontId="18" fillId="0" borderId="93" xfId="6" applyFont="1" applyAlignment="1">
      <alignment horizontal="center" wrapText="1"/>
    </xf>
    <xf numFmtId="0" fontId="18" fillId="0" borderId="93" xfId="6" applyFont="1" applyAlignment="1">
      <alignment horizontal="left" wrapText="1"/>
    </xf>
    <xf numFmtId="0" fontId="15" fillId="0" borderId="133" xfId="6" applyFont="1" applyBorder="1" applyAlignment="1">
      <alignment horizontal="center" wrapText="1"/>
    </xf>
    <xf numFmtId="0" fontId="81" fillId="5" borderId="190" xfId="0" applyFont="1" applyFill="1" applyBorder="1" applyAlignment="1">
      <alignment horizontal="center" vertical="center" wrapText="1"/>
    </xf>
    <xf numFmtId="0" fontId="81" fillId="5" borderId="191" xfId="0" applyFont="1" applyFill="1" applyBorder="1" applyAlignment="1">
      <alignment horizontal="center" vertical="center" wrapText="1"/>
    </xf>
    <xf numFmtId="0" fontId="81" fillId="5" borderId="192" xfId="0" applyFont="1" applyFill="1" applyBorder="1" applyAlignment="1">
      <alignment horizontal="center" vertical="center" wrapText="1"/>
    </xf>
    <xf numFmtId="0" fontId="81" fillId="5" borderId="193" xfId="0" applyFont="1" applyFill="1" applyBorder="1" applyAlignment="1">
      <alignment horizontal="center" vertical="center" wrapText="1"/>
    </xf>
    <xf numFmtId="0" fontId="81" fillId="5" borderId="194" xfId="0" applyFont="1" applyFill="1" applyBorder="1" applyAlignment="1">
      <alignment horizontal="center" vertical="center" wrapText="1"/>
    </xf>
    <xf numFmtId="14" fontId="81" fillId="5" borderId="194" xfId="0" applyNumberFormat="1" applyFont="1" applyFill="1" applyBorder="1" applyAlignment="1">
      <alignment horizontal="center" vertical="center" wrapText="1"/>
    </xf>
    <xf numFmtId="14" fontId="81" fillId="5" borderId="195" xfId="0" applyNumberFormat="1" applyFont="1" applyFill="1" applyBorder="1" applyAlignment="1">
      <alignment horizontal="center" vertical="center" wrapText="1"/>
    </xf>
    <xf numFmtId="0" fontId="92" fillId="0" borderId="0" xfId="0" applyFont="1"/>
    <xf numFmtId="0" fontId="93" fillId="0" borderId="0" xfId="0" applyFont="1"/>
    <xf numFmtId="0" fontId="44" fillId="30" borderId="186" xfId="0" applyFont="1" applyFill="1" applyBorder="1" applyAlignment="1">
      <alignment horizontal="center" vertical="center" wrapText="1"/>
    </xf>
    <xf numFmtId="0" fontId="44" fillId="30" borderId="187" xfId="0" applyFont="1" applyFill="1" applyBorder="1" applyAlignment="1">
      <alignment horizontal="center" vertical="center" wrapText="1"/>
    </xf>
    <xf numFmtId="0" fontId="44" fillId="30" borderId="188" xfId="0" applyFont="1" applyFill="1" applyBorder="1" applyAlignment="1">
      <alignment horizontal="center" vertical="center" wrapText="1"/>
    </xf>
    <xf numFmtId="0" fontId="44" fillId="30" borderId="189" xfId="0" applyFont="1" applyFill="1" applyBorder="1" applyAlignment="1">
      <alignment horizontal="center" vertical="center" wrapText="1"/>
    </xf>
    <xf numFmtId="0" fontId="44" fillId="29" borderId="18" xfId="0" applyFont="1" applyFill="1" applyBorder="1" applyAlignment="1">
      <alignment horizontal="left" vertical="center"/>
    </xf>
    <xf numFmtId="0" fontId="44" fillId="29" borderId="18" xfId="0" applyFont="1" applyFill="1" applyBorder="1" applyAlignment="1">
      <alignment horizontal="center" vertical="center" wrapText="1"/>
    </xf>
    <xf numFmtId="14" fontId="44" fillId="29" borderId="18" xfId="0" applyNumberFormat="1" applyFont="1" applyFill="1" applyBorder="1" applyAlignment="1">
      <alignment horizontal="center" vertical="center" wrapText="1"/>
    </xf>
    <xf numFmtId="0" fontId="28" fillId="29" borderId="115" xfId="0" applyFont="1" applyFill="1" applyBorder="1" applyAlignment="1">
      <alignment horizontal="center" vertical="center" wrapText="1"/>
    </xf>
    <xf numFmtId="0" fontId="28" fillId="29" borderId="116" xfId="0" applyFont="1" applyFill="1" applyBorder="1" applyAlignment="1">
      <alignment horizontal="center"/>
    </xf>
    <xf numFmtId="0" fontId="28" fillId="29" borderId="116" xfId="0" applyFont="1" applyFill="1" applyBorder="1" applyAlignment="1">
      <alignment horizontal="center" vertical="center" wrapText="1"/>
    </xf>
    <xf numFmtId="0" fontId="28" fillId="29" borderId="122" xfId="0" applyFont="1" applyFill="1" applyBorder="1" applyAlignment="1">
      <alignment horizontal="center"/>
    </xf>
    <xf numFmtId="0" fontId="28" fillId="29" borderId="119" xfId="0" applyFont="1" applyFill="1" applyBorder="1" applyAlignment="1">
      <alignment horizontal="center"/>
    </xf>
    <xf numFmtId="0" fontId="75" fillId="0" borderId="200" xfId="0" applyFont="1" applyBorder="1" applyAlignment="1">
      <alignment horizontal="right" vertical="center"/>
    </xf>
    <xf numFmtId="0" fontId="14" fillId="0" borderId="201" xfId="0" applyFont="1" applyBorder="1" applyAlignment="1">
      <alignment vertical="center"/>
    </xf>
    <xf numFmtId="0" fontId="44" fillId="29" borderId="121" xfId="0" applyFont="1" applyFill="1" applyBorder="1" applyAlignment="1">
      <alignment horizontal="left" vertical="center"/>
    </xf>
    <xf numFmtId="0" fontId="44" fillId="31" borderId="133" xfId="0" applyFont="1" applyFill="1" applyBorder="1" applyAlignment="1">
      <alignment horizontal="center" vertical="center"/>
    </xf>
    <xf numFmtId="0" fontId="95" fillId="30" borderId="133" xfId="0" applyFont="1" applyFill="1" applyBorder="1" applyAlignment="1">
      <alignment horizontal="center" vertical="center" wrapText="1"/>
    </xf>
    <xf numFmtId="0" fontId="14" fillId="0" borderId="133" xfId="0" applyFont="1" applyBorder="1" applyAlignment="1">
      <alignment vertical="center"/>
    </xf>
    <xf numFmtId="0" fontId="6" fillId="0" borderId="129" xfId="6" applyBorder="1"/>
    <xf numFmtId="0" fontId="6" fillId="0" borderId="130" xfId="6" applyBorder="1"/>
    <xf numFmtId="0" fontId="6" fillId="0" borderId="131" xfId="6" applyBorder="1"/>
    <xf numFmtId="0" fontId="23" fillId="28" borderId="165" xfId="6" applyFont="1" applyFill="1" applyBorder="1" applyAlignment="1">
      <alignment horizontal="center" vertical="center"/>
    </xf>
    <xf numFmtId="0" fontId="15" fillId="0" borderId="152" xfId="6" applyFont="1" applyBorder="1" applyAlignment="1">
      <alignment horizontal="center"/>
    </xf>
    <xf numFmtId="0" fontId="15" fillId="0" borderId="159" xfId="6" applyFont="1" applyBorder="1" applyAlignment="1">
      <alignment horizontal="center"/>
    </xf>
    <xf numFmtId="0" fontId="15" fillId="0" borderId="154" xfId="6" applyFont="1" applyBorder="1" applyAlignment="1">
      <alignment horizontal="center"/>
    </xf>
    <xf numFmtId="9" fontId="0" fillId="0" borderId="133" xfId="4" applyFont="1" applyBorder="1" applyAlignment="1">
      <alignment horizontal="center"/>
    </xf>
    <xf numFmtId="0" fontId="0" fillId="0" borderId="93" xfId="0" applyBorder="1" applyAlignment="1">
      <alignment horizontal="center"/>
    </xf>
    <xf numFmtId="0" fontId="61" fillId="0" borderId="176" xfId="0" applyFont="1" applyBorder="1" applyAlignment="1">
      <alignment vertical="top" wrapText="1"/>
    </xf>
    <xf numFmtId="0" fontId="34" fillId="0" borderId="133" xfId="0" applyFont="1" applyBorder="1" applyAlignment="1">
      <alignment vertical="center"/>
    </xf>
    <xf numFmtId="14" fontId="34" fillId="0" borderId="133" xfId="0" applyNumberFormat="1" applyFont="1" applyBorder="1" applyAlignment="1">
      <alignment vertical="center"/>
    </xf>
    <xf numFmtId="1" fontId="34" fillId="0" borderId="133" xfId="0" applyNumberFormat="1" applyFont="1" applyBorder="1" applyAlignment="1">
      <alignment vertical="center"/>
    </xf>
    <xf numFmtId="0" fontId="34" fillId="0" borderId="133" xfId="0" applyFont="1" applyBorder="1" applyAlignment="1">
      <alignment horizontal="center" vertical="center"/>
    </xf>
    <xf numFmtId="3" fontId="34" fillId="0" borderId="155" xfId="0" applyNumberFormat="1" applyFont="1" applyBorder="1" applyAlignment="1">
      <alignment vertical="center"/>
    </xf>
    <xf numFmtId="0" fontId="34" fillId="0" borderId="155" xfId="0" applyFont="1" applyBorder="1" applyAlignment="1">
      <alignment vertical="center"/>
    </xf>
    <xf numFmtId="173" fontId="34" fillId="0" borderId="151" xfId="0" applyNumberFormat="1" applyFont="1" applyBorder="1" applyAlignment="1">
      <alignment vertical="center"/>
    </xf>
    <xf numFmtId="173" fontId="34" fillId="0" borderId="133" xfId="0" applyNumberFormat="1" applyFont="1" applyBorder="1" applyAlignment="1">
      <alignment vertical="center"/>
    </xf>
    <xf numFmtId="0" fontId="34" fillId="0" borderId="152" xfId="0" applyFont="1" applyBorder="1" applyAlignment="1">
      <alignment vertical="center"/>
    </xf>
    <xf numFmtId="0" fontId="34" fillId="0" borderId="0" xfId="0" applyFont="1"/>
    <xf numFmtId="0" fontId="34" fillId="0" borderId="1" xfId="0" applyFont="1" applyBorder="1"/>
    <xf numFmtId="0" fontId="33" fillId="0" borderId="36" xfId="0" applyFont="1" applyBorder="1"/>
    <xf numFmtId="0" fontId="20" fillId="0" borderId="134" xfId="0" applyFont="1" applyBorder="1" applyAlignment="1">
      <alignment vertical="center"/>
    </xf>
    <xf numFmtId="0" fontId="20" fillId="0" borderId="135" xfId="0" applyFont="1" applyBorder="1" applyAlignment="1">
      <alignment vertical="center"/>
    </xf>
    <xf numFmtId="173" fontId="20" fillId="0" borderId="135" xfId="0" applyNumberFormat="1" applyFont="1" applyBorder="1" applyAlignment="1">
      <alignment vertical="center"/>
    </xf>
    <xf numFmtId="3" fontId="20" fillId="0" borderId="135" xfId="0" applyNumberFormat="1" applyFont="1" applyBorder="1" applyAlignment="1">
      <alignment vertical="center"/>
    </xf>
    <xf numFmtId="3" fontId="20" fillId="0" borderId="108" xfId="0" applyNumberFormat="1" applyFont="1" applyBorder="1" applyAlignment="1">
      <alignment vertical="center"/>
    </xf>
    <xf numFmtId="173" fontId="20" fillId="0" borderId="163" xfId="0" applyNumberFormat="1" applyFont="1" applyBorder="1" applyAlignment="1">
      <alignment vertical="center"/>
    </xf>
    <xf numFmtId="0" fontId="34" fillId="0" borderId="36" xfId="0" applyFont="1" applyBorder="1"/>
    <xf numFmtId="0" fontId="34" fillId="0" borderId="93" xfId="0" applyFont="1" applyBorder="1"/>
    <xf numFmtId="0" fontId="18" fillId="5" borderId="34" xfId="0" applyFont="1" applyFill="1" applyBorder="1" applyAlignment="1">
      <alignment horizontal="right" vertical="center"/>
    </xf>
    <xf numFmtId="0" fontId="96" fillId="0" borderId="133" xfId="6" applyFont="1" applyBorder="1" applyAlignment="1">
      <alignment horizontal="center" wrapText="1"/>
    </xf>
    <xf numFmtId="0" fontId="96" fillId="0" borderId="159" xfId="6" applyFont="1" applyBorder="1" applyAlignment="1">
      <alignment horizontal="center" wrapText="1"/>
    </xf>
    <xf numFmtId="0" fontId="96" fillId="0" borderId="152" xfId="6" applyFont="1" applyBorder="1" applyAlignment="1">
      <alignment horizontal="center" wrapText="1"/>
    </xf>
    <xf numFmtId="0" fontId="96" fillId="0" borderId="154" xfId="6" applyFont="1" applyBorder="1" applyAlignment="1">
      <alignment horizontal="center" wrapText="1"/>
    </xf>
    <xf numFmtId="14" fontId="81" fillId="5" borderId="142" xfId="0" applyNumberFormat="1" applyFont="1" applyFill="1" applyBorder="1" applyAlignment="1">
      <alignment horizontal="center" vertical="center" wrapText="1"/>
    </xf>
    <xf numFmtId="14" fontId="81" fillId="5" borderId="140" xfId="0" applyNumberFormat="1" applyFont="1" applyFill="1" applyBorder="1" applyAlignment="1">
      <alignment horizontal="center" vertical="center" wrapText="1"/>
    </xf>
    <xf numFmtId="14" fontId="81" fillId="5" borderId="196" xfId="0" applyNumberFormat="1" applyFont="1" applyFill="1" applyBorder="1" applyAlignment="1">
      <alignment horizontal="center" vertical="center" wrapText="1"/>
    </xf>
    <xf numFmtId="0" fontId="62" fillId="0" borderId="210" xfId="0" applyFont="1" applyBorder="1" applyAlignment="1">
      <alignment vertical="top" wrapText="1"/>
    </xf>
    <xf numFmtId="0" fontId="63" fillId="0" borderId="133" xfId="0" applyFont="1" applyBorder="1" applyAlignment="1">
      <alignment horizontal="left" vertical="top" wrapText="1"/>
    </xf>
    <xf numFmtId="175" fontId="63" fillId="34" borderId="133" xfId="1" applyNumberFormat="1" applyFont="1" applyFill="1" applyBorder="1" applyAlignment="1">
      <alignment horizontal="center" vertical="top" wrapText="1"/>
    </xf>
    <xf numFmtId="166" fontId="18" fillId="35" borderId="133" xfId="9" applyNumberFormat="1" applyFont="1" applyFill="1" applyBorder="1"/>
    <xf numFmtId="167" fontId="18" fillId="35" borderId="152" xfId="9" applyNumberFormat="1" applyFont="1" applyFill="1" applyBorder="1"/>
    <xf numFmtId="0" fontId="20" fillId="5" borderId="93" xfId="0" applyFont="1" applyFill="1" applyBorder="1"/>
    <xf numFmtId="0" fontId="81" fillId="5" borderId="70" xfId="0" applyFont="1" applyFill="1" applyBorder="1" applyAlignment="1">
      <alignment horizontal="center" vertical="center" wrapText="1"/>
    </xf>
    <xf numFmtId="0" fontId="81" fillId="5" borderId="121" xfId="0" applyFont="1" applyFill="1" applyBorder="1" applyAlignment="1">
      <alignment horizontal="center" vertical="center" wrapText="1"/>
    </xf>
    <xf numFmtId="14" fontId="81" fillId="5" borderId="121" xfId="0" applyNumberFormat="1" applyFont="1" applyFill="1" applyBorder="1" applyAlignment="1">
      <alignment horizontal="center" vertical="center" wrapText="1"/>
    </xf>
    <xf numFmtId="164" fontId="81" fillId="5" borderId="121" xfId="0" applyNumberFormat="1" applyFont="1" applyFill="1" applyBorder="1" applyAlignment="1">
      <alignment horizontal="center" vertical="center" wrapText="1"/>
    </xf>
    <xf numFmtId="0" fontId="81" fillId="5" borderId="72" xfId="0" applyFont="1" applyFill="1" applyBorder="1" applyAlignment="1">
      <alignment horizontal="center" vertical="center" wrapText="1"/>
    </xf>
    <xf numFmtId="1" fontId="48" fillId="35" borderId="151" xfId="9" applyNumberFormat="1" applyFont="1" applyFill="1" applyBorder="1" applyAlignment="1">
      <alignment horizontal="center" vertical="center" wrapText="1"/>
    </xf>
    <xf numFmtId="49" fontId="48" fillId="35" borderId="133" xfId="9" applyNumberFormat="1" applyFont="1" applyFill="1" applyBorder="1" applyAlignment="1">
      <alignment horizontal="center" vertical="center" wrapText="1"/>
    </xf>
    <xf numFmtId="0" fontId="48" fillId="35" borderId="133" xfId="9" applyFont="1" applyFill="1" applyBorder="1" applyAlignment="1">
      <alignment horizontal="center" vertical="center" wrapText="1"/>
    </xf>
    <xf numFmtId="14" fontId="48" fillId="35" borderId="133" xfId="9" applyNumberFormat="1" applyFont="1" applyFill="1" applyBorder="1" applyAlignment="1">
      <alignment horizontal="center" vertical="center" wrapText="1"/>
    </xf>
    <xf numFmtId="1" fontId="48" fillId="35" borderId="216" xfId="9" applyNumberFormat="1" applyFont="1" applyFill="1" applyBorder="1" applyAlignment="1">
      <alignment horizontal="center" vertical="center" wrapText="1"/>
    </xf>
    <xf numFmtId="49" fontId="48" fillId="35" borderId="181" xfId="9" applyNumberFormat="1" applyFont="1" applyFill="1" applyBorder="1" applyAlignment="1">
      <alignment horizontal="center" vertical="center" wrapText="1"/>
    </xf>
    <xf numFmtId="0" fontId="48" fillId="35" borderId="181" xfId="9" applyFont="1" applyFill="1" applyBorder="1" applyAlignment="1">
      <alignment horizontal="center" vertical="center" wrapText="1"/>
    </xf>
    <xf numFmtId="14" fontId="48" fillId="35" borderId="181" xfId="9" applyNumberFormat="1" applyFont="1" applyFill="1" applyBorder="1" applyAlignment="1">
      <alignment horizontal="center" vertical="center" wrapText="1"/>
    </xf>
    <xf numFmtId="0" fontId="18" fillId="0" borderId="40" xfId="0" applyFont="1" applyBorder="1" applyAlignment="1">
      <alignment horizontal="right" vertical="center"/>
    </xf>
    <xf numFmtId="0" fontId="20" fillId="0" borderId="72" xfId="0" applyFont="1" applyBorder="1" applyAlignment="1">
      <alignment horizontal="left" vertical="center" wrapText="1"/>
    </xf>
    <xf numFmtId="0" fontId="20" fillId="0" borderId="40" xfId="0" applyFont="1" applyBorder="1" applyAlignment="1">
      <alignment horizontal="left" vertical="center" wrapText="1"/>
    </xf>
    <xf numFmtId="22" fontId="20" fillId="0" borderId="42" xfId="0" applyNumberFormat="1" applyFont="1" applyBorder="1" applyAlignment="1">
      <alignment horizontal="left" vertical="center" wrapText="1"/>
    </xf>
    <xf numFmtId="0" fontId="18" fillId="0" borderId="18" xfId="0" applyFont="1" applyBorder="1" applyAlignment="1">
      <alignment vertical="center"/>
    </xf>
    <xf numFmtId="0" fontId="99" fillId="0" borderId="40" xfId="10" applyBorder="1" applyAlignment="1">
      <alignment vertical="center" wrapText="1"/>
    </xf>
    <xf numFmtId="0" fontId="18" fillId="0" borderId="199" xfId="0" applyFont="1" applyBorder="1" applyAlignment="1">
      <alignment horizontal="center" vertical="center"/>
    </xf>
    <xf numFmtId="0" fontId="18" fillId="0" borderId="200" xfId="0" applyFont="1" applyBorder="1" applyAlignment="1">
      <alignment horizontal="right" vertical="center"/>
    </xf>
    <xf numFmtId="14" fontId="18" fillId="0" borderId="200" xfId="0" applyNumberFormat="1" applyFont="1" applyBorder="1" applyAlignment="1">
      <alignment horizontal="right" vertical="center"/>
    </xf>
    <xf numFmtId="22" fontId="18" fillId="0" borderId="170" xfId="0" applyNumberFormat="1" applyFont="1" applyBorder="1" applyAlignment="1">
      <alignment horizontal="right" vertical="center"/>
    </xf>
    <xf numFmtId="0" fontId="98" fillId="0" borderId="93" xfId="11" applyAlignment="1">
      <alignment horizontal="left" vertical="top"/>
    </xf>
    <xf numFmtId="0" fontId="63" fillId="0" borderId="151" xfId="11" applyFont="1" applyBorder="1" applyAlignment="1">
      <alignment horizontal="left" vertical="top" wrapText="1"/>
    </xf>
    <xf numFmtId="0" fontId="64" fillId="0" borderId="151" xfId="11" applyFont="1" applyBorder="1" applyAlignment="1">
      <alignment horizontal="left" vertical="top" wrapText="1"/>
    </xf>
    <xf numFmtId="0" fontId="63" fillId="0" borderId="133" xfId="11" applyFont="1" applyBorder="1" applyAlignment="1">
      <alignment horizontal="left" vertical="top" wrapText="1"/>
    </xf>
    <xf numFmtId="0" fontId="14" fillId="0" borderId="133" xfId="0" applyFont="1" applyBorder="1"/>
    <xf numFmtId="0" fontId="30" fillId="0" borderId="133" xfId="0" applyFont="1" applyBorder="1"/>
    <xf numFmtId="0" fontId="100" fillId="0" borderId="18" xfId="0" applyFont="1" applyBorder="1" applyAlignment="1">
      <alignment horizontal="left" vertical="top" wrapText="1"/>
    </xf>
    <xf numFmtId="0" fontId="2" fillId="0" borderId="0" xfId="0" applyFont="1"/>
    <xf numFmtId="0" fontId="63" fillId="0" borderId="176" xfId="0" applyFont="1" applyBorder="1" applyAlignment="1">
      <alignment horizontal="left" vertical="top" wrapText="1"/>
    </xf>
    <xf numFmtId="0" fontId="59" fillId="25" borderId="177" xfId="0" applyFont="1" applyFill="1" applyBorder="1" applyAlignment="1">
      <alignment horizontal="left" vertical="center" wrapText="1"/>
    </xf>
    <xf numFmtId="0" fontId="1" fillId="0" borderId="177" xfId="0" applyFont="1" applyBorder="1" applyAlignment="1">
      <alignment horizontal="left" wrapText="1"/>
    </xf>
    <xf numFmtId="0" fontId="59" fillId="26" borderId="177" xfId="0" applyFont="1" applyFill="1" applyBorder="1" applyAlignment="1">
      <alignment horizontal="left" vertical="top" wrapText="1"/>
    </xf>
    <xf numFmtId="0" fontId="59" fillId="25" borderId="176" xfId="0" applyFont="1" applyFill="1" applyBorder="1" applyAlignment="1">
      <alignment vertical="top" wrapText="1"/>
    </xf>
    <xf numFmtId="0" fontId="1" fillId="0" borderId="176" xfId="0" applyFont="1" applyBorder="1" applyAlignment="1">
      <alignment wrapText="1"/>
    </xf>
    <xf numFmtId="0" fontId="59" fillId="0" borderId="176" xfId="0" applyFont="1" applyBorder="1" applyAlignment="1">
      <alignment vertical="top" wrapText="1"/>
    </xf>
    <xf numFmtId="0" fontId="59" fillId="25" borderId="176" xfId="0" applyFont="1" applyFill="1" applyBorder="1" applyAlignment="1">
      <alignment vertical="center" wrapText="1"/>
    </xf>
    <xf numFmtId="0" fontId="26" fillId="0" borderId="0" xfId="0" applyFont="1"/>
    <xf numFmtId="0" fontId="59" fillId="25" borderId="177" xfId="0" applyFont="1" applyFill="1" applyBorder="1" applyAlignment="1">
      <alignment horizontal="left" vertical="top" wrapText="1"/>
    </xf>
    <xf numFmtId="14" fontId="18" fillId="0" borderId="40" xfId="0" applyNumberFormat="1" applyFont="1" applyBorder="1" applyAlignment="1">
      <alignment horizontal="right" vertical="center"/>
    </xf>
    <xf numFmtId="0" fontId="18" fillId="0" borderId="42" xfId="0" applyFont="1" applyBorder="1" applyAlignment="1">
      <alignment horizontal="right" vertical="center"/>
    </xf>
    <xf numFmtId="0" fontId="62" fillId="0" borderId="152" xfId="0" applyFont="1" applyBorder="1" applyAlignment="1">
      <alignment vertical="top" wrapText="1"/>
    </xf>
    <xf numFmtId="0" fontId="97" fillId="0" borderId="0" xfId="0" applyFont="1" applyAlignment="1">
      <alignment horizontal="right"/>
    </xf>
    <xf numFmtId="0" fontId="78" fillId="0" borderId="22" xfId="0" applyFont="1" applyBorder="1" applyAlignment="1">
      <alignment horizontal="right"/>
    </xf>
    <xf numFmtId="0" fontId="20" fillId="0" borderId="42" xfId="0" applyFont="1" applyBorder="1" applyAlignment="1">
      <alignment horizontal="right"/>
    </xf>
    <xf numFmtId="165" fontId="0" fillId="0" borderId="0" xfId="0" applyNumberFormat="1" applyAlignment="1">
      <alignment horizontal="left" vertical="top"/>
    </xf>
    <xf numFmtId="2" fontId="75" fillId="0" borderId="18" xfId="0" applyNumberFormat="1" applyFont="1" applyBorder="1" applyAlignment="1">
      <alignment horizontal="right" vertical="center" wrapText="1"/>
    </xf>
    <xf numFmtId="2" fontId="16" fillId="4" borderId="18" xfId="0" applyNumberFormat="1" applyFont="1" applyFill="1" applyBorder="1" applyAlignment="1">
      <alignment horizontal="right" vertical="center" wrapText="1"/>
    </xf>
    <xf numFmtId="4" fontId="63" fillId="0" borderId="177" xfId="4" applyNumberFormat="1" applyFont="1" applyBorder="1" applyAlignment="1">
      <alignment horizontal="right" vertical="top" wrapText="1"/>
    </xf>
    <xf numFmtId="4" fontId="63" fillId="0" borderId="177" xfId="0" applyNumberFormat="1" applyFont="1" applyBorder="1" applyAlignment="1">
      <alignment horizontal="right" vertical="top" wrapText="1"/>
    </xf>
    <xf numFmtId="175" fontId="63" fillId="0" borderId="133" xfId="1" applyNumberFormat="1" applyFont="1" applyBorder="1" applyAlignment="1">
      <alignment horizontal="right" vertical="top" wrapText="1"/>
    </xf>
    <xf numFmtId="14" fontId="71" fillId="25" borderId="133" xfId="0" applyNumberFormat="1" applyFont="1" applyFill="1" applyBorder="1" applyAlignment="1">
      <alignment horizontal="right" vertical="top" wrapText="1"/>
    </xf>
    <xf numFmtId="14" fontId="71" fillId="25" borderId="152" xfId="0" applyNumberFormat="1" applyFont="1" applyFill="1" applyBorder="1" applyAlignment="1">
      <alignment horizontal="right" vertical="top" wrapText="1"/>
    </xf>
    <xf numFmtId="0" fontId="72" fillId="25" borderId="133" xfId="0" applyFont="1" applyFill="1" applyBorder="1" applyAlignment="1">
      <alignment horizontal="right" vertical="top" wrapText="1"/>
    </xf>
    <xf numFmtId="0" fontId="72" fillId="25" borderId="152" xfId="0" applyFont="1" applyFill="1" applyBorder="1" applyAlignment="1">
      <alignment horizontal="right" vertical="top" wrapText="1"/>
    </xf>
    <xf numFmtId="0" fontId="61" fillId="0" borderId="156" xfId="0" applyFont="1" applyBorder="1" applyAlignment="1">
      <alignment horizontal="right" vertical="top" wrapText="1"/>
    </xf>
    <xf numFmtId="1" fontId="72" fillId="25" borderId="133" xfId="0" applyNumberFormat="1" applyFont="1" applyFill="1" applyBorder="1" applyAlignment="1">
      <alignment horizontal="right" vertical="top" wrapText="1"/>
    </xf>
    <xf numFmtId="1" fontId="72" fillId="25" borderId="152" xfId="0" applyNumberFormat="1" applyFont="1" applyFill="1" applyBorder="1" applyAlignment="1">
      <alignment horizontal="right" vertical="top" wrapText="1"/>
    </xf>
    <xf numFmtId="175" fontId="63" fillId="0" borderId="152" xfId="1" applyNumberFormat="1" applyFont="1" applyBorder="1" applyAlignment="1">
      <alignment horizontal="right" vertical="top" wrapText="1"/>
    </xf>
    <xf numFmtId="175" fontId="69" fillId="0" borderId="133" xfId="1" applyNumberFormat="1" applyFont="1" applyBorder="1" applyAlignment="1">
      <alignment horizontal="right" vertical="top" wrapText="1"/>
    </xf>
    <xf numFmtId="175" fontId="69" fillId="0" borderId="152" xfId="1" applyNumberFormat="1" applyFont="1" applyBorder="1" applyAlignment="1">
      <alignment horizontal="right" vertical="top" wrapText="1"/>
    </xf>
    <xf numFmtId="175" fontId="63" fillId="0" borderId="133" xfId="1" applyNumberFormat="1" applyFont="1" applyFill="1" applyBorder="1" applyAlignment="1">
      <alignment horizontal="right" vertical="top" wrapText="1"/>
    </xf>
    <xf numFmtId="175" fontId="63" fillId="0" borderId="152" xfId="1" applyNumberFormat="1" applyFont="1" applyFill="1" applyBorder="1" applyAlignment="1">
      <alignment horizontal="right" vertical="top" wrapText="1"/>
    </xf>
    <xf numFmtId="175" fontId="69" fillId="0" borderId="159" xfId="1" applyNumberFormat="1" applyFont="1" applyBorder="1" applyAlignment="1">
      <alignment horizontal="right" vertical="top" wrapText="1"/>
    </xf>
    <xf numFmtId="175" fontId="69" fillId="0" borderId="154" xfId="1" applyNumberFormat="1" applyFont="1" applyBorder="1" applyAlignment="1">
      <alignment horizontal="right" vertical="top" wrapText="1"/>
    </xf>
    <xf numFmtId="0" fontId="0" fillId="0" borderId="0" xfId="0" applyAlignment="1">
      <alignment horizontal="right" vertical="top"/>
    </xf>
    <xf numFmtId="175" fontId="0" fillId="0" borderId="133" xfId="1" applyNumberFormat="1" applyFont="1" applyBorder="1" applyAlignment="1">
      <alignment horizontal="right" wrapText="1"/>
    </xf>
    <xf numFmtId="175" fontId="0" fillId="0" borderId="152" xfId="1" applyNumberFormat="1" applyFont="1" applyBorder="1" applyAlignment="1">
      <alignment horizontal="right" wrapText="1"/>
    </xf>
    <xf numFmtId="175" fontId="67" fillId="0" borderId="133" xfId="1" applyNumberFormat="1" applyFont="1" applyBorder="1" applyAlignment="1">
      <alignment horizontal="right" vertical="top" wrapText="1"/>
    </xf>
    <xf numFmtId="175" fontId="67" fillId="0" borderId="152" xfId="1" applyNumberFormat="1" applyFont="1" applyBorder="1" applyAlignment="1">
      <alignment horizontal="right" vertical="top" wrapText="1"/>
    </xf>
    <xf numFmtId="175" fontId="67" fillId="0" borderId="159" xfId="1" applyNumberFormat="1" applyFont="1" applyBorder="1" applyAlignment="1">
      <alignment horizontal="right" vertical="top" wrapText="1"/>
    </xf>
    <xf numFmtId="175" fontId="67" fillId="0" borderId="154" xfId="1" applyNumberFormat="1" applyFont="1" applyBorder="1" applyAlignment="1">
      <alignment horizontal="right" vertical="top" wrapText="1"/>
    </xf>
    <xf numFmtId="175" fontId="63" fillId="34" borderId="133" xfId="1" applyNumberFormat="1" applyFont="1" applyFill="1" applyBorder="1" applyAlignment="1">
      <alignment horizontal="right" vertical="top" wrapText="1"/>
    </xf>
    <xf numFmtId="14" fontId="72" fillId="25" borderId="176" xfId="0" applyNumberFormat="1" applyFont="1" applyFill="1" applyBorder="1" applyAlignment="1">
      <alignment horizontal="right" vertical="center" wrapText="1"/>
    </xf>
    <xf numFmtId="0" fontId="59" fillId="25" borderId="179" xfId="0" applyFont="1" applyFill="1" applyBorder="1" applyAlignment="1">
      <alignment horizontal="right" vertical="center" wrapText="1"/>
    </xf>
    <xf numFmtId="0" fontId="59" fillId="25" borderId="176" xfId="0" applyFont="1" applyFill="1" applyBorder="1" applyAlignment="1">
      <alignment horizontal="right" vertical="center" wrapText="1"/>
    </xf>
    <xf numFmtId="0" fontId="61" fillId="0" borderId="176" xfId="0" applyFont="1" applyBorder="1" applyAlignment="1">
      <alignment horizontal="right" vertical="center" wrapText="1"/>
    </xf>
    <xf numFmtId="43" fontId="101" fillId="0" borderId="176" xfId="1" applyFont="1" applyBorder="1" applyAlignment="1">
      <alignment horizontal="right" vertical="center" wrapText="1"/>
    </xf>
    <xf numFmtId="175" fontId="59" fillId="0" borderId="176" xfId="1" applyNumberFormat="1" applyFont="1" applyBorder="1" applyAlignment="1">
      <alignment horizontal="right" vertical="center" wrapText="1"/>
    </xf>
    <xf numFmtId="14" fontId="40" fillId="0" borderId="178" xfId="0" applyNumberFormat="1" applyFont="1" applyBorder="1" applyAlignment="1">
      <alignment horizontal="right" vertical="center" wrapText="1"/>
    </xf>
    <xf numFmtId="0" fontId="40" fillId="0" borderId="178" xfId="0" applyFont="1" applyBorder="1" applyAlignment="1">
      <alignment horizontal="right" vertical="center" wrapText="1"/>
    </xf>
    <xf numFmtId="0" fontId="0" fillId="25" borderId="176" xfId="0" applyFill="1" applyBorder="1" applyAlignment="1">
      <alignment horizontal="right" vertical="center" wrapText="1"/>
    </xf>
    <xf numFmtId="0" fontId="0" fillId="0" borderId="0" xfId="0" applyAlignment="1">
      <alignment horizontal="right" vertical="center"/>
    </xf>
    <xf numFmtId="0" fontId="94" fillId="31" borderId="202" xfId="0" applyFont="1" applyFill="1" applyBorder="1" applyAlignment="1">
      <alignment horizontal="center" vertical="center"/>
    </xf>
    <xf numFmtId="0" fontId="90" fillId="30" borderId="203" xfId="0" applyFont="1" applyFill="1" applyBorder="1"/>
    <xf numFmtId="0" fontId="90" fillId="30" borderId="204" xfId="0" applyFont="1" applyFill="1" applyBorder="1"/>
    <xf numFmtId="0" fontId="44" fillId="29" borderId="136" xfId="0" applyFont="1" applyFill="1" applyBorder="1" applyAlignment="1">
      <alignment horizontal="left" vertical="center"/>
    </xf>
    <xf numFmtId="0" fontId="90" fillId="30" borderId="105" xfId="0" applyFont="1" applyFill="1" applyBorder="1"/>
    <xf numFmtId="0" fontId="17" fillId="0" borderId="71" xfId="0" applyFont="1" applyBorder="1" applyAlignment="1">
      <alignment horizontal="right" vertical="center" wrapText="1"/>
    </xf>
    <xf numFmtId="0" fontId="77" fillId="0" borderId="105" xfId="0" applyFont="1" applyBorder="1"/>
    <xf numFmtId="0" fontId="17" fillId="0" borderId="51" xfId="0" applyFont="1" applyBorder="1" applyAlignment="1">
      <alignment horizontal="right" vertical="center" wrapText="1"/>
    </xf>
    <xf numFmtId="0" fontId="76" fillId="0" borderId="205" xfId="0" applyFont="1" applyBorder="1" applyAlignment="1">
      <alignment horizontal="right" vertical="center" wrapText="1"/>
    </xf>
    <xf numFmtId="0" fontId="44" fillId="29" borderId="138" xfId="0" applyFont="1" applyFill="1" applyBorder="1" applyAlignment="1">
      <alignment horizontal="left" vertical="center"/>
    </xf>
    <xf numFmtId="0" fontId="90" fillId="30" borderId="58" xfId="0" applyFont="1" applyFill="1" applyBorder="1"/>
    <xf numFmtId="0" fontId="17" fillId="0" borderId="34" xfId="0" applyFont="1" applyBorder="1" applyAlignment="1">
      <alignment horizontal="right" vertical="center" wrapText="1"/>
    </xf>
    <xf numFmtId="0" fontId="77" fillId="0" borderId="127" xfId="0" applyFont="1" applyBorder="1"/>
    <xf numFmtId="0" fontId="77" fillId="0" borderId="206" xfId="0" applyFont="1" applyBorder="1"/>
    <xf numFmtId="0" fontId="44" fillId="30" borderId="138" xfId="0" applyFont="1" applyFill="1" applyBorder="1" applyAlignment="1">
      <alignment horizontal="left" vertical="center"/>
    </xf>
    <xf numFmtId="0" fontId="77" fillId="0" borderId="58" xfId="0" applyFont="1" applyBorder="1"/>
    <xf numFmtId="166" fontId="76" fillId="0" borderId="34" xfId="0" applyNumberFormat="1" applyFont="1" applyBorder="1" applyAlignment="1">
      <alignment horizontal="right" vertical="center" wrapText="1"/>
    </xf>
    <xf numFmtId="14" fontId="18" fillId="0" borderId="34" xfId="0" applyNumberFormat="1" applyFont="1" applyBorder="1" applyAlignment="1">
      <alignment horizontal="right" vertical="center" wrapText="1"/>
    </xf>
    <xf numFmtId="0" fontId="15" fillId="0" borderId="58" xfId="0" applyFont="1" applyBorder="1"/>
    <xf numFmtId="167" fontId="18" fillId="0" borderId="34" xfId="0" applyNumberFormat="1" applyFont="1" applyBorder="1" applyAlignment="1">
      <alignment horizontal="right" vertical="center"/>
    </xf>
    <xf numFmtId="0" fontId="15" fillId="0" borderId="206" xfId="0" applyFont="1" applyBorder="1"/>
    <xf numFmtId="166" fontId="18" fillId="0" borderId="34" xfId="0" applyNumberFormat="1" applyFont="1" applyBorder="1" applyAlignment="1">
      <alignment horizontal="right" vertical="center" wrapText="1"/>
    </xf>
    <xf numFmtId="22" fontId="17" fillId="0" borderId="34" xfId="0" applyNumberFormat="1" applyFont="1" applyBorder="1" applyAlignment="1">
      <alignment horizontal="right" vertical="center" wrapText="1"/>
    </xf>
    <xf numFmtId="0" fontId="19" fillId="31" borderId="133" xfId="0" applyFont="1" applyFill="1" applyBorder="1" applyAlignment="1">
      <alignment horizontal="center" vertical="center"/>
    </xf>
    <xf numFmtId="166" fontId="17" fillId="0" borderId="34" xfId="0" applyNumberFormat="1" applyFont="1" applyBorder="1" applyAlignment="1">
      <alignment horizontal="right" vertical="center" wrapText="1"/>
    </xf>
    <xf numFmtId="0" fontId="18" fillId="0" borderId="34" xfId="0" applyFont="1" applyBorder="1" applyAlignment="1">
      <alignment horizontal="right" vertical="center" wrapText="1"/>
    </xf>
    <xf numFmtId="166" fontId="18" fillId="0" borderId="195" xfId="0" applyNumberFormat="1" applyFont="1" applyBorder="1" applyAlignment="1">
      <alignment horizontal="right" vertical="center" wrapText="1"/>
    </xf>
    <xf numFmtId="166" fontId="18" fillId="0" borderId="208" xfId="0" applyNumberFormat="1" applyFont="1" applyBorder="1" applyAlignment="1">
      <alignment horizontal="right" vertical="center" wrapText="1"/>
    </xf>
    <xf numFmtId="166" fontId="18" fillId="0" borderId="209" xfId="0" applyNumberFormat="1" applyFont="1" applyBorder="1" applyAlignment="1">
      <alignment horizontal="right" vertical="center" wrapText="1"/>
    </xf>
    <xf numFmtId="0" fontId="19" fillId="31" borderId="5" xfId="0" applyFont="1" applyFill="1" applyBorder="1" applyAlignment="1">
      <alignment horizontal="center" vertical="center"/>
    </xf>
    <xf numFmtId="0" fontId="90" fillId="30" borderId="6" xfId="0" applyFont="1" applyFill="1" applyBorder="1"/>
    <xf numFmtId="0" fontId="90" fillId="30" borderId="7" xfId="0" applyFont="1" applyFill="1" applyBorder="1"/>
    <xf numFmtId="0" fontId="18" fillId="0" borderId="24" xfId="0" applyFont="1" applyBorder="1" applyAlignment="1">
      <alignment horizontal="left" vertical="top" wrapText="1"/>
    </xf>
    <xf numFmtId="0" fontId="15" fillId="0" borderId="25" xfId="0" applyFont="1" applyBorder="1"/>
    <xf numFmtId="0" fontId="15" fillId="0" borderId="26" xfId="0" applyFont="1" applyBorder="1"/>
    <xf numFmtId="0" fontId="15" fillId="0" borderId="27" xfId="0" applyFont="1" applyBorder="1"/>
    <xf numFmtId="0" fontId="0" fillId="0" borderId="0" xfId="0"/>
    <xf numFmtId="0" fontId="15" fillId="0" borderId="28" xfId="0" applyFont="1" applyBorder="1"/>
    <xf numFmtId="0" fontId="15" fillId="0" borderId="29" xfId="0" applyFont="1" applyBorder="1"/>
    <xf numFmtId="0" fontId="15" fillId="0" borderId="30" xfId="0" applyFont="1" applyBorder="1"/>
    <xf numFmtId="0" fontId="15" fillId="0" borderId="31" xfId="0" applyFont="1" applyBorder="1"/>
    <xf numFmtId="0" fontId="44" fillId="30" borderId="207" xfId="0" applyFont="1" applyFill="1" applyBorder="1" applyAlignment="1">
      <alignment horizontal="left" vertical="center"/>
    </xf>
    <xf numFmtId="0" fontId="90" fillId="30" borderId="193" xfId="0" applyFont="1" applyFill="1" applyBorder="1"/>
    <xf numFmtId="0" fontId="16" fillId="4" borderId="15" xfId="0" applyFont="1" applyFill="1" applyBorder="1" applyAlignment="1">
      <alignment horizontal="center" vertical="center"/>
    </xf>
    <xf numFmtId="0" fontId="15" fillId="0" borderId="14" xfId="0" applyFont="1" applyBorder="1"/>
    <xf numFmtId="168" fontId="19" fillId="3" borderId="15" xfId="0" applyNumberFormat="1" applyFont="1" applyFill="1" applyBorder="1" applyAlignment="1">
      <alignment horizontal="center" vertical="center"/>
    </xf>
    <xf numFmtId="0" fontId="15" fillId="0" borderId="16" xfId="0" applyFont="1" applyBorder="1"/>
    <xf numFmtId="0" fontId="15" fillId="0" borderId="35" xfId="0" applyFont="1" applyBorder="1"/>
    <xf numFmtId="168" fontId="19" fillId="32" borderId="15" xfId="0" applyNumberFormat="1" applyFont="1" applyFill="1" applyBorder="1" applyAlignment="1">
      <alignment horizontal="center" vertical="center"/>
    </xf>
    <xf numFmtId="0" fontId="90" fillId="30" borderId="16" xfId="0" applyFont="1" applyFill="1" applyBorder="1"/>
    <xf numFmtId="0" fontId="90" fillId="30" borderId="35" xfId="0" applyFont="1" applyFill="1" applyBorder="1"/>
    <xf numFmtId="0" fontId="19" fillId="32" borderId="126" xfId="0" applyFont="1" applyFill="1" applyBorder="1" applyAlignment="1">
      <alignment horizontal="left" vertical="center"/>
    </xf>
    <xf numFmtId="0" fontId="19" fillId="32" borderId="105" xfId="0" applyFont="1" applyFill="1" applyBorder="1" applyAlignment="1">
      <alignment horizontal="left" vertical="center"/>
    </xf>
    <xf numFmtId="0" fontId="21" fillId="28" borderId="5" xfId="0" applyFont="1" applyFill="1" applyBorder="1" applyAlignment="1">
      <alignment horizontal="center" vertical="center"/>
    </xf>
    <xf numFmtId="0" fontId="22" fillId="2" borderId="9" xfId="0" applyFont="1" applyFill="1" applyBorder="1" applyAlignment="1">
      <alignment vertical="center"/>
    </xf>
    <xf numFmtId="0" fontId="15" fillId="0" borderId="37" xfId="0" applyFont="1" applyBorder="1"/>
    <xf numFmtId="0" fontId="15" fillId="0" borderId="10" xfId="0" applyFont="1" applyBorder="1"/>
    <xf numFmtId="0" fontId="78" fillId="5" borderId="71" xfId="0" applyFont="1" applyFill="1" applyBorder="1" applyAlignment="1">
      <alignment horizontal="right" vertical="center"/>
    </xf>
    <xf numFmtId="0" fontId="77" fillId="0" borderId="126" xfId="0" applyFont="1" applyBorder="1"/>
    <xf numFmtId="0" fontId="77" fillId="0" borderId="100" xfId="0" applyFont="1" applyBorder="1"/>
    <xf numFmtId="0" fontId="22" fillId="2" borderId="13" xfId="0" applyFont="1" applyFill="1" applyBorder="1" applyAlignment="1">
      <alignment vertical="center"/>
    </xf>
    <xf numFmtId="0" fontId="20" fillId="5" borderId="34" xfId="0" applyFont="1" applyFill="1" applyBorder="1" applyAlignment="1">
      <alignment horizontal="right" vertical="center"/>
    </xf>
    <xf numFmtId="0" fontId="77" fillId="0" borderId="59" xfId="0" applyFont="1" applyBorder="1"/>
    <xf numFmtId="0" fontId="78" fillId="5" borderId="34" xfId="0" applyFont="1" applyFill="1" applyBorder="1" applyAlignment="1">
      <alignment horizontal="right" vertical="center"/>
    </xf>
    <xf numFmtId="49" fontId="78" fillId="5" borderId="34" xfId="0" applyNumberFormat="1" applyFont="1" applyFill="1" applyBorder="1" applyAlignment="1">
      <alignment horizontal="right" vertical="center"/>
    </xf>
    <xf numFmtId="164" fontId="75" fillId="5" borderId="34" xfId="0" applyNumberFormat="1" applyFont="1" applyFill="1" applyBorder="1" applyAlignment="1">
      <alignment horizontal="right" vertical="center"/>
    </xf>
    <xf numFmtId="0" fontId="3" fillId="35" borderId="133" xfId="9" applyFill="1" applyBorder="1" applyAlignment="1">
      <alignment horizontal="right" vertical="center"/>
    </xf>
    <xf numFmtId="0" fontId="3" fillId="35" borderId="152" xfId="9" applyFill="1" applyBorder="1" applyAlignment="1">
      <alignment horizontal="right" vertical="center"/>
    </xf>
    <xf numFmtId="0" fontId="1" fillId="35" borderId="133" xfId="9" applyFont="1" applyFill="1" applyBorder="1" applyAlignment="1">
      <alignment horizontal="right" vertical="center"/>
    </xf>
    <xf numFmtId="14" fontId="3" fillId="35" borderId="133" xfId="9" applyNumberFormat="1" applyFill="1" applyBorder="1" applyAlignment="1">
      <alignment horizontal="right" vertical="center"/>
    </xf>
    <xf numFmtId="14" fontId="3" fillId="35" borderId="152" xfId="9" applyNumberFormat="1" applyFill="1" applyBorder="1" applyAlignment="1">
      <alignment horizontal="right" vertical="center"/>
    </xf>
    <xf numFmtId="0" fontId="22" fillId="2" borderId="13" xfId="0" applyFont="1" applyFill="1" applyBorder="1" applyAlignment="1">
      <alignment vertical="center" wrapText="1"/>
    </xf>
    <xf numFmtId="0" fontId="3" fillId="35" borderId="133" xfId="9" applyFill="1" applyBorder="1" applyAlignment="1">
      <alignment horizontal="right" vertical="center" wrapText="1"/>
    </xf>
    <xf numFmtId="0" fontId="3" fillId="35" borderId="152" xfId="9" applyFill="1" applyBorder="1" applyAlignment="1">
      <alignment horizontal="right" vertical="center" wrapText="1"/>
    </xf>
    <xf numFmtId="0" fontId="1" fillId="35" borderId="133" xfId="9" applyFont="1" applyFill="1" applyBorder="1" applyAlignment="1">
      <alignment horizontal="right" vertical="center" wrapText="1"/>
    </xf>
    <xf numFmtId="0" fontId="3" fillId="35" borderId="181" xfId="9" applyFill="1" applyBorder="1" applyAlignment="1">
      <alignment horizontal="right" vertical="center"/>
    </xf>
    <xf numFmtId="0" fontId="3" fillId="35" borderId="199" xfId="9" applyFill="1" applyBorder="1" applyAlignment="1">
      <alignment horizontal="right" vertical="center"/>
    </xf>
    <xf numFmtId="0" fontId="81" fillId="5" borderId="86" xfId="0" applyFont="1" applyFill="1" applyBorder="1" applyAlignment="1">
      <alignment horizontal="center" vertical="center" wrapText="1"/>
    </xf>
    <xf numFmtId="0" fontId="77" fillId="0" borderId="23" xfId="0" applyFont="1" applyBorder="1"/>
    <xf numFmtId="0" fontId="22" fillId="2" borderId="19" xfId="0" applyFont="1" applyFill="1" applyBorder="1" applyAlignment="1">
      <alignment horizontal="left" vertical="center"/>
    </xf>
    <xf numFmtId="0" fontId="15" fillId="0" borderId="41" xfId="0" applyFont="1" applyBorder="1"/>
    <xf numFmtId="0" fontId="15" fillId="0" borderId="20" xfId="0" applyFont="1" applyBorder="1"/>
    <xf numFmtId="0" fontId="79" fillId="6" borderId="5" xfId="0" applyFont="1" applyFill="1" applyBorder="1" applyAlignment="1">
      <alignment horizontal="center" vertical="center"/>
    </xf>
    <xf numFmtId="0" fontId="77" fillId="0" borderId="96" xfId="0" applyFont="1" applyBorder="1"/>
    <xf numFmtId="0" fontId="77" fillId="0" borderId="97" xfId="0" applyFont="1" applyBorder="1"/>
    <xf numFmtId="0" fontId="80" fillId="2" borderId="102" xfId="0" applyFont="1" applyFill="1" applyBorder="1"/>
    <xf numFmtId="0" fontId="80" fillId="2" borderId="103" xfId="0" applyFont="1" applyFill="1" applyBorder="1"/>
    <xf numFmtId="0" fontId="77" fillId="0" borderId="107" xfId="0" applyFont="1" applyBorder="1"/>
    <xf numFmtId="0" fontId="79" fillId="6" borderId="48" xfId="0" applyFont="1" applyFill="1" applyBorder="1" applyAlignment="1">
      <alignment horizontal="center" vertical="center" wrapText="1"/>
    </xf>
    <xf numFmtId="0" fontId="77" fillId="0" borderId="90" xfId="0" applyFont="1" applyBorder="1"/>
    <xf numFmtId="0" fontId="77" fillId="0" borderId="91" xfId="0" applyFont="1" applyBorder="1"/>
    <xf numFmtId="0" fontId="80" fillId="2" borderId="51" xfId="0" applyFont="1" applyFill="1" applyBorder="1" applyAlignment="1">
      <alignment horizontal="center" vertical="center" wrapText="1"/>
    </xf>
    <xf numFmtId="0" fontId="77" fillId="0" borderId="52" xfId="0" applyFont="1" applyBorder="1"/>
    <xf numFmtId="0" fontId="48" fillId="35" borderId="133" xfId="9" applyFont="1" applyFill="1" applyBorder="1" applyAlignment="1">
      <alignment horizontal="center" vertical="center" wrapText="1"/>
    </xf>
    <xf numFmtId="0" fontId="48" fillId="35" borderId="152" xfId="9" applyFont="1" applyFill="1" applyBorder="1" applyAlignment="1">
      <alignment horizontal="center" vertical="center" wrapText="1"/>
    </xf>
    <xf numFmtId="0" fontId="48" fillId="35" borderId="155" xfId="9" applyFont="1" applyFill="1" applyBorder="1" applyAlignment="1">
      <alignment horizontal="center" vertical="center" wrapText="1"/>
    </xf>
    <xf numFmtId="0" fontId="48" fillId="35" borderId="212" xfId="9" applyFont="1" applyFill="1" applyBorder="1" applyAlignment="1">
      <alignment horizontal="center" vertical="center" wrapText="1"/>
    </xf>
    <xf numFmtId="22" fontId="3" fillId="35" borderId="213" xfId="9" applyNumberFormat="1" applyFill="1" applyBorder="1" applyAlignment="1">
      <alignment horizontal="right" vertical="center"/>
    </xf>
    <xf numFmtId="22" fontId="3" fillId="35" borderId="214" xfId="9" applyNumberFormat="1" applyFill="1" applyBorder="1" applyAlignment="1">
      <alignment horizontal="right" vertical="center"/>
    </xf>
    <xf numFmtId="22" fontId="3" fillId="35" borderId="215" xfId="9" applyNumberFormat="1" applyFill="1" applyBorder="1" applyAlignment="1">
      <alignment horizontal="right" vertical="center"/>
    </xf>
    <xf numFmtId="0" fontId="23" fillId="6" borderId="5" xfId="0" applyFont="1" applyFill="1" applyBorder="1" applyAlignment="1">
      <alignment horizontal="center" vertical="center"/>
    </xf>
    <xf numFmtId="0" fontId="15" fillId="0" borderId="6" xfId="0" applyFont="1" applyBorder="1"/>
    <xf numFmtId="0" fontId="15" fillId="0" borderId="7" xfId="0" applyFont="1" applyBorder="1"/>
    <xf numFmtId="0" fontId="16" fillId="2" borderId="9" xfId="0" applyFont="1" applyFill="1" applyBorder="1" applyAlignment="1">
      <alignment vertical="center"/>
    </xf>
    <xf numFmtId="0" fontId="18" fillId="5" borderId="71" xfId="0" applyFont="1" applyFill="1" applyBorder="1" applyAlignment="1">
      <alignment horizontal="right" vertical="center"/>
    </xf>
    <xf numFmtId="0" fontId="16" fillId="2" borderId="13" xfId="0" applyFont="1" applyFill="1" applyBorder="1" applyAlignment="1">
      <alignment vertical="center" wrapText="1"/>
    </xf>
    <xf numFmtId="0" fontId="18" fillId="5" borderId="34" xfId="0" applyFont="1" applyFill="1" applyBorder="1" applyAlignment="1">
      <alignment horizontal="right" vertical="center" wrapText="1"/>
    </xf>
    <xf numFmtId="0" fontId="75" fillId="5" borderId="34" xfId="0" applyFont="1" applyFill="1" applyBorder="1" applyAlignment="1">
      <alignment horizontal="right" vertical="center" wrapText="1"/>
    </xf>
    <xf numFmtId="0" fontId="16" fillId="2" borderId="13" xfId="0" applyFont="1" applyFill="1" applyBorder="1" applyAlignment="1">
      <alignment vertical="center"/>
    </xf>
    <xf numFmtId="14" fontId="75" fillId="5" borderId="34" xfId="0" applyNumberFormat="1" applyFont="1" applyFill="1" applyBorder="1" applyAlignment="1">
      <alignment horizontal="right" vertical="center"/>
    </xf>
    <xf numFmtId="0" fontId="75" fillId="5" borderId="34" xfId="0" applyFont="1" applyFill="1" applyBorder="1" applyAlignment="1">
      <alignment horizontal="right" vertical="center"/>
    </xf>
    <xf numFmtId="22" fontId="75" fillId="5" borderId="34" xfId="0" applyNumberFormat="1" applyFont="1" applyFill="1" applyBorder="1" applyAlignment="1">
      <alignment horizontal="right" vertical="center"/>
    </xf>
    <xf numFmtId="0" fontId="16" fillId="2" borderId="80" xfId="0" applyFont="1" applyFill="1" applyBorder="1" applyAlignment="1">
      <alignment horizontal="center" vertical="center"/>
    </xf>
    <xf numFmtId="0" fontId="15" fillId="0" borderId="72" xfId="0" applyFont="1" applyBorder="1"/>
    <xf numFmtId="0" fontId="16" fillId="2" borderId="138" xfId="0" applyFont="1" applyFill="1" applyBorder="1" applyAlignment="1">
      <alignment horizontal="center" vertical="center"/>
    </xf>
    <xf numFmtId="0" fontId="20" fillId="0" borderId="51" xfId="0" applyFont="1" applyBorder="1" applyAlignment="1">
      <alignment horizontal="center" vertical="center" wrapText="1"/>
    </xf>
    <xf numFmtId="0" fontId="78" fillId="0" borderId="77" xfId="0" applyFont="1" applyBorder="1" applyAlignment="1">
      <alignment horizontal="center" vertical="center" wrapText="1"/>
    </xf>
    <xf numFmtId="0" fontId="23" fillId="6" borderId="129" xfId="0" applyFont="1" applyFill="1" applyBorder="1" applyAlignment="1">
      <alignment horizontal="center" vertical="center"/>
    </xf>
    <xf numFmtId="0" fontId="23" fillId="6" borderId="130" xfId="0" applyFont="1" applyFill="1" applyBorder="1" applyAlignment="1">
      <alignment horizontal="center" vertical="center"/>
    </xf>
    <xf numFmtId="0" fontId="23" fillId="6" borderId="131" xfId="0" applyFont="1" applyFill="1" applyBorder="1" applyAlignment="1">
      <alignment horizontal="center" vertical="center"/>
    </xf>
    <xf numFmtId="0" fontId="75" fillId="5" borderId="106" xfId="0" applyFont="1" applyFill="1" applyBorder="1" applyAlignment="1">
      <alignment horizontal="center" vertical="center"/>
    </xf>
    <xf numFmtId="0" fontId="75" fillId="5" borderId="139" xfId="0" applyFont="1" applyFill="1" applyBorder="1" applyAlignment="1">
      <alignment horizontal="center" vertical="center"/>
    </xf>
    <xf numFmtId="0" fontId="43" fillId="2" borderId="140" xfId="0" applyFont="1" applyFill="1" applyBorder="1" applyAlignment="1">
      <alignment horizontal="center" vertical="center"/>
    </xf>
    <xf numFmtId="0" fontId="15" fillId="0" borderId="141" xfId="0" applyFont="1" applyBorder="1"/>
    <xf numFmtId="0" fontId="20" fillId="0" borderId="71" xfId="0" applyFont="1" applyBorder="1" applyAlignment="1">
      <alignment horizontal="center" vertical="center"/>
    </xf>
    <xf numFmtId="0" fontId="78" fillId="0" borderId="137" xfId="0" applyFont="1" applyBorder="1" applyAlignment="1">
      <alignment horizontal="center" vertical="center"/>
    </xf>
    <xf numFmtId="0" fontId="22" fillId="2" borderId="136" xfId="0" applyFont="1" applyFill="1" applyBorder="1" applyAlignment="1">
      <alignment horizontal="center" vertical="center"/>
    </xf>
    <xf numFmtId="0" fontId="15" fillId="0" borderId="105" xfId="0" applyFont="1" applyBorder="1"/>
    <xf numFmtId="0" fontId="22" fillId="2" borderId="138" xfId="0" applyFont="1" applyFill="1" applyBorder="1" applyAlignment="1">
      <alignment horizontal="center" vertical="center"/>
    </xf>
    <xf numFmtId="0" fontId="20" fillId="0" borderId="34" xfId="0" applyFont="1" applyBorder="1" applyAlignment="1">
      <alignment horizontal="center" vertical="center"/>
    </xf>
    <xf numFmtId="0" fontId="16" fillId="2" borderId="34" xfId="0" applyFont="1" applyFill="1" applyBorder="1" applyAlignment="1">
      <alignment horizontal="center" vertical="center" wrapText="1"/>
    </xf>
    <xf numFmtId="0" fontId="15" fillId="0" borderId="127" xfId="0" applyFont="1" applyBorder="1"/>
    <xf numFmtId="17" fontId="74" fillId="0" borderId="138" xfId="0" applyNumberFormat="1" applyFont="1" applyBorder="1" applyAlignment="1">
      <alignment horizontal="center"/>
    </xf>
    <xf numFmtId="17" fontId="74" fillId="0" borderId="58" xfId="0" applyNumberFormat="1" applyFont="1" applyBorder="1" applyAlignment="1">
      <alignment horizontal="center"/>
    </xf>
    <xf numFmtId="17" fontId="18" fillId="0" borderId="138" xfId="0" applyNumberFormat="1" applyFont="1" applyBorder="1" applyAlignment="1">
      <alignment horizontal="center"/>
    </xf>
    <xf numFmtId="0" fontId="15" fillId="0" borderId="58" xfId="0" applyFont="1" applyBorder="1" applyAlignment="1">
      <alignment horizontal="center"/>
    </xf>
    <xf numFmtId="17" fontId="41" fillId="0" borderId="138" xfId="0" applyNumberFormat="1" applyFont="1" applyBorder="1" applyAlignment="1">
      <alignment horizontal="center"/>
    </xf>
    <xf numFmtId="0" fontId="42" fillId="0" borderId="58" xfId="0" applyFont="1" applyBorder="1" applyAlignment="1">
      <alignment horizontal="center"/>
    </xf>
    <xf numFmtId="0" fontId="16" fillId="2" borderId="144" xfId="0" applyFont="1" applyFill="1" applyBorder="1"/>
    <xf numFmtId="0" fontId="15" fillId="0" borderId="145" xfId="0" applyFont="1" applyBorder="1"/>
    <xf numFmtId="17" fontId="16" fillId="0" borderId="138" xfId="0" applyNumberFormat="1" applyFont="1" applyBorder="1" applyAlignment="1">
      <alignment horizontal="center"/>
    </xf>
    <xf numFmtId="0" fontId="50" fillId="0" borderId="58" xfId="0" applyFont="1" applyBorder="1" applyAlignment="1">
      <alignment horizontal="center"/>
    </xf>
    <xf numFmtId="17" fontId="18" fillId="0" borderId="143" xfId="0" applyNumberFormat="1" applyFont="1" applyBorder="1" applyAlignment="1">
      <alignment horizontal="center"/>
    </xf>
    <xf numFmtId="0" fontId="15" fillId="0" borderId="120" xfId="0" applyFont="1" applyBorder="1" applyAlignment="1">
      <alignment horizontal="center"/>
    </xf>
    <xf numFmtId="0" fontId="18" fillId="5" borderId="58" xfId="0" applyFont="1" applyFill="1" applyBorder="1" applyAlignment="1">
      <alignment horizontal="right" vertical="center" wrapText="1"/>
    </xf>
    <xf numFmtId="15" fontId="18" fillId="5" borderId="15" xfId="0" applyNumberFormat="1" applyFont="1" applyFill="1" applyBorder="1" applyAlignment="1">
      <alignment horizontal="right" vertical="center"/>
    </xf>
    <xf numFmtId="0" fontId="15" fillId="0" borderId="17" xfId="0" applyFont="1" applyBorder="1"/>
    <xf numFmtId="14" fontId="18" fillId="5" borderId="15" xfId="0" applyNumberFormat="1" applyFont="1" applyFill="1" applyBorder="1" applyAlignment="1">
      <alignment horizontal="right" vertical="center"/>
    </xf>
    <xf numFmtId="49" fontId="18" fillId="5" borderId="15" xfId="0" applyNumberFormat="1" applyFont="1" applyFill="1" applyBorder="1" applyAlignment="1">
      <alignment horizontal="center" vertical="center"/>
    </xf>
    <xf numFmtId="0" fontId="25" fillId="7" borderId="15" xfId="0" applyFont="1" applyFill="1" applyBorder="1" applyAlignment="1">
      <alignment horizontal="center" vertical="center"/>
    </xf>
    <xf numFmtId="0" fontId="18" fillId="5" borderId="15" xfId="0" applyFont="1" applyFill="1" applyBorder="1" applyAlignment="1">
      <alignment horizontal="center" vertical="center" wrapText="1"/>
    </xf>
    <xf numFmtId="0" fontId="18" fillId="5" borderId="15" xfId="0" applyFont="1" applyFill="1" applyBorder="1" applyAlignment="1">
      <alignment horizontal="right" vertical="center"/>
    </xf>
    <xf numFmtId="0" fontId="18" fillId="5" borderId="15" xfId="0" applyFont="1" applyFill="1" applyBorder="1" applyAlignment="1">
      <alignment horizontal="right" vertical="center" wrapText="1"/>
    </xf>
    <xf numFmtId="0" fontId="23" fillId="21" borderId="5" xfId="0" applyFont="1" applyFill="1" applyBorder="1" applyAlignment="1">
      <alignment horizontal="center" vertical="center"/>
    </xf>
    <xf numFmtId="0" fontId="15" fillId="22" borderId="6" xfId="0" applyFont="1" applyFill="1" applyBorder="1"/>
    <xf numFmtId="0" fontId="15" fillId="22" borderId="7" xfId="0" applyFont="1" applyFill="1" applyBorder="1"/>
    <xf numFmtId="0" fontId="16" fillId="2" borderId="9" xfId="0" applyFont="1" applyFill="1" applyBorder="1" applyAlignment="1">
      <alignment horizontal="left" vertical="center"/>
    </xf>
    <xf numFmtId="0" fontId="18" fillId="5" borderId="71" xfId="0" applyFont="1" applyFill="1" applyBorder="1" applyAlignment="1">
      <alignment horizontal="center" vertical="center" wrapText="1"/>
    </xf>
    <xf numFmtId="0" fontId="75" fillId="5" borderId="71" xfId="0" applyFont="1" applyFill="1" applyBorder="1" applyAlignment="1">
      <alignment horizontal="center" vertical="center"/>
    </xf>
    <xf numFmtId="0" fontId="18" fillId="0" borderId="13" xfId="0" applyFont="1" applyBorder="1"/>
    <xf numFmtId="22" fontId="18" fillId="5" borderId="15" xfId="0" applyNumberFormat="1" applyFont="1" applyFill="1" applyBorder="1" applyAlignment="1">
      <alignment horizontal="right" vertical="center"/>
    </xf>
    <xf numFmtId="0" fontId="18" fillId="0" borderId="19" xfId="0" applyFont="1" applyBorder="1"/>
    <xf numFmtId="0" fontId="15" fillId="0" borderId="23" xfId="0" applyFont="1" applyBorder="1"/>
    <xf numFmtId="0" fontId="18" fillId="5" borderId="15" xfId="0" applyFont="1" applyFill="1" applyBorder="1" applyAlignment="1">
      <alignment horizontal="center" vertical="center"/>
    </xf>
    <xf numFmtId="22" fontId="18" fillId="5" borderId="73" xfId="0" applyNumberFormat="1" applyFont="1" applyFill="1" applyBorder="1" applyAlignment="1">
      <alignment horizontal="center" vertical="center"/>
    </xf>
    <xf numFmtId="22" fontId="18" fillId="5" borderId="121" xfId="0" applyNumberFormat="1" applyFont="1" applyFill="1" applyBorder="1" applyAlignment="1">
      <alignment horizontal="center" vertical="center"/>
    </xf>
    <xf numFmtId="22" fontId="18" fillId="5" borderId="106" xfId="0" applyNumberFormat="1" applyFont="1" applyFill="1" applyBorder="1" applyAlignment="1">
      <alignment horizontal="center" vertical="center"/>
    </xf>
    <xf numFmtId="22" fontId="18" fillId="5" borderId="85" xfId="0" applyNumberFormat="1" applyFont="1" applyFill="1" applyBorder="1" applyAlignment="1">
      <alignment horizontal="center" vertical="center"/>
    </xf>
    <xf numFmtId="22" fontId="18" fillId="5" borderId="71" xfId="0" applyNumberFormat="1" applyFont="1" applyFill="1" applyBorder="1" applyAlignment="1">
      <alignment horizontal="center" vertical="center"/>
    </xf>
    <xf numFmtId="22" fontId="18" fillId="5" borderId="100" xfId="0" applyNumberFormat="1" applyFont="1" applyFill="1" applyBorder="1" applyAlignment="1">
      <alignment horizontal="center" vertical="center"/>
    </xf>
    <xf numFmtId="0" fontId="18" fillId="5" borderId="34" xfId="0" applyFont="1" applyFill="1" applyBorder="1" applyAlignment="1">
      <alignment horizontal="right" vertical="center"/>
    </xf>
    <xf numFmtId="0" fontId="18" fillId="5" borderId="58" xfId="0" applyFont="1" applyFill="1" applyBorder="1" applyAlignment="1">
      <alignment horizontal="right" vertical="center"/>
    </xf>
    <xf numFmtId="0" fontId="22" fillId="0" borderId="60" xfId="0" applyFont="1" applyBorder="1" applyAlignment="1">
      <alignment horizontal="center"/>
    </xf>
    <xf numFmtId="0" fontId="15" fillId="0" borderId="61" xfId="0" applyFont="1" applyBorder="1"/>
    <xf numFmtId="0" fontId="15" fillId="0" borderId="62" xfId="0" applyFont="1" applyBorder="1"/>
    <xf numFmtId="0" fontId="15" fillId="0" borderId="63" xfId="0" applyFont="1" applyBorder="1"/>
    <xf numFmtId="0" fontId="16" fillId="0" borderId="51" xfId="0" applyFont="1" applyBorder="1" applyAlignment="1">
      <alignment horizontal="left" vertical="center"/>
    </xf>
    <xf numFmtId="0" fontId="16" fillId="0" borderId="123" xfId="0" applyFont="1" applyBorder="1" applyAlignment="1">
      <alignment horizontal="left" vertical="center"/>
    </xf>
    <xf numFmtId="0" fontId="15" fillId="0" borderId="52" xfId="0" applyFont="1" applyBorder="1"/>
    <xf numFmtId="0" fontId="26" fillId="18" borderId="34" xfId="0" applyFont="1" applyFill="1" applyBorder="1" applyAlignment="1">
      <alignment horizontal="center" vertical="center"/>
    </xf>
    <xf numFmtId="0" fontId="26" fillId="18" borderId="59" xfId="0" applyFont="1" applyFill="1" applyBorder="1" applyAlignment="1">
      <alignment horizontal="center" vertical="center"/>
    </xf>
    <xf numFmtId="0" fontId="19" fillId="28" borderId="5" xfId="0" applyFont="1" applyFill="1" applyBorder="1" applyAlignment="1">
      <alignment horizontal="center" vertical="center"/>
    </xf>
    <xf numFmtId="0" fontId="14" fillId="0" borderId="71" xfId="0" applyFont="1" applyBorder="1" applyAlignment="1">
      <alignment horizontal="right" vertical="center"/>
    </xf>
    <xf numFmtId="0" fontId="77" fillId="0" borderId="126" xfId="0" applyFont="1" applyBorder="1" applyAlignment="1">
      <alignment horizontal="right"/>
    </xf>
    <xf numFmtId="0" fontId="77" fillId="0" borderId="100" xfId="0" applyFont="1" applyBorder="1" applyAlignment="1">
      <alignment horizontal="right"/>
    </xf>
    <xf numFmtId="0" fontId="16" fillId="2" borderId="13" xfId="0" applyFont="1" applyFill="1" applyBorder="1" applyAlignment="1">
      <alignment horizontal="left" vertical="center"/>
    </xf>
    <xf numFmtId="166" fontId="14" fillId="0" borderId="34" xfId="0" applyNumberFormat="1" applyFont="1" applyBorder="1" applyAlignment="1">
      <alignment horizontal="right" vertical="center"/>
    </xf>
    <xf numFmtId="0" fontId="77" fillId="0" borderId="127" xfId="0" applyFont="1" applyBorder="1" applyAlignment="1">
      <alignment horizontal="right"/>
    </xf>
    <xf numFmtId="0" fontId="77" fillId="0" borderId="59" xfId="0" applyFont="1" applyBorder="1" applyAlignment="1">
      <alignment horizontal="right"/>
    </xf>
    <xf numFmtId="0" fontId="75" fillId="0" borderId="102" xfId="0" applyFont="1" applyBorder="1" applyAlignment="1">
      <alignment horizontal="right" vertical="center"/>
    </xf>
    <xf numFmtId="0" fontId="16" fillId="2" borderId="19" xfId="0" applyFont="1" applyFill="1" applyBorder="1" applyAlignment="1">
      <alignment horizontal="left" vertical="center"/>
    </xf>
    <xf numFmtId="166" fontId="14" fillId="0" borderId="34" xfId="0" applyNumberFormat="1" applyFont="1" applyBorder="1" applyAlignment="1">
      <alignment horizontal="right" vertical="center" wrapText="1"/>
    </xf>
    <xf numFmtId="166" fontId="18" fillId="0" borderId="34" xfId="0" applyNumberFormat="1" applyFont="1" applyBorder="1" applyAlignment="1">
      <alignment horizontal="right" vertical="center"/>
    </xf>
    <xf numFmtId="0" fontId="16" fillId="2" borderId="13" xfId="0" applyFont="1" applyFill="1" applyBorder="1" applyAlignment="1">
      <alignment horizontal="center" vertical="center"/>
    </xf>
    <xf numFmtId="166" fontId="16" fillId="2" borderId="15" xfId="0" applyNumberFormat="1" applyFont="1" applyFill="1" applyBorder="1" applyAlignment="1">
      <alignment horizontal="right" vertical="center"/>
    </xf>
    <xf numFmtId="0" fontId="15" fillId="0" borderId="16" xfId="0" applyFont="1" applyBorder="1" applyAlignment="1">
      <alignment horizontal="right"/>
    </xf>
    <xf numFmtId="0" fontId="15" fillId="0" borderId="17" xfId="0" applyFont="1" applyBorder="1" applyAlignment="1">
      <alignment horizontal="right"/>
    </xf>
    <xf numFmtId="169" fontId="14" fillId="0" borderId="21" xfId="0" applyNumberFormat="1" applyFont="1" applyBorder="1" applyAlignment="1">
      <alignment horizontal="right" vertical="center"/>
    </xf>
    <xf numFmtId="0" fontId="15" fillId="0" borderId="41" xfId="0" applyFont="1" applyBorder="1" applyAlignment="1">
      <alignment horizontal="right"/>
    </xf>
    <xf numFmtId="0" fontId="15" fillId="0" borderId="23" xfId="0" applyFont="1" applyBorder="1" applyAlignment="1">
      <alignment horizontal="right"/>
    </xf>
    <xf numFmtId="166" fontId="82" fillId="0" borderId="34" xfId="0" applyNumberFormat="1" applyFont="1" applyBorder="1" applyAlignment="1">
      <alignment horizontal="right" vertical="center"/>
    </xf>
    <xf numFmtId="169" fontId="14" fillId="0" borderId="86" xfId="0" applyNumberFormat="1" applyFont="1" applyBorder="1" applyAlignment="1">
      <alignment horizontal="right" vertical="center"/>
    </xf>
    <xf numFmtId="0" fontId="77" fillId="0" borderId="41" xfId="0" applyFont="1" applyBorder="1"/>
    <xf numFmtId="0" fontId="20" fillId="0" borderId="127" xfId="0" applyFont="1" applyBorder="1" applyAlignment="1">
      <alignment horizontal="center"/>
    </xf>
    <xf numFmtId="14" fontId="78" fillId="0" borderId="127" xfId="0" applyNumberFormat="1" applyFont="1" applyBorder="1" applyAlignment="1">
      <alignment horizontal="center"/>
    </xf>
    <xf numFmtId="0" fontId="20" fillId="0" borderId="127" xfId="0" applyFont="1" applyBorder="1" applyAlignment="1">
      <alignment horizontal="center" wrapText="1"/>
    </xf>
    <xf numFmtId="0" fontId="20" fillId="0" borderId="127" xfId="0" applyFont="1" applyBorder="1" applyAlignment="1">
      <alignment horizontal="left"/>
    </xf>
    <xf numFmtId="0" fontId="20" fillId="0" borderId="41" xfId="0" applyFont="1" applyBorder="1" applyAlignment="1">
      <alignment horizontal="center"/>
    </xf>
    <xf numFmtId="0" fontId="27" fillId="8" borderId="65" xfId="0" applyFont="1" applyFill="1" applyBorder="1" applyAlignment="1">
      <alignment horizontal="center" vertical="center"/>
    </xf>
    <xf numFmtId="0" fontId="15" fillId="0" borderId="66" xfId="0" applyFont="1" applyBorder="1"/>
    <xf numFmtId="22" fontId="78" fillId="0" borderId="127" xfId="0" applyNumberFormat="1" applyFont="1" applyBorder="1" applyAlignment="1">
      <alignment horizontal="center"/>
    </xf>
    <xf numFmtId="0" fontId="28" fillId="33" borderId="5" xfId="0" applyFont="1" applyFill="1" applyBorder="1" applyAlignment="1">
      <alignment horizontal="center" vertical="center"/>
    </xf>
    <xf numFmtId="0" fontId="28" fillId="33" borderId="96" xfId="0" applyFont="1" applyFill="1" applyBorder="1" applyAlignment="1">
      <alignment horizontal="center" vertical="center"/>
    </xf>
    <xf numFmtId="0" fontId="28" fillId="33" borderId="97" xfId="0" applyFont="1" applyFill="1" applyBorder="1" applyAlignment="1">
      <alignment horizontal="center" vertical="center"/>
    </xf>
    <xf numFmtId="0" fontId="27" fillId="33" borderId="5" xfId="0" applyFont="1" applyFill="1" applyBorder="1" applyAlignment="1">
      <alignment horizontal="center" vertical="center"/>
    </xf>
    <xf numFmtId="0" fontId="75" fillId="0" borderId="102" xfId="0" applyFont="1" applyBorder="1" applyAlignment="1">
      <alignment horizontal="center" vertical="center"/>
    </xf>
    <xf numFmtId="14" fontId="18" fillId="0" borderId="19" xfId="0" applyNumberFormat="1" applyFont="1" applyBorder="1" applyAlignment="1">
      <alignment horizontal="center" vertical="center"/>
    </xf>
    <xf numFmtId="0" fontId="27" fillId="8" borderId="74" xfId="0" applyFont="1" applyFill="1" applyBorder="1" applyAlignment="1">
      <alignment horizontal="center" vertical="center"/>
    </xf>
    <xf numFmtId="0" fontId="15" fillId="0" borderId="75" xfId="0" applyFont="1" applyBorder="1"/>
    <xf numFmtId="0" fontId="15" fillId="0" borderId="93" xfId="0" applyFont="1" applyBorder="1"/>
    <xf numFmtId="0" fontId="75" fillId="0" borderId="104" xfId="0" applyFont="1" applyBorder="1" applyAlignment="1">
      <alignment horizontal="center" vertical="center"/>
    </xf>
    <xf numFmtId="0" fontId="75" fillId="0" borderId="102" xfId="0" applyFont="1" applyBorder="1" applyAlignment="1">
      <alignment horizontal="center" vertical="center" wrapText="1"/>
    </xf>
    <xf numFmtId="0" fontId="18" fillId="0" borderId="60" xfId="0" applyFont="1" applyBorder="1" applyAlignment="1">
      <alignment horizontal="center" vertical="center"/>
    </xf>
    <xf numFmtId="0" fontId="18" fillId="0" borderId="60" xfId="0" applyFont="1" applyBorder="1" applyAlignment="1">
      <alignment horizontal="left" vertical="center"/>
    </xf>
    <xf numFmtId="0" fontId="77" fillId="0" borderId="115" xfId="0" applyFont="1" applyBorder="1"/>
    <xf numFmtId="0" fontId="77" fillId="0" borderId="70" xfId="0" applyFont="1" applyBorder="1"/>
    <xf numFmtId="0" fontId="27" fillId="6" borderId="65" xfId="0" applyFont="1" applyFill="1" applyBorder="1" applyAlignment="1">
      <alignment horizontal="center"/>
    </xf>
    <xf numFmtId="0" fontId="16" fillId="0" borderId="132" xfId="0" applyFont="1" applyBorder="1" applyAlignment="1">
      <alignment horizontal="left" vertical="center" wrapText="1"/>
    </xf>
    <xf numFmtId="0" fontId="16" fillId="0" borderId="93" xfId="0" applyFont="1" applyBorder="1" applyAlignment="1">
      <alignment horizontal="left" vertical="center" wrapText="1"/>
    </xf>
    <xf numFmtId="0" fontId="18" fillId="5" borderId="21" xfId="0" applyFont="1" applyFill="1" applyBorder="1" applyAlignment="1">
      <alignment horizontal="center"/>
    </xf>
    <xf numFmtId="0" fontId="19" fillId="6" borderId="38" xfId="0" applyFont="1" applyFill="1" applyBorder="1" applyAlignment="1">
      <alignment horizontal="left" vertical="center"/>
    </xf>
    <xf numFmtId="0" fontId="15" fillId="0" borderId="87" xfId="0" applyFont="1" applyBorder="1"/>
    <xf numFmtId="0" fontId="23" fillId="28" borderId="129" xfId="0" applyFont="1" applyFill="1" applyBorder="1" applyAlignment="1">
      <alignment horizontal="center" vertical="center"/>
    </xf>
    <xf numFmtId="0" fontId="90" fillId="30" borderId="130" xfId="0" applyFont="1" applyFill="1" applyBorder="1"/>
    <xf numFmtId="0" fontId="90" fillId="30" borderId="131" xfId="0" applyFont="1" applyFill="1" applyBorder="1"/>
    <xf numFmtId="0" fontId="16" fillId="0" borderId="132" xfId="0" applyFont="1" applyBorder="1" applyAlignment="1">
      <alignment horizontal="left" vertical="center"/>
    </xf>
    <xf numFmtId="0" fontId="15" fillId="0" borderId="93" xfId="0" applyFont="1" applyBorder="1" applyAlignment="1">
      <alignment horizontal="left"/>
    </xf>
    <xf numFmtId="0" fontId="19" fillId="6" borderId="74" xfId="0" applyFont="1" applyFill="1" applyBorder="1" applyAlignment="1">
      <alignment horizontal="left" vertical="center"/>
    </xf>
    <xf numFmtId="0" fontId="15" fillId="0" borderId="76" xfId="0" applyFont="1" applyBorder="1"/>
    <xf numFmtId="0" fontId="18" fillId="5" borderId="65" xfId="0" applyFont="1" applyFill="1" applyBorder="1"/>
    <xf numFmtId="0" fontId="15" fillId="0" borderId="77" xfId="0" applyFont="1" applyBorder="1"/>
    <xf numFmtId="0" fontId="18" fillId="5" borderId="13" xfId="0" applyFont="1" applyFill="1" applyBorder="1"/>
    <xf numFmtId="0" fontId="16" fillId="0" borderId="93" xfId="0" applyFont="1" applyBorder="1" applyAlignment="1">
      <alignment horizontal="left" vertical="center"/>
    </xf>
    <xf numFmtId="0" fontId="16" fillId="0" borderId="197" xfId="0" applyFont="1" applyBorder="1" applyAlignment="1">
      <alignment horizontal="left" vertical="center"/>
    </xf>
    <xf numFmtId="0" fontId="16" fillId="0" borderId="198" xfId="0" applyFont="1" applyBorder="1" applyAlignment="1">
      <alignment horizontal="left" vertical="center"/>
    </xf>
    <xf numFmtId="0" fontId="19" fillId="6" borderId="13" xfId="0" applyFont="1" applyFill="1" applyBorder="1" applyAlignment="1">
      <alignment horizontal="left" vertical="center"/>
    </xf>
    <xf numFmtId="0" fontId="18" fillId="5" borderId="15" xfId="0" applyFont="1" applyFill="1" applyBorder="1" applyAlignment="1">
      <alignment horizontal="center"/>
    </xf>
    <xf numFmtId="0" fontId="25" fillId="2" borderId="78" xfId="0" applyFont="1" applyFill="1" applyBorder="1" applyAlignment="1">
      <alignment horizontal="left" vertical="center"/>
    </xf>
    <xf numFmtId="0" fontId="15" fillId="0" borderId="84" xfId="0" applyFont="1" applyBorder="1"/>
    <xf numFmtId="0" fontId="19" fillId="6" borderId="65" xfId="0" applyFont="1" applyFill="1" applyBorder="1" applyAlignment="1">
      <alignment horizontal="left" vertical="center"/>
    </xf>
    <xf numFmtId="0" fontId="18" fillId="5" borderId="19" xfId="0" applyFont="1" applyFill="1" applyBorder="1"/>
    <xf numFmtId="0" fontId="19" fillId="6" borderId="48" xfId="0" applyFont="1" applyFill="1" applyBorder="1" applyAlignment="1">
      <alignment horizontal="left" vertical="center"/>
    </xf>
    <xf numFmtId="0" fontId="15" fillId="0" borderId="49" xfId="0" applyFont="1" applyBorder="1"/>
    <xf numFmtId="0" fontId="15" fillId="0" borderId="50" xfId="0" applyFont="1" applyBorder="1"/>
    <xf numFmtId="0" fontId="18" fillId="5" borderId="78" xfId="0" applyFont="1" applyFill="1" applyBorder="1"/>
    <xf numFmtId="0" fontId="15" fillId="0" borderId="79" xfId="0" applyFont="1" applyBorder="1"/>
    <xf numFmtId="0" fontId="23" fillId="28" borderId="149" xfId="6" applyFont="1" applyFill="1" applyBorder="1" applyAlignment="1">
      <alignment horizontal="center" vertical="center"/>
    </xf>
    <xf numFmtId="0" fontId="23" fillId="28" borderId="158" xfId="6" applyFont="1" applyFill="1" applyBorder="1" applyAlignment="1">
      <alignment horizontal="center" vertical="center"/>
    </xf>
    <xf numFmtId="0" fontId="23" fillId="28" borderId="150" xfId="6" applyFont="1" applyFill="1" applyBorder="1" applyAlignment="1">
      <alignment horizontal="center" vertical="center"/>
    </xf>
    <xf numFmtId="0" fontId="72" fillId="29" borderId="151" xfId="6" applyFont="1" applyFill="1" applyBorder="1" applyAlignment="1">
      <alignment horizontal="center" vertical="center" wrapText="1"/>
    </xf>
    <xf numFmtId="0" fontId="72" fillId="29" borderId="133" xfId="6" applyFont="1" applyFill="1" applyBorder="1" applyAlignment="1">
      <alignment horizontal="center" vertical="center" wrapText="1"/>
    </xf>
    <xf numFmtId="0" fontId="72" fillId="29" borderId="152" xfId="6" applyFont="1" applyFill="1" applyBorder="1" applyAlignment="1">
      <alignment horizontal="center" vertical="center" wrapText="1"/>
    </xf>
    <xf numFmtId="0" fontId="18" fillId="0" borderId="210" xfId="6" applyFont="1" applyBorder="1" applyAlignment="1">
      <alignment horizontal="left"/>
    </xf>
    <xf numFmtId="0" fontId="18" fillId="0" borderId="157" xfId="6" applyFont="1" applyBorder="1" applyAlignment="1">
      <alignment horizontal="left"/>
    </xf>
    <xf numFmtId="0" fontId="18" fillId="0" borderId="133" xfId="6" applyFont="1" applyBorder="1" applyAlignment="1">
      <alignment horizontal="left" wrapText="1"/>
    </xf>
    <xf numFmtId="0" fontId="18" fillId="0" borderId="152" xfId="6" applyFont="1" applyBorder="1" applyAlignment="1">
      <alignment horizontal="left" wrapText="1"/>
    </xf>
    <xf numFmtId="0" fontId="2" fillId="0" borderId="151" xfId="6" applyFont="1" applyBorder="1" applyAlignment="1">
      <alignment horizontal="left"/>
    </xf>
    <xf numFmtId="0" fontId="6" fillId="0" borderId="133" xfId="6" applyBorder="1" applyAlignment="1">
      <alignment horizontal="left"/>
    </xf>
    <xf numFmtId="0" fontId="18" fillId="0" borderId="133" xfId="6" applyFont="1" applyBorder="1" applyAlignment="1">
      <alignment horizontal="left"/>
    </xf>
    <xf numFmtId="0" fontId="18" fillId="0" borderId="152" xfId="6" applyFont="1" applyBorder="1" applyAlignment="1">
      <alignment horizontal="left"/>
    </xf>
    <xf numFmtId="0" fontId="18" fillId="0" borderId="211" xfId="6" applyFont="1" applyBorder="1" applyAlignment="1">
      <alignment horizontal="left"/>
    </xf>
    <xf numFmtId="0" fontId="18" fillId="0" borderId="164" xfId="6" applyFont="1" applyBorder="1" applyAlignment="1">
      <alignment horizontal="left"/>
    </xf>
    <xf numFmtId="0" fontId="18" fillId="0" borderId="159" xfId="6" applyFont="1" applyBorder="1" applyAlignment="1">
      <alignment horizontal="left" wrapText="1"/>
    </xf>
    <xf numFmtId="0" fontId="18" fillId="0" borderId="154" xfId="6" applyFont="1" applyBorder="1" applyAlignment="1">
      <alignment horizontal="left" wrapText="1"/>
    </xf>
    <xf numFmtId="0" fontId="6" fillId="0" borderId="153" xfId="6" applyBorder="1" applyAlignment="1">
      <alignment horizontal="left"/>
    </xf>
    <xf numFmtId="0" fontId="6" fillId="0" borderId="159" xfId="6" applyBorder="1" applyAlignment="1">
      <alignment horizontal="left"/>
    </xf>
    <xf numFmtId="0" fontId="18" fillId="0" borderId="159" xfId="6" applyFont="1" applyBorder="1" applyAlignment="1">
      <alignment horizontal="left"/>
    </xf>
    <xf numFmtId="0" fontId="18" fillId="0" borderId="154" xfId="6" applyFont="1" applyBorder="1" applyAlignment="1">
      <alignment horizontal="left"/>
    </xf>
    <xf numFmtId="0" fontId="40" fillId="0" borderId="151" xfId="6" applyFont="1" applyBorder="1" applyAlignment="1">
      <alignment horizontal="left"/>
    </xf>
    <xf numFmtId="0" fontId="40" fillId="0" borderId="133" xfId="6" applyFont="1" applyBorder="1" applyAlignment="1">
      <alignment horizontal="left"/>
    </xf>
    <xf numFmtId="0" fontId="18" fillId="0" borderId="151" xfId="6" applyFont="1" applyBorder="1" applyAlignment="1">
      <alignment horizontal="left"/>
    </xf>
    <xf numFmtId="0" fontId="18" fillId="0" borderId="153" xfId="6" applyFont="1" applyBorder="1" applyAlignment="1">
      <alignment horizontal="left"/>
    </xf>
    <xf numFmtId="0" fontId="53" fillId="30" borderId="151" xfId="6" applyFont="1" applyFill="1" applyBorder="1" applyAlignment="1">
      <alignment horizontal="left" vertical="center"/>
    </xf>
    <xf numFmtId="0" fontId="53" fillId="30" borderId="133" xfId="6" applyFont="1" applyFill="1" applyBorder="1" applyAlignment="1">
      <alignment horizontal="left" vertical="center"/>
    </xf>
    <xf numFmtId="0" fontId="91" fillId="0" borderId="93" xfId="0" applyFont="1" applyBorder="1" applyAlignment="1">
      <alignment horizontal="left" vertical="center"/>
    </xf>
    <xf numFmtId="0" fontId="72" fillId="29" borderId="13" xfId="0" applyFont="1" applyFill="1" applyBorder="1" applyAlignment="1">
      <alignment horizontal="center" vertical="center" wrapText="1"/>
    </xf>
    <xf numFmtId="0" fontId="90" fillId="30" borderId="14" xfId="0" applyFont="1" applyFill="1" applyBorder="1"/>
    <xf numFmtId="0" fontId="31" fillId="5" borderId="15" xfId="0" applyFont="1" applyFill="1" applyBorder="1" applyAlignment="1">
      <alignment horizontal="left" vertical="center"/>
    </xf>
    <xf numFmtId="0" fontId="23" fillId="28" borderId="5" xfId="0" applyFont="1" applyFill="1" applyBorder="1" applyAlignment="1">
      <alignment horizontal="center" vertical="center"/>
    </xf>
    <xf numFmtId="0" fontId="72" fillId="29" borderId="9" xfId="0" applyFont="1" applyFill="1" applyBorder="1" applyAlignment="1">
      <alignment horizontal="center" vertical="center" wrapText="1"/>
    </xf>
    <xf numFmtId="0" fontId="90" fillId="30" borderId="10" xfId="0" applyFont="1" applyFill="1" applyBorder="1"/>
    <xf numFmtId="0" fontId="30" fillId="5" borderId="38" xfId="0" applyFont="1" applyFill="1" applyBorder="1" applyAlignment="1">
      <alignment horizontal="left" vertical="center" wrapText="1"/>
    </xf>
    <xf numFmtId="0" fontId="15" fillId="0" borderId="39" xfId="0" applyFont="1" applyBorder="1"/>
    <xf numFmtId="0" fontId="30" fillId="5" borderId="15" xfId="0" applyFont="1" applyFill="1" applyBorder="1" applyAlignment="1">
      <alignment horizontal="left" vertical="center" wrapText="1"/>
    </xf>
    <xf numFmtId="0" fontId="72" fillId="29" borderId="102" xfId="0" applyFont="1" applyFill="1" applyBorder="1" applyAlignment="1">
      <alignment horizontal="center" vertical="center" wrapText="1"/>
    </xf>
    <xf numFmtId="0" fontId="72" fillId="29" borderId="58" xfId="0" applyFont="1" applyFill="1" applyBorder="1" applyAlignment="1">
      <alignment horizontal="center" vertical="center" wrapText="1"/>
    </xf>
    <xf numFmtId="0" fontId="72" fillId="29" borderId="19" xfId="0" applyFont="1" applyFill="1" applyBorder="1" applyAlignment="1">
      <alignment horizontal="center" vertical="center" wrapText="1"/>
    </xf>
    <xf numFmtId="0" fontId="90" fillId="30" borderId="20" xfId="0" applyFont="1" applyFill="1" applyBorder="1"/>
    <xf numFmtId="14" fontId="30" fillId="5" borderId="21" xfId="0" applyNumberFormat="1" applyFont="1" applyFill="1" applyBorder="1" applyAlignment="1">
      <alignment horizontal="left" vertical="center" wrapText="1"/>
    </xf>
    <xf numFmtId="0" fontId="56" fillId="0" borderId="149" xfId="0" applyFont="1" applyBorder="1" applyAlignment="1">
      <alignment horizontal="left" vertical="top" wrapText="1"/>
    </xf>
    <xf numFmtId="0" fontId="55" fillId="0" borderId="158" xfId="0" applyFont="1" applyBorder="1" applyAlignment="1">
      <alignment horizontal="left" vertical="top" wrapText="1"/>
    </xf>
    <xf numFmtId="0" fontId="55" fillId="0" borderId="150" xfId="0" applyFont="1" applyBorder="1" applyAlignment="1">
      <alignment horizontal="left" vertical="top" wrapText="1"/>
    </xf>
    <xf numFmtId="0" fontId="57" fillId="0" borderId="151" xfId="0" applyFont="1" applyBorder="1" applyAlignment="1">
      <alignment horizontal="left" vertical="top" wrapText="1"/>
    </xf>
    <xf numFmtId="0" fontId="57" fillId="0" borderId="133" xfId="0" applyFont="1" applyBorder="1" applyAlignment="1">
      <alignment horizontal="left" vertical="top" wrapText="1"/>
    </xf>
    <xf numFmtId="0" fontId="57" fillId="0" borderId="152" xfId="0" applyFont="1" applyBorder="1" applyAlignment="1">
      <alignment horizontal="left" vertical="top" wrapText="1"/>
    </xf>
    <xf numFmtId="0" fontId="57" fillId="0" borderId="149" xfId="0" applyFont="1" applyBorder="1" applyAlignment="1">
      <alignment horizontal="left" vertical="top" wrapText="1"/>
    </xf>
    <xf numFmtId="0" fontId="57" fillId="0" borderId="158" xfId="0" applyFont="1" applyBorder="1" applyAlignment="1">
      <alignment horizontal="left" vertical="top" wrapText="1"/>
    </xf>
    <xf numFmtId="0" fontId="57" fillId="0" borderId="150" xfId="0" applyFont="1" applyBorder="1" applyAlignment="1">
      <alignment horizontal="left" vertical="top" wrapText="1"/>
    </xf>
    <xf numFmtId="0" fontId="87" fillId="0" borderId="182" xfId="0" applyFont="1" applyBorder="1" applyAlignment="1">
      <alignment horizontal="right" vertical="top" wrapText="1"/>
    </xf>
    <xf numFmtId="0" fontId="87" fillId="0" borderId="183" xfId="0" applyFont="1" applyBorder="1" applyAlignment="1">
      <alignment horizontal="right" vertical="top" wrapText="1"/>
    </xf>
    <xf numFmtId="0" fontId="87" fillId="0" borderId="184" xfId="0" applyFont="1" applyBorder="1" applyAlignment="1">
      <alignment horizontal="right" vertical="top" wrapText="1"/>
    </xf>
    <xf numFmtId="0" fontId="40" fillId="0" borderId="178" xfId="0" applyFont="1" applyBorder="1" applyAlignment="1">
      <alignment horizontal="left" vertical="top" wrapText="1"/>
    </xf>
    <xf numFmtId="0" fontId="58" fillId="0" borderId="185" xfId="0" applyFont="1" applyBorder="1" applyAlignment="1">
      <alignment horizontal="left" vertical="top"/>
    </xf>
    <xf numFmtId="0" fontId="69" fillId="0" borderId="217" xfId="0" applyFont="1" applyBorder="1" applyAlignment="1">
      <alignment horizontal="left" vertical="top" wrapText="1"/>
    </xf>
    <xf numFmtId="0" fontId="22" fillId="27" borderId="155" xfId="0" applyFont="1" applyFill="1" applyBorder="1" applyAlignment="1">
      <alignment horizontal="center"/>
    </xf>
    <xf numFmtId="0" fontId="22" fillId="27" borderId="156" xfId="0" applyFont="1" applyFill="1" applyBorder="1" applyAlignment="1">
      <alignment horizontal="center"/>
    </xf>
    <xf numFmtId="0" fontId="22" fillId="27" borderId="157" xfId="0" applyFont="1" applyFill="1" applyBorder="1" applyAlignment="1">
      <alignment horizontal="center"/>
    </xf>
    <xf numFmtId="0" fontId="22" fillId="27" borderId="34" xfId="0" applyFont="1" applyFill="1" applyBorder="1" applyAlignment="1">
      <alignment horizontal="center"/>
    </xf>
    <xf numFmtId="0" fontId="22" fillId="27" borderId="127" xfId="0" applyFont="1" applyFill="1" applyBorder="1" applyAlignment="1">
      <alignment horizontal="center"/>
    </xf>
    <xf numFmtId="0" fontId="22" fillId="27" borderId="58" xfId="0" applyFont="1" applyFill="1" applyBorder="1" applyAlignment="1">
      <alignment horizontal="center"/>
    </xf>
    <xf numFmtId="0" fontId="87" fillId="0" borderId="93" xfId="0" applyFont="1" applyBorder="1" applyAlignment="1">
      <alignment horizontal="left" vertical="top" wrapText="1"/>
    </xf>
    <xf numFmtId="0" fontId="56" fillId="0" borderId="149" xfId="0" applyFont="1" applyBorder="1" applyAlignment="1">
      <alignment horizontal="center" vertical="top" wrapText="1"/>
    </xf>
    <xf numFmtId="0" fontId="55" fillId="0" borderId="158" xfId="0" applyFont="1" applyBorder="1" applyAlignment="1">
      <alignment horizontal="center" vertical="top" wrapText="1"/>
    </xf>
    <xf numFmtId="0" fontId="55" fillId="0" borderId="150" xfId="0" applyFont="1" applyBorder="1" applyAlignment="1">
      <alignment horizontal="center" vertical="top" wrapText="1"/>
    </xf>
    <xf numFmtId="0" fontId="57" fillId="0" borderId="151" xfId="0" applyFont="1" applyBorder="1" applyAlignment="1">
      <alignment horizontal="center" vertical="top" wrapText="1"/>
    </xf>
    <xf numFmtId="0" fontId="57" fillId="0" borderId="133" xfId="0" applyFont="1" applyBorder="1" applyAlignment="1">
      <alignment horizontal="center" vertical="top" wrapText="1"/>
    </xf>
    <xf numFmtId="0" fontId="57" fillId="0" borderId="152" xfId="0" applyFont="1" applyBorder="1" applyAlignment="1">
      <alignment horizontal="center" vertical="top" wrapText="1"/>
    </xf>
    <xf numFmtId="0" fontId="57" fillId="0" borderId="149" xfId="0" applyFont="1" applyBorder="1" applyAlignment="1">
      <alignment horizontal="center" vertical="top" wrapText="1"/>
    </xf>
    <xf numFmtId="0" fontId="57" fillId="0" borderId="158" xfId="0" applyFont="1" applyBorder="1" applyAlignment="1">
      <alignment horizontal="center" vertical="top" wrapText="1"/>
    </xf>
    <xf numFmtId="0" fontId="57" fillId="0" borderId="150" xfId="0" applyFont="1" applyBorder="1" applyAlignment="1">
      <alignment horizontal="center" vertical="top" wrapText="1"/>
    </xf>
    <xf numFmtId="0" fontId="68" fillId="0" borderId="185" xfId="0" applyFont="1" applyBorder="1" applyAlignment="1">
      <alignment horizontal="center" vertical="top" wrapText="1"/>
    </xf>
    <xf numFmtId="3" fontId="85" fillId="5" borderId="34" xfId="0" applyNumberFormat="1" applyFont="1" applyFill="1" applyBorder="1" applyAlignment="1">
      <alignment horizontal="right" vertical="center"/>
    </xf>
    <xf numFmtId="3" fontId="34" fillId="5" borderId="15" xfId="0" applyNumberFormat="1" applyFont="1" applyFill="1" applyBorder="1" applyAlignment="1">
      <alignment horizontal="right" vertical="center"/>
    </xf>
    <xf numFmtId="0" fontId="37" fillId="2" borderId="13" xfId="0" applyFont="1" applyFill="1" applyBorder="1" applyAlignment="1">
      <alignment vertical="center"/>
    </xf>
    <xf numFmtId="0" fontId="85" fillId="5" borderId="34" xfId="0" applyFont="1" applyFill="1" applyBorder="1" applyAlignment="1">
      <alignment horizontal="right" vertical="center"/>
    </xf>
    <xf numFmtId="0" fontId="34" fillId="5" borderId="15" xfId="0" applyFont="1" applyFill="1" applyBorder="1" applyAlignment="1">
      <alignment horizontal="right" vertical="center"/>
    </xf>
    <xf numFmtId="49" fontId="85" fillId="5" borderId="34" xfId="0" applyNumberFormat="1" applyFont="1" applyFill="1" applyBorder="1" applyAlignment="1">
      <alignment horizontal="right" vertical="center"/>
    </xf>
    <xf numFmtId="49" fontId="34" fillId="5" borderId="15" xfId="0" applyNumberFormat="1" applyFont="1" applyFill="1" applyBorder="1" applyAlignment="1">
      <alignment horizontal="right" vertical="center"/>
    </xf>
    <xf numFmtId="9" fontId="85" fillId="9" borderId="34" xfId="0" applyNumberFormat="1" applyFont="1" applyFill="1" applyBorder="1" applyAlignment="1">
      <alignment horizontal="right" vertical="center"/>
    </xf>
    <xf numFmtId="9" fontId="34" fillId="9" borderId="15" xfId="0" applyNumberFormat="1" applyFont="1" applyFill="1" applyBorder="1" applyAlignment="1">
      <alignment horizontal="right" vertical="center"/>
    </xf>
    <xf numFmtId="172" fontId="22" fillId="11" borderId="133" xfId="0" applyNumberFormat="1" applyFont="1" applyFill="1" applyBorder="1" applyAlignment="1">
      <alignment horizontal="center" vertical="center"/>
    </xf>
    <xf numFmtId="0" fontId="15" fillId="0" borderId="133" xfId="0" applyFont="1" applyBorder="1"/>
    <xf numFmtId="0" fontId="21" fillId="6" borderId="149" xfId="0" applyFont="1" applyFill="1" applyBorder="1" applyAlignment="1">
      <alignment horizontal="center" vertical="center"/>
    </xf>
    <xf numFmtId="0" fontId="15" fillId="0" borderId="158" xfId="0" applyFont="1" applyBorder="1"/>
    <xf numFmtId="0" fontId="15" fillId="0" borderId="150" xfId="0" applyFont="1" applyBorder="1"/>
    <xf numFmtId="0" fontId="22" fillId="11" borderId="111" xfId="0" applyFont="1" applyFill="1" applyBorder="1" applyAlignment="1">
      <alignment horizontal="center" vertical="center" wrapText="1"/>
    </xf>
    <xf numFmtId="0" fontId="15" fillId="0" borderId="116" xfId="0" applyFont="1" applyBorder="1"/>
    <xf numFmtId="0" fontId="22" fillId="11" borderId="112" xfId="0" applyFont="1" applyFill="1" applyBorder="1" applyAlignment="1">
      <alignment horizontal="center" vertical="center"/>
    </xf>
    <xf numFmtId="0" fontId="22" fillId="11" borderId="111" xfId="0" applyFont="1" applyFill="1" applyBorder="1" applyAlignment="1">
      <alignment horizontal="center" vertical="center"/>
    </xf>
    <xf numFmtId="0" fontId="22" fillId="11" borderId="112" xfId="0" applyFont="1" applyFill="1" applyBorder="1" applyAlignment="1">
      <alignment horizontal="center" vertical="center" wrapText="1"/>
    </xf>
    <xf numFmtId="17" fontId="22" fillId="11" borderId="151" xfId="0" applyNumberFormat="1" applyFont="1" applyFill="1" applyBorder="1" applyAlignment="1">
      <alignment horizontal="center" vertical="center"/>
    </xf>
    <xf numFmtId="172" fontId="22" fillId="0" borderId="133" xfId="0" applyNumberFormat="1" applyFont="1" applyBorder="1" applyAlignment="1">
      <alignment horizontal="center" vertical="center"/>
    </xf>
    <xf numFmtId="0" fontId="85" fillId="5" borderId="86" xfId="0" applyFont="1" applyFill="1" applyBorder="1" applyAlignment="1">
      <alignment horizontal="right" vertical="center"/>
    </xf>
    <xf numFmtId="0" fontId="37" fillId="2" borderId="144" xfId="0" applyFont="1" applyFill="1" applyBorder="1" applyAlignment="1">
      <alignment vertical="center"/>
    </xf>
    <xf numFmtId="0" fontId="15" fillId="0" borderId="160" xfId="0" applyFont="1" applyBorder="1"/>
    <xf numFmtId="0" fontId="34" fillId="5" borderId="174" xfId="0" applyFont="1" applyFill="1" applyBorder="1" applyAlignment="1">
      <alignment horizontal="right" vertical="center"/>
    </xf>
    <xf numFmtId="0" fontId="34" fillId="5" borderId="106" xfId="0" applyFont="1" applyFill="1" applyBorder="1" applyAlignment="1">
      <alignment horizontal="right" vertical="center"/>
    </xf>
    <xf numFmtId="0" fontId="15" fillId="0" borderId="94" xfId="0" applyFont="1" applyBorder="1"/>
    <xf numFmtId="0" fontId="15" fillId="0" borderId="120" xfId="0" applyFont="1" applyBorder="1"/>
    <xf numFmtId="0" fontId="15" fillId="0" borderId="85" xfId="0" applyFont="1" applyBorder="1"/>
    <xf numFmtId="0" fontId="22" fillId="11" borderId="122" xfId="0" applyFont="1" applyFill="1" applyBorder="1" applyAlignment="1">
      <alignment horizontal="center" vertical="center" wrapText="1"/>
    </xf>
    <xf numFmtId="0" fontId="15" fillId="0" borderId="122" xfId="0" applyFont="1" applyBorder="1"/>
    <xf numFmtId="0" fontId="22" fillId="11" borderId="152" xfId="0" applyFont="1" applyFill="1" applyBorder="1" applyAlignment="1">
      <alignment horizontal="center" vertical="center"/>
    </xf>
    <xf numFmtId="0" fontId="15" fillId="0" borderId="152" xfId="0" applyFont="1" applyBorder="1"/>
    <xf numFmtId="0" fontId="37" fillId="2" borderId="81" xfId="0" applyFont="1" applyFill="1" applyBorder="1" applyAlignment="1">
      <alignment vertical="center"/>
    </xf>
    <xf numFmtId="0" fontId="34" fillId="10" borderId="98" xfId="0" applyFont="1" applyFill="1" applyBorder="1" applyAlignment="1">
      <alignment horizontal="right" vertical="center"/>
    </xf>
    <xf numFmtId="0" fontId="15" fillId="0" borderId="101" xfId="0" applyFont="1" applyBorder="1"/>
    <xf numFmtId="0" fontId="34" fillId="10" borderId="144" xfId="0" applyFont="1" applyFill="1" applyBorder="1" applyAlignment="1">
      <alignment horizontal="center" vertical="center"/>
    </xf>
    <xf numFmtId="0" fontId="15" fillId="0" borderId="175" xfId="0" applyFont="1" applyBorder="1"/>
    <xf numFmtId="0" fontId="21" fillId="6" borderId="109" xfId="0" applyFont="1" applyFill="1" applyBorder="1" applyAlignment="1">
      <alignment horizontal="center" vertical="center"/>
    </xf>
    <xf numFmtId="0" fontId="15" fillId="0" borderId="99" xfId="0" applyFont="1" applyBorder="1"/>
    <xf numFmtId="0" fontId="15" fillId="0" borderId="108" xfId="0" applyFont="1" applyBorder="1"/>
    <xf numFmtId="0" fontId="22" fillId="11" borderId="110" xfId="0" applyFont="1" applyFill="1" applyBorder="1" applyAlignment="1">
      <alignment horizontal="center" vertical="center" wrapText="1"/>
    </xf>
    <xf numFmtId="0" fontId="15" fillId="0" borderId="115" xfId="0" applyFont="1" applyBorder="1"/>
    <xf numFmtId="0" fontId="22" fillId="11" borderId="113" xfId="0" applyFont="1" applyFill="1" applyBorder="1" applyAlignment="1">
      <alignment horizontal="center" vertical="center" wrapText="1"/>
    </xf>
    <xf numFmtId="0" fontId="15" fillId="0" borderId="114" xfId="0" applyFont="1" applyBorder="1"/>
    <xf numFmtId="0" fontId="15" fillId="0" borderId="117" xfId="0" applyFont="1" applyBorder="1"/>
    <xf numFmtId="0" fontId="15" fillId="0" borderId="118" xfId="0" applyFont="1" applyBorder="1"/>
    <xf numFmtId="0" fontId="36" fillId="3" borderId="38" xfId="0" applyFont="1" applyFill="1" applyBorder="1" applyAlignment="1">
      <alignment horizontal="center" vertical="center"/>
    </xf>
    <xf numFmtId="0" fontId="15" fillId="0" borderId="126" xfId="0" applyFont="1" applyBorder="1"/>
    <xf numFmtId="171" fontId="85" fillId="5" borderId="34" xfId="0" applyNumberFormat="1" applyFont="1" applyFill="1" applyBorder="1" applyAlignment="1">
      <alignment horizontal="right" vertical="center"/>
    </xf>
    <xf numFmtId="171" fontId="34" fillId="5" borderId="15" xfId="0" applyNumberFormat="1" applyFont="1" applyFill="1" applyBorder="1" applyAlignment="1">
      <alignment horizontal="right" vertical="center"/>
    </xf>
    <xf numFmtId="0" fontId="35" fillId="6" borderId="5" xfId="0" applyFont="1" applyFill="1" applyBorder="1" applyAlignment="1">
      <alignment horizontal="center" vertical="center"/>
    </xf>
    <xf numFmtId="0" fontId="35" fillId="6" borderId="96" xfId="0" applyFont="1" applyFill="1" applyBorder="1" applyAlignment="1">
      <alignment horizontal="center" vertical="center"/>
    </xf>
    <xf numFmtId="0" fontId="86" fillId="5" borderId="34" xfId="0" applyFont="1" applyFill="1" applyBorder="1" applyAlignment="1">
      <alignment horizontal="right" vertical="center"/>
    </xf>
    <xf numFmtId="0" fontId="38" fillId="5" borderId="15" xfId="0" applyFont="1" applyFill="1" applyBorder="1" applyAlignment="1">
      <alignment horizontal="right" vertical="center"/>
    </xf>
    <xf numFmtId="0" fontId="36" fillId="3" borderId="9" xfId="0" applyFont="1" applyFill="1" applyBorder="1" applyAlignment="1">
      <alignment vertical="center"/>
    </xf>
    <xf numFmtId="0" fontId="21" fillId="6" borderId="161" xfId="0" applyFont="1" applyFill="1" applyBorder="1" applyAlignment="1">
      <alignment horizontal="center" vertical="center"/>
    </xf>
    <xf numFmtId="0" fontId="21" fillId="6" borderId="162" xfId="0" applyFont="1" applyFill="1" applyBorder="1" applyAlignment="1">
      <alignment horizontal="center" vertical="center"/>
    </xf>
    <xf numFmtId="0" fontId="21" fillId="6" borderId="180" xfId="0" applyFont="1" applyFill="1" applyBorder="1" applyAlignment="1">
      <alignment horizontal="center" vertical="center"/>
    </xf>
    <xf numFmtId="0" fontId="22" fillId="15" borderId="65" xfId="0" applyFont="1" applyFill="1" applyBorder="1" applyAlignment="1">
      <alignment horizontal="left" vertical="center"/>
    </xf>
    <xf numFmtId="0" fontId="22" fillId="0" borderId="51" xfId="0" applyFont="1" applyBorder="1" applyAlignment="1">
      <alignment horizontal="left" vertical="center"/>
    </xf>
    <xf numFmtId="0" fontId="22" fillId="0" borderId="29" xfId="0" applyFont="1" applyBorder="1" applyAlignment="1">
      <alignment horizontal="left" vertical="center"/>
    </xf>
    <xf numFmtId="0" fontId="15" fillId="0" borderId="11" xfId="0" applyFont="1" applyBorder="1"/>
    <xf numFmtId="0" fontId="80" fillId="0" borderId="126" xfId="0" applyFont="1" applyBorder="1" applyAlignment="1">
      <alignment horizontal="left" vertical="center"/>
    </xf>
    <xf numFmtId="0" fontId="22" fillId="0" borderId="13" xfId="0" applyFont="1" applyBorder="1" applyAlignment="1">
      <alignment vertical="center" wrapText="1"/>
    </xf>
    <xf numFmtId="0" fontId="80" fillId="0" borderId="127" xfId="0" applyFont="1" applyBorder="1" applyAlignment="1">
      <alignment horizontal="center" vertical="center" wrapText="1"/>
    </xf>
    <xf numFmtId="0" fontId="22" fillId="0" borderId="15" xfId="0" applyFont="1" applyBorder="1" applyAlignment="1">
      <alignment vertical="center" wrapText="1"/>
    </xf>
    <xf numFmtId="0" fontId="37" fillId="16" borderId="34" xfId="0" applyFont="1" applyFill="1" applyBorder="1" applyAlignment="1">
      <alignment horizontal="center"/>
    </xf>
    <xf numFmtId="0" fontId="37" fillId="16" borderId="58" xfId="0" applyFont="1" applyFill="1" applyBorder="1" applyAlignment="1">
      <alignment horizontal="center"/>
    </xf>
    <xf numFmtId="0" fontId="22" fillId="0" borderId="30" xfId="0" applyFont="1" applyBorder="1" applyAlignment="1">
      <alignment horizontal="left" vertical="center"/>
    </xf>
    <xf numFmtId="2" fontId="22" fillId="0" borderId="16" xfId="0" applyNumberFormat="1" applyFont="1" applyBorder="1" applyAlignment="1">
      <alignment horizontal="center" vertical="center" wrapText="1"/>
    </xf>
    <xf numFmtId="0" fontId="37" fillId="16" borderId="73" xfId="0" applyFont="1" applyFill="1" applyBorder="1" applyAlignment="1">
      <alignment horizontal="center" wrapText="1"/>
    </xf>
    <xf numFmtId="0" fontId="15" fillId="0" borderId="121" xfId="0" applyFont="1" applyBorder="1"/>
    <xf numFmtId="49" fontId="22" fillId="0" borderId="15" xfId="0" applyNumberFormat="1" applyFont="1" applyBorder="1" applyAlignment="1">
      <alignment horizontal="center" vertical="center" wrapText="1"/>
    </xf>
    <xf numFmtId="0" fontId="37" fillId="16" borderId="94" xfId="0" applyFont="1" applyFill="1" applyBorder="1" applyAlignment="1">
      <alignment horizontal="center" wrapText="1"/>
    </xf>
    <xf numFmtId="0" fontId="22" fillId="0" borderId="16" xfId="0" applyFont="1" applyBorder="1" applyAlignment="1">
      <alignment horizontal="center" vertical="center" wrapText="1"/>
    </xf>
    <xf numFmtId="0" fontId="37" fillId="16" borderId="15" xfId="0" applyFont="1" applyFill="1" applyBorder="1" applyAlignment="1">
      <alignment horizontal="center"/>
    </xf>
    <xf numFmtId="0" fontId="22" fillId="0" borderId="15" xfId="0" applyFont="1" applyBorder="1" applyAlignment="1">
      <alignment horizontal="center" vertical="center" wrapText="1"/>
    </xf>
    <xf numFmtId="0" fontId="37" fillId="14" borderId="73" xfId="0" applyFont="1" applyFill="1" applyBorder="1" applyAlignment="1">
      <alignment horizontal="center" wrapText="1"/>
    </xf>
    <xf numFmtId="0" fontId="22" fillId="0" borderId="104" xfId="0" applyFont="1" applyBorder="1" applyAlignment="1">
      <alignment horizontal="left" vertical="center"/>
    </xf>
    <xf numFmtId="0" fontId="22" fillId="0" borderId="123" xfId="0" applyFont="1" applyBorder="1" applyAlignment="1">
      <alignment horizontal="left" vertical="center"/>
    </xf>
    <xf numFmtId="0" fontId="22" fillId="0" borderId="77" xfId="0" applyFont="1" applyBorder="1" applyAlignment="1">
      <alignment horizontal="left" vertical="center"/>
    </xf>
    <xf numFmtId="0" fontId="37" fillId="14" borderId="15" xfId="0" applyFont="1" applyFill="1" applyBorder="1" applyAlignment="1">
      <alignment horizontal="center"/>
    </xf>
    <xf numFmtId="0" fontId="37" fillId="14" borderId="34" xfId="0" applyFont="1" applyFill="1" applyBorder="1" applyAlignment="1">
      <alignment horizontal="center"/>
    </xf>
    <xf numFmtId="0" fontId="37" fillId="14" borderId="58" xfId="0" applyFont="1" applyFill="1" applyBorder="1" applyAlignment="1">
      <alignment horizontal="center"/>
    </xf>
    <xf numFmtId="0" fontId="22" fillId="12" borderId="51" xfId="0" applyFont="1" applyFill="1" applyBorder="1" applyAlignment="1">
      <alignment horizontal="center" vertical="center"/>
    </xf>
    <xf numFmtId="0" fontId="22" fillId="12" borderId="123" xfId="0" applyFont="1" applyFill="1" applyBorder="1" applyAlignment="1">
      <alignment horizontal="center" vertical="center"/>
    </xf>
    <xf numFmtId="49" fontId="80" fillId="0" borderId="34" xfId="0" applyNumberFormat="1" applyFont="1" applyBorder="1" applyAlignment="1">
      <alignment horizontal="center" vertical="center" wrapText="1"/>
    </xf>
    <xf numFmtId="2" fontId="80" fillId="0" borderId="127" xfId="0" applyNumberFormat="1" applyFont="1" applyBorder="1" applyAlignment="1">
      <alignment horizontal="center" vertical="center" wrapText="1"/>
    </xf>
    <xf numFmtId="0" fontId="80" fillId="0" borderId="34" xfId="0" applyFont="1" applyBorder="1" applyAlignment="1">
      <alignment horizontal="center" vertical="center" wrapText="1"/>
    </xf>
    <xf numFmtId="0" fontId="27" fillId="6" borderId="65" xfId="0" applyFont="1" applyFill="1" applyBorder="1" applyAlignment="1">
      <alignment horizontal="center" vertical="center"/>
    </xf>
    <xf numFmtId="0" fontId="18" fillId="5" borderId="93" xfId="0" applyFont="1" applyFill="1" applyBorder="1" applyAlignment="1">
      <alignment horizontal="left"/>
    </xf>
    <xf numFmtId="0" fontId="77" fillId="0" borderId="93" xfId="0" applyFont="1" applyBorder="1"/>
    <xf numFmtId="0" fontId="77" fillId="0" borderId="76" xfId="0" applyFont="1" applyBorder="1"/>
    <xf numFmtId="0" fontId="18" fillId="5" borderId="92" xfId="0" applyFont="1" applyFill="1" applyBorder="1" applyAlignment="1">
      <alignment horizontal="left"/>
    </xf>
    <xf numFmtId="0" fontId="18" fillId="5" borderId="88" xfId="0" applyFont="1" applyFill="1" applyBorder="1" applyAlignment="1">
      <alignment horizontal="left"/>
    </xf>
    <xf numFmtId="0" fontId="15" fillId="0" borderId="89" xfId="0" applyFont="1" applyBorder="1"/>
    <xf numFmtId="0" fontId="15" fillId="0" borderId="128" xfId="0" applyFont="1" applyBorder="1"/>
    <xf numFmtId="0" fontId="18" fillId="5" borderId="92" xfId="0" applyFont="1" applyFill="1" applyBorder="1" applyAlignment="1">
      <alignment horizontal="left" wrapText="1"/>
    </xf>
    <xf numFmtId="0" fontId="40" fillId="23" borderId="149" xfId="0" applyFont="1" applyFill="1" applyBorder="1" applyAlignment="1">
      <alignment horizontal="center"/>
    </xf>
    <xf numFmtId="0" fontId="40" fillId="23" borderId="150" xfId="0" applyFont="1" applyFill="1" applyBorder="1" applyAlignment="1">
      <alignment horizontal="center"/>
    </xf>
    <xf numFmtId="0" fontId="40" fillId="24" borderId="151" xfId="0" applyFont="1" applyFill="1" applyBorder="1" applyAlignment="1">
      <alignment horizontal="left"/>
    </xf>
    <xf numFmtId="0" fontId="40" fillId="24" borderId="152" xfId="0" applyFont="1" applyFill="1" applyBorder="1" applyAlignment="1">
      <alignment horizontal="left"/>
    </xf>
  </cellXfs>
  <cellStyles count="16">
    <cellStyle name="Comma" xfId="1" builtinId="3"/>
    <cellStyle name="Comma 2" xfId="12" xr:uid="{F8DE8E6B-7EE5-4ECD-B1A7-90AF1E15F9B8}"/>
    <cellStyle name="Comma 3" xfId="8" xr:uid="{59558535-64B1-4C4A-988C-A51D6218695D}"/>
    <cellStyle name="Hyperlink" xfId="10" builtinId="8"/>
    <cellStyle name="Normal" xfId="0" builtinId="0"/>
    <cellStyle name="Normal 11 2 2" xfId="5" xr:uid="{78CBA375-7F42-4655-8833-3758EFF7D834}"/>
    <cellStyle name="Normal 2" xfId="11" xr:uid="{67D63501-7E14-4CDA-B1D0-B7E791CF2DF1}"/>
    <cellStyle name="Normal 2 2 4" xfId="6" xr:uid="{36275C20-0CDB-480A-BE36-2A006D34AC13}"/>
    <cellStyle name="Normal 3" xfId="7" xr:uid="{1BA12A8D-DA21-418B-92EA-E3D54E804E61}"/>
    <cellStyle name="Normal 4" xfId="2" xr:uid="{C4B899A5-6E9A-4393-9386-D18A9085E470}"/>
    <cellStyle name="Normal 4 2" xfId="3" xr:uid="{497C2424-25A5-4149-B26B-88AECBB5F8CB}"/>
    <cellStyle name="Normal 5" xfId="14" xr:uid="{4C9BC960-ED40-42CD-995D-67CE12D1ED39}"/>
    <cellStyle name="Normal 58" xfId="9" xr:uid="{CC5222ED-D8E2-4692-A8B5-705BFC37C3EB}"/>
    <cellStyle name="Percent" xfId="4" builtinId="5"/>
    <cellStyle name="Percent 2" xfId="13" xr:uid="{10FCAC74-80F5-49E6-929A-6DEA9DD6CA6A}"/>
    <cellStyle name="Percent 3" xfId="15" xr:uid="{E6C9DFF6-968F-41AA-B119-0445781D14AA}"/>
  </cellStyles>
  <dxfs count="85">
    <dxf>
      <fill>
        <patternFill patternType="solid">
          <fgColor rgb="FFFF0000"/>
          <bgColor rgb="FFFF0000"/>
        </patternFill>
      </fill>
    </dxf>
    <dxf>
      <fill>
        <patternFill patternType="none"/>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rgb="FF9C0006"/>
      </font>
      <fill>
        <patternFill patternType="none"/>
      </fill>
    </dxf>
    <dxf>
      <font>
        <color rgb="FF9C0006"/>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0"/>
          <bgColor theme="0"/>
        </patternFill>
      </fill>
    </dxf>
  </dxfs>
  <tableStyles count="1">
    <tableStyle name="NC-RTR-style" pivot="0" count="5" xr9:uid="{00000000-0011-0000-FFFF-FFFF00000000}">
      <tableStyleElement type="totalRow" dxfId="84"/>
      <tableStyleElement type="firstRowStripe" dxfId="83"/>
      <tableStyleElement type="secondRowStripe" dxfId="82"/>
      <tableStyleElement type="firstColumnStripe" dxfId="81"/>
      <tableStyleElement type="secondColumnStripe" dxfId="80"/>
    </tableStyle>
  </tableStyles>
  <colors>
    <mruColors>
      <color rgb="FF870000"/>
      <color rgb="FF0D0000"/>
      <color rgb="FF7B1E29"/>
      <color rgb="FFD53814"/>
      <color rgb="FFA5A5A5"/>
      <color rgb="FFA79886"/>
      <color rgb="FF3C3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68"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6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64" Type="http://customschemas.google.com/relationships/workbookmetadata" Target="metadata"/><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 Shares</a:t>
            </a:r>
          </a:p>
        </c:rich>
      </c:tx>
      <c:overlay val="0"/>
      <c:spPr>
        <a:noFill/>
        <a:ln>
          <a:noFill/>
        </a:ln>
        <a:effectLst/>
      </c:spPr>
    </c:title>
    <c:autoTitleDeleted val="0"/>
    <c:plotArea>
      <c:layout/>
      <c:barChart>
        <c:barDir val="col"/>
        <c:grouping val="clustered"/>
        <c:varyColors val="1"/>
        <c:ser>
          <c:idx val="0"/>
          <c:order val="0"/>
          <c:tx>
            <c:strRef>
              <c:f>'Shareholding Pattern'!$B$8</c:f>
              <c:strCache>
                <c:ptCount val="1"/>
                <c:pt idx="0">
                  <c:v>SHWETA AGRAWAL</c:v>
                </c:pt>
              </c:strCache>
            </c:strRef>
          </c:tx>
          <c:spPr>
            <a:solidFill>
              <a:srgbClr val="3C3C3C"/>
            </a:solidFill>
            <a:ln>
              <a:solidFill>
                <a:srgbClr val="3C3C3C"/>
              </a:solidFill>
            </a:ln>
            <a:effectLst>
              <a:outerShdw blurRad="57150" dist="19050" dir="5400000" algn="ctr" rotWithShape="0">
                <a:srgbClr val="000000">
                  <a:alpha val="63000"/>
                </a:srgbClr>
              </a:outerShdw>
            </a:effectLst>
          </c:spPr>
          <c:invertIfNegative val="1"/>
          <c:dPt>
            <c:idx val="0"/>
            <c:invertIfNegative val="1"/>
            <c:bubble3D val="0"/>
            <c:extLst>
              <c:ext xmlns:c16="http://schemas.microsoft.com/office/drawing/2014/chart" uri="{C3380CC4-5D6E-409C-BE32-E72D297353CC}">
                <c16:uniqueId val="{00000001-2770-42AD-AECD-C24A2C9A5952}"/>
              </c:ext>
            </c:extLst>
          </c:dPt>
          <c:dPt>
            <c:idx val="1"/>
            <c:invertIfNegative val="1"/>
            <c:bubble3D val="0"/>
            <c:extLst>
              <c:ext xmlns:c16="http://schemas.microsoft.com/office/drawing/2014/chart" uri="{C3380CC4-5D6E-409C-BE32-E72D297353CC}">
                <c16:uniqueId val="{00000003-2770-42AD-AECD-C24A2C9A5952}"/>
              </c:ext>
            </c:extLst>
          </c:dPt>
          <c:dPt>
            <c:idx val="2"/>
            <c:invertIfNegative val="1"/>
            <c:bubble3D val="0"/>
            <c:extLst>
              <c:ext xmlns:c16="http://schemas.microsoft.com/office/drawing/2014/chart" uri="{C3380CC4-5D6E-409C-BE32-E72D297353CC}">
                <c16:uniqueId val="{00000004-2770-42AD-AECD-C24A2C9A5952}"/>
              </c:ext>
            </c:extLst>
          </c:dPt>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'Shareholding Pattern'!$C$8:$E$8</c:f>
              <c:numCache>
                <c:formatCode>_(* #,##0_);_(* \(#,##0\);_(* "-"??_);_(@_)</c:formatCode>
                <c:ptCount val="3"/>
                <c:pt idx="0">
                  <c:v>400000</c:v>
                </c:pt>
                <c:pt idx="1">
                  <c:v>400000</c:v>
                </c:pt>
                <c:pt idx="2">
                  <c:v>400000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5-2770-42AD-AECD-C24A2C9A5952}"/>
            </c:ext>
          </c:extLst>
        </c:ser>
        <c:ser>
          <c:idx val="1"/>
          <c:order val="1"/>
          <c:tx>
            <c:strRef>
              <c:f>'Shareholding Pattern'!$B$9</c:f>
              <c:strCache>
                <c:ptCount val="1"/>
                <c:pt idx="0">
                  <c:v>PRAVESH KUMAR AGRAWAL</c:v>
                </c:pt>
              </c:strCache>
            </c:strRef>
          </c:tx>
          <c:spPr>
            <a:solidFill>
              <a:srgbClr val="D53814"/>
            </a:solidFill>
            <a:ln>
              <a:solidFill>
                <a:srgbClr val="D53814"/>
              </a:solidFill>
            </a:ln>
            <a:effectLst>
              <a:outerShdw blurRad="57150" dist="19050" dir="5400000" algn="ctr" rotWithShape="0">
                <a:srgbClr val="000000">
                  <a:alpha val="63000"/>
                </a:srgbClr>
              </a:outerShdw>
            </a:effectLst>
          </c:spPr>
          <c:invertIfNegative val="1"/>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'Shareholding Pattern'!$C$9:$E$9</c:f>
              <c:numCache>
                <c:formatCode>_(* #,##0_);_(* \(#,##0\);_(* "-"??_);_(@_)</c:formatCode>
                <c:ptCount val="3"/>
                <c:pt idx="0">
                  <c:v>600000</c:v>
                </c:pt>
                <c:pt idx="1">
                  <c:v>600000</c:v>
                </c:pt>
                <c:pt idx="2">
                  <c:v>125000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D53814"/>
                    </a:solid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6-2770-42AD-AECD-C24A2C9A5952}"/>
            </c:ext>
          </c:extLst>
        </c:ser>
        <c:ser>
          <c:idx val="2"/>
          <c:order val="2"/>
          <c:tx>
            <c:strRef>
              <c:f>'Shareholding Pattern'!$B$10</c:f>
              <c:strCache>
                <c:ptCount val="1"/>
                <c:pt idx="0">
                  <c:v>MUKESH KUMAR AGRAWAL</c:v>
                </c:pt>
              </c:strCache>
            </c:strRef>
          </c:tx>
          <c:invertIfNegative val="0"/>
          <c:val>
            <c:numRef>
              <c:f>'Shareholding Pattern'!$C$10:$E$10</c:f>
              <c:numCache>
                <c:formatCode>_(* #,##0_);_(* \(#,##0\);_(* "-"??_);_(@_)</c:formatCode>
                <c:ptCount val="3"/>
                <c:pt idx="0">
                  <c:v>0</c:v>
                </c:pt>
                <c:pt idx="1">
                  <c:v>0</c:v>
                </c:pt>
                <c:pt idx="2">
                  <c:v>175000</c:v>
                </c:pt>
              </c:numCache>
            </c:numRef>
          </c:val>
          <c:extLst>
            <c:ext xmlns:c16="http://schemas.microsoft.com/office/drawing/2014/chart" uri="{C3380CC4-5D6E-409C-BE32-E72D297353CC}">
              <c16:uniqueId val="{00000003-7938-4726-99B9-2E54B66447A2}"/>
            </c:ext>
          </c:extLst>
        </c:ser>
        <c:ser>
          <c:idx val="3"/>
          <c:order val="3"/>
          <c:tx>
            <c:strRef>
              <c:f>'Shareholding Pattern'!$B$11</c:f>
              <c:strCache>
                <c:ptCount val="1"/>
                <c:pt idx="0">
                  <c:v>NIRMALA DEVI</c:v>
                </c:pt>
              </c:strCache>
            </c:strRef>
          </c:tx>
          <c:invertIfNegative val="0"/>
          <c:val>
            <c:numRef>
              <c:f>'Shareholding Pattern'!$C$11:$E$11</c:f>
              <c:numCache>
                <c:formatCode>_(* #,##0_);_(* \(#,##0\);_(* "-"??_);_(@_)</c:formatCode>
                <c:ptCount val="3"/>
                <c:pt idx="0">
                  <c:v>0</c:v>
                </c:pt>
                <c:pt idx="1">
                  <c:v>0</c:v>
                </c:pt>
                <c:pt idx="2">
                  <c:v>100000</c:v>
                </c:pt>
              </c:numCache>
            </c:numRef>
          </c:val>
          <c:extLst>
            <c:ext xmlns:c16="http://schemas.microsoft.com/office/drawing/2014/chart" uri="{C3380CC4-5D6E-409C-BE32-E72D297353CC}">
              <c16:uniqueId val="{00000004-7938-4726-99B9-2E54B66447A2}"/>
            </c:ext>
          </c:extLst>
        </c:ser>
        <c:ser>
          <c:idx val="4"/>
          <c:order val="4"/>
          <c:tx>
            <c:strRef>
              <c:f>'Shareholding Pattern'!$B$12</c:f>
              <c:strCache>
                <c:ptCount val="1"/>
                <c:pt idx="0">
                  <c:v>KAMESH KUMAR AGARWAL</c:v>
                </c:pt>
              </c:strCache>
            </c:strRef>
          </c:tx>
          <c:invertIfNegative val="0"/>
          <c:val>
            <c:numRef>
              <c:f>'Shareholding Pattern'!$C$12:$E$12</c:f>
              <c:numCache>
                <c:formatCode>_(* #,##0_);_(* \(#,##0\);_(* "-"??_);_(@_)</c:formatCode>
                <c:ptCount val="3"/>
                <c:pt idx="0">
                  <c:v>0</c:v>
                </c:pt>
                <c:pt idx="1">
                  <c:v>0</c:v>
                </c:pt>
                <c:pt idx="2">
                  <c:v>100000</c:v>
                </c:pt>
              </c:numCache>
            </c:numRef>
          </c:val>
          <c:extLst>
            <c:ext xmlns:c16="http://schemas.microsoft.com/office/drawing/2014/chart" uri="{C3380CC4-5D6E-409C-BE32-E72D297353CC}">
              <c16:uniqueId val="{00000005-7938-4726-99B9-2E54B66447A2}"/>
            </c:ext>
          </c:extLst>
        </c:ser>
        <c:ser>
          <c:idx val="5"/>
          <c:order val="5"/>
          <c:tx>
            <c:strRef>
              <c:f>'Shareholding Pattern'!$B$13</c:f>
              <c:strCache>
                <c:ptCount val="1"/>
                <c:pt idx="0">
                  <c:v>DINESH KUMAR AGARWAL</c:v>
                </c:pt>
              </c:strCache>
            </c:strRef>
          </c:tx>
          <c:invertIfNegative val="0"/>
          <c:val>
            <c:numRef>
              <c:f>'Shareholding Pattern'!$C$13:$E$13</c:f>
              <c:numCache>
                <c:formatCode>_(* #,##0_);_(* \(#,##0\);_(* "-"??_);_(@_)</c:formatCode>
                <c:ptCount val="3"/>
                <c:pt idx="0">
                  <c:v>0</c:v>
                </c:pt>
                <c:pt idx="1">
                  <c:v>0</c:v>
                </c:pt>
                <c:pt idx="2">
                  <c:v>100000</c:v>
                </c:pt>
              </c:numCache>
            </c:numRef>
          </c:val>
          <c:extLst>
            <c:ext xmlns:c16="http://schemas.microsoft.com/office/drawing/2014/chart" uri="{C3380CC4-5D6E-409C-BE32-E72D297353CC}">
              <c16:uniqueId val="{00000006-7938-4726-99B9-2E54B66447A2}"/>
            </c:ext>
          </c:extLst>
        </c:ser>
        <c:ser>
          <c:idx val="6"/>
          <c:order val="6"/>
          <c:tx>
            <c:strRef>
              <c:f>'Shareholding Pattern'!$B$14</c:f>
              <c:strCache>
                <c:ptCount val="1"/>
                <c:pt idx="0">
                  <c:v>SAMARTH AGARWAL</c:v>
                </c:pt>
              </c:strCache>
            </c:strRef>
          </c:tx>
          <c:invertIfNegative val="0"/>
          <c:val>
            <c:numRef>
              <c:f>'Shareholding Pattern'!$C$14:$E$14</c:f>
              <c:numCache>
                <c:formatCode>_(* #,##0_);_(* \(#,##0\);_(* "-"??_);_(@_)</c:formatCode>
                <c:ptCount val="3"/>
                <c:pt idx="0">
                  <c:v>0</c:v>
                </c:pt>
                <c:pt idx="1">
                  <c:v>0</c:v>
                </c:pt>
                <c:pt idx="2">
                  <c:v>100000</c:v>
                </c:pt>
              </c:numCache>
            </c:numRef>
          </c:val>
          <c:extLst>
            <c:ext xmlns:c16="http://schemas.microsoft.com/office/drawing/2014/chart" uri="{C3380CC4-5D6E-409C-BE32-E72D297353CC}">
              <c16:uniqueId val="{00000007-7938-4726-99B9-2E54B66447A2}"/>
            </c:ext>
          </c:extLst>
        </c:ser>
        <c:ser>
          <c:idx val="7"/>
          <c:order val="7"/>
          <c:tx>
            <c:strRef>
              <c:f>'Shareholding Pattern'!$B$15</c:f>
              <c:strCache>
                <c:ptCount val="1"/>
                <c:pt idx="0">
                  <c:v>MAMTA AGARWAL</c:v>
                </c:pt>
              </c:strCache>
            </c:strRef>
          </c:tx>
          <c:invertIfNegative val="0"/>
          <c:val>
            <c:numRef>
              <c:f>'Shareholding Pattern'!$C$15:$E$15</c:f>
              <c:numCache>
                <c:formatCode>_(* #,##0_);_(* \(#,##0\);_(* "-"??_);_(@_)</c:formatCode>
                <c:ptCount val="3"/>
                <c:pt idx="0">
                  <c:v>0</c:v>
                </c:pt>
                <c:pt idx="1">
                  <c:v>0</c:v>
                </c:pt>
                <c:pt idx="2">
                  <c:v>100000</c:v>
                </c:pt>
              </c:numCache>
            </c:numRef>
          </c:val>
          <c:extLst>
            <c:ext xmlns:c16="http://schemas.microsoft.com/office/drawing/2014/chart" uri="{C3380CC4-5D6E-409C-BE32-E72D297353CC}">
              <c16:uniqueId val="{00000008-7938-4726-99B9-2E54B66447A2}"/>
            </c:ext>
          </c:extLst>
        </c:ser>
        <c:ser>
          <c:idx val="8"/>
          <c:order val="8"/>
          <c:tx>
            <c:strRef>
              <c:f>'Shareholding Pattern'!$B$16</c:f>
              <c:strCache>
                <c:ptCount val="1"/>
                <c:pt idx="0">
                  <c:v>RUCHI AGARWAL</c:v>
                </c:pt>
              </c:strCache>
            </c:strRef>
          </c:tx>
          <c:invertIfNegative val="0"/>
          <c:val>
            <c:numRef>
              <c:f>'Shareholding Pattern'!$C$16:$E$16</c:f>
              <c:numCache>
                <c:formatCode>_(* #,##0_);_(* \(#,##0\);_(* "-"??_);_(@_)</c:formatCode>
                <c:ptCount val="3"/>
                <c:pt idx="0">
                  <c:v>0</c:v>
                </c:pt>
                <c:pt idx="1">
                  <c:v>0</c:v>
                </c:pt>
                <c:pt idx="2">
                  <c:v>100000</c:v>
                </c:pt>
              </c:numCache>
            </c:numRef>
          </c:val>
          <c:extLst>
            <c:ext xmlns:c16="http://schemas.microsoft.com/office/drawing/2014/chart" uri="{C3380CC4-5D6E-409C-BE32-E72D297353CC}">
              <c16:uniqueId val="{00000009-7938-4726-99B9-2E54B66447A2}"/>
            </c:ext>
          </c:extLst>
        </c:ser>
        <c:ser>
          <c:idx val="9"/>
          <c:order val="9"/>
          <c:tx>
            <c:strRef>
              <c:f>'Shareholding Pattern'!$B$17</c:f>
              <c:strCache>
                <c:ptCount val="1"/>
                <c:pt idx="0">
                  <c:v>REKHA AGARWAL</c:v>
                </c:pt>
              </c:strCache>
            </c:strRef>
          </c:tx>
          <c:invertIfNegative val="0"/>
          <c:val>
            <c:numRef>
              <c:f>'Shareholding Pattern'!$C$17:$E$17</c:f>
              <c:numCache>
                <c:formatCode>_(* #,##0_);_(* \(#,##0\);_(* "-"??_);_(@_)</c:formatCode>
                <c:ptCount val="3"/>
                <c:pt idx="0">
                  <c:v>0</c:v>
                </c:pt>
                <c:pt idx="1">
                  <c:v>0</c:v>
                </c:pt>
                <c:pt idx="2">
                  <c:v>100000</c:v>
                </c:pt>
              </c:numCache>
            </c:numRef>
          </c:val>
          <c:extLst>
            <c:ext xmlns:c16="http://schemas.microsoft.com/office/drawing/2014/chart" uri="{C3380CC4-5D6E-409C-BE32-E72D297353CC}">
              <c16:uniqueId val="{0000000A-7938-4726-99B9-2E54B66447A2}"/>
            </c:ext>
          </c:extLst>
        </c:ser>
        <c:dLbls>
          <c:showLegendKey val="0"/>
          <c:showVal val="0"/>
          <c:showCatName val="0"/>
          <c:showSerName val="0"/>
          <c:showPercent val="0"/>
          <c:showBubbleSize val="0"/>
        </c:dLbls>
        <c:gapWidth val="100"/>
        <c:overlap val="-24"/>
        <c:axId val="465506342"/>
        <c:axId val="1599016338"/>
      </c:barChart>
      <c:catAx>
        <c:axId val="465506342"/>
        <c:scaling>
          <c:orientation val="minMax"/>
        </c:scaling>
        <c:delete val="0"/>
        <c:axPos val="b"/>
        <c:title>
          <c:tx>
            <c:rich>
              <a:bodyPr rot="0" vert="horz"/>
              <a:lstStyle/>
              <a:p>
                <a:pPr>
                  <a:defRPr/>
                </a:pPr>
                <a:endParaRPr lang="en-GB"/>
              </a:p>
            </c:rich>
          </c:tx>
          <c:overlay val="0"/>
          <c:spPr>
            <a:noFill/>
            <a:ln>
              <a:noFill/>
            </a:ln>
            <a:effectLst/>
          </c:spPr>
        </c:title>
        <c:numFmt formatCode="m/d/yyyy" sourceLinked="1"/>
        <c:majorTickMark val="none"/>
        <c:minorTickMark val="none"/>
        <c:tickLblPos val="nextTo"/>
        <c:spPr>
          <a:noFill/>
          <a:ln w="12700" cap="flat" cmpd="sng" algn="ctr">
            <a:solidFill>
              <a:schemeClr val="lt1">
                <a:lumMod val="95000"/>
                <a:alpha val="54000"/>
              </a:schemeClr>
            </a:solidFill>
            <a:round/>
          </a:ln>
          <a:effectLst/>
        </c:spPr>
        <c:txPr>
          <a:bodyPr rot="-60000000" vert="horz"/>
          <a:lstStyle/>
          <a:p>
            <a:pPr>
              <a:defRPr/>
            </a:pPr>
            <a:endParaRPr lang="en-US"/>
          </a:p>
        </c:txPr>
        <c:crossAx val="1599016338"/>
        <c:crosses val="autoZero"/>
        <c:auto val="1"/>
        <c:lblAlgn val="ctr"/>
        <c:lblOffset val="100"/>
        <c:noMultiLvlLbl val="1"/>
      </c:catAx>
      <c:valAx>
        <c:axId val="1599016338"/>
        <c:scaling>
          <c:orientation val="minMax"/>
        </c:scaling>
        <c:delete val="0"/>
        <c:axPos val="l"/>
        <c:majorGridlines>
          <c:spPr>
            <a:ln w="9525" cap="flat" cmpd="sng" algn="ctr">
              <a:solidFill>
                <a:schemeClr val="tx1">
                  <a:alpha val="10000"/>
                </a:schemeClr>
              </a:solidFill>
              <a:round/>
            </a:ln>
            <a:effectLst/>
          </c:spPr>
        </c:majorGridlines>
        <c:title>
          <c:tx>
            <c:rich>
              <a:bodyPr rot="-5400000" vert="horz"/>
              <a:lstStyle/>
              <a:p>
                <a:pPr>
                  <a:defRPr/>
                </a:pPr>
                <a:endParaRPr lang="en-GB"/>
              </a:p>
            </c:rich>
          </c:tx>
          <c:overlay val="0"/>
          <c:spPr>
            <a:noFill/>
            <a:ln>
              <a:noFill/>
            </a:ln>
            <a:effectLst/>
          </c:spPr>
        </c:title>
        <c:numFmt formatCode="_(* #,##0_);_(* \(#,##0\);_(* &quot;-&quot;??_);_(@_)" sourceLinked="1"/>
        <c:majorTickMark val="none"/>
        <c:minorTickMark val="none"/>
        <c:tickLblPos val="nextTo"/>
        <c:spPr>
          <a:noFill/>
          <a:ln>
            <a:noFill/>
          </a:ln>
          <a:effectLst/>
        </c:spPr>
        <c:txPr>
          <a:bodyPr rot="-60000000" vert="horz"/>
          <a:lstStyle/>
          <a:p>
            <a:pPr>
              <a:defRPr/>
            </a:pPr>
            <a:endParaRPr lang="en-US"/>
          </a:p>
        </c:txPr>
        <c:crossAx val="465506342"/>
        <c:crosses val="autoZero"/>
        <c:crossBetween val="between"/>
      </c:valAx>
      <c:spPr>
        <a:noFill/>
        <a:ln>
          <a:noFill/>
        </a:ln>
        <a:effectLst/>
      </c:spPr>
    </c:plotArea>
    <c:legend>
      <c:legendPos val="r"/>
      <c:overlay val="0"/>
      <c:spPr>
        <a:noFill/>
        <a:ln>
          <a:noFill/>
        </a:ln>
        <a:effectLst/>
      </c:spPr>
      <c:txPr>
        <a:bodyPr rot="0" vert="horz"/>
        <a:lstStyle/>
        <a:p>
          <a:pPr>
            <a:defRPr/>
          </a:pPr>
          <a:endParaRPr lang="en-US"/>
        </a:p>
      </c:txPr>
    </c:legend>
    <c:plotVisOnly val="1"/>
    <c:dispBlanksAs val="zero"/>
    <c:showDLblsOverMax val="1"/>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 Of Share Holding</a:t>
            </a:r>
          </a:p>
        </c:rich>
      </c:tx>
      <c:overlay val="0"/>
      <c:spPr>
        <a:noFill/>
        <a:ln>
          <a:noFill/>
        </a:ln>
        <a:effectLst/>
      </c:spPr>
    </c:title>
    <c:autoTitleDeleted val="0"/>
    <c:plotArea>
      <c:layout/>
      <c:lineChart>
        <c:grouping val="standard"/>
        <c:varyColors val="1"/>
        <c:ser>
          <c:idx val="0"/>
          <c:order val="0"/>
          <c:tx>
            <c:strRef>
              <c:f>'Shareholding Pattern'!$H$8</c:f>
              <c:strCache>
                <c:ptCount val="1"/>
                <c:pt idx="0">
                  <c:v>SHWETA AGRAWAL</c:v>
                </c:pt>
              </c:strCache>
            </c:strRef>
          </c:tx>
          <c:spPr>
            <a:ln w="34925" cap="rnd">
              <a:solidFill>
                <a:srgbClr val="3C3C3C"/>
              </a:solidFill>
              <a:round/>
            </a:ln>
            <a:effectLst>
              <a:outerShdw blurRad="57150" dist="19050" dir="5400000" algn="ctr" rotWithShape="0">
                <a:srgbClr val="000000">
                  <a:alpha val="63000"/>
                </a:srgbClr>
              </a:outerShdw>
            </a:effectLst>
          </c:spPr>
          <c:marker>
            <c:symbol val="none"/>
          </c:marker>
          <c:val>
            <c:numRef>
              <c:f>'Shareholding Pattern'!$I$8:$K$8</c:f>
              <c:numCache>
                <c:formatCode>0.00</c:formatCode>
                <c:ptCount val="3"/>
                <c:pt idx="0">
                  <c:v>40</c:v>
                </c:pt>
                <c:pt idx="1">
                  <c:v>40</c:v>
                </c:pt>
                <c:pt idx="2">
                  <c:v>76.19047619047619</c:v>
                </c:pt>
              </c:numCache>
            </c:numRef>
          </c:val>
          <c:smooth val="0"/>
          <c:extLst>
            <c:ext xmlns:c16="http://schemas.microsoft.com/office/drawing/2014/chart" uri="{C3380CC4-5D6E-409C-BE32-E72D297353CC}">
              <c16:uniqueId val="{00000000-565B-4028-9FB6-176AA8ACF8BD}"/>
            </c:ext>
          </c:extLst>
        </c:ser>
        <c:ser>
          <c:idx val="1"/>
          <c:order val="1"/>
          <c:tx>
            <c:strRef>
              <c:f>'Shareholding Pattern'!$H$9</c:f>
              <c:strCache>
                <c:ptCount val="1"/>
                <c:pt idx="0">
                  <c:v>PRAVESH KUMAR AGRAWAL</c:v>
                </c:pt>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val>
            <c:numRef>
              <c:f>'Shareholding Pattern'!$I$9:$K$9</c:f>
              <c:numCache>
                <c:formatCode>0.00</c:formatCode>
                <c:ptCount val="3"/>
                <c:pt idx="0">
                  <c:v>60</c:v>
                </c:pt>
                <c:pt idx="1">
                  <c:v>60</c:v>
                </c:pt>
                <c:pt idx="2">
                  <c:v>23.809523809523807</c:v>
                </c:pt>
              </c:numCache>
            </c:numRef>
          </c:val>
          <c:smooth val="0"/>
          <c:extLst>
            <c:ext xmlns:c16="http://schemas.microsoft.com/office/drawing/2014/chart" uri="{C3380CC4-5D6E-409C-BE32-E72D297353CC}">
              <c16:uniqueId val="{00000001-565B-4028-9FB6-176AA8ACF8BD}"/>
            </c:ext>
          </c:extLst>
        </c:ser>
        <c:ser>
          <c:idx val="2"/>
          <c:order val="2"/>
          <c:tx>
            <c:strRef>
              <c:f>'Shareholding Pattern'!$H$10</c:f>
              <c:strCache>
                <c:ptCount val="1"/>
                <c:pt idx="0">
                  <c:v>MUKESH KUMAR AGRAWAL</c:v>
                </c:pt>
              </c:strCache>
            </c:strRef>
          </c:tx>
          <c:marker>
            <c:symbol val="none"/>
          </c:marker>
          <c:val>
            <c:numRef>
              <c:f>'Shareholding Pattern'!$I$10:$K$10</c:f>
              <c:numCache>
                <c:formatCode>0.00</c:formatCode>
                <c:ptCount val="3"/>
                <c:pt idx="0">
                  <c:v>0</c:v>
                </c:pt>
                <c:pt idx="1">
                  <c:v>0</c:v>
                </c:pt>
                <c:pt idx="2">
                  <c:v>33.333333333333329</c:v>
                </c:pt>
              </c:numCache>
            </c:numRef>
          </c:val>
          <c:smooth val="0"/>
          <c:extLst>
            <c:ext xmlns:c16="http://schemas.microsoft.com/office/drawing/2014/chart" uri="{C3380CC4-5D6E-409C-BE32-E72D297353CC}">
              <c16:uniqueId val="{00000000-E66F-4839-BCB8-31D8A190C7EA}"/>
            </c:ext>
          </c:extLst>
        </c:ser>
        <c:ser>
          <c:idx val="3"/>
          <c:order val="3"/>
          <c:tx>
            <c:strRef>
              <c:f>'Shareholding Pattern'!$H$11</c:f>
              <c:strCache>
                <c:ptCount val="1"/>
                <c:pt idx="0">
                  <c:v>NIRMALA DEVI</c:v>
                </c:pt>
              </c:strCache>
            </c:strRef>
          </c:tx>
          <c:marker>
            <c:symbol val="none"/>
          </c:marker>
          <c:val>
            <c:numRef>
              <c:f>'Shareholding Pattern'!$I$11:$K$11</c:f>
              <c:numCache>
                <c:formatCode>0.00</c:formatCode>
                <c:ptCount val="3"/>
                <c:pt idx="0">
                  <c:v>0</c:v>
                </c:pt>
                <c:pt idx="1">
                  <c:v>0</c:v>
                </c:pt>
                <c:pt idx="2">
                  <c:v>19.047619047619047</c:v>
                </c:pt>
              </c:numCache>
            </c:numRef>
          </c:val>
          <c:smooth val="0"/>
          <c:extLst>
            <c:ext xmlns:c16="http://schemas.microsoft.com/office/drawing/2014/chart" uri="{C3380CC4-5D6E-409C-BE32-E72D297353CC}">
              <c16:uniqueId val="{00000001-E66F-4839-BCB8-31D8A190C7EA}"/>
            </c:ext>
          </c:extLst>
        </c:ser>
        <c:ser>
          <c:idx val="4"/>
          <c:order val="4"/>
          <c:tx>
            <c:strRef>
              <c:f>'Shareholding Pattern'!$H$12</c:f>
              <c:strCache>
                <c:ptCount val="1"/>
                <c:pt idx="0">
                  <c:v>KAMESH KUMAR AGARWAL</c:v>
                </c:pt>
              </c:strCache>
            </c:strRef>
          </c:tx>
          <c:marker>
            <c:symbol val="none"/>
          </c:marker>
          <c:val>
            <c:numRef>
              <c:f>'Shareholding Pattern'!$I$12:$K$12</c:f>
              <c:numCache>
                <c:formatCode>0.00</c:formatCode>
                <c:ptCount val="3"/>
                <c:pt idx="0">
                  <c:v>0</c:v>
                </c:pt>
                <c:pt idx="1">
                  <c:v>0</c:v>
                </c:pt>
                <c:pt idx="2">
                  <c:v>19.047619047619047</c:v>
                </c:pt>
              </c:numCache>
            </c:numRef>
          </c:val>
          <c:smooth val="0"/>
          <c:extLst>
            <c:ext xmlns:c16="http://schemas.microsoft.com/office/drawing/2014/chart" uri="{C3380CC4-5D6E-409C-BE32-E72D297353CC}">
              <c16:uniqueId val="{00000002-E66F-4839-BCB8-31D8A190C7EA}"/>
            </c:ext>
          </c:extLst>
        </c:ser>
        <c:ser>
          <c:idx val="5"/>
          <c:order val="5"/>
          <c:tx>
            <c:strRef>
              <c:f>'Shareholding Pattern'!$H$13</c:f>
              <c:strCache>
                <c:ptCount val="1"/>
                <c:pt idx="0">
                  <c:v>DINESH KUMAR AGARWAL</c:v>
                </c:pt>
              </c:strCache>
            </c:strRef>
          </c:tx>
          <c:marker>
            <c:symbol val="none"/>
          </c:marker>
          <c:val>
            <c:numRef>
              <c:f>'Shareholding Pattern'!$I$13:$K$13</c:f>
              <c:numCache>
                <c:formatCode>0.00</c:formatCode>
                <c:ptCount val="3"/>
                <c:pt idx="0">
                  <c:v>0</c:v>
                </c:pt>
                <c:pt idx="1">
                  <c:v>0</c:v>
                </c:pt>
                <c:pt idx="2">
                  <c:v>19.047619047619047</c:v>
                </c:pt>
              </c:numCache>
            </c:numRef>
          </c:val>
          <c:smooth val="0"/>
          <c:extLst>
            <c:ext xmlns:c16="http://schemas.microsoft.com/office/drawing/2014/chart" uri="{C3380CC4-5D6E-409C-BE32-E72D297353CC}">
              <c16:uniqueId val="{00000003-E66F-4839-BCB8-31D8A190C7EA}"/>
            </c:ext>
          </c:extLst>
        </c:ser>
        <c:ser>
          <c:idx val="6"/>
          <c:order val="6"/>
          <c:tx>
            <c:strRef>
              <c:f>'Shareholding Pattern'!$H$14</c:f>
              <c:strCache>
                <c:ptCount val="1"/>
                <c:pt idx="0">
                  <c:v>SAMARTH AGARWAL</c:v>
                </c:pt>
              </c:strCache>
            </c:strRef>
          </c:tx>
          <c:marker>
            <c:symbol val="none"/>
          </c:marker>
          <c:val>
            <c:numRef>
              <c:f>'Shareholding Pattern'!$I$14:$K$14</c:f>
              <c:numCache>
                <c:formatCode>0.00</c:formatCode>
                <c:ptCount val="3"/>
                <c:pt idx="0">
                  <c:v>0</c:v>
                </c:pt>
                <c:pt idx="1">
                  <c:v>0</c:v>
                </c:pt>
                <c:pt idx="2">
                  <c:v>19.047619047619047</c:v>
                </c:pt>
              </c:numCache>
            </c:numRef>
          </c:val>
          <c:smooth val="0"/>
          <c:extLst>
            <c:ext xmlns:c16="http://schemas.microsoft.com/office/drawing/2014/chart" uri="{C3380CC4-5D6E-409C-BE32-E72D297353CC}">
              <c16:uniqueId val="{00000004-E66F-4839-BCB8-31D8A190C7EA}"/>
            </c:ext>
          </c:extLst>
        </c:ser>
        <c:ser>
          <c:idx val="7"/>
          <c:order val="7"/>
          <c:tx>
            <c:strRef>
              <c:f>'Shareholding Pattern'!$H$15</c:f>
              <c:strCache>
                <c:ptCount val="1"/>
                <c:pt idx="0">
                  <c:v>MAMTA AGARWAL</c:v>
                </c:pt>
              </c:strCache>
            </c:strRef>
          </c:tx>
          <c:marker>
            <c:symbol val="none"/>
          </c:marker>
          <c:val>
            <c:numRef>
              <c:f>'Shareholding Pattern'!$I$15:$K$15</c:f>
              <c:numCache>
                <c:formatCode>0.00</c:formatCode>
                <c:ptCount val="3"/>
                <c:pt idx="0">
                  <c:v>0</c:v>
                </c:pt>
                <c:pt idx="1">
                  <c:v>0</c:v>
                </c:pt>
                <c:pt idx="2">
                  <c:v>19.047619047619047</c:v>
                </c:pt>
              </c:numCache>
            </c:numRef>
          </c:val>
          <c:smooth val="0"/>
          <c:extLst>
            <c:ext xmlns:c16="http://schemas.microsoft.com/office/drawing/2014/chart" uri="{C3380CC4-5D6E-409C-BE32-E72D297353CC}">
              <c16:uniqueId val="{00000005-E66F-4839-BCB8-31D8A190C7EA}"/>
            </c:ext>
          </c:extLst>
        </c:ser>
        <c:ser>
          <c:idx val="8"/>
          <c:order val="8"/>
          <c:tx>
            <c:strRef>
              <c:f>'Shareholding Pattern'!$H$16</c:f>
              <c:strCache>
                <c:ptCount val="1"/>
                <c:pt idx="0">
                  <c:v>RUCHI AGARWAL</c:v>
                </c:pt>
              </c:strCache>
            </c:strRef>
          </c:tx>
          <c:marker>
            <c:symbol val="none"/>
          </c:marker>
          <c:val>
            <c:numRef>
              <c:f>'Shareholding Pattern'!$I$16:$K$16</c:f>
              <c:numCache>
                <c:formatCode>0.00</c:formatCode>
                <c:ptCount val="3"/>
                <c:pt idx="0">
                  <c:v>0</c:v>
                </c:pt>
                <c:pt idx="1">
                  <c:v>0</c:v>
                </c:pt>
                <c:pt idx="2">
                  <c:v>19.047619047619047</c:v>
                </c:pt>
              </c:numCache>
            </c:numRef>
          </c:val>
          <c:smooth val="0"/>
          <c:extLst>
            <c:ext xmlns:c16="http://schemas.microsoft.com/office/drawing/2014/chart" uri="{C3380CC4-5D6E-409C-BE32-E72D297353CC}">
              <c16:uniqueId val="{00000006-E66F-4839-BCB8-31D8A190C7EA}"/>
            </c:ext>
          </c:extLst>
        </c:ser>
        <c:ser>
          <c:idx val="9"/>
          <c:order val="9"/>
          <c:tx>
            <c:strRef>
              <c:f>'Shareholding Pattern'!$H$17</c:f>
              <c:strCache>
                <c:ptCount val="1"/>
                <c:pt idx="0">
                  <c:v>REKHA AGARWAL</c:v>
                </c:pt>
              </c:strCache>
            </c:strRef>
          </c:tx>
          <c:marker>
            <c:symbol val="none"/>
          </c:marker>
          <c:val>
            <c:numRef>
              <c:f>'Shareholding Pattern'!$I$17:$K$17</c:f>
              <c:numCache>
                <c:formatCode>0.00</c:formatCode>
                <c:ptCount val="3"/>
                <c:pt idx="0">
                  <c:v>0</c:v>
                </c:pt>
                <c:pt idx="1">
                  <c:v>0</c:v>
                </c:pt>
                <c:pt idx="2">
                  <c:v>19.047619047619047</c:v>
                </c:pt>
              </c:numCache>
            </c:numRef>
          </c:val>
          <c:smooth val="0"/>
          <c:extLst>
            <c:ext xmlns:c16="http://schemas.microsoft.com/office/drawing/2014/chart" uri="{C3380CC4-5D6E-409C-BE32-E72D297353CC}">
              <c16:uniqueId val="{00000007-E66F-4839-BCB8-31D8A190C7EA}"/>
            </c:ext>
          </c:extLst>
        </c:ser>
        <c:dLbls>
          <c:showLegendKey val="0"/>
          <c:showVal val="0"/>
          <c:showCatName val="0"/>
          <c:showSerName val="0"/>
          <c:showPercent val="0"/>
          <c:showBubbleSize val="0"/>
        </c:dLbls>
        <c:smooth val="0"/>
        <c:axId val="1318856786"/>
        <c:axId val="686909048"/>
      </c:lineChart>
      <c:catAx>
        <c:axId val="1318856786"/>
        <c:scaling>
          <c:orientation val="minMax"/>
        </c:scaling>
        <c:delete val="0"/>
        <c:axPos val="b"/>
        <c:title>
          <c:tx>
            <c:rich>
              <a:bodyPr rot="0" vert="horz"/>
              <a:lstStyle/>
              <a:p>
                <a:pPr>
                  <a:defRPr/>
                </a:pPr>
                <a:endParaRPr lang="en-GB"/>
              </a:p>
            </c:rich>
          </c:tx>
          <c:overlay val="0"/>
          <c:spPr>
            <a:noFill/>
            <a:ln>
              <a:noFill/>
            </a:ln>
            <a:effectLst/>
          </c:spPr>
        </c:title>
        <c:numFmt formatCode="m/d/yyyy" sourceLinked="1"/>
        <c:majorTickMark val="none"/>
        <c:minorTickMark val="none"/>
        <c:tickLblPos val="nextTo"/>
        <c:spPr>
          <a:noFill/>
          <a:ln w="9525" cap="flat" cmpd="sng" algn="ctr">
            <a:solidFill>
              <a:schemeClr val="lt1">
                <a:lumMod val="95000"/>
                <a:alpha val="10000"/>
              </a:schemeClr>
            </a:solidFill>
            <a:round/>
          </a:ln>
          <a:effectLst/>
        </c:spPr>
        <c:txPr>
          <a:bodyPr rot="-60000000" vert="horz"/>
          <a:lstStyle/>
          <a:p>
            <a:pPr>
              <a:defRPr/>
            </a:pPr>
            <a:endParaRPr lang="en-US"/>
          </a:p>
        </c:txPr>
        <c:crossAx val="686909048"/>
        <c:crosses val="autoZero"/>
        <c:auto val="1"/>
        <c:lblAlgn val="ctr"/>
        <c:lblOffset val="100"/>
        <c:noMultiLvlLbl val="1"/>
      </c:catAx>
      <c:valAx>
        <c:axId val="686909048"/>
        <c:scaling>
          <c:orientation val="minMax"/>
        </c:scaling>
        <c:delete val="0"/>
        <c:axPos val="l"/>
        <c:majorGridlines>
          <c:spPr>
            <a:ln w="9525" cap="flat" cmpd="sng" algn="ctr">
              <a:solidFill>
                <a:schemeClr val="tx1">
                  <a:alpha val="10000"/>
                </a:schemeClr>
              </a:solidFill>
              <a:round/>
            </a:ln>
            <a:effectLst/>
          </c:spPr>
        </c:majorGridlines>
        <c:title>
          <c:tx>
            <c:rich>
              <a:bodyPr rot="-5400000" vert="horz"/>
              <a:lstStyle/>
              <a:p>
                <a:pPr>
                  <a:defRPr/>
                </a:pPr>
                <a:endParaRPr lang="en-GB"/>
              </a:p>
            </c:rich>
          </c:tx>
          <c:overlay val="0"/>
          <c:spPr>
            <a:noFill/>
            <a:ln>
              <a:noFill/>
            </a:ln>
            <a:effectLst/>
          </c:spPr>
        </c:title>
        <c:numFmt formatCode="0.00" sourceLinked="1"/>
        <c:majorTickMark val="none"/>
        <c:minorTickMark val="none"/>
        <c:tickLblPos val="nextTo"/>
        <c:spPr>
          <a:noFill/>
          <a:ln>
            <a:noFill/>
          </a:ln>
          <a:effectLst/>
        </c:spPr>
        <c:txPr>
          <a:bodyPr rot="-60000000" vert="horz"/>
          <a:lstStyle/>
          <a:p>
            <a:pPr>
              <a:defRPr/>
            </a:pPr>
            <a:endParaRPr lang="en-US"/>
          </a:p>
        </c:txPr>
        <c:crossAx val="1318856786"/>
        <c:crosses val="autoZero"/>
        <c:crossBetween val="between"/>
      </c:valAx>
      <c:spPr>
        <a:noFill/>
        <a:ln>
          <a:noFill/>
        </a:ln>
        <a:effectLst/>
      </c:spPr>
    </c:plotArea>
    <c:legend>
      <c:legendPos val="r"/>
      <c:overlay val="0"/>
      <c:spPr>
        <a:noFill/>
        <a:ln>
          <a:noFill/>
        </a:ln>
        <a:effectLst/>
      </c:spPr>
      <c:txPr>
        <a:bodyPr rot="0" vert="horz"/>
        <a:lstStyle/>
        <a:p>
          <a:pPr>
            <a:defRPr/>
          </a:pPr>
          <a:endParaRPr lang="en-US"/>
        </a:p>
      </c:txPr>
    </c:legend>
    <c:plotVisOnly val="1"/>
    <c:dispBlanksAs val="zero"/>
    <c:showDLblsOverMax val="1"/>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FY22</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GST!$B$37:$C$48</c:f>
              <c:strCache>
                <c:ptCount val="12"/>
                <c:pt idx="0">
                  <c:v>Sep-21</c:v>
                </c:pt>
                <c:pt idx="1">
                  <c:v>Oct-21</c:v>
                </c:pt>
                <c:pt idx="2">
                  <c:v>Nov-21</c:v>
                </c:pt>
                <c:pt idx="3">
                  <c:v>Dec-21</c:v>
                </c:pt>
                <c:pt idx="4">
                  <c:v>Jan-22</c:v>
                </c:pt>
                <c:pt idx="5">
                  <c:v>Feb-22</c:v>
                </c:pt>
                <c:pt idx="6">
                  <c:v>Mar-22</c:v>
                </c:pt>
                <c:pt idx="7">
                  <c:v>Apr-22</c:v>
                </c:pt>
                <c:pt idx="8">
                  <c:v>May-22</c:v>
                </c:pt>
                <c:pt idx="9">
                  <c:v>Jun-22</c:v>
                </c:pt>
                <c:pt idx="10">
                  <c:v>Jul-22</c:v>
                </c:pt>
                <c:pt idx="11">
                  <c:v>Aug-22</c:v>
                </c:pt>
              </c:strCache>
            </c:strRef>
          </c:cat>
          <c:val>
            <c:numRef>
              <c:f>GST!$G$37:$G$48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362-476F-8CAF-6BCA3379529B}"/>
            </c:ext>
          </c:extLst>
        </c:ser>
        <c:ser>
          <c:idx val="1"/>
          <c:order val="1"/>
          <c:tx>
            <c:v>Taxable Supplies</c:v>
          </c:tx>
          <c:spPr>
            <a:ln w="31750" cap="rnd">
              <a:solidFill>
                <a:srgbClr val="3C3C3C"/>
              </a:solidFill>
              <a:round/>
            </a:ln>
            <a:effectLst/>
          </c:spPr>
          <c:marker>
            <c:symbol val="none"/>
          </c:marker>
          <c:cat>
            <c:strRef>
              <c:f>GST!$B$37:$C$48</c:f>
              <c:strCache>
                <c:ptCount val="12"/>
                <c:pt idx="0">
                  <c:v>Sep-21</c:v>
                </c:pt>
                <c:pt idx="1">
                  <c:v>Oct-21</c:v>
                </c:pt>
                <c:pt idx="2">
                  <c:v>Nov-21</c:v>
                </c:pt>
                <c:pt idx="3">
                  <c:v>Dec-21</c:v>
                </c:pt>
                <c:pt idx="4">
                  <c:v>Jan-22</c:v>
                </c:pt>
                <c:pt idx="5">
                  <c:v>Feb-22</c:v>
                </c:pt>
                <c:pt idx="6">
                  <c:v>Mar-22</c:v>
                </c:pt>
                <c:pt idx="7">
                  <c:v>Apr-22</c:v>
                </c:pt>
                <c:pt idx="8">
                  <c:v>May-22</c:v>
                </c:pt>
                <c:pt idx="9">
                  <c:v>Jun-22</c:v>
                </c:pt>
                <c:pt idx="10">
                  <c:v>Jul-22</c:v>
                </c:pt>
                <c:pt idx="11">
                  <c:v>Aug-22</c:v>
                </c:pt>
              </c:strCache>
            </c:strRef>
          </c:cat>
          <c:val>
            <c:numRef>
              <c:f>GST!$H$37:$H$48</c:f>
              <c:numCache>
                <c:formatCode>#,##0.00</c:formatCode>
                <c:ptCount val="12"/>
              </c:numCache>
            </c:numRef>
          </c:val>
          <c:smooth val="0"/>
          <c:extLst>
            <c:ext xmlns:c16="http://schemas.microsoft.com/office/drawing/2014/chart" uri="{C3380CC4-5D6E-409C-BE32-E72D297353CC}">
              <c16:uniqueId val="{00000002-4FB3-4048-AD7F-D888FC91F76F}"/>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8308956160062359"/>
          <c:y val="0.90937156872858138"/>
          <c:w val="0.63382063320971194"/>
          <c:h val="6.59097752756977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FY23</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GST!$B$49:$C$60</c:f>
              <c:strCache>
                <c:ptCount val="12"/>
                <c:pt idx="0">
                  <c:v>Sep-22</c:v>
                </c:pt>
                <c:pt idx="1">
                  <c:v>Oct-22</c:v>
                </c:pt>
                <c:pt idx="2">
                  <c:v>Nov-22</c:v>
                </c:pt>
                <c:pt idx="3">
                  <c:v>Dec-22</c:v>
                </c:pt>
                <c:pt idx="4">
                  <c:v>Jan-23</c:v>
                </c:pt>
                <c:pt idx="5">
                  <c:v>Feb-23</c:v>
                </c:pt>
                <c:pt idx="6">
                  <c:v>Mar-23</c:v>
                </c:pt>
                <c:pt idx="7">
                  <c:v>Apr-23</c:v>
                </c:pt>
                <c:pt idx="8">
                  <c:v>May-23</c:v>
                </c:pt>
                <c:pt idx="9">
                  <c:v>Jun-23</c:v>
                </c:pt>
                <c:pt idx="10">
                  <c:v>Jul-23</c:v>
                </c:pt>
                <c:pt idx="11">
                  <c:v>Aug-23</c:v>
                </c:pt>
              </c:strCache>
            </c:strRef>
          </c:cat>
          <c:val>
            <c:numRef>
              <c:f>GST!$G$49:$G$60</c:f>
              <c:numCache>
                <c:formatCode>#,##0.00</c:formatCode>
                <c:ptCount val="12"/>
                <c:pt idx="0">
                  <c:v>0</c:v>
                </c:pt>
                <c:pt idx="1">
                  <c:v>0</c:v>
                </c:pt>
                <c:pt idx="2">
                  <c:v>0</c:v>
                </c:pt>
                <c:pt idx="3">
                  <c:v>0</c:v>
                </c:pt>
                <c:pt idx="4">
                  <c:v>0</c:v>
                </c:pt>
                <c:pt idx="5">
                  <c:v>0</c:v>
                </c:pt>
                <c:pt idx="6">
                  <c:v>0</c:v>
                </c:pt>
                <c:pt idx="7">
                  <c:v>8431041</c:v>
                </c:pt>
                <c:pt idx="8">
                  <c:v>15235120</c:v>
                </c:pt>
                <c:pt idx="9">
                  <c:v>8465212.6799999997</c:v>
                </c:pt>
                <c:pt idx="10">
                  <c:v>13647460.67</c:v>
                </c:pt>
                <c:pt idx="11">
                  <c:v>334336907.51999998</c:v>
                </c:pt>
              </c:numCache>
            </c:numRef>
          </c:val>
          <c:smooth val="0"/>
          <c:extLst>
            <c:ext xmlns:c16="http://schemas.microsoft.com/office/drawing/2014/chart" uri="{C3380CC4-5D6E-409C-BE32-E72D297353CC}">
              <c16:uniqueId val="{00000000-CECA-4FFE-941A-A330141799FA}"/>
            </c:ext>
          </c:extLst>
        </c:ser>
        <c:ser>
          <c:idx val="1"/>
          <c:order val="1"/>
          <c:tx>
            <c:v>Taxable Purchases</c:v>
          </c:tx>
          <c:spPr>
            <a:ln w="31750" cap="rnd">
              <a:solidFill>
                <a:srgbClr val="3C3C3C"/>
              </a:solidFill>
              <a:round/>
            </a:ln>
            <a:effectLst/>
          </c:spPr>
          <c:marker>
            <c:symbol val="none"/>
          </c:marker>
          <c:cat>
            <c:strRef>
              <c:f>GST!$B$49:$C$60</c:f>
              <c:strCache>
                <c:ptCount val="12"/>
                <c:pt idx="0">
                  <c:v>Sep-22</c:v>
                </c:pt>
                <c:pt idx="1">
                  <c:v>Oct-22</c:v>
                </c:pt>
                <c:pt idx="2">
                  <c:v>Nov-22</c:v>
                </c:pt>
                <c:pt idx="3">
                  <c:v>Dec-22</c:v>
                </c:pt>
                <c:pt idx="4">
                  <c:v>Jan-23</c:v>
                </c:pt>
                <c:pt idx="5">
                  <c:v>Feb-23</c:v>
                </c:pt>
                <c:pt idx="6">
                  <c:v>Mar-23</c:v>
                </c:pt>
                <c:pt idx="7">
                  <c:v>Apr-23</c:v>
                </c:pt>
                <c:pt idx="8">
                  <c:v>May-23</c:v>
                </c:pt>
                <c:pt idx="9">
                  <c:v>Jun-23</c:v>
                </c:pt>
                <c:pt idx="10">
                  <c:v>Jul-23</c:v>
                </c:pt>
                <c:pt idx="11">
                  <c:v>Aug-23</c:v>
                </c:pt>
              </c:strCache>
            </c:strRef>
          </c:cat>
          <c:val>
            <c:numRef>
              <c:f>GST!$H$49:$H$60</c:f>
              <c:numCache>
                <c:formatCode>#,##0.00</c:formatCode>
                <c:ptCount val="12"/>
              </c:numCache>
            </c:numRef>
          </c:val>
          <c:smooth val="0"/>
          <c:extLst>
            <c:ext xmlns:c16="http://schemas.microsoft.com/office/drawing/2014/chart" uri="{C3380CC4-5D6E-409C-BE32-E72D297353CC}">
              <c16:uniqueId val="{00000001-CECA-4FFE-941A-A330141799FA}"/>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7336617169429164"/>
          <c:y val="0.90999933228318419"/>
          <c:w val="0.64717937655053392"/>
          <c:h val="6.86673254245986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0"/>
          <c:order val="0"/>
          <c:tx>
            <c:strRef>
              <c:f>GST!$R$48</c:f>
              <c:strCache>
                <c:ptCount val="1"/>
                <c:pt idx="0">
                  <c:v>Sales</c:v>
                </c:pt>
              </c:strCache>
            </c:strRef>
          </c:tx>
          <c:spPr>
            <a:solidFill>
              <a:srgbClr val="D53814"/>
            </a:solidFill>
            <a:ln>
              <a:noFill/>
            </a:ln>
            <a:effectLst/>
          </c:spPr>
          <c:invertIfNegative val="0"/>
          <c:cat>
            <c:strRef>
              <c:f>GST!$Q$49:$Q$50</c:f>
              <c:strCache>
                <c:ptCount val="2"/>
                <c:pt idx="0">
                  <c:v>2021-2022</c:v>
                </c:pt>
                <c:pt idx="1">
                  <c:v>2022-2023</c:v>
                </c:pt>
              </c:strCache>
            </c:strRef>
          </c:cat>
          <c:val>
            <c:numRef>
              <c:f>GST!$R$49:$R$50</c:f>
              <c:numCache>
                <c:formatCode>#,##0.00</c:formatCode>
                <c:ptCount val="2"/>
                <c:pt idx="0">
                  <c:v>0</c:v>
                </c:pt>
                <c:pt idx="1">
                  <c:v>380115741.87</c:v>
                </c:pt>
              </c:numCache>
            </c:numRef>
          </c:val>
          <c:extLst>
            <c:ext xmlns:c16="http://schemas.microsoft.com/office/drawing/2014/chart" uri="{C3380CC4-5D6E-409C-BE32-E72D297353CC}">
              <c16:uniqueId val="{00000009-127D-464E-AA81-5CFFC5972017}"/>
            </c:ext>
          </c:extLst>
        </c:ser>
        <c:dLbls>
          <c:showLegendKey val="0"/>
          <c:showVal val="0"/>
          <c:showCatName val="0"/>
          <c:showSerName val="0"/>
          <c:showPercent val="0"/>
          <c:showBubbleSize val="0"/>
        </c:dLbls>
        <c:gapWidth val="182"/>
        <c:axId val="622580778"/>
        <c:axId val="389432420"/>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Purchase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1"/>
          <c:order val="1"/>
          <c:tx>
            <c:strRef>
              <c:f>GST!$S$48</c:f>
              <c:strCache>
                <c:ptCount val="1"/>
                <c:pt idx="0">
                  <c:v>Purchases</c:v>
                </c:pt>
              </c:strCache>
            </c:strRef>
          </c:tx>
          <c:spPr>
            <a:solidFill>
              <a:srgbClr val="7B1E29"/>
            </a:solidFill>
            <a:ln>
              <a:noFill/>
            </a:ln>
            <a:effectLst/>
          </c:spPr>
          <c:invertIfNegative val="0"/>
          <c:cat>
            <c:strRef>
              <c:f>GST!$Q$49:$Q$50</c:f>
              <c:strCache>
                <c:ptCount val="2"/>
                <c:pt idx="0">
                  <c:v>2021-2022</c:v>
                </c:pt>
                <c:pt idx="1">
                  <c:v>2022-2023</c:v>
                </c:pt>
              </c:strCache>
            </c:strRef>
          </c:cat>
          <c:val>
            <c:numRef>
              <c:f>GST!$S$49:$S$50</c:f>
              <c:numCache>
                <c:formatCode>#,##0.00</c:formatCode>
                <c:ptCount val="2"/>
                <c:pt idx="0">
                  <c:v>0</c:v>
                </c:pt>
                <c:pt idx="1">
                  <c:v>0</c:v>
                </c:pt>
              </c:numCache>
            </c:numRef>
          </c:val>
          <c:extLst>
            <c:ext xmlns:c16="http://schemas.microsoft.com/office/drawing/2014/chart" uri="{C3380CC4-5D6E-409C-BE32-E72D297353CC}">
              <c16:uniqueId val="{00000001-486E-419B-821E-9D2450B7398E}"/>
            </c:ext>
          </c:extLst>
        </c:ser>
        <c:dLbls>
          <c:showLegendKey val="0"/>
          <c:showVal val="0"/>
          <c:showCatName val="0"/>
          <c:showSerName val="0"/>
          <c:showPercent val="0"/>
          <c:showBubbleSize val="0"/>
        </c:dLbls>
        <c:gapWidth val="182"/>
        <c:axId val="622580778"/>
        <c:axId val="389432420"/>
        <c:extLst>
          <c:ext xmlns:c15="http://schemas.microsoft.com/office/drawing/2012/chart" uri="{02D57815-91ED-43cb-92C2-25804820EDAC}">
            <c15:filteredBarSeries>
              <c15:ser>
                <c:idx val="0"/>
                <c:order val="0"/>
                <c:tx>
                  <c:strRef>
                    <c:extLst>
                      <c:ext uri="{02D57815-91ED-43cb-92C2-25804820EDAC}">
                        <c15:formulaRef>
                          <c15:sqref>GST!$R$48</c15:sqref>
                        </c15:formulaRef>
                      </c:ext>
                    </c:extLst>
                    <c:strCache>
                      <c:ptCount val="1"/>
                      <c:pt idx="0">
                        <c:v>Sales</c:v>
                      </c:pt>
                    </c:strCache>
                  </c:strRef>
                </c:tx>
                <c:spPr>
                  <a:solidFill>
                    <a:schemeClr val="accent1"/>
                  </a:solidFill>
                  <a:ln>
                    <a:noFill/>
                  </a:ln>
                  <a:effectLst/>
                </c:spPr>
                <c:invertIfNegative val="0"/>
                <c:cat>
                  <c:strRef>
                    <c:extLst>
                      <c:ext uri="{02D57815-91ED-43cb-92C2-25804820EDAC}">
                        <c15:formulaRef>
                          <c15:sqref>GST!$Q$49:$Q$50</c15:sqref>
                        </c15:formulaRef>
                      </c:ext>
                    </c:extLst>
                    <c:strCache>
                      <c:ptCount val="2"/>
                      <c:pt idx="0">
                        <c:v>2021-2022</c:v>
                      </c:pt>
                      <c:pt idx="1">
                        <c:v>2022-2023</c:v>
                      </c:pt>
                    </c:strCache>
                  </c:strRef>
                </c:cat>
                <c:val>
                  <c:numRef>
                    <c:extLst>
                      <c:ext uri="{02D57815-91ED-43cb-92C2-25804820EDAC}">
                        <c15:formulaRef>
                          <c15:sqref>GST!$R$49:$R$50</c15:sqref>
                        </c15:formulaRef>
                      </c:ext>
                    </c:extLst>
                    <c:numCache>
                      <c:formatCode>#,##0.00</c:formatCode>
                      <c:ptCount val="2"/>
                      <c:pt idx="0">
                        <c:v>0</c:v>
                      </c:pt>
                      <c:pt idx="1">
                        <c:v>380115741.87</c:v>
                      </c:pt>
                    </c:numCache>
                  </c:numRef>
                </c:val>
                <c:extLst>
                  <c:ext xmlns:c16="http://schemas.microsoft.com/office/drawing/2014/chart" uri="{C3380CC4-5D6E-409C-BE32-E72D297353CC}">
                    <c16:uniqueId val="{00000000-486E-419B-821E-9D2450B7398E}"/>
                  </c:ext>
                </c:extLst>
              </c15:ser>
            </c15:filteredBarSeries>
          </c:ext>
        </c:extLst>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4461376593716"/>
          <c:y val="0.16379576481128094"/>
          <c:w val="0.86909133095817526"/>
          <c:h val="0.44327569586423665"/>
        </c:manualLayout>
      </c:layout>
      <c:barChart>
        <c:barDir val="col"/>
        <c:grouping val="clustered"/>
        <c:varyColors val="0"/>
        <c:ser>
          <c:idx val="0"/>
          <c:order val="0"/>
          <c:tx>
            <c:strRef>
              <c:f>GST!$Q$55</c:f>
              <c:strCache>
                <c:ptCount val="1"/>
                <c:pt idx="0">
                  <c:v>2021-2022</c:v>
                </c:pt>
              </c:strCache>
            </c:strRef>
          </c:tx>
          <c:spPr>
            <a:solidFill>
              <a:srgbClr val="7B1E29"/>
            </a:solidFill>
            <a:ln>
              <a:solidFill>
                <a:srgbClr val="7B1E29"/>
              </a:solidFill>
            </a:ln>
            <a:effectLst/>
          </c:spPr>
          <c:invertIfNegative val="0"/>
          <c:cat>
            <c:numRef>
              <c:f>GST!$R$54:$AC$54</c:f>
              <c:numCache>
                <c:formatCode>mmm</c:formatCode>
                <c:ptCount val="12"/>
                <c:pt idx="0">
                  <c:v>44440</c:v>
                </c:pt>
                <c:pt idx="1">
                  <c:v>44470</c:v>
                </c:pt>
                <c:pt idx="2">
                  <c:v>44501</c:v>
                </c:pt>
                <c:pt idx="3">
                  <c:v>44531</c:v>
                </c:pt>
                <c:pt idx="4">
                  <c:v>44562</c:v>
                </c:pt>
                <c:pt idx="5">
                  <c:v>44593</c:v>
                </c:pt>
                <c:pt idx="6">
                  <c:v>44621</c:v>
                </c:pt>
                <c:pt idx="7">
                  <c:v>44652</c:v>
                </c:pt>
                <c:pt idx="8">
                  <c:v>44682</c:v>
                </c:pt>
                <c:pt idx="9">
                  <c:v>44713</c:v>
                </c:pt>
                <c:pt idx="10">
                  <c:v>44743</c:v>
                </c:pt>
                <c:pt idx="11">
                  <c:v>44774</c:v>
                </c:pt>
              </c:numCache>
            </c:numRef>
          </c:cat>
          <c:val>
            <c:numRef>
              <c:f>GST!$R$55:$AC$55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A456-43A8-A9E1-85454A34169A}"/>
            </c:ext>
          </c:extLst>
        </c:ser>
        <c:ser>
          <c:idx val="1"/>
          <c:order val="1"/>
          <c:tx>
            <c:strRef>
              <c:f>GST!$Q$56</c:f>
              <c:strCache>
                <c:ptCount val="1"/>
                <c:pt idx="0">
                  <c:v>2022-2023</c:v>
                </c:pt>
              </c:strCache>
            </c:strRef>
          </c:tx>
          <c:spPr>
            <a:solidFill>
              <a:srgbClr val="D53814"/>
            </a:solidFill>
            <a:ln>
              <a:noFill/>
            </a:ln>
            <a:effectLst/>
          </c:spPr>
          <c:invertIfNegative val="0"/>
          <c:cat>
            <c:numRef>
              <c:f>GST!$R$54:$AC$54</c:f>
              <c:numCache>
                <c:formatCode>mmm</c:formatCode>
                <c:ptCount val="12"/>
                <c:pt idx="0">
                  <c:v>44440</c:v>
                </c:pt>
                <c:pt idx="1">
                  <c:v>44470</c:v>
                </c:pt>
                <c:pt idx="2">
                  <c:v>44501</c:v>
                </c:pt>
                <c:pt idx="3">
                  <c:v>44531</c:v>
                </c:pt>
                <c:pt idx="4">
                  <c:v>44562</c:v>
                </c:pt>
                <c:pt idx="5">
                  <c:v>44593</c:v>
                </c:pt>
                <c:pt idx="6">
                  <c:v>44621</c:v>
                </c:pt>
                <c:pt idx="7">
                  <c:v>44652</c:v>
                </c:pt>
                <c:pt idx="8">
                  <c:v>44682</c:v>
                </c:pt>
                <c:pt idx="9">
                  <c:v>44713</c:v>
                </c:pt>
                <c:pt idx="10">
                  <c:v>44743</c:v>
                </c:pt>
                <c:pt idx="11">
                  <c:v>44774</c:v>
                </c:pt>
              </c:numCache>
            </c:numRef>
          </c:cat>
          <c:val>
            <c:numRef>
              <c:f>GST!$R$56:$AC$56</c:f>
              <c:numCache>
                <c:formatCode>#,##0.00</c:formatCode>
                <c:ptCount val="12"/>
                <c:pt idx="0">
                  <c:v>0</c:v>
                </c:pt>
                <c:pt idx="1">
                  <c:v>0</c:v>
                </c:pt>
                <c:pt idx="2">
                  <c:v>0</c:v>
                </c:pt>
                <c:pt idx="3">
                  <c:v>0</c:v>
                </c:pt>
                <c:pt idx="4">
                  <c:v>0</c:v>
                </c:pt>
                <c:pt idx="5">
                  <c:v>0</c:v>
                </c:pt>
                <c:pt idx="6">
                  <c:v>0</c:v>
                </c:pt>
                <c:pt idx="7">
                  <c:v>8431041</c:v>
                </c:pt>
                <c:pt idx="8">
                  <c:v>15235120</c:v>
                </c:pt>
                <c:pt idx="9">
                  <c:v>8465212.6799999997</c:v>
                </c:pt>
                <c:pt idx="10">
                  <c:v>13647460.67</c:v>
                </c:pt>
                <c:pt idx="11">
                  <c:v>334336907.51999998</c:v>
                </c:pt>
              </c:numCache>
            </c:numRef>
          </c:val>
          <c:extLst>
            <c:ext xmlns:c16="http://schemas.microsoft.com/office/drawing/2014/chart" uri="{C3380CC4-5D6E-409C-BE32-E72D297353CC}">
              <c16:uniqueId val="{00000001-A456-43A8-A9E1-85454A34169A}"/>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Purchase</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21286590768511"/>
          <c:y val="0.1747467608951708"/>
          <c:w val="0.87410348228764401"/>
          <c:h val="0.43053819685966815"/>
        </c:manualLayout>
      </c:layout>
      <c:barChart>
        <c:barDir val="col"/>
        <c:grouping val="clustered"/>
        <c:varyColors val="0"/>
        <c:ser>
          <c:idx val="0"/>
          <c:order val="0"/>
          <c:tx>
            <c:strRef>
              <c:f>GST!$Q$60</c:f>
              <c:strCache>
                <c:ptCount val="1"/>
                <c:pt idx="0">
                  <c:v>2021-2022</c:v>
                </c:pt>
              </c:strCache>
            </c:strRef>
          </c:tx>
          <c:spPr>
            <a:solidFill>
              <a:srgbClr val="7B1E29"/>
            </a:solidFill>
            <a:ln>
              <a:noFill/>
            </a:ln>
            <a:effectLst/>
          </c:spPr>
          <c:invertIfNegative val="0"/>
          <c:cat>
            <c:numRef>
              <c:f>GST!$R$59:$AC$59</c:f>
              <c:numCache>
                <c:formatCode>mmm</c:formatCode>
                <c:ptCount val="12"/>
                <c:pt idx="0">
                  <c:v>44440</c:v>
                </c:pt>
                <c:pt idx="1">
                  <c:v>44470</c:v>
                </c:pt>
                <c:pt idx="2">
                  <c:v>44501</c:v>
                </c:pt>
                <c:pt idx="3">
                  <c:v>44531</c:v>
                </c:pt>
                <c:pt idx="4">
                  <c:v>44562</c:v>
                </c:pt>
                <c:pt idx="5">
                  <c:v>44593</c:v>
                </c:pt>
                <c:pt idx="6">
                  <c:v>44621</c:v>
                </c:pt>
                <c:pt idx="7">
                  <c:v>44652</c:v>
                </c:pt>
                <c:pt idx="8">
                  <c:v>44682</c:v>
                </c:pt>
                <c:pt idx="9">
                  <c:v>44713</c:v>
                </c:pt>
                <c:pt idx="10">
                  <c:v>44743</c:v>
                </c:pt>
                <c:pt idx="11">
                  <c:v>44774</c:v>
                </c:pt>
              </c:numCache>
            </c:numRef>
          </c:cat>
          <c:val>
            <c:numRef>
              <c:f>GST!$R$60:$AC$60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3E1-42C6-B1BC-1DFAC212E3A0}"/>
            </c:ext>
          </c:extLst>
        </c:ser>
        <c:ser>
          <c:idx val="1"/>
          <c:order val="1"/>
          <c:tx>
            <c:strRef>
              <c:f>GST!$Q$61</c:f>
              <c:strCache>
                <c:ptCount val="1"/>
                <c:pt idx="0">
                  <c:v>2022-2023</c:v>
                </c:pt>
              </c:strCache>
            </c:strRef>
          </c:tx>
          <c:spPr>
            <a:solidFill>
              <a:srgbClr val="D53814"/>
            </a:solidFill>
            <a:ln>
              <a:noFill/>
            </a:ln>
            <a:effectLst/>
          </c:spPr>
          <c:invertIfNegative val="0"/>
          <c:cat>
            <c:numRef>
              <c:f>GST!$R$59:$AC$59</c:f>
              <c:numCache>
                <c:formatCode>mmm</c:formatCode>
                <c:ptCount val="12"/>
                <c:pt idx="0">
                  <c:v>44440</c:v>
                </c:pt>
                <c:pt idx="1">
                  <c:v>44470</c:v>
                </c:pt>
                <c:pt idx="2">
                  <c:v>44501</c:v>
                </c:pt>
                <c:pt idx="3">
                  <c:v>44531</c:v>
                </c:pt>
                <c:pt idx="4">
                  <c:v>44562</c:v>
                </c:pt>
                <c:pt idx="5">
                  <c:v>44593</c:v>
                </c:pt>
                <c:pt idx="6">
                  <c:v>44621</c:v>
                </c:pt>
                <c:pt idx="7">
                  <c:v>44652</c:v>
                </c:pt>
                <c:pt idx="8">
                  <c:v>44682</c:v>
                </c:pt>
                <c:pt idx="9">
                  <c:v>44713</c:v>
                </c:pt>
                <c:pt idx="10">
                  <c:v>44743</c:v>
                </c:pt>
                <c:pt idx="11">
                  <c:v>44774</c:v>
                </c:pt>
              </c:numCache>
            </c:numRef>
          </c:cat>
          <c:val>
            <c:numRef>
              <c:f>GST!$R$61:$AC$61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3E1-42C6-B1BC-1DFAC212E3A0}"/>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Payments</a:t>
            </a:r>
          </a:p>
        </c:rich>
      </c:tx>
      <c:overlay val="0"/>
      <c:spPr>
        <a:noFill/>
        <a:ln>
          <a:noFill/>
        </a:ln>
        <a:effectLst/>
      </c:spPr>
    </c:title>
    <c:autoTitleDeleted val="0"/>
    <c:plotArea>
      <c:layout/>
      <c:barChart>
        <c:barDir val="col"/>
        <c:grouping val="clustered"/>
        <c:varyColors val="1"/>
        <c:ser>
          <c:idx val="0"/>
          <c:order val="0"/>
          <c:tx>
            <c:v>Amount (Rs)</c:v>
          </c:tx>
          <c:spPr>
            <a:solidFill>
              <a:srgbClr val="D53814"/>
            </a:solidFill>
            <a:ln>
              <a:solidFill>
                <a:srgbClr val="D53814"/>
              </a:solidFill>
            </a:ln>
            <a:effectLst>
              <a:outerShdw blurRad="57150" dist="19050" dir="5400000" algn="ctr" rotWithShape="0">
                <a:srgbClr val="000000">
                  <a:alpha val="63000"/>
                </a:srgbClr>
              </a:outerShdw>
            </a:effectLst>
          </c:spPr>
          <c:invertIfNegative val="1"/>
          <c:cat>
            <c:strRef>
              <c:f>'EPFO-Check'!$C$28:$C$93</c:f>
              <c:strCache>
                <c:ptCount val="66"/>
                <c:pt idx="0">
                  <c:v>NOV-17</c:v>
                </c:pt>
                <c:pt idx="1">
                  <c:v>DEC-17</c:v>
                </c:pt>
                <c:pt idx="2">
                  <c:v>JAN-18</c:v>
                </c:pt>
                <c:pt idx="3">
                  <c:v>FEB-18</c:v>
                </c:pt>
                <c:pt idx="4">
                  <c:v>MAR-18</c:v>
                </c:pt>
                <c:pt idx="5">
                  <c:v>APR-18</c:v>
                </c:pt>
                <c:pt idx="6">
                  <c:v>MAY-18</c:v>
                </c:pt>
                <c:pt idx="7">
                  <c:v>JUN-18</c:v>
                </c:pt>
                <c:pt idx="8">
                  <c:v>JUL-18</c:v>
                </c:pt>
                <c:pt idx="9">
                  <c:v>AUG-18</c:v>
                </c:pt>
                <c:pt idx="10">
                  <c:v>SEP-18</c:v>
                </c:pt>
                <c:pt idx="11">
                  <c:v>OCT-18</c:v>
                </c:pt>
                <c:pt idx="12">
                  <c:v>NOV-18</c:v>
                </c:pt>
                <c:pt idx="13">
                  <c:v>DEC-18</c:v>
                </c:pt>
                <c:pt idx="14">
                  <c:v>JAN-19</c:v>
                </c:pt>
                <c:pt idx="15">
                  <c:v>FEB-19</c:v>
                </c:pt>
                <c:pt idx="16">
                  <c:v>MAR-19</c:v>
                </c:pt>
                <c:pt idx="17">
                  <c:v>APR-19</c:v>
                </c:pt>
                <c:pt idx="18">
                  <c:v>MAY-19</c:v>
                </c:pt>
                <c:pt idx="19">
                  <c:v>JUN-19</c:v>
                </c:pt>
                <c:pt idx="20">
                  <c:v>JUL-19</c:v>
                </c:pt>
                <c:pt idx="21">
                  <c:v>AUG-19</c:v>
                </c:pt>
                <c:pt idx="22">
                  <c:v>SEP-19</c:v>
                </c:pt>
                <c:pt idx="23">
                  <c:v>OCT-19</c:v>
                </c:pt>
                <c:pt idx="24">
                  <c:v>NOV-19</c:v>
                </c:pt>
                <c:pt idx="25">
                  <c:v>DEC-19</c:v>
                </c:pt>
                <c:pt idx="26">
                  <c:v>JAN-20</c:v>
                </c:pt>
                <c:pt idx="27">
                  <c:v>FEB-20</c:v>
                </c:pt>
                <c:pt idx="28">
                  <c:v>MAR-20</c:v>
                </c:pt>
                <c:pt idx="29">
                  <c:v>JUN-20</c:v>
                </c:pt>
                <c:pt idx="30">
                  <c:v>JUL-20</c:v>
                </c:pt>
                <c:pt idx="31">
                  <c:v>AUG-20</c:v>
                </c:pt>
                <c:pt idx="32">
                  <c:v>SEP-20</c:v>
                </c:pt>
                <c:pt idx="33">
                  <c:v>OCT-20</c:v>
                </c:pt>
                <c:pt idx="34">
                  <c:v>NOV-20</c:v>
                </c:pt>
                <c:pt idx="35">
                  <c:v>DEC-20</c:v>
                </c:pt>
                <c:pt idx="36">
                  <c:v>JAN-21</c:v>
                </c:pt>
                <c:pt idx="37">
                  <c:v>NOV-20</c:v>
                </c:pt>
                <c:pt idx="38">
                  <c:v>FEB-21</c:v>
                </c:pt>
                <c:pt idx="39">
                  <c:v>MAR-21</c:v>
                </c:pt>
                <c:pt idx="40">
                  <c:v>APR-21</c:v>
                </c:pt>
                <c:pt idx="41">
                  <c:v>MAY-21</c:v>
                </c:pt>
                <c:pt idx="42">
                  <c:v>JUN-21</c:v>
                </c:pt>
                <c:pt idx="43">
                  <c:v>JUL-21</c:v>
                </c:pt>
                <c:pt idx="44">
                  <c:v>AUG-21</c:v>
                </c:pt>
                <c:pt idx="45">
                  <c:v>SEP-21</c:v>
                </c:pt>
                <c:pt idx="46">
                  <c:v>OCT-21</c:v>
                </c:pt>
                <c:pt idx="47">
                  <c:v>NOV-21</c:v>
                </c:pt>
                <c:pt idx="48">
                  <c:v>DEC-21</c:v>
                </c:pt>
                <c:pt idx="49">
                  <c:v>JAN-22</c:v>
                </c:pt>
                <c:pt idx="50">
                  <c:v>FEB-22</c:v>
                </c:pt>
                <c:pt idx="51">
                  <c:v>MAR-22</c:v>
                </c:pt>
                <c:pt idx="52">
                  <c:v>APR-22</c:v>
                </c:pt>
                <c:pt idx="53">
                  <c:v>MAY-22</c:v>
                </c:pt>
                <c:pt idx="54">
                  <c:v>JUN-22</c:v>
                </c:pt>
                <c:pt idx="55">
                  <c:v>JUL-22</c:v>
                </c:pt>
                <c:pt idx="56">
                  <c:v>AUG-22</c:v>
                </c:pt>
                <c:pt idx="57">
                  <c:v>SEP-22</c:v>
                </c:pt>
                <c:pt idx="58">
                  <c:v>OCT-22</c:v>
                </c:pt>
                <c:pt idx="59">
                  <c:v>NOV-22</c:v>
                </c:pt>
                <c:pt idx="60">
                  <c:v>DEC-22</c:v>
                </c:pt>
                <c:pt idx="61">
                  <c:v>JAN-23</c:v>
                </c:pt>
                <c:pt idx="62">
                  <c:v>FEB-23</c:v>
                </c:pt>
                <c:pt idx="63">
                  <c:v>MAR-23</c:v>
                </c:pt>
                <c:pt idx="64">
                  <c:v>APR-23</c:v>
                </c:pt>
                <c:pt idx="65">
                  <c:v>MAY-23</c:v>
                </c:pt>
              </c:strCache>
            </c:strRef>
          </c:cat>
          <c:val>
            <c:numRef>
              <c:f>'EPFO-Check'!$D$28:$D$93</c:f>
              <c:numCache>
                <c:formatCode>#,##0</c:formatCode>
                <c:ptCount val="66"/>
                <c:pt idx="0">
                  <c:v>1224</c:v>
                </c:pt>
                <c:pt idx="1">
                  <c:v>195859</c:v>
                </c:pt>
                <c:pt idx="2">
                  <c:v>178476</c:v>
                </c:pt>
                <c:pt idx="3">
                  <c:v>170252</c:v>
                </c:pt>
                <c:pt idx="4">
                  <c:v>171017</c:v>
                </c:pt>
                <c:pt idx="5">
                  <c:v>134668</c:v>
                </c:pt>
                <c:pt idx="6">
                  <c:v>125010</c:v>
                </c:pt>
                <c:pt idx="7">
                  <c:v>127593</c:v>
                </c:pt>
                <c:pt idx="8">
                  <c:v>125138</c:v>
                </c:pt>
                <c:pt idx="9">
                  <c:v>121010</c:v>
                </c:pt>
                <c:pt idx="10">
                  <c:v>119490</c:v>
                </c:pt>
                <c:pt idx="11">
                  <c:v>123389</c:v>
                </c:pt>
                <c:pt idx="12">
                  <c:v>120267</c:v>
                </c:pt>
                <c:pt idx="13">
                  <c:v>120088</c:v>
                </c:pt>
                <c:pt idx="14">
                  <c:v>114443</c:v>
                </c:pt>
                <c:pt idx="15">
                  <c:v>120645</c:v>
                </c:pt>
                <c:pt idx="16">
                  <c:v>117711</c:v>
                </c:pt>
                <c:pt idx="17">
                  <c:v>122409</c:v>
                </c:pt>
                <c:pt idx="18">
                  <c:v>134851</c:v>
                </c:pt>
                <c:pt idx="19">
                  <c:v>132058</c:v>
                </c:pt>
                <c:pt idx="20">
                  <c:v>138380</c:v>
                </c:pt>
                <c:pt idx="21">
                  <c:v>136323</c:v>
                </c:pt>
                <c:pt idx="22">
                  <c:v>118838</c:v>
                </c:pt>
                <c:pt idx="23">
                  <c:v>125727</c:v>
                </c:pt>
                <c:pt idx="24">
                  <c:v>116811</c:v>
                </c:pt>
                <c:pt idx="25">
                  <c:v>119034</c:v>
                </c:pt>
                <c:pt idx="26">
                  <c:v>116578</c:v>
                </c:pt>
                <c:pt idx="27">
                  <c:v>125720</c:v>
                </c:pt>
                <c:pt idx="28">
                  <c:v>124258</c:v>
                </c:pt>
                <c:pt idx="29">
                  <c:v>75740</c:v>
                </c:pt>
                <c:pt idx="30">
                  <c:v>85539</c:v>
                </c:pt>
                <c:pt idx="31">
                  <c:v>106984</c:v>
                </c:pt>
                <c:pt idx="32">
                  <c:v>109271</c:v>
                </c:pt>
                <c:pt idx="33">
                  <c:v>114627</c:v>
                </c:pt>
                <c:pt idx="34">
                  <c:v>111629</c:v>
                </c:pt>
                <c:pt idx="35">
                  <c:v>108631</c:v>
                </c:pt>
                <c:pt idx="36">
                  <c:v>108540</c:v>
                </c:pt>
                <c:pt idx="37">
                  <c:v>75</c:v>
                </c:pt>
                <c:pt idx="38">
                  <c:v>109248</c:v>
                </c:pt>
                <c:pt idx="39">
                  <c:v>109543</c:v>
                </c:pt>
                <c:pt idx="40">
                  <c:v>41727</c:v>
                </c:pt>
                <c:pt idx="41">
                  <c:v>18918</c:v>
                </c:pt>
                <c:pt idx="42">
                  <c:v>86326</c:v>
                </c:pt>
                <c:pt idx="43">
                  <c:v>106472</c:v>
                </c:pt>
                <c:pt idx="44">
                  <c:v>109137</c:v>
                </c:pt>
                <c:pt idx="45">
                  <c:v>101851</c:v>
                </c:pt>
                <c:pt idx="46">
                  <c:v>102670</c:v>
                </c:pt>
                <c:pt idx="47">
                  <c:v>103959</c:v>
                </c:pt>
                <c:pt idx="48">
                  <c:v>103586</c:v>
                </c:pt>
                <c:pt idx="49">
                  <c:v>100897</c:v>
                </c:pt>
                <c:pt idx="50">
                  <c:v>104317</c:v>
                </c:pt>
                <c:pt idx="51">
                  <c:v>105166</c:v>
                </c:pt>
                <c:pt idx="52">
                  <c:v>97636</c:v>
                </c:pt>
                <c:pt idx="53">
                  <c:v>95230</c:v>
                </c:pt>
                <c:pt idx="54">
                  <c:v>95026</c:v>
                </c:pt>
                <c:pt idx="55">
                  <c:v>94907</c:v>
                </c:pt>
                <c:pt idx="56">
                  <c:v>91815</c:v>
                </c:pt>
                <c:pt idx="57">
                  <c:v>93286</c:v>
                </c:pt>
                <c:pt idx="58">
                  <c:v>93099</c:v>
                </c:pt>
                <c:pt idx="59">
                  <c:v>90718</c:v>
                </c:pt>
                <c:pt idx="60">
                  <c:v>89260</c:v>
                </c:pt>
                <c:pt idx="61">
                  <c:v>92074</c:v>
                </c:pt>
                <c:pt idx="62">
                  <c:v>91783</c:v>
                </c:pt>
                <c:pt idx="63">
                  <c:v>90599</c:v>
                </c:pt>
                <c:pt idx="64">
                  <c:v>94109</c:v>
                </c:pt>
                <c:pt idx="65">
                  <c:v>88995</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D53814"/>
                    </a:solid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0-EFCE-41B3-9FB1-D1A49DA9B6A2}"/>
            </c:ext>
          </c:extLst>
        </c:ser>
        <c:dLbls>
          <c:showLegendKey val="0"/>
          <c:showVal val="0"/>
          <c:showCatName val="0"/>
          <c:showSerName val="0"/>
          <c:showPercent val="0"/>
          <c:showBubbleSize val="0"/>
        </c:dLbls>
        <c:gapWidth val="150"/>
        <c:axId val="1229731462"/>
        <c:axId val="1508424511"/>
      </c:barChart>
      <c:lineChart>
        <c:grouping val="standard"/>
        <c:varyColors val="0"/>
        <c:ser>
          <c:idx val="1"/>
          <c:order val="1"/>
          <c:tx>
            <c:v>No of Emplyess</c:v>
          </c:tx>
          <c:spPr>
            <a:ln w="34925" cap="rnd">
              <a:solidFill>
                <a:srgbClr val="7B1E29"/>
              </a:solidFill>
              <a:round/>
            </a:ln>
            <a:effectLst>
              <a:outerShdw blurRad="57150" dist="19050" dir="5400000" algn="ctr" rotWithShape="0">
                <a:srgbClr val="000000">
                  <a:alpha val="63000"/>
                </a:srgbClr>
              </a:outerShdw>
            </a:effectLst>
          </c:spPr>
          <c:marker>
            <c:symbol val="none"/>
          </c:marker>
          <c:cat>
            <c:strRef>
              <c:f>'EPFO-Check'!$C$28:$C$93</c:f>
              <c:strCache>
                <c:ptCount val="66"/>
                <c:pt idx="0">
                  <c:v>NOV-17</c:v>
                </c:pt>
                <c:pt idx="1">
                  <c:v>DEC-17</c:v>
                </c:pt>
                <c:pt idx="2">
                  <c:v>JAN-18</c:v>
                </c:pt>
                <c:pt idx="3">
                  <c:v>FEB-18</c:v>
                </c:pt>
                <c:pt idx="4">
                  <c:v>MAR-18</c:v>
                </c:pt>
                <c:pt idx="5">
                  <c:v>APR-18</c:v>
                </c:pt>
                <c:pt idx="6">
                  <c:v>MAY-18</c:v>
                </c:pt>
                <c:pt idx="7">
                  <c:v>JUN-18</c:v>
                </c:pt>
                <c:pt idx="8">
                  <c:v>JUL-18</c:v>
                </c:pt>
                <c:pt idx="9">
                  <c:v>AUG-18</c:v>
                </c:pt>
                <c:pt idx="10">
                  <c:v>SEP-18</c:v>
                </c:pt>
                <c:pt idx="11">
                  <c:v>OCT-18</c:v>
                </c:pt>
                <c:pt idx="12">
                  <c:v>NOV-18</c:v>
                </c:pt>
                <c:pt idx="13">
                  <c:v>DEC-18</c:v>
                </c:pt>
                <c:pt idx="14">
                  <c:v>JAN-19</c:v>
                </c:pt>
                <c:pt idx="15">
                  <c:v>FEB-19</c:v>
                </c:pt>
                <c:pt idx="16">
                  <c:v>MAR-19</c:v>
                </c:pt>
                <c:pt idx="17">
                  <c:v>APR-19</c:v>
                </c:pt>
                <c:pt idx="18">
                  <c:v>MAY-19</c:v>
                </c:pt>
                <c:pt idx="19">
                  <c:v>JUN-19</c:v>
                </c:pt>
                <c:pt idx="20">
                  <c:v>JUL-19</c:v>
                </c:pt>
                <c:pt idx="21">
                  <c:v>AUG-19</c:v>
                </c:pt>
                <c:pt idx="22">
                  <c:v>SEP-19</c:v>
                </c:pt>
                <c:pt idx="23">
                  <c:v>OCT-19</c:v>
                </c:pt>
                <c:pt idx="24">
                  <c:v>NOV-19</c:v>
                </c:pt>
                <c:pt idx="25">
                  <c:v>DEC-19</c:v>
                </c:pt>
                <c:pt idx="26">
                  <c:v>JAN-20</c:v>
                </c:pt>
                <c:pt idx="27">
                  <c:v>FEB-20</c:v>
                </c:pt>
                <c:pt idx="28">
                  <c:v>MAR-20</c:v>
                </c:pt>
                <c:pt idx="29">
                  <c:v>JUN-20</c:v>
                </c:pt>
                <c:pt idx="30">
                  <c:v>JUL-20</c:v>
                </c:pt>
                <c:pt idx="31">
                  <c:v>AUG-20</c:v>
                </c:pt>
                <c:pt idx="32">
                  <c:v>SEP-20</c:v>
                </c:pt>
                <c:pt idx="33">
                  <c:v>OCT-20</c:v>
                </c:pt>
                <c:pt idx="34">
                  <c:v>NOV-20</c:v>
                </c:pt>
                <c:pt idx="35">
                  <c:v>DEC-20</c:v>
                </c:pt>
                <c:pt idx="36">
                  <c:v>JAN-21</c:v>
                </c:pt>
                <c:pt idx="37">
                  <c:v>NOV-20</c:v>
                </c:pt>
                <c:pt idx="38">
                  <c:v>FEB-21</c:v>
                </c:pt>
                <c:pt idx="39">
                  <c:v>MAR-21</c:v>
                </c:pt>
                <c:pt idx="40">
                  <c:v>APR-21</c:v>
                </c:pt>
                <c:pt idx="41">
                  <c:v>MAY-21</c:v>
                </c:pt>
                <c:pt idx="42">
                  <c:v>JUN-21</c:v>
                </c:pt>
                <c:pt idx="43">
                  <c:v>JUL-21</c:v>
                </c:pt>
                <c:pt idx="44">
                  <c:v>AUG-21</c:v>
                </c:pt>
                <c:pt idx="45">
                  <c:v>SEP-21</c:v>
                </c:pt>
                <c:pt idx="46">
                  <c:v>OCT-21</c:v>
                </c:pt>
                <c:pt idx="47">
                  <c:v>NOV-21</c:v>
                </c:pt>
                <c:pt idx="48">
                  <c:v>DEC-21</c:v>
                </c:pt>
                <c:pt idx="49">
                  <c:v>JAN-22</c:v>
                </c:pt>
                <c:pt idx="50">
                  <c:v>FEB-22</c:v>
                </c:pt>
                <c:pt idx="51">
                  <c:v>MAR-22</c:v>
                </c:pt>
                <c:pt idx="52">
                  <c:v>APR-22</c:v>
                </c:pt>
                <c:pt idx="53">
                  <c:v>MAY-22</c:v>
                </c:pt>
                <c:pt idx="54">
                  <c:v>JUN-22</c:v>
                </c:pt>
                <c:pt idx="55">
                  <c:v>JUL-22</c:v>
                </c:pt>
                <c:pt idx="56">
                  <c:v>AUG-22</c:v>
                </c:pt>
                <c:pt idx="57">
                  <c:v>SEP-22</c:v>
                </c:pt>
                <c:pt idx="58">
                  <c:v>OCT-22</c:v>
                </c:pt>
                <c:pt idx="59">
                  <c:v>NOV-22</c:v>
                </c:pt>
                <c:pt idx="60">
                  <c:v>DEC-22</c:v>
                </c:pt>
                <c:pt idx="61">
                  <c:v>JAN-23</c:v>
                </c:pt>
                <c:pt idx="62">
                  <c:v>FEB-23</c:v>
                </c:pt>
                <c:pt idx="63">
                  <c:v>MAR-23</c:v>
                </c:pt>
                <c:pt idx="64">
                  <c:v>APR-23</c:v>
                </c:pt>
                <c:pt idx="65">
                  <c:v>MAY-23</c:v>
                </c:pt>
              </c:strCache>
            </c:strRef>
          </c:cat>
          <c:val>
            <c:numRef>
              <c:f>'EPFO-Check'!$E$28:$E$93</c:f>
              <c:numCache>
                <c:formatCode>General</c:formatCode>
                <c:ptCount val="66"/>
                <c:pt idx="0">
                  <c:v>1</c:v>
                </c:pt>
                <c:pt idx="1">
                  <c:v>101</c:v>
                </c:pt>
                <c:pt idx="2">
                  <c:v>92</c:v>
                </c:pt>
                <c:pt idx="3">
                  <c:v>90</c:v>
                </c:pt>
                <c:pt idx="4">
                  <c:v>88</c:v>
                </c:pt>
                <c:pt idx="5">
                  <c:v>83</c:v>
                </c:pt>
                <c:pt idx="6">
                  <c:v>77</c:v>
                </c:pt>
                <c:pt idx="7">
                  <c:v>76</c:v>
                </c:pt>
                <c:pt idx="8">
                  <c:v>76</c:v>
                </c:pt>
                <c:pt idx="9">
                  <c:v>73</c:v>
                </c:pt>
                <c:pt idx="10">
                  <c:v>71</c:v>
                </c:pt>
                <c:pt idx="11">
                  <c:v>74</c:v>
                </c:pt>
                <c:pt idx="12">
                  <c:v>72</c:v>
                </c:pt>
                <c:pt idx="13">
                  <c:v>71</c:v>
                </c:pt>
                <c:pt idx="14">
                  <c:v>69</c:v>
                </c:pt>
                <c:pt idx="15">
                  <c:v>69</c:v>
                </c:pt>
                <c:pt idx="16">
                  <c:v>69</c:v>
                </c:pt>
                <c:pt idx="17">
                  <c:v>72</c:v>
                </c:pt>
                <c:pt idx="18">
                  <c:v>72</c:v>
                </c:pt>
                <c:pt idx="19">
                  <c:v>71</c:v>
                </c:pt>
                <c:pt idx="20">
                  <c:v>70</c:v>
                </c:pt>
                <c:pt idx="21">
                  <c:v>71</c:v>
                </c:pt>
                <c:pt idx="22">
                  <c:v>70</c:v>
                </c:pt>
                <c:pt idx="23">
                  <c:v>68</c:v>
                </c:pt>
                <c:pt idx="24">
                  <c:v>64</c:v>
                </c:pt>
                <c:pt idx="25">
                  <c:v>63</c:v>
                </c:pt>
                <c:pt idx="26">
                  <c:v>63</c:v>
                </c:pt>
                <c:pt idx="27">
                  <c:v>64</c:v>
                </c:pt>
                <c:pt idx="28">
                  <c:v>64</c:v>
                </c:pt>
                <c:pt idx="29">
                  <c:v>56</c:v>
                </c:pt>
                <c:pt idx="30">
                  <c:v>56</c:v>
                </c:pt>
                <c:pt idx="31">
                  <c:v>59</c:v>
                </c:pt>
                <c:pt idx="32">
                  <c:v>61</c:v>
                </c:pt>
                <c:pt idx="33">
                  <c:v>62</c:v>
                </c:pt>
                <c:pt idx="34">
                  <c:v>58</c:v>
                </c:pt>
                <c:pt idx="35">
                  <c:v>59</c:v>
                </c:pt>
                <c:pt idx="36">
                  <c:v>58</c:v>
                </c:pt>
                <c:pt idx="37">
                  <c:v>1</c:v>
                </c:pt>
                <c:pt idx="38">
                  <c:v>57</c:v>
                </c:pt>
                <c:pt idx="39">
                  <c:v>58</c:v>
                </c:pt>
                <c:pt idx="40">
                  <c:v>59</c:v>
                </c:pt>
                <c:pt idx="41">
                  <c:v>58</c:v>
                </c:pt>
                <c:pt idx="42">
                  <c:v>56</c:v>
                </c:pt>
                <c:pt idx="43">
                  <c:v>56</c:v>
                </c:pt>
                <c:pt idx="44">
                  <c:v>57</c:v>
                </c:pt>
                <c:pt idx="45">
                  <c:v>56</c:v>
                </c:pt>
                <c:pt idx="46">
                  <c:v>55</c:v>
                </c:pt>
                <c:pt idx="47">
                  <c:v>56</c:v>
                </c:pt>
                <c:pt idx="48">
                  <c:v>56</c:v>
                </c:pt>
                <c:pt idx="49">
                  <c:v>56</c:v>
                </c:pt>
                <c:pt idx="50">
                  <c:v>56</c:v>
                </c:pt>
                <c:pt idx="51">
                  <c:v>56</c:v>
                </c:pt>
                <c:pt idx="52">
                  <c:v>53</c:v>
                </c:pt>
                <c:pt idx="53">
                  <c:v>53</c:v>
                </c:pt>
                <c:pt idx="54">
                  <c:v>52</c:v>
                </c:pt>
                <c:pt idx="55">
                  <c:v>52</c:v>
                </c:pt>
                <c:pt idx="56">
                  <c:v>51</c:v>
                </c:pt>
                <c:pt idx="57">
                  <c:v>51</c:v>
                </c:pt>
                <c:pt idx="58">
                  <c:v>51</c:v>
                </c:pt>
                <c:pt idx="59">
                  <c:v>52</c:v>
                </c:pt>
                <c:pt idx="60">
                  <c:v>50</c:v>
                </c:pt>
                <c:pt idx="61">
                  <c:v>49</c:v>
                </c:pt>
                <c:pt idx="62">
                  <c:v>49</c:v>
                </c:pt>
                <c:pt idx="63">
                  <c:v>49</c:v>
                </c:pt>
                <c:pt idx="64">
                  <c:v>50</c:v>
                </c:pt>
                <c:pt idx="65">
                  <c:v>50</c:v>
                </c:pt>
              </c:numCache>
            </c:numRef>
          </c:val>
          <c:smooth val="0"/>
          <c:extLst>
            <c:ext xmlns:c16="http://schemas.microsoft.com/office/drawing/2014/chart" uri="{C3380CC4-5D6E-409C-BE32-E72D297353CC}">
              <c16:uniqueId val="{00000001-EFCE-41B3-9FB1-D1A49DA9B6A2}"/>
            </c:ext>
          </c:extLst>
        </c:ser>
        <c:dLbls>
          <c:showLegendKey val="0"/>
          <c:showVal val="0"/>
          <c:showCatName val="0"/>
          <c:showSerName val="0"/>
          <c:showPercent val="0"/>
          <c:showBubbleSize val="0"/>
        </c:dLbls>
        <c:marker val="1"/>
        <c:smooth val="0"/>
        <c:axId val="13892607"/>
        <c:axId val="13888031"/>
      </c:lineChart>
      <c:catAx>
        <c:axId val="122973146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vert="horz"/>
          <a:lstStyle/>
          <a:p>
            <a:pPr>
              <a:defRPr/>
            </a:pPr>
            <a:endParaRPr lang="en-US"/>
          </a:p>
        </c:txPr>
        <c:crossAx val="1508424511"/>
        <c:crosses val="autoZero"/>
        <c:auto val="1"/>
        <c:lblAlgn val="ctr"/>
        <c:lblOffset val="100"/>
        <c:noMultiLvlLbl val="1"/>
      </c:catAx>
      <c:valAx>
        <c:axId val="1508424511"/>
        <c:scaling>
          <c:orientation val="minMax"/>
        </c:scaling>
        <c:delete val="0"/>
        <c:axPos val="l"/>
        <c:majorGridlines>
          <c:spPr>
            <a:ln w="9525" cap="flat" cmpd="sng" algn="ctr">
              <a:solidFill>
                <a:srgbClr val="3C3C3C">
                  <a:alpha val="10000"/>
                </a:srgbClr>
              </a:solidFill>
              <a:round/>
            </a:ln>
            <a:effectLst/>
          </c:spPr>
        </c:majorGridlines>
        <c:title>
          <c:tx>
            <c:rich>
              <a:bodyPr rot="-5400000" vert="horz"/>
              <a:lstStyle/>
              <a:p>
                <a:pPr>
                  <a:defRPr/>
                </a:pPr>
                <a:r>
                  <a:rPr lang="en-GB"/>
                  <a:t>Amount</a:t>
                </a:r>
              </a:p>
            </c:rich>
          </c:tx>
          <c:overlay val="0"/>
          <c:spPr>
            <a:noFill/>
            <a:ln>
              <a:noFill/>
            </a:ln>
            <a:effectLst/>
          </c:spPr>
        </c:title>
        <c:numFmt formatCode="#,##0" sourceLinked="1"/>
        <c:majorTickMark val="none"/>
        <c:minorTickMark val="none"/>
        <c:tickLblPos val="nextTo"/>
        <c:spPr>
          <a:noFill/>
          <a:ln>
            <a:noFill/>
          </a:ln>
          <a:effectLst/>
        </c:spPr>
        <c:txPr>
          <a:bodyPr rot="-60000000" vert="horz"/>
          <a:lstStyle/>
          <a:p>
            <a:pPr>
              <a:defRPr/>
            </a:pPr>
            <a:endParaRPr lang="en-US"/>
          </a:p>
        </c:txPr>
        <c:crossAx val="1229731462"/>
        <c:crosses val="autoZero"/>
        <c:crossBetween val="between"/>
      </c:valAx>
      <c:valAx>
        <c:axId val="13888031"/>
        <c:scaling>
          <c:orientation val="minMax"/>
        </c:scaling>
        <c:delete val="0"/>
        <c:axPos val="r"/>
        <c:title>
          <c:tx>
            <c:rich>
              <a:bodyPr rot="-5400000" vert="horz"/>
              <a:lstStyle/>
              <a:p>
                <a:pPr>
                  <a:defRPr/>
                </a:pPr>
                <a:r>
                  <a:rPr lang="en-US"/>
                  <a:t>EMPLOYEE</a:t>
                </a:r>
              </a:p>
            </c:rich>
          </c:tx>
          <c:overlay val="0"/>
          <c:spPr>
            <a:noFill/>
            <a:ln>
              <a:noFill/>
            </a:ln>
            <a:effectLst/>
          </c:spPr>
        </c:title>
        <c:numFmt formatCode="General" sourceLinked="1"/>
        <c:majorTickMark val="out"/>
        <c:minorTickMark val="none"/>
        <c:tickLblPos val="nextTo"/>
        <c:spPr>
          <a:noFill/>
          <a:ln>
            <a:noFill/>
          </a:ln>
          <a:effectLst/>
        </c:spPr>
        <c:txPr>
          <a:bodyPr rot="-60000000" vert="horz"/>
          <a:lstStyle/>
          <a:p>
            <a:pPr>
              <a:defRPr/>
            </a:pPr>
            <a:endParaRPr lang="en-US"/>
          </a:p>
        </c:txPr>
        <c:crossAx val="13892607"/>
        <c:crosses val="max"/>
        <c:crossBetween val="between"/>
      </c:valAx>
      <c:catAx>
        <c:axId val="13892607"/>
        <c:scaling>
          <c:orientation val="minMax"/>
        </c:scaling>
        <c:delete val="1"/>
        <c:axPos val="b"/>
        <c:numFmt formatCode="General" sourceLinked="1"/>
        <c:majorTickMark val="out"/>
        <c:minorTickMark val="none"/>
        <c:tickLblPos val="nextTo"/>
        <c:crossAx val="13888031"/>
        <c:crosses val="autoZero"/>
        <c:auto val="1"/>
        <c:lblAlgn val="ctr"/>
        <c:lblOffset val="100"/>
        <c:noMultiLvlLbl val="1"/>
      </c:catAx>
      <c:spPr>
        <a:noFill/>
        <a:ln>
          <a:noFill/>
        </a:ln>
        <a:effectLst/>
      </c:spPr>
    </c:plotArea>
    <c:legend>
      <c:legendPos val="r"/>
      <c:overlay val="0"/>
      <c:spPr>
        <a:noFill/>
        <a:ln>
          <a:noFill/>
        </a:ln>
        <a:effectLst/>
      </c:spPr>
      <c:txPr>
        <a:bodyPr rot="0" vert="horz"/>
        <a:lstStyle/>
        <a:p>
          <a:pPr>
            <a:defRPr/>
          </a:pPr>
          <a:endParaRPr lang="en-US"/>
        </a:p>
      </c:txPr>
    </c:legend>
    <c:plotVisOnly val="1"/>
    <c:dispBlanksAs val="zero"/>
    <c:showDLblsOverMax val="1"/>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Analysis</a:t>
            </a:r>
          </a:p>
        </c:rich>
      </c:tx>
      <c:overlay val="0"/>
      <c:spPr>
        <a:noFill/>
        <a:ln>
          <a:noFill/>
        </a:ln>
        <a:effectLst/>
      </c:spPr>
    </c:title>
    <c:autoTitleDeleted val="0"/>
    <c:plotArea>
      <c:layout/>
      <c:lineChart>
        <c:grouping val="standard"/>
        <c:varyColors val="1"/>
        <c:ser>
          <c:idx val="0"/>
          <c:order val="0"/>
          <c:tx>
            <c:strRef>
              <c:f>'Chart Tables(1)'!$A$4</c:f>
              <c:strCache>
                <c:ptCount val="1"/>
                <c:pt idx="0">
                  <c:v>Turnover</c:v>
                </c:pt>
              </c:strCache>
            </c:strRef>
          </c:tx>
          <c:spPr>
            <a:ln w="28575" cap="rnd">
              <a:solidFill>
                <a:srgbClr val="3C3C3C"/>
              </a:solidFill>
              <a:round/>
            </a:ln>
            <a:effectLst/>
          </c:spPr>
          <c:marker>
            <c:symbol val="none"/>
          </c:marker>
          <c:cat>
            <c:numRef>
              <c:f>'Chart Tables(1)'!$B$3:$D$3</c:f>
              <c:numCache>
                <c:formatCode>mmm\-yy</c:formatCode>
                <c:ptCount val="3"/>
                <c:pt idx="0">
                  <c:v>45016</c:v>
                </c:pt>
                <c:pt idx="1">
                  <c:v>44651</c:v>
                </c:pt>
                <c:pt idx="2">
                  <c:v>44286</c:v>
                </c:pt>
              </c:numCache>
            </c:numRef>
          </c:cat>
          <c:val>
            <c:numRef>
              <c:f>'Chart Tables(1)'!$B$4:$D$4</c:f>
              <c:numCache>
                <c:formatCode>_(* #,##0_);_(* \(#,##0\);_(* "-"??_);_(@_)</c:formatCode>
                <c:ptCount val="3"/>
                <c:pt idx="0">
                  <c:v>3251328000</c:v>
                </c:pt>
                <c:pt idx="1">
                  <c:v>1809768678.75</c:v>
                </c:pt>
                <c:pt idx="2">
                  <c:v>1195163209.4000001</c:v>
                </c:pt>
              </c:numCache>
            </c:numRef>
          </c:val>
          <c:smooth val="0"/>
          <c:extLst>
            <c:ext xmlns:c16="http://schemas.microsoft.com/office/drawing/2014/chart" uri="{C3380CC4-5D6E-409C-BE32-E72D297353CC}">
              <c16:uniqueId val="{00000000-D830-468E-AADD-A8A2CD315387}"/>
            </c:ext>
          </c:extLst>
        </c:ser>
        <c:ser>
          <c:idx val="1"/>
          <c:order val="1"/>
          <c:tx>
            <c:strRef>
              <c:f>'Chart Tables(1)'!$A$5</c:f>
              <c:strCache>
                <c:ptCount val="1"/>
                <c:pt idx="0">
                  <c:v>Cost of Sales</c:v>
                </c:pt>
              </c:strCache>
            </c:strRef>
          </c:tx>
          <c:spPr>
            <a:ln w="28575" cap="rnd">
              <a:solidFill>
                <a:srgbClr val="D53814"/>
              </a:solidFill>
              <a:round/>
            </a:ln>
            <a:effectLst/>
          </c:spPr>
          <c:marker>
            <c:symbol val="none"/>
          </c:marker>
          <c:cat>
            <c:numRef>
              <c:f>'Chart Tables(1)'!$B$3:$D$3</c:f>
              <c:numCache>
                <c:formatCode>mmm\-yy</c:formatCode>
                <c:ptCount val="3"/>
                <c:pt idx="0">
                  <c:v>45016</c:v>
                </c:pt>
                <c:pt idx="1">
                  <c:v>44651</c:v>
                </c:pt>
                <c:pt idx="2">
                  <c:v>44286</c:v>
                </c:pt>
              </c:numCache>
            </c:numRef>
          </c:cat>
          <c:val>
            <c:numRef>
              <c:f>'Chart Tables(1)'!$B$5:$D$5</c:f>
              <c:numCache>
                <c:formatCode>_(* #,##0_);_(* \(#,##0\);_(* "-"??_);_(@_)</c:formatCode>
                <c:ptCount val="3"/>
                <c:pt idx="0">
                  <c:v>3014298000</c:v>
                </c:pt>
                <c:pt idx="1">
                  <c:v>1658975333.6800001</c:v>
                </c:pt>
                <c:pt idx="2">
                  <c:v>1068337336.53</c:v>
                </c:pt>
              </c:numCache>
            </c:numRef>
          </c:val>
          <c:smooth val="0"/>
          <c:extLst>
            <c:ext xmlns:c16="http://schemas.microsoft.com/office/drawing/2014/chart" uri="{C3380CC4-5D6E-409C-BE32-E72D297353CC}">
              <c16:uniqueId val="{00000000-4432-4E54-A298-994AF744BBD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Tables(1)'!$F$4</c:f>
              <c:strCache>
                <c:ptCount val="1"/>
                <c:pt idx="0">
                  <c:v>Operating Profit Margin (OPM)</c:v>
                </c:pt>
              </c:strCache>
            </c:strRef>
          </c:tx>
          <c:spPr>
            <a:ln w="28575" cap="rnd">
              <a:solidFill>
                <a:srgbClr val="3C3C3C"/>
              </a:solidFill>
              <a:round/>
            </a:ln>
            <a:effectLst/>
          </c:spPr>
          <c:marker>
            <c:symbol val="none"/>
          </c:marker>
          <c:cat>
            <c:numRef>
              <c:f>'Chart Tables(1)'!$G$3:$I$3</c:f>
              <c:numCache>
                <c:formatCode>mmm\-yy</c:formatCode>
                <c:ptCount val="3"/>
                <c:pt idx="0">
                  <c:v>45016</c:v>
                </c:pt>
                <c:pt idx="1">
                  <c:v>44651</c:v>
                </c:pt>
                <c:pt idx="2">
                  <c:v>44286</c:v>
                </c:pt>
              </c:numCache>
            </c:numRef>
          </c:cat>
          <c:val>
            <c:numRef>
              <c:f>'Chart Tables(1)'!$G$4:$I$4</c:f>
              <c:numCache>
                <c:formatCode>0%</c:formatCode>
                <c:ptCount val="3"/>
                <c:pt idx="0">
                  <c:v>2.6944374729341343</c:v>
                </c:pt>
                <c:pt idx="1">
                  <c:v>2.2798834735938307</c:v>
                </c:pt>
                <c:pt idx="2">
                  <c:v>3.1200862056639949</c:v>
                </c:pt>
              </c:numCache>
            </c:numRef>
          </c:val>
          <c:smooth val="0"/>
          <c:extLst>
            <c:ext xmlns:c16="http://schemas.microsoft.com/office/drawing/2014/chart" uri="{C3380CC4-5D6E-409C-BE32-E72D297353CC}">
              <c16:uniqueId val="{00000000-AF87-408D-B63E-1646114EDB01}"/>
            </c:ext>
          </c:extLst>
        </c:ser>
        <c:ser>
          <c:idx val="1"/>
          <c:order val="1"/>
          <c:tx>
            <c:strRef>
              <c:f>'Chart Tables(1)'!$F$5</c:f>
              <c:strCache>
                <c:ptCount val="1"/>
                <c:pt idx="0">
                  <c:v>Net Profit Margin (NPM)</c:v>
                </c:pt>
              </c:strCache>
            </c:strRef>
          </c:tx>
          <c:spPr>
            <a:ln w="28575" cap="rnd">
              <a:solidFill>
                <a:srgbClr val="A79886"/>
              </a:solidFill>
              <a:round/>
            </a:ln>
            <a:effectLst/>
          </c:spPr>
          <c:marker>
            <c:symbol val="none"/>
          </c:marker>
          <c:cat>
            <c:numRef>
              <c:f>'Chart Tables(1)'!$G$3:$I$3</c:f>
              <c:numCache>
                <c:formatCode>mmm\-yy</c:formatCode>
                <c:ptCount val="3"/>
                <c:pt idx="0">
                  <c:v>45016</c:v>
                </c:pt>
                <c:pt idx="1">
                  <c:v>44651</c:v>
                </c:pt>
                <c:pt idx="2">
                  <c:v>44286</c:v>
                </c:pt>
              </c:numCache>
            </c:numRef>
          </c:cat>
          <c:val>
            <c:numRef>
              <c:f>'Chart Tables(1)'!$G$5:$I$5</c:f>
              <c:numCache>
                <c:formatCode>0%</c:formatCode>
                <c:ptCount val="3"/>
                <c:pt idx="0">
                  <c:v>1.061412444391951</c:v>
                </c:pt>
                <c:pt idx="1">
                  <c:v>0.88901041307554041</c:v>
                </c:pt>
                <c:pt idx="2">
                  <c:v>0.97451967710567278</c:v>
                </c:pt>
              </c:numCache>
            </c:numRef>
          </c:val>
          <c:smooth val="0"/>
          <c:extLst>
            <c:ext xmlns:c16="http://schemas.microsoft.com/office/drawing/2014/chart" uri="{C3380CC4-5D6E-409C-BE32-E72D297353CC}">
              <c16:uniqueId val="{00000001-AF87-408D-B63E-1646114EDB01}"/>
            </c:ext>
          </c:extLst>
        </c:ser>
        <c:ser>
          <c:idx val="2"/>
          <c:order val="2"/>
          <c:tx>
            <c:strRef>
              <c:f>'Chart Tables(1)'!$F$6</c:f>
              <c:strCache>
                <c:ptCount val="1"/>
                <c:pt idx="0">
                  <c:v>Return on Capital Employed (ROCE)</c:v>
                </c:pt>
              </c:strCache>
            </c:strRef>
          </c:tx>
          <c:spPr>
            <a:ln w="28575" cap="rnd">
              <a:solidFill>
                <a:srgbClr val="7B1E29"/>
              </a:solidFill>
              <a:round/>
            </a:ln>
            <a:effectLst/>
          </c:spPr>
          <c:marker>
            <c:symbol val="none"/>
          </c:marker>
          <c:cat>
            <c:numRef>
              <c:f>'Chart Tables(1)'!$G$3:$I$3</c:f>
              <c:numCache>
                <c:formatCode>mmm\-yy</c:formatCode>
                <c:ptCount val="3"/>
                <c:pt idx="0">
                  <c:v>45016</c:v>
                </c:pt>
                <c:pt idx="1">
                  <c:v>44651</c:v>
                </c:pt>
                <c:pt idx="2">
                  <c:v>44286</c:v>
                </c:pt>
              </c:numCache>
            </c:numRef>
          </c:cat>
          <c:val>
            <c:numRef>
              <c:f>'Chart Tables(1)'!$G$6:$I$6</c:f>
              <c:numCache>
                <c:formatCode>0%</c:formatCode>
                <c:ptCount val="3"/>
                <c:pt idx="0">
                  <c:v>17.470296980127799</c:v>
                </c:pt>
                <c:pt idx="1">
                  <c:v>11.027364874673514</c:v>
                </c:pt>
                <c:pt idx="2">
                  <c:v>0</c:v>
                </c:pt>
              </c:numCache>
            </c:numRef>
          </c:val>
          <c:smooth val="0"/>
          <c:extLst>
            <c:ext xmlns:c16="http://schemas.microsoft.com/office/drawing/2014/chart" uri="{C3380CC4-5D6E-409C-BE32-E72D297353CC}">
              <c16:uniqueId val="{00000000-FFDE-4BCB-BBF3-B02540213C5A}"/>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Tables(1)'!$A$11</c:f>
              <c:strCache>
                <c:ptCount val="1"/>
                <c:pt idx="0">
                  <c:v>Current Ratio (Including Limits)</c:v>
                </c:pt>
              </c:strCache>
            </c:strRef>
          </c:tx>
          <c:spPr>
            <a:solidFill>
              <a:srgbClr val="A5A5A5"/>
            </a:solidFill>
            <a:ln>
              <a:solidFill>
                <a:srgbClr val="A5A5A5"/>
              </a:solidFill>
            </a:ln>
            <a:effectLst/>
          </c:spPr>
          <c:invertIfNegative val="1"/>
          <c:cat>
            <c:numRef>
              <c:f>'Chart Tables(1)'!$B$10:$D$10</c:f>
              <c:numCache>
                <c:formatCode>mmm\-yy</c:formatCode>
                <c:ptCount val="3"/>
                <c:pt idx="0">
                  <c:v>45016</c:v>
                </c:pt>
                <c:pt idx="1">
                  <c:v>44651</c:v>
                </c:pt>
                <c:pt idx="2">
                  <c:v>44286</c:v>
                </c:pt>
              </c:numCache>
            </c:numRef>
          </c:cat>
          <c:val>
            <c:numRef>
              <c:f>'Chart Tables(1)'!$B$11:$D$11</c:f>
              <c:numCache>
                <c:formatCode>_(* #,##0.00_);_(* \(#,##0.00\);_(* "-"??_);_(@_)</c:formatCode>
                <c:ptCount val="3"/>
                <c:pt idx="0">
                  <c:v>1</c:v>
                </c:pt>
                <c:pt idx="1">
                  <c:v>0.85</c:v>
                </c:pt>
                <c:pt idx="2">
                  <c:v>0.76</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97B-49C2-8C8E-1B57C07949CC}"/>
            </c:ext>
          </c:extLst>
        </c:ser>
        <c:ser>
          <c:idx val="1"/>
          <c:order val="1"/>
          <c:tx>
            <c:strRef>
              <c:f>'Chart Tables(1)'!$A$12</c:f>
              <c:strCache>
                <c:ptCount val="1"/>
                <c:pt idx="0">
                  <c:v>Quick Ratio</c:v>
                </c:pt>
              </c:strCache>
            </c:strRef>
          </c:tx>
          <c:spPr>
            <a:solidFill>
              <a:srgbClr val="7B1E29"/>
            </a:solidFill>
            <a:ln>
              <a:noFill/>
            </a:ln>
            <a:effectLst/>
          </c:spPr>
          <c:invertIfNegative val="0"/>
          <c:cat>
            <c:numRef>
              <c:f>'Chart Tables(1)'!$B$10:$D$10</c:f>
              <c:numCache>
                <c:formatCode>mmm\-yy</c:formatCode>
                <c:ptCount val="3"/>
                <c:pt idx="0">
                  <c:v>45016</c:v>
                </c:pt>
                <c:pt idx="1">
                  <c:v>44651</c:v>
                </c:pt>
                <c:pt idx="2">
                  <c:v>44286</c:v>
                </c:pt>
              </c:numCache>
            </c:numRef>
          </c:cat>
          <c:val>
            <c:numRef>
              <c:f>'Chart Tables(1)'!$B$12:$D$12</c:f>
              <c:numCache>
                <c:formatCode>_(* #,##0.00_);_(* \(#,##0.00\);_(* "-"??_);_(@_)</c:formatCode>
                <c:ptCount val="3"/>
                <c:pt idx="0">
                  <c:v>3.3657983709850905</c:v>
                </c:pt>
                <c:pt idx="1">
                  <c:v>3.1029917249519228</c:v>
                </c:pt>
                <c:pt idx="2">
                  <c:v>2.72655561547549</c:v>
                </c:pt>
              </c:numCache>
            </c:numRef>
          </c:val>
          <c:extLst>
            <c:ext xmlns:c16="http://schemas.microsoft.com/office/drawing/2014/chart" uri="{C3380CC4-5D6E-409C-BE32-E72D297353CC}">
              <c16:uniqueId val="{00000000-0B4C-459B-9984-6F8A6EDBACB7}"/>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lineChart>
        <c:grouping val="standard"/>
        <c:varyColors val="1"/>
        <c:ser>
          <c:idx val="0"/>
          <c:order val="0"/>
          <c:tx>
            <c:strRef>
              <c:f>'Chart Tables(1)'!$F$11</c:f>
              <c:strCache>
                <c:ptCount val="1"/>
                <c:pt idx="0">
                  <c:v>Inventory Days</c:v>
                </c:pt>
              </c:strCache>
            </c:strRef>
          </c:tx>
          <c:spPr>
            <a:effectLst/>
          </c:spPr>
          <c:marker>
            <c:symbol val="none"/>
          </c:marker>
          <c:cat>
            <c:numRef>
              <c:f>'Chart Tables(1)'!$G$10:$I$10</c:f>
              <c:numCache>
                <c:formatCode>mmm\-yy</c:formatCode>
                <c:ptCount val="3"/>
                <c:pt idx="0">
                  <c:v>45016</c:v>
                </c:pt>
                <c:pt idx="1">
                  <c:v>44651</c:v>
                </c:pt>
                <c:pt idx="2">
                  <c:v>44286</c:v>
                </c:pt>
              </c:numCache>
            </c:numRef>
          </c:cat>
          <c:val>
            <c:numRef>
              <c:f>'Chart Tables(1)'!$G$11:$I$11</c:f>
              <c:numCache>
                <c:formatCode>0</c:formatCode>
                <c:ptCount val="3"/>
                <c:pt idx="0">
                  <c:v>34</c:v>
                </c:pt>
                <c:pt idx="1">
                  <c:v>36</c:v>
                </c:pt>
                <c:pt idx="2">
                  <c:v>39</c:v>
                </c:pt>
              </c:numCache>
            </c:numRef>
          </c:val>
          <c:smooth val="0"/>
          <c:extLst>
            <c:ext xmlns:c16="http://schemas.microsoft.com/office/drawing/2014/chart" uri="{C3380CC4-5D6E-409C-BE32-E72D297353CC}">
              <c16:uniqueId val="{00000000-432D-48E4-A27B-A85BB1E8FBCD}"/>
            </c:ext>
          </c:extLst>
        </c:ser>
        <c:ser>
          <c:idx val="1"/>
          <c:order val="1"/>
          <c:tx>
            <c:strRef>
              <c:f>'Chart Tables(1)'!$F$12</c:f>
              <c:strCache>
                <c:ptCount val="1"/>
                <c:pt idx="0">
                  <c:v>Accounts Receivable Days / DSO</c:v>
                </c:pt>
              </c:strCache>
            </c:strRef>
          </c:tx>
          <c:spPr>
            <a:effectLst/>
          </c:spPr>
          <c:marker>
            <c:symbol val="none"/>
          </c:marker>
          <c:cat>
            <c:numRef>
              <c:f>'Chart Tables(1)'!$G$10:$I$10</c:f>
              <c:numCache>
                <c:formatCode>mmm\-yy</c:formatCode>
                <c:ptCount val="3"/>
                <c:pt idx="0">
                  <c:v>45016</c:v>
                </c:pt>
                <c:pt idx="1">
                  <c:v>44651</c:v>
                </c:pt>
                <c:pt idx="2">
                  <c:v>44286</c:v>
                </c:pt>
              </c:numCache>
            </c:numRef>
          </c:cat>
          <c:val>
            <c:numRef>
              <c:f>'Chart Tables(1)'!$G$12:$I$12</c:f>
              <c:numCache>
                <c:formatCode>0</c:formatCode>
                <c:ptCount val="3"/>
                <c:pt idx="0">
                  <c:v>3</c:v>
                </c:pt>
                <c:pt idx="1">
                  <c:v>3</c:v>
                </c:pt>
                <c:pt idx="2">
                  <c:v>3</c:v>
                </c:pt>
              </c:numCache>
            </c:numRef>
          </c:val>
          <c:smooth val="0"/>
          <c:extLst>
            <c:ext xmlns:c16="http://schemas.microsoft.com/office/drawing/2014/chart" uri="{C3380CC4-5D6E-409C-BE32-E72D297353CC}">
              <c16:uniqueId val="{00000001-432D-48E4-A27B-A85BB1E8FBCD}"/>
            </c:ext>
          </c:extLst>
        </c:ser>
        <c:ser>
          <c:idx val="2"/>
          <c:order val="2"/>
          <c:tx>
            <c:strRef>
              <c:f>'Chart Tables(1)'!$F$13</c:f>
              <c:strCache>
                <c:ptCount val="1"/>
                <c:pt idx="0">
                  <c:v>Accounts Payables Days / DPO</c:v>
                </c:pt>
              </c:strCache>
            </c:strRef>
          </c:tx>
          <c:spPr>
            <a:ln>
              <a:solidFill>
                <a:srgbClr val="3C3C3C"/>
              </a:solidFill>
            </a:ln>
            <a:effectLst/>
          </c:spPr>
          <c:marker>
            <c:symbol val="none"/>
          </c:marker>
          <c:cat>
            <c:numRef>
              <c:f>'Chart Tables(1)'!$G$10:$I$10</c:f>
              <c:numCache>
                <c:formatCode>mmm\-yy</c:formatCode>
                <c:ptCount val="3"/>
                <c:pt idx="0">
                  <c:v>45016</c:v>
                </c:pt>
                <c:pt idx="1">
                  <c:v>44651</c:v>
                </c:pt>
                <c:pt idx="2">
                  <c:v>44286</c:v>
                </c:pt>
              </c:numCache>
            </c:numRef>
          </c:cat>
          <c:val>
            <c:numRef>
              <c:f>'Chart Tables(1)'!$G$13:$I$13</c:f>
              <c:numCache>
                <c:formatCode>0</c:formatCode>
                <c:ptCount val="3"/>
                <c:pt idx="0">
                  <c:v>10</c:v>
                </c:pt>
                <c:pt idx="1">
                  <c:v>18</c:v>
                </c:pt>
                <c:pt idx="2">
                  <c:v>34</c:v>
                </c:pt>
              </c:numCache>
            </c:numRef>
          </c:val>
          <c:smooth val="0"/>
          <c:extLst>
            <c:ext xmlns:c16="http://schemas.microsoft.com/office/drawing/2014/chart" uri="{C3380CC4-5D6E-409C-BE32-E72D297353CC}">
              <c16:uniqueId val="{00000002-432D-48E4-A27B-A85BB1E8FBCD}"/>
            </c:ext>
          </c:extLst>
        </c:ser>
        <c:ser>
          <c:idx val="3"/>
          <c:order val="3"/>
          <c:tx>
            <c:strRef>
              <c:f>'Chart Tables(1)'!$F$14</c:f>
              <c:strCache>
                <c:ptCount val="1"/>
                <c:pt idx="0">
                  <c:v>Gross Current Assets Days</c:v>
                </c:pt>
              </c:strCache>
            </c:strRef>
          </c:tx>
          <c:spPr>
            <a:ln w="28575" cap="rnd">
              <a:solidFill>
                <a:schemeClr val="accent4"/>
              </a:solidFill>
              <a:round/>
            </a:ln>
            <a:effectLst/>
          </c:spPr>
          <c:marker>
            <c:symbol val="none"/>
          </c:marker>
          <c:cat>
            <c:numRef>
              <c:f>'Chart Tables(1)'!$G$10:$I$10</c:f>
              <c:numCache>
                <c:formatCode>mmm\-yy</c:formatCode>
                <c:ptCount val="3"/>
                <c:pt idx="0">
                  <c:v>45016</c:v>
                </c:pt>
                <c:pt idx="1">
                  <c:v>44651</c:v>
                </c:pt>
                <c:pt idx="2">
                  <c:v>44286</c:v>
                </c:pt>
              </c:numCache>
            </c:numRef>
          </c:cat>
          <c:val>
            <c:numRef>
              <c:f>'Chart Tables(1)'!$G$14:$I$14</c:f>
              <c:numCache>
                <c:formatCode>0</c:formatCode>
                <c:ptCount val="3"/>
                <c:pt idx="0">
                  <c:v>38</c:v>
                </c:pt>
                <c:pt idx="1">
                  <c:v>59</c:v>
                </c:pt>
                <c:pt idx="2">
                  <c:v>50</c:v>
                </c:pt>
              </c:numCache>
            </c:numRef>
          </c:val>
          <c:smooth val="0"/>
          <c:extLst>
            <c:ext xmlns:c16="http://schemas.microsoft.com/office/drawing/2014/chart" uri="{C3380CC4-5D6E-409C-BE32-E72D297353CC}">
              <c16:uniqueId val="{00000003-432D-48E4-A27B-A85BB1E8FBCD}"/>
            </c:ext>
          </c:extLst>
        </c:ser>
        <c:dLbls>
          <c:showLegendKey val="0"/>
          <c:showVal val="0"/>
          <c:showCatName val="0"/>
          <c:showSerName val="0"/>
          <c:showPercent val="0"/>
          <c:showBubbleSize val="0"/>
        </c:dLbls>
        <c:smooth val="0"/>
        <c:axId val="1839882411"/>
        <c:axId val="1628031768"/>
      </c:lineChart>
      <c:catAx>
        <c:axId val="1839882411"/>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90199786907824642"/>
          <c:h val="0.217999860283624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Tables(1)'!$A$16</c:f>
              <c:strCache>
                <c:ptCount val="1"/>
                <c:pt idx="0">
                  <c:v>Fixed Assets</c:v>
                </c:pt>
              </c:strCache>
            </c:strRef>
          </c:tx>
          <c:spPr>
            <a:solidFill>
              <a:srgbClr val="7B1E29"/>
            </a:solidFill>
            <a:ln>
              <a:noFill/>
            </a:ln>
            <a:effectLst/>
          </c:spPr>
          <c:invertIfNegative val="0"/>
          <c:cat>
            <c:numRef>
              <c:f>'Chart Tables(1)'!$B$15:$D$15</c:f>
              <c:numCache>
                <c:formatCode>mmm\-yy</c:formatCode>
                <c:ptCount val="3"/>
                <c:pt idx="0">
                  <c:v>45016</c:v>
                </c:pt>
                <c:pt idx="1">
                  <c:v>44651</c:v>
                </c:pt>
                <c:pt idx="2">
                  <c:v>44286</c:v>
                </c:pt>
              </c:numCache>
            </c:numRef>
          </c:cat>
          <c:val>
            <c:numRef>
              <c:f>'Chart Tables(1)'!$B$16:$D$16</c:f>
              <c:numCache>
                <c:formatCode>_(* #,##0_);_(* \(#,##0\);_(* "-"??_);_(@_)</c:formatCode>
                <c:ptCount val="3"/>
                <c:pt idx="0">
                  <c:v>189263000</c:v>
                </c:pt>
                <c:pt idx="1">
                  <c:v>145070391.10000002</c:v>
                </c:pt>
                <c:pt idx="2">
                  <c:v>144238377.38</c:v>
                </c:pt>
              </c:numCache>
            </c:numRef>
          </c:val>
          <c:extLst>
            <c:ext xmlns:c16="http://schemas.microsoft.com/office/drawing/2014/chart" uri="{C3380CC4-5D6E-409C-BE32-E72D297353CC}">
              <c16:uniqueId val="{00000000-FBEF-446F-B2A9-E541DA72622E}"/>
            </c:ext>
          </c:extLst>
        </c:ser>
        <c:ser>
          <c:idx val="1"/>
          <c:order val="1"/>
          <c:tx>
            <c:strRef>
              <c:f>'Chart Tables(1)'!$A$17</c:f>
              <c:strCache>
                <c:ptCount val="1"/>
                <c:pt idx="0">
                  <c:v>Debtors</c:v>
                </c:pt>
              </c:strCache>
            </c:strRef>
          </c:tx>
          <c:spPr>
            <a:solidFill>
              <a:srgbClr val="D53814"/>
            </a:solidFill>
            <a:ln>
              <a:noFill/>
            </a:ln>
            <a:effectLst/>
          </c:spPr>
          <c:invertIfNegative val="0"/>
          <c:cat>
            <c:numRef>
              <c:f>'Chart Tables(1)'!$B$15:$D$15</c:f>
              <c:numCache>
                <c:formatCode>mmm\-yy</c:formatCode>
                <c:ptCount val="3"/>
                <c:pt idx="0">
                  <c:v>45016</c:v>
                </c:pt>
                <c:pt idx="1">
                  <c:v>44651</c:v>
                </c:pt>
                <c:pt idx="2">
                  <c:v>44286</c:v>
                </c:pt>
              </c:numCache>
            </c:numRef>
          </c:cat>
          <c:val>
            <c:numRef>
              <c:f>'Chart Tables(1)'!$B$17:$D$17</c:f>
              <c:numCache>
                <c:formatCode>_(* #,##0_);_(* \(#,##0\);_(* "-"??_);_(@_)</c:formatCode>
                <c:ptCount val="3"/>
                <c:pt idx="0">
                  <c:v>27730000</c:v>
                </c:pt>
                <c:pt idx="1">
                  <c:v>17227281.600000001</c:v>
                </c:pt>
                <c:pt idx="2">
                  <c:v>10698948.49</c:v>
                </c:pt>
              </c:numCache>
            </c:numRef>
          </c:val>
          <c:extLst>
            <c:ext xmlns:c16="http://schemas.microsoft.com/office/drawing/2014/chart" uri="{C3380CC4-5D6E-409C-BE32-E72D297353CC}">
              <c16:uniqueId val="{00000001-FBEF-446F-B2A9-E541DA72622E}"/>
            </c:ext>
          </c:extLst>
        </c:ser>
        <c:ser>
          <c:idx val="2"/>
          <c:order val="2"/>
          <c:tx>
            <c:strRef>
              <c:f>'Chart Tables(1)'!$A$18</c:f>
              <c:strCache>
                <c:ptCount val="1"/>
                <c:pt idx="0">
                  <c:v>Other Current Assets</c:v>
                </c:pt>
              </c:strCache>
            </c:strRef>
          </c:tx>
          <c:spPr>
            <a:solidFill>
              <a:srgbClr val="3C3C3C"/>
            </a:solidFill>
            <a:ln>
              <a:noFill/>
            </a:ln>
            <a:effectLst/>
          </c:spPr>
          <c:invertIfNegative val="0"/>
          <c:cat>
            <c:numRef>
              <c:f>'Chart Tables(1)'!$B$15:$D$15</c:f>
              <c:numCache>
                <c:formatCode>mmm\-yy</c:formatCode>
                <c:ptCount val="3"/>
                <c:pt idx="0">
                  <c:v>45016</c:v>
                </c:pt>
                <c:pt idx="1">
                  <c:v>44651</c:v>
                </c:pt>
                <c:pt idx="2">
                  <c:v>44286</c:v>
                </c:pt>
              </c:numCache>
            </c:numRef>
          </c:cat>
          <c:val>
            <c:numRef>
              <c:f>'Chart Tables(1)'!$B$18:$D$18</c:f>
              <c:numCache>
                <c:formatCode>_(* #,##0_);_(* \(#,##0\);_(* "-"??_);_(@_)</c:formatCode>
                <c:ptCount val="3"/>
                <c:pt idx="0">
                  <c:v>10151000</c:v>
                </c:pt>
                <c:pt idx="1">
                  <c:v>53782868.630000003</c:v>
                </c:pt>
                <c:pt idx="2">
                  <c:v>58671545.210000001</c:v>
                </c:pt>
              </c:numCache>
            </c:numRef>
          </c:val>
          <c:extLst>
            <c:ext xmlns:c16="http://schemas.microsoft.com/office/drawing/2014/chart" uri="{C3380CC4-5D6E-409C-BE32-E72D297353CC}">
              <c16:uniqueId val="{00000002-FBEF-446F-B2A9-E541DA72622E}"/>
            </c:ext>
          </c:extLst>
        </c:ser>
        <c:ser>
          <c:idx val="3"/>
          <c:order val="3"/>
          <c:tx>
            <c:strRef>
              <c:f>'Chart Tables(1)'!$A$19</c:f>
              <c:strCache>
                <c:ptCount val="1"/>
                <c:pt idx="0">
                  <c:v>Investments</c:v>
                </c:pt>
              </c:strCache>
            </c:strRef>
          </c:tx>
          <c:spPr>
            <a:solidFill>
              <a:schemeClr val="accent4"/>
            </a:solidFill>
            <a:ln>
              <a:noFill/>
            </a:ln>
            <a:effectLst/>
          </c:spPr>
          <c:invertIfNegative val="0"/>
          <c:cat>
            <c:numRef>
              <c:f>'Chart Tables(1)'!$B$15:$D$15</c:f>
              <c:numCache>
                <c:formatCode>mmm\-yy</c:formatCode>
                <c:ptCount val="3"/>
                <c:pt idx="0">
                  <c:v>45016</c:v>
                </c:pt>
                <c:pt idx="1">
                  <c:v>44651</c:v>
                </c:pt>
                <c:pt idx="2">
                  <c:v>44286</c:v>
                </c:pt>
              </c:numCache>
            </c:numRef>
          </c:cat>
          <c:val>
            <c:numRef>
              <c:f>'Chart Tables(1)'!$B$19:$D$19</c:f>
              <c:numCache>
                <c:formatCode>_(* #,##0_);_(* \(#,##0\);_(* "-"??_);_(@_)</c:formatCode>
                <c:ptCount val="3"/>
                <c:pt idx="0">
                  <c:v>0</c:v>
                </c:pt>
                <c:pt idx="1">
                  <c:v>0</c:v>
                </c:pt>
                <c:pt idx="2">
                  <c:v>0</c:v>
                </c:pt>
              </c:numCache>
            </c:numRef>
          </c:val>
          <c:extLst>
            <c:ext xmlns:c16="http://schemas.microsoft.com/office/drawing/2014/chart" uri="{C3380CC4-5D6E-409C-BE32-E72D297353CC}">
              <c16:uniqueId val="{00000003-FBEF-446F-B2A9-E541DA72622E}"/>
            </c:ext>
          </c:extLst>
        </c:ser>
        <c:ser>
          <c:idx val="4"/>
          <c:order val="4"/>
          <c:tx>
            <c:strRef>
              <c:f>'Chart Tables(1)'!$A$20</c:f>
              <c:strCache>
                <c:ptCount val="1"/>
                <c:pt idx="0">
                  <c:v>Inventory</c:v>
                </c:pt>
              </c:strCache>
            </c:strRef>
          </c:tx>
          <c:spPr>
            <a:solidFill>
              <a:srgbClr val="A79886"/>
            </a:solidFill>
            <a:ln>
              <a:noFill/>
            </a:ln>
            <a:effectLst/>
          </c:spPr>
          <c:invertIfNegative val="0"/>
          <c:cat>
            <c:numRef>
              <c:f>'Chart Tables(1)'!$B$15:$D$15</c:f>
              <c:numCache>
                <c:formatCode>mmm\-yy</c:formatCode>
                <c:ptCount val="3"/>
                <c:pt idx="0">
                  <c:v>45016</c:v>
                </c:pt>
                <c:pt idx="1">
                  <c:v>44651</c:v>
                </c:pt>
                <c:pt idx="2">
                  <c:v>44286</c:v>
                </c:pt>
              </c:numCache>
            </c:numRef>
          </c:cat>
          <c:val>
            <c:numRef>
              <c:f>'Chart Tables(1)'!$B$20:$D$20</c:f>
              <c:numCache>
                <c:formatCode>_(* #,##0_);_(* \(#,##0\);_(* "-"??_);_(@_)</c:formatCode>
                <c:ptCount val="3"/>
                <c:pt idx="0">
                  <c:v>297929000</c:v>
                </c:pt>
                <c:pt idx="1">
                  <c:v>174808086.93000001</c:v>
                </c:pt>
                <c:pt idx="2">
                  <c:v>124276810.39</c:v>
                </c:pt>
              </c:numCache>
            </c:numRef>
          </c:val>
          <c:extLst>
            <c:ext xmlns:c16="http://schemas.microsoft.com/office/drawing/2014/chart" uri="{C3380CC4-5D6E-409C-BE32-E72D297353CC}">
              <c16:uniqueId val="{00000004-FBEF-446F-B2A9-E541DA72622E}"/>
            </c:ext>
          </c:extLst>
        </c:ser>
        <c:ser>
          <c:idx val="5"/>
          <c:order val="5"/>
          <c:tx>
            <c:strRef>
              <c:f>'Chart Tables(1)'!$A$21</c:f>
              <c:strCache>
                <c:ptCount val="1"/>
                <c:pt idx="0">
                  <c:v>Cash and Bank</c:v>
                </c:pt>
              </c:strCache>
            </c:strRef>
          </c:tx>
          <c:spPr>
            <a:solidFill>
              <a:srgbClr val="A5A5A5"/>
            </a:solidFill>
            <a:ln>
              <a:noFill/>
            </a:ln>
            <a:effectLst/>
          </c:spPr>
          <c:invertIfNegative val="0"/>
          <c:cat>
            <c:numRef>
              <c:f>'Chart Tables(1)'!$B$15:$D$15</c:f>
              <c:numCache>
                <c:formatCode>mmm\-yy</c:formatCode>
                <c:ptCount val="3"/>
                <c:pt idx="0">
                  <c:v>45016</c:v>
                </c:pt>
                <c:pt idx="1">
                  <c:v>44651</c:v>
                </c:pt>
                <c:pt idx="2">
                  <c:v>44286</c:v>
                </c:pt>
              </c:numCache>
            </c:numRef>
          </c:cat>
          <c:val>
            <c:numRef>
              <c:f>'Chart Tables(1)'!$B$21:$D$21</c:f>
              <c:numCache>
                <c:formatCode>_(* #,##0_);_(* \(#,##0\);_(* "-"??_);_(@_)</c:formatCode>
                <c:ptCount val="3"/>
                <c:pt idx="0">
                  <c:v>13340000</c:v>
                </c:pt>
                <c:pt idx="1">
                  <c:v>96524339.670000002</c:v>
                </c:pt>
                <c:pt idx="2">
                  <c:v>14015512.57</c:v>
                </c:pt>
              </c:numCache>
            </c:numRef>
          </c:val>
          <c:extLst>
            <c:ext xmlns:c16="http://schemas.microsoft.com/office/drawing/2014/chart" uri="{C3380CC4-5D6E-409C-BE32-E72D297353CC}">
              <c16:uniqueId val="{00000005-FBEF-446F-B2A9-E541DA72622E}"/>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Tables(1)'!$F$18</c:f>
              <c:strCache>
                <c:ptCount val="1"/>
                <c:pt idx="0">
                  <c:v>TOL / TNW</c:v>
                </c:pt>
              </c:strCache>
            </c:strRef>
          </c:tx>
          <c:spPr>
            <a:solidFill>
              <a:srgbClr val="3C3C3C"/>
            </a:solidFill>
            <a:ln>
              <a:noFill/>
            </a:ln>
            <a:effectLst/>
          </c:spPr>
          <c:invertIfNegative val="0"/>
          <c:cat>
            <c:numRef>
              <c:f>'Chart Tables(1)'!$G$17:$I$17</c:f>
              <c:numCache>
                <c:formatCode>mmm\-yy</c:formatCode>
                <c:ptCount val="3"/>
                <c:pt idx="0">
                  <c:v>45016</c:v>
                </c:pt>
                <c:pt idx="1">
                  <c:v>44651</c:v>
                </c:pt>
                <c:pt idx="2">
                  <c:v>44286</c:v>
                </c:pt>
              </c:numCache>
            </c:numRef>
          </c:cat>
          <c:val>
            <c:numRef>
              <c:f>'Chart Tables(1)'!$G$18:$I$18</c:f>
              <c:numCache>
                <c:formatCode>0.00</c:formatCode>
                <c:ptCount val="3"/>
                <c:pt idx="0">
                  <c:v>3.4213236638430136</c:v>
                </c:pt>
                <c:pt idx="1">
                  <c:v>5.2729621651267591</c:v>
                </c:pt>
                <c:pt idx="2">
                  <c:v>4.1237108384731229</c:v>
                </c:pt>
              </c:numCache>
            </c:numRef>
          </c:val>
          <c:extLst>
            <c:ext xmlns:c16="http://schemas.microsoft.com/office/drawing/2014/chart" uri="{C3380CC4-5D6E-409C-BE32-E72D297353CC}">
              <c16:uniqueId val="{00000000-38A1-4E35-B9E4-2DF9C5FFB236}"/>
            </c:ext>
          </c:extLst>
        </c:ser>
        <c:ser>
          <c:idx val="1"/>
          <c:order val="1"/>
          <c:tx>
            <c:strRef>
              <c:f>'Chart Tables(1)'!$F$19</c:f>
              <c:strCache>
                <c:ptCount val="1"/>
                <c:pt idx="0">
                  <c:v>Total Debt / TNW</c:v>
                </c:pt>
              </c:strCache>
            </c:strRef>
          </c:tx>
          <c:spPr>
            <a:solidFill>
              <a:srgbClr val="D53814"/>
            </a:solidFill>
            <a:ln>
              <a:noFill/>
            </a:ln>
            <a:effectLst/>
          </c:spPr>
          <c:invertIfNegative val="0"/>
          <c:cat>
            <c:numRef>
              <c:f>'Chart Tables(1)'!$G$17:$I$17</c:f>
              <c:numCache>
                <c:formatCode>mmm\-yy</c:formatCode>
                <c:ptCount val="3"/>
                <c:pt idx="0">
                  <c:v>45016</c:v>
                </c:pt>
                <c:pt idx="1">
                  <c:v>44651</c:v>
                </c:pt>
                <c:pt idx="2">
                  <c:v>44286</c:v>
                </c:pt>
              </c:numCache>
            </c:numRef>
          </c:cat>
          <c:val>
            <c:numRef>
              <c:f>'Chart Tables(1)'!$G$19:$I$19</c:f>
              <c:numCache>
                <c:formatCode>0.00</c:formatCode>
                <c:ptCount val="3"/>
                <c:pt idx="0">
                  <c:v>3.4213236638430136</c:v>
                </c:pt>
                <c:pt idx="1">
                  <c:v>5.2729621651267591</c:v>
                </c:pt>
                <c:pt idx="2">
                  <c:v>4.1237108384731229</c:v>
                </c:pt>
              </c:numCache>
            </c:numRef>
          </c:val>
          <c:extLst>
            <c:ext xmlns:c16="http://schemas.microsoft.com/office/drawing/2014/chart" uri="{C3380CC4-5D6E-409C-BE32-E72D297353CC}">
              <c16:uniqueId val="{00000001-38A1-4E35-B9E4-2DF9C5FFB236}"/>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image" Target="../media/image1.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47625</xdr:rowOff>
    </xdr:from>
    <xdr:to>
      <xdr:col>2</xdr:col>
      <xdr:colOff>1157663</xdr:colOff>
      <xdr:row>4</xdr:row>
      <xdr:rowOff>0</xdr:rowOff>
    </xdr:to>
    <xdr:pic>
      <xdr:nvPicPr>
        <xdr:cNvPr id="5" name="Picture 4">
          <a:extLst>
            <a:ext uri="{FF2B5EF4-FFF2-40B4-BE49-F238E27FC236}">
              <a16:creationId xmlns:a16="http://schemas.microsoft.com/office/drawing/2014/main" id="{8F18B9DB-6C34-EBFD-D6C1-EE945931C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6" y="47625"/>
          <a:ext cx="1605337" cy="714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20</xdr:row>
      <xdr:rowOff>110490</xdr:rowOff>
    </xdr:from>
    <xdr:ext cx="4572000" cy="2876550"/>
    <xdr:graphicFrame macro="">
      <xdr:nvGraphicFramePr>
        <xdr:cNvPr id="144747032" name="Chart 1" title="Chart">
          <a:extLst>
            <a:ext uri="{FF2B5EF4-FFF2-40B4-BE49-F238E27FC236}">
              <a16:creationId xmlns:a16="http://schemas.microsoft.com/office/drawing/2014/main" id="{00000000-0008-0000-0100-000018AAA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611505</xdr:colOff>
      <xdr:row>22</xdr:row>
      <xdr:rowOff>106680</xdr:rowOff>
    </xdr:from>
    <xdr:ext cx="4752975" cy="2876550"/>
    <xdr:graphicFrame macro="">
      <xdr:nvGraphicFramePr>
        <xdr:cNvPr id="860133889" name="Chart 2">
          <a:extLst>
            <a:ext uri="{FF2B5EF4-FFF2-40B4-BE49-F238E27FC236}">
              <a16:creationId xmlns:a16="http://schemas.microsoft.com/office/drawing/2014/main" id="{00000000-0008-0000-0100-0000019A4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editAs="oneCell">
    <xdr:from>
      <xdr:col>1</xdr:col>
      <xdr:colOff>0</xdr:colOff>
      <xdr:row>0</xdr:row>
      <xdr:rowOff>0</xdr:rowOff>
    </xdr:from>
    <xdr:to>
      <xdr:col>2</xdr:col>
      <xdr:colOff>138487</xdr:colOff>
      <xdr:row>3</xdr:row>
      <xdr:rowOff>142875</xdr:rowOff>
    </xdr:to>
    <xdr:pic>
      <xdr:nvPicPr>
        <xdr:cNvPr id="2" name="Picture 1">
          <a:extLst>
            <a:ext uri="{FF2B5EF4-FFF2-40B4-BE49-F238E27FC236}">
              <a16:creationId xmlns:a16="http://schemas.microsoft.com/office/drawing/2014/main" id="{B999201C-2EB8-49AE-A46E-7F0A2BB3A7F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0525" y="0"/>
          <a:ext cx="1605337" cy="714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52762</xdr:colOff>
      <xdr:row>3</xdr:row>
      <xdr:rowOff>142875</xdr:rowOff>
    </xdr:to>
    <xdr:pic>
      <xdr:nvPicPr>
        <xdr:cNvPr id="2" name="Picture 1">
          <a:extLst>
            <a:ext uri="{FF2B5EF4-FFF2-40B4-BE49-F238E27FC236}">
              <a16:creationId xmlns:a16="http://schemas.microsoft.com/office/drawing/2014/main" id="{D4364F67-5600-4B06-8923-97F093B79B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285750</xdr:colOff>
      <xdr:row>14</xdr:row>
      <xdr:rowOff>381000</xdr:rowOff>
    </xdr:from>
    <xdr:ext cx="4105275" cy="2181225"/>
    <xdr:graphicFrame macro="">
      <xdr:nvGraphicFramePr>
        <xdr:cNvPr id="1210586381" name="Chart 3">
          <a:extLst>
            <a:ext uri="{FF2B5EF4-FFF2-40B4-BE49-F238E27FC236}">
              <a16:creationId xmlns:a16="http://schemas.microsoft.com/office/drawing/2014/main" id="{00000000-0008-0000-0300-00000D15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3</xdr:col>
      <xdr:colOff>509962</xdr:colOff>
      <xdr:row>3</xdr:row>
      <xdr:rowOff>142875</xdr:rowOff>
    </xdr:to>
    <xdr:pic>
      <xdr:nvPicPr>
        <xdr:cNvPr id="2" name="Picture 1">
          <a:extLst>
            <a:ext uri="{FF2B5EF4-FFF2-40B4-BE49-F238E27FC236}">
              <a16:creationId xmlns:a16="http://schemas.microsoft.com/office/drawing/2014/main" id="{E45CBA06-8072-46AE-963F-F442EE19B7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oneCellAnchor>
    <xdr:from>
      <xdr:col>8</xdr:col>
      <xdr:colOff>276225</xdr:colOff>
      <xdr:row>25</xdr:row>
      <xdr:rowOff>47625</xdr:rowOff>
    </xdr:from>
    <xdr:ext cx="4171950" cy="2381249"/>
    <xdr:graphicFrame macro="">
      <xdr:nvGraphicFramePr>
        <xdr:cNvPr id="4" name="Chart 3">
          <a:extLst>
            <a:ext uri="{FF2B5EF4-FFF2-40B4-BE49-F238E27FC236}">
              <a16:creationId xmlns:a16="http://schemas.microsoft.com/office/drawing/2014/main" id="{4595E8E1-0F44-4412-AFE6-427D6F389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8</xdr:col>
      <xdr:colOff>285750</xdr:colOff>
      <xdr:row>35</xdr:row>
      <xdr:rowOff>180975</xdr:rowOff>
    </xdr:from>
    <xdr:ext cx="4171950" cy="2266950"/>
    <xdr:graphicFrame macro="">
      <xdr:nvGraphicFramePr>
        <xdr:cNvPr id="3" name="Chart 2">
          <a:extLst>
            <a:ext uri="{FF2B5EF4-FFF2-40B4-BE49-F238E27FC236}">
              <a16:creationId xmlns:a16="http://schemas.microsoft.com/office/drawing/2014/main" id="{1847FA87-1523-4D57-B981-8BDCD5F5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8</xdr:col>
      <xdr:colOff>304800</xdr:colOff>
      <xdr:row>48</xdr:row>
      <xdr:rowOff>95250</xdr:rowOff>
    </xdr:from>
    <xdr:ext cx="4171950" cy="2266950"/>
    <xdr:graphicFrame macro="">
      <xdr:nvGraphicFramePr>
        <xdr:cNvPr id="5" name="Chart 4">
          <a:extLst>
            <a:ext uri="{FF2B5EF4-FFF2-40B4-BE49-F238E27FC236}">
              <a16:creationId xmlns:a16="http://schemas.microsoft.com/office/drawing/2014/main" id="{877D4F0F-38D3-412F-9CBE-41E8FAB4C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twoCellAnchor>
    <xdr:from>
      <xdr:col>0</xdr:col>
      <xdr:colOff>166687</xdr:colOff>
      <xdr:row>62</xdr:row>
      <xdr:rowOff>23812</xdr:rowOff>
    </xdr:from>
    <xdr:to>
      <xdr:col>9</xdr:col>
      <xdr:colOff>466725</xdr:colOff>
      <xdr:row>76</xdr:row>
      <xdr:rowOff>133350</xdr:rowOff>
    </xdr:to>
    <xdr:graphicFrame macro="">
      <xdr:nvGraphicFramePr>
        <xdr:cNvPr id="6" name="Chart 5">
          <a:extLst>
            <a:ext uri="{FF2B5EF4-FFF2-40B4-BE49-F238E27FC236}">
              <a16:creationId xmlns:a16="http://schemas.microsoft.com/office/drawing/2014/main" id="{90113ED0-0065-BF30-A57D-F1CF50DB2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609599</xdr:colOff>
      <xdr:row>61</xdr:row>
      <xdr:rowOff>180974</xdr:rowOff>
    </xdr:from>
    <xdr:to>
      <xdr:col>22</xdr:col>
      <xdr:colOff>257174</xdr:colOff>
      <xdr:row>76</xdr:row>
      <xdr:rowOff>161924</xdr:rowOff>
    </xdr:to>
    <xdr:graphicFrame macro="">
      <xdr:nvGraphicFramePr>
        <xdr:cNvPr id="7" name="Chart 6">
          <a:extLst>
            <a:ext uri="{FF2B5EF4-FFF2-40B4-BE49-F238E27FC236}">
              <a16:creationId xmlns:a16="http://schemas.microsoft.com/office/drawing/2014/main" id="{0D20CF87-3F8B-4EF0-A6F3-E7BE369C6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889108E8-1646-4FF7-8A03-3482CA842A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0"/>
          <a:ext cx="1605337" cy="714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93CDA132-9414-4204-9596-707233AD93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0"/>
          <a:ext cx="1605337" cy="71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81337</xdr:colOff>
      <xdr:row>3</xdr:row>
      <xdr:rowOff>142875</xdr:rowOff>
    </xdr:to>
    <xdr:pic>
      <xdr:nvPicPr>
        <xdr:cNvPr id="2" name="Picture 1">
          <a:extLst>
            <a:ext uri="{FF2B5EF4-FFF2-40B4-BE49-F238E27FC236}">
              <a16:creationId xmlns:a16="http://schemas.microsoft.com/office/drawing/2014/main" id="{D5749E1A-2159-42F0-9C87-C3E72B44E1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1</xdr:col>
      <xdr:colOff>1614862</xdr:colOff>
      <xdr:row>3</xdr:row>
      <xdr:rowOff>142875</xdr:rowOff>
    </xdr:to>
    <xdr:pic>
      <xdr:nvPicPr>
        <xdr:cNvPr id="2" name="Picture 1">
          <a:extLst>
            <a:ext uri="{FF2B5EF4-FFF2-40B4-BE49-F238E27FC236}">
              <a16:creationId xmlns:a16="http://schemas.microsoft.com/office/drawing/2014/main" id="{5AED8A20-CA5F-4402-ADEC-D324B42E1F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0"/>
          <a:ext cx="1605337" cy="714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100387</xdr:colOff>
      <xdr:row>3</xdr:row>
      <xdr:rowOff>142875</xdr:rowOff>
    </xdr:to>
    <xdr:pic>
      <xdr:nvPicPr>
        <xdr:cNvPr id="2" name="Picture 1">
          <a:extLst>
            <a:ext uri="{FF2B5EF4-FFF2-40B4-BE49-F238E27FC236}">
              <a16:creationId xmlns:a16="http://schemas.microsoft.com/office/drawing/2014/main" id="{16D79F41-0FDB-4425-9D64-1C634D956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0"/>
          <a:ext cx="1605337" cy="7143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3</xdr:col>
      <xdr:colOff>685800</xdr:colOff>
      <xdr:row>5</xdr:row>
      <xdr:rowOff>1</xdr:rowOff>
    </xdr:from>
    <xdr:ext cx="10153650" cy="2886074"/>
    <xdr:graphicFrame macro="">
      <xdr:nvGraphicFramePr>
        <xdr:cNvPr id="1208858812" name="Chart 4">
          <a:extLst>
            <a:ext uri="{FF2B5EF4-FFF2-40B4-BE49-F238E27FC236}">
              <a16:creationId xmlns:a16="http://schemas.microsoft.com/office/drawing/2014/main" id="{00000000-0008-0000-0A00-0000BCB8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3575A28B-C3C3-4F6E-A7A4-4A08E350A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 y="0"/>
          <a:ext cx="1605337" cy="714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E3E0893E-BBC7-4ED9-90E6-830ADCC6D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63BB68E1-F427-44E0-9924-70C45ECB06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 y="0"/>
          <a:ext cx="1605337" cy="7143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1376737</xdr:colOff>
      <xdr:row>3</xdr:row>
      <xdr:rowOff>142875</xdr:rowOff>
    </xdr:to>
    <xdr:pic>
      <xdr:nvPicPr>
        <xdr:cNvPr id="2" name="Picture 1">
          <a:extLst>
            <a:ext uri="{FF2B5EF4-FFF2-40B4-BE49-F238E27FC236}">
              <a16:creationId xmlns:a16="http://schemas.microsoft.com/office/drawing/2014/main" id="{4011CFE7-E2FB-480F-AE6A-D0991A47E2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0"/>
          <a:ext cx="1605337" cy="7143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1024312</xdr:colOff>
      <xdr:row>3</xdr:row>
      <xdr:rowOff>142875</xdr:rowOff>
    </xdr:to>
    <xdr:pic>
      <xdr:nvPicPr>
        <xdr:cNvPr id="2" name="Picture 1">
          <a:extLst>
            <a:ext uri="{FF2B5EF4-FFF2-40B4-BE49-F238E27FC236}">
              <a16:creationId xmlns:a16="http://schemas.microsoft.com/office/drawing/2014/main" id="{17B1DED6-5724-4CE0-AAF9-7216F970C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025" y="0"/>
          <a:ext cx="1605337" cy="7143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5" name="Chart 8">
          <a:extLst>
            <a:ext uri="{FF2B5EF4-FFF2-40B4-BE49-F238E27FC236}">
              <a16:creationId xmlns:a16="http://schemas.microsoft.com/office/drawing/2014/main" id="{C0A845AF-08C9-46A8-921F-14748FBE6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6" name="Chart 9">
          <a:extLst>
            <a:ext uri="{FF2B5EF4-FFF2-40B4-BE49-F238E27FC236}">
              <a16:creationId xmlns:a16="http://schemas.microsoft.com/office/drawing/2014/main" id="{C235F3BA-0A67-4125-BDA8-C10420B02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8" name="Chart 11">
          <a:extLst>
            <a:ext uri="{FF2B5EF4-FFF2-40B4-BE49-F238E27FC236}">
              <a16:creationId xmlns:a16="http://schemas.microsoft.com/office/drawing/2014/main" id="{06E6D949-B5AF-48FF-B57C-6B593273B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9" name="Chart 12">
          <a:extLst>
            <a:ext uri="{FF2B5EF4-FFF2-40B4-BE49-F238E27FC236}">
              <a16:creationId xmlns:a16="http://schemas.microsoft.com/office/drawing/2014/main" id="{80571B9B-1E54-41AC-8FD6-876E959DB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2" name="Chart 10">
          <a:extLst>
            <a:ext uri="{FF2B5EF4-FFF2-40B4-BE49-F238E27FC236}">
              <a16:creationId xmlns:a16="http://schemas.microsoft.com/office/drawing/2014/main" id="{2C149056-A1C6-434D-97D8-3361390D9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3" name="Chart 2">
          <a:extLst>
            <a:ext uri="{FF2B5EF4-FFF2-40B4-BE49-F238E27FC236}">
              <a16:creationId xmlns:a16="http://schemas.microsoft.com/office/drawing/2014/main" id="{DBF156FB-89DA-4422-BF72-C79A97A76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414712</xdr:colOff>
      <xdr:row>3</xdr:row>
      <xdr:rowOff>142875</xdr:rowOff>
    </xdr:to>
    <xdr:pic>
      <xdr:nvPicPr>
        <xdr:cNvPr id="2" name="Picture 1">
          <a:extLst>
            <a:ext uri="{FF2B5EF4-FFF2-40B4-BE49-F238E27FC236}">
              <a16:creationId xmlns:a16="http://schemas.microsoft.com/office/drawing/2014/main" id="{726901DF-92A4-4605-9C34-D29E86B19F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2025" y="0"/>
          <a:ext cx="1605337" cy="7143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1157662</xdr:colOff>
      <xdr:row>3</xdr:row>
      <xdr:rowOff>142875</xdr:rowOff>
    </xdr:to>
    <xdr:pic>
      <xdr:nvPicPr>
        <xdr:cNvPr id="2" name="Picture 1">
          <a:extLst>
            <a:ext uri="{FF2B5EF4-FFF2-40B4-BE49-F238E27FC236}">
              <a16:creationId xmlns:a16="http://schemas.microsoft.com/office/drawing/2014/main" id="{DBAF3F79-1DEF-4F19-996D-B30655A85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0"/>
          <a:ext cx="1605337" cy="7143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27:BD99" headerRowCount="0" headerRowDxfId="79" dataDxfId="78" totalsRowDxfId="77">
  <tableColumns count="55">
    <tableColumn id="1" xr3:uid="{00000000-0010-0000-0000-000001000000}" name="Column1" dataDxfId="76"/>
    <tableColumn id="2" xr3:uid="{00000000-0010-0000-0000-000002000000}" name="Column2" dataDxfId="75"/>
    <tableColumn id="3" xr3:uid="{00000000-0010-0000-0000-000003000000}" name="Column3" dataDxfId="74"/>
    <tableColumn id="4" xr3:uid="{00000000-0010-0000-0000-000004000000}" name="Column4" dataDxfId="73"/>
    <tableColumn id="5" xr3:uid="{00000000-0010-0000-0000-000005000000}" name="Column5" dataDxfId="72"/>
    <tableColumn id="6" xr3:uid="{00000000-0010-0000-0000-000006000000}" name="Column6" dataDxfId="71"/>
    <tableColumn id="7" xr3:uid="{00000000-0010-0000-0000-000007000000}" name="Column7" dataDxfId="70"/>
    <tableColumn id="8" xr3:uid="{00000000-0010-0000-0000-000008000000}" name="Column8" dataDxfId="69"/>
    <tableColumn id="9" xr3:uid="{00000000-0010-0000-0000-000009000000}" name="Column9" dataDxfId="68"/>
    <tableColumn id="10" xr3:uid="{00000000-0010-0000-0000-00000A000000}" name="Column10" dataDxfId="67"/>
    <tableColumn id="11" xr3:uid="{00000000-0010-0000-0000-00000B000000}" name="Column11" dataDxfId="66"/>
    <tableColumn id="12" xr3:uid="{00000000-0010-0000-0000-00000C000000}" name="Column12" dataDxfId="65"/>
    <tableColumn id="56" xr3:uid="{D4877FAF-F426-4A5D-8800-A484C4AA1640}" name="Column55" dataDxfId="64"/>
    <tableColumn id="13" xr3:uid="{00000000-0010-0000-0000-00000D000000}" name="Column13" dataDxfId="63"/>
    <tableColumn id="14" xr3:uid="{00000000-0010-0000-0000-00000E000000}" name="Column14" dataDxfId="62"/>
    <tableColumn id="15" xr3:uid="{00000000-0010-0000-0000-00000F000000}" name="Column15" dataDxfId="61"/>
    <tableColumn id="16" xr3:uid="{00000000-0010-0000-0000-000010000000}" name="Column16" dataDxfId="60"/>
    <tableColumn id="17" xr3:uid="{00000000-0010-0000-0000-000011000000}" name="Column17" dataDxfId="59"/>
    <tableColumn id="18" xr3:uid="{00000000-0010-0000-0000-000012000000}" name="Column18" dataDxfId="58"/>
    <tableColumn id="19" xr3:uid="{00000000-0010-0000-0000-000013000000}" name="Column19" dataDxfId="57"/>
    <tableColumn id="20" xr3:uid="{00000000-0010-0000-0000-000014000000}" name="Column20" dataDxfId="56"/>
    <tableColumn id="21" xr3:uid="{00000000-0010-0000-0000-000015000000}" name="Column21" dataDxfId="55"/>
    <tableColumn id="22" xr3:uid="{00000000-0010-0000-0000-000016000000}" name="Column22" dataDxfId="54"/>
    <tableColumn id="23" xr3:uid="{00000000-0010-0000-0000-000017000000}" name="Column23" dataDxfId="53"/>
    <tableColumn id="24" xr3:uid="{00000000-0010-0000-0000-000018000000}" name="Column24" dataDxfId="52"/>
    <tableColumn id="25" xr3:uid="{00000000-0010-0000-0000-000019000000}" name="Column25" dataDxfId="51"/>
    <tableColumn id="26" xr3:uid="{00000000-0010-0000-0000-00001A000000}" name="Column26" dataDxfId="50"/>
    <tableColumn id="27" xr3:uid="{00000000-0010-0000-0000-00001B000000}" name="Column27" dataDxfId="49"/>
    <tableColumn id="28" xr3:uid="{00000000-0010-0000-0000-00001C000000}" name="Column28" dataDxfId="48"/>
    <tableColumn id="29" xr3:uid="{00000000-0010-0000-0000-00001D000000}" name="Column29" dataDxfId="47"/>
    <tableColumn id="30" xr3:uid="{00000000-0010-0000-0000-00001E000000}" name="Column30" dataDxfId="46"/>
    <tableColumn id="31" xr3:uid="{00000000-0010-0000-0000-00001F000000}" name="Column31" dataDxfId="45"/>
    <tableColumn id="32" xr3:uid="{00000000-0010-0000-0000-000020000000}" name="Column32" dataDxfId="44"/>
    <tableColumn id="33" xr3:uid="{00000000-0010-0000-0000-000021000000}" name="Column33" dataDxfId="43"/>
    <tableColumn id="34" xr3:uid="{00000000-0010-0000-0000-000022000000}" name="Column34" dataDxfId="42"/>
    <tableColumn id="35" xr3:uid="{00000000-0010-0000-0000-000023000000}" name="Column35" dataDxfId="41"/>
    <tableColumn id="36" xr3:uid="{00000000-0010-0000-0000-000024000000}" name="Column36" dataDxfId="40"/>
    <tableColumn id="37" xr3:uid="{00000000-0010-0000-0000-000025000000}" name="Column37" dataDxfId="39"/>
    <tableColumn id="38" xr3:uid="{00000000-0010-0000-0000-000026000000}" name="Column38" dataDxfId="38"/>
    <tableColumn id="39" xr3:uid="{00000000-0010-0000-0000-000027000000}" name="Column39" dataDxfId="37"/>
    <tableColumn id="40" xr3:uid="{00000000-0010-0000-0000-000028000000}" name="Column40" dataDxfId="36"/>
    <tableColumn id="41" xr3:uid="{00000000-0010-0000-0000-000029000000}" name="Column41" dataDxfId="35"/>
    <tableColumn id="42" xr3:uid="{00000000-0010-0000-0000-00002A000000}" name="Column42" dataDxfId="34"/>
    <tableColumn id="43" xr3:uid="{00000000-0010-0000-0000-00002B000000}" name="Column43" dataDxfId="33"/>
    <tableColumn id="44" xr3:uid="{00000000-0010-0000-0000-00002C000000}" name="Column44" dataDxfId="32"/>
    <tableColumn id="45" xr3:uid="{00000000-0010-0000-0000-00002D000000}" name="Column45" dataDxfId="31"/>
    <tableColumn id="46" xr3:uid="{00000000-0010-0000-0000-00002E000000}" name="Column46" dataDxfId="30"/>
    <tableColumn id="47" xr3:uid="{00000000-0010-0000-0000-00002F000000}" name="Column47" dataDxfId="29"/>
    <tableColumn id="48" xr3:uid="{00000000-0010-0000-0000-000030000000}" name="Column48" dataDxfId="28"/>
    <tableColumn id="49" xr3:uid="{00000000-0010-0000-0000-000031000000}" name="Column49" dataDxfId="27"/>
    <tableColumn id="50" xr3:uid="{00000000-0010-0000-0000-000032000000}" name="Column50" dataDxfId="26"/>
    <tableColumn id="51" xr3:uid="{00000000-0010-0000-0000-000033000000}" name="Column51" dataDxfId="25"/>
    <tableColumn id="52" xr3:uid="{00000000-0010-0000-0000-000034000000}" name="Column52" dataDxfId="24"/>
    <tableColumn id="53" xr3:uid="{00000000-0010-0000-0000-000035000000}" name="Column53" dataDxfId="23"/>
    <tableColumn id="54" xr3:uid="{00000000-0010-0000-0000-000036000000}" name="Column54" dataDxfId="22"/>
  </tableColumns>
  <tableStyleInfo name="NC-RTR-style" showFirstColumn="1" showLastColumn="1" showRowStripes="1"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hyperlink" Target="https://mahindra.somyagroup.org/" TargetMode="External"/><Relationship Id="rId2" Type="http://schemas.openxmlformats.org/officeDocument/2006/relationships/hyperlink" Target="https://indiankanoon.org/docfragment/117360390/?formInput=SHWETA%20AGRAWAL" TargetMode="External"/><Relationship Id="rId1" Type="http://schemas.openxmlformats.org/officeDocument/2006/relationships/hyperlink" Target="https://indiankanoon.org/docfragment/98538915/?formInput=SHWETA%20AGRAWAL" TargetMode="External"/><Relationship Id="rId4"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F243E"/>
    <pageSetUpPr fitToPage="1"/>
  </sheetPr>
  <dimension ref="A5:Z1008"/>
  <sheetViews>
    <sheetView showGridLines="0" zoomScale="106" zoomScaleNormal="106" workbookViewId="0">
      <selection activeCell="E2" sqref="E2"/>
    </sheetView>
  </sheetViews>
  <sheetFormatPr defaultColWidth="14.42578125" defaultRowHeight="15" customHeight="1" outlineLevelRow="2"/>
  <cols>
    <col min="1" max="1" width="3" customWidth="1"/>
    <col min="2" max="2" width="6.7109375" customWidth="1"/>
    <col min="3" max="3" width="27.28515625" customWidth="1"/>
    <col min="4" max="4" width="24" bestFit="1" customWidth="1"/>
    <col min="5" max="5" width="13.140625" customWidth="1"/>
    <col min="6" max="6" width="25.85546875" customWidth="1"/>
    <col min="7" max="9" width="13.28515625" customWidth="1"/>
    <col min="10" max="26" width="9.140625" customWidth="1"/>
  </cols>
  <sheetData>
    <row r="5" spans="1:26" ht="14.25" customHeight="1" thickBot="1">
      <c r="A5" s="1"/>
      <c r="B5" s="2"/>
      <c r="C5" s="2"/>
      <c r="D5" s="2"/>
      <c r="E5" s="2"/>
      <c r="F5" s="3"/>
      <c r="G5" s="3"/>
      <c r="H5" s="3"/>
      <c r="I5" s="1"/>
      <c r="J5" s="1"/>
      <c r="K5" s="1"/>
      <c r="L5" s="1"/>
      <c r="M5" s="1"/>
      <c r="N5" s="1"/>
      <c r="O5" s="1"/>
      <c r="P5" s="1"/>
      <c r="Q5" s="1"/>
      <c r="R5" s="1"/>
      <c r="S5" s="1"/>
      <c r="T5" s="1"/>
      <c r="U5" s="1"/>
      <c r="V5" s="1"/>
      <c r="W5" s="1"/>
      <c r="X5" s="1"/>
      <c r="Y5" s="1"/>
      <c r="Z5" s="1"/>
    </row>
    <row r="6" spans="1:26" ht="21.75" customHeight="1" thickBot="1">
      <c r="A6" s="4"/>
      <c r="B6" s="598" t="s">
        <v>0</v>
      </c>
      <c r="C6" s="599"/>
      <c r="D6" s="599"/>
      <c r="E6" s="599"/>
      <c r="F6" s="599"/>
      <c r="G6" s="599"/>
      <c r="H6" s="600"/>
      <c r="I6" s="5"/>
      <c r="J6" s="1"/>
      <c r="K6" s="1"/>
      <c r="L6" s="1"/>
      <c r="M6" s="1"/>
      <c r="N6" s="1"/>
      <c r="O6" s="1"/>
      <c r="P6" s="1"/>
      <c r="Q6" s="1"/>
      <c r="R6" s="1"/>
      <c r="S6" s="1"/>
      <c r="T6" s="1"/>
      <c r="U6" s="1"/>
      <c r="V6" s="1"/>
      <c r="W6" s="1"/>
      <c r="X6" s="1"/>
      <c r="Y6" s="1"/>
      <c r="Z6" s="1"/>
    </row>
    <row r="7" spans="1:26" ht="15.75" customHeight="1">
      <c r="A7" s="4"/>
      <c r="B7" s="601" t="s">
        <v>1</v>
      </c>
      <c r="C7" s="602"/>
      <c r="D7" s="603" t="s">
        <v>593</v>
      </c>
      <c r="E7" s="604"/>
      <c r="F7" s="465" t="s">
        <v>2</v>
      </c>
      <c r="G7" s="605" t="s">
        <v>624</v>
      </c>
      <c r="H7" s="606"/>
      <c r="I7" s="5"/>
      <c r="J7" s="1"/>
      <c r="K7" s="1"/>
      <c r="L7" s="1"/>
      <c r="M7" s="1"/>
      <c r="N7" s="1"/>
      <c r="O7" s="1"/>
      <c r="P7" s="1"/>
      <c r="Q7" s="1"/>
      <c r="R7" s="1"/>
      <c r="S7" s="1"/>
      <c r="T7" s="1"/>
      <c r="U7" s="1"/>
      <c r="V7" s="1"/>
      <c r="W7" s="1"/>
      <c r="X7" s="1"/>
      <c r="Y7" s="1"/>
      <c r="Z7" s="1"/>
    </row>
    <row r="8" spans="1:26" ht="14.25" customHeight="1">
      <c r="A8" s="4"/>
      <c r="B8" s="607" t="s">
        <v>3</v>
      </c>
      <c r="C8" s="608"/>
      <c r="D8" s="609" t="s">
        <v>559</v>
      </c>
      <c r="E8" s="610"/>
      <c r="F8" s="610"/>
      <c r="G8" s="610"/>
      <c r="H8" s="611"/>
      <c r="I8" s="5"/>
      <c r="J8" s="1"/>
      <c r="K8" s="1"/>
      <c r="L8" s="1"/>
      <c r="M8" s="1"/>
      <c r="N8" s="1"/>
      <c r="O8" s="1"/>
      <c r="P8" s="1"/>
      <c r="Q8" s="1"/>
      <c r="R8" s="1"/>
      <c r="S8" s="1"/>
      <c r="T8" s="1"/>
      <c r="U8" s="1"/>
      <c r="V8" s="1"/>
      <c r="W8" s="1"/>
      <c r="X8" s="1"/>
      <c r="Y8" s="1"/>
      <c r="Z8" s="1"/>
    </row>
    <row r="9" spans="1:26" ht="14.25" customHeight="1" outlineLevel="1">
      <c r="A9" s="4"/>
      <c r="B9" s="607" t="s">
        <v>5</v>
      </c>
      <c r="C9" s="608"/>
      <c r="D9" s="609" t="s">
        <v>559</v>
      </c>
      <c r="E9" s="610"/>
      <c r="F9" s="610"/>
      <c r="G9" s="610"/>
      <c r="H9" s="611"/>
      <c r="I9" s="5"/>
      <c r="J9" s="1"/>
      <c r="K9" s="1"/>
      <c r="L9" s="1"/>
      <c r="M9" s="1"/>
      <c r="N9" s="1"/>
      <c r="O9" s="1"/>
      <c r="P9" s="1"/>
      <c r="Q9" s="1"/>
      <c r="R9" s="1"/>
      <c r="S9" s="1"/>
      <c r="T9" s="1"/>
      <c r="U9" s="1"/>
      <c r="V9" s="1"/>
      <c r="W9" s="1"/>
      <c r="X9" s="1"/>
      <c r="Y9" s="1"/>
      <c r="Z9" s="1"/>
    </row>
    <row r="10" spans="1:26" ht="14.25" customHeight="1" outlineLevel="1">
      <c r="A10" s="4"/>
      <c r="B10" s="607" t="s">
        <v>6</v>
      </c>
      <c r="C10" s="608"/>
      <c r="D10" s="609" t="s">
        <v>559</v>
      </c>
      <c r="E10" s="610"/>
      <c r="F10" s="610"/>
      <c r="G10" s="610"/>
      <c r="H10" s="611"/>
      <c r="I10" s="5"/>
      <c r="J10" s="1"/>
      <c r="K10" s="1"/>
      <c r="L10" s="1"/>
      <c r="M10" s="1"/>
      <c r="N10" s="1"/>
      <c r="O10" s="1"/>
      <c r="P10" s="1"/>
      <c r="Q10" s="1"/>
      <c r="R10" s="1"/>
      <c r="S10" s="1"/>
      <c r="T10" s="1"/>
      <c r="U10" s="1"/>
      <c r="V10" s="1"/>
      <c r="W10" s="1"/>
      <c r="X10" s="1"/>
      <c r="Y10" s="1"/>
      <c r="Z10" s="1"/>
    </row>
    <row r="11" spans="1:26" ht="14.25" customHeight="1" outlineLevel="1">
      <c r="A11" s="4"/>
      <c r="B11" s="612" t="s">
        <v>7</v>
      </c>
      <c r="C11" s="608"/>
      <c r="D11" s="609" t="s">
        <v>616</v>
      </c>
      <c r="E11" s="613"/>
      <c r="F11" s="455" t="s">
        <v>8</v>
      </c>
      <c r="G11" s="620" t="s">
        <v>617</v>
      </c>
      <c r="H11" s="618"/>
      <c r="I11" s="5"/>
      <c r="J11" s="1"/>
      <c r="K11" s="1"/>
      <c r="L11" s="1"/>
      <c r="M11" s="1"/>
      <c r="N11" s="1"/>
      <c r="O11" s="1"/>
      <c r="P11" s="1"/>
      <c r="Q11" s="1"/>
      <c r="R11" s="1"/>
      <c r="S11" s="1"/>
      <c r="T11" s="1"/>
      <c r="U11" s="1"/>
      <c r="V11" s="1"/>
      <c r="W11" s="1"/>
      <c r="X11" s="1"/>
      <c r="Y11" s="1"/>
      <c r="Z11" s="1"/>
    </row>
    <row r="12" spans="1:26" ht="14.25" customHeight="1" outlineLevel="1">
      <c r="A12" s="4"/>
      <c r="B12" s="612" t="s">
        <v>9</v>
      </c>
      <c r="C12" s="608"/>
      <c r="D12" s="614" t="str">
        <f>GST!E7</f>
        <v>24ABDCS8773P1ZI</v>
      </c>
      <c r="E12" s="613"/>
      <c r="F12" s="455" t="s">
        <v>10</v>
      </c>
      <c r="G12" s="622" t="str">
        <f>GST!E12</f>
        <v>Active</v>
      </c>
      <c r="H12" s="618"/>
      <c r="I12" s="5"/>
      <c r="J12" s="1"/>
      <c r="K12" s="1"/>
      <c r="L12" s="1"/>
      <c r="M12" s="1"/>
      <c r="N12" s="1"/>
      <c r="O12" s="1"/>
      <c r="P12" s="1"/>
      <c r="Q12" s="1"/>
      <c r="R12" s="1"/>
      <c r="S12" s="1"/>
      <c r="T12" s="1"/>
      <c r="U12" s="1"/>
      <c r="V12" s="1"/>
      <c r="W12" s="1"/>
      <c r="X12" s="1"/>
      <c r="Y12" s="1"/>
      <c r="Z12" s="1"/>
    </row>
    <row r="13" spans="1:26" ht="14.25" customHeight="1">
      <c r="A13" s="4"/>
      <c r="B13" s="612" t="s">
        <v>11</v>
      </c>
      <c r="C13" s="608"/>
      <c r="D13" s="615">
        <v>42625</v>
      </c>
      <c r="E13" s="616"/>
      <c r="F13" s="455" t="s">
        <v>12</v>
      </c>
      <c r="G13" s="623">
        <f ca="1">IF(D13&lt;&gt;"",DATEDIF(D13,TODAY(),"Y"),"")</f>
        <v>7</v>
      </c>
      <c r="H13" s="618"/>
      <c r="I13" s="5"/>
      <c r="J13" s="1"/>
      <c r="K13" s="1"/>
      <c r="L13" s="1"/>
      <c r="M13" s="1"/>
      <c r="N13" s="1"/>
      <c r="O13" s="1"/>
      <c r="P13" s="1"/>
      <c r="Q13" s="1"/>
      <c r="R13" s="1"/>
      <c r="S13" s="1"/>
      <c r="T13" s="1"/>
      <c r="U13" s="1"/>
      <c r="V13" s="1"/>
      <c r="W13" s="1"/>
      <c r="X13" s="1"/>
      <c r="Y13" s="1"/>
      <c r="Z13" s="1"/>
    </row>
    <row r="14" spans="1:26" ht="14.25" customHeight="1">
      <c r="A14" s="4"/>
      <c r="B14" s="612" t="s">
        <v>13</v>
      </c>
      <c r="C14" s="608"/>
      <c r="D14" s="623" t="s">
        <v>618</v>
      </c>
      <c r="E14" s="616"/>
      <c r="F14" s="455" t="s">
        <v>14</v>
      </c>
      <c r="G14" s="619" t="s">
        <v>619</v>
      </c>
      <c r="H14" s="618"/>
      <c r="I14" s="5"/>
      <c r="J14" s="1"/>
      <c r="K14" s="1"/>
      <c r="L14" s="1"/>
      <c r="M14" s="1"/>
      <c r="N14" s="1"/>
      <c r="O14" s="1"/>
      <c r="P14" s="1"/>
      <c r="Q14" s="1"/>
      <c r="R14" s="1"/>
      <c r="S14" s="1"/>
      <c r="T14" s="1"/>
      <c r="U14" s="1"/>
      <c r="V14" s="1"/>
      <c r="W14" s="1"/>
      <c r="X14" s="1"/>
      <c r="Y14" s="1"/>
      <c r="Z14" s="1"/>
    </row>
    <row r="15" spans="1:26" ht="14.25" customHeight="1" outlineLevel="1">
      <c r="A15" s="4"/>
      <c r="B15" s="612" t="s">
        <v>15</v>
      </c>
      <c r="C15" s="608"/>
      <c r="D15" s="619" t="str">
        <f>ROC!E7</f>
        <v>U50100MP2016PTC041462</v>
      </c>
      <c r="E15" s="616"/>
      <c r="F15" s="455" t="s">
        <v>400</v>
      </c>
      <c r="G15" s="619" t="s">
        <v>620</v>
      </c>
      <c r="H15" s="618"/>
      <c r="I15" s="5"/>
      <c r="J15" s="1"/>
      <c r="K15" s="1"/>
      <c r="L15" s="1"/>
      <c r="M15" s="1"/>
      <c r="N15" s="1"/>
      <c r="O15" s="1"/>
      <c r="P15" s="1"/>
      <c r="Q15" s="1"/>
      <c r="R15" s="1"/>
      <c r="S15" s="1"/>
      <c r="T15" s="1"/>
      <c r="U15" s="1"/>
      <c r="V15" s="1"/>
      <c r="W15" s="1"/>
      <c r="X15" s="1"/>
      <c r="Y15" s="1"/>
      <c r="Z15" s="1"/>
    </row>
    <row r="16" spans="1:26" ht="14.25" customHeight="1" outlineLevel="1">
      <c r="A16" s="4"/>
      <c r="B16" s="612" t="s">
        <v>16</v>
      </c>
      <c r="C16" s="608"/>
      <c r="D16" s="617">
        <f>ROC!E14</f>
        <v>10000000</v>
      </c>
      <c r="E16" s="616"/>
      <c r="F16" s="455" t="s">
        <v>17</v>
      </c>
      <c r="G16" s="617">
        <f>ROC!E15</f>
        <v>10000000</v>
      </c>
      <c r="H16" s="618"/>
      <c r="I16" s="5"/>
      <c r="J16" s="1"/>
      <c r="K16" s="1"/>
      <c r="L16" s="1"/>
      <c r="M16" s="1"/>
      <c r="N16" s="1"/>
      <c r="O16" s="1"/>
      <c r="P16" s="1"/>
      <c r="Q16" s="1"/>
      <c r="R16" s="1"/>
      <c r="S16" s="1"/>
      <c r="T16" s="1"/>
      <c r="U16" s="1"/>
      <c r="V16" s="1"/>
      <c r="W16" s="1"/>
      <c r="X16" s="1"/>
      <c r="Y16" s="1"/>
      <c r="Z16" s="1"/>
    </row>
    <row r="17" spans="1:26" ht="31.5" customHeight="1" thickBot="1">
      <c r="A17" s="4"/>
      <c r="B17" s="639" t="s">
        <v>18</v>
      </c>
      <c r="C17" s="640"/>
      <c r="D17" s="624" t="str">
        <f>ROC!E18</f>
        <v xml:space="preserve">99, SHARDA VIHAR, CITY CENTRE GWALIOR Gwalior MP 474009 IN </v>
      </c>
      <c r="E17" s="625"/>
      <c r="F17" s="625"/>
      <c r="G17" s="625"/>
      <c r="H17" s="626"/>
      <c r="I17" s="5"/>
      <c r="J17" s="1"/>
      <c r="K17" s="1"/>
      <c r="L17" s="1"/>
      <c r="M17" s="1"/>
      <c r="N17" s="1"/>
      <c r="O17" s="1"/>
      <c r="P17" s="1"/>
      <c r="Q17" s="1"/>
      <c r="R17" s="1"/>
      <c r="S17" s="1"/>
      <c r="T17" s="1"/>
      <c r="U17" s="1"/>
      <c r="V17" s="1"/>
      <c r="W17" s="1"/>
      <c r="X17" s="1"/>
      <c r="Y17" s="1"/>
      <c r="Z17" s="1"/>
    </row>
    <row r="18" spans="1:26" ht="14.25" customHeight="1" thickBot="1">
      <c r="A18" s="5"/>
      <c r="B18" s="464"/>
      <c r="C18" s="464"/>
      <c r="D18" s="464"/>
      <c r="E18" s="464"/>
      <c r="F18" s="464"/>
      <c r="G18" s="464"/>
      <c r="H18" s="464"/>
      <c r="I18" s="5"/>
      <c r="J18" s="5"/>
      <c r="K18" s="1"/>
      <c r="L18" s="1"/>
      <c r="M18" s="1"/>
      <c r="N18" s="1"/>
      <c r="O18" s="1"/>
      <c r="P18" s="1"/>
      <c r="Q18" s="1"/>
      <c r="R18" s="1"/>
      <c r="S18" s="1"/>
      <c r="T18" s="1"/>
      <c r="U18" s="1"/>
      <c r="V18" s="1"/>
      <c r="W18" s="1"/>
      <c r="X18" s="1"/>
      <c r="Y18" s="1"/>
      <c r="Z18" s="1"/>
    </row>
    <row r="19" spans="1:26" ht="21" customHeight="1" outlineLevel="1" thickBot="1">
      <c r="A19" s="4"/>
      <c r="B19" s="627" t="s">
        <v>19</v>
      </c>
      <c r="C19" s="628"/>
      <c r="D19" s="628"/>
      <c r="E19" s="628"/>
      <c r="F19" s="628"/>
      <c r="G19" s="628"/>
      <c r="H19" s="629"/>
      <c r="I19" s="5"/>
      <c r="J19" s="1"/>
      <c r="K19" s="1"/>
      <c r="L19" s="1"/>
      <c r="M19" s="1"/>
      <c r="N19" s="1"/>
      <c r="O19" s="1"/>
      <c r="P19" s="1"/>
      <c r="Q19" s="1"/>
      <c r="R19" s="1"/>
      <c r="S19" s="1"/>
      <c r="T19" s="1"/>
      <c r="U19" s="1"/>
      <c r="V19" s="1"/>
      <c r="W19" s="1"/>
      <c r="X19" s="1"/>
      <c r="Y19" s="1"/>
      <c r="Z19" s="1"/>
    </row>
    <row r="20" spans="1:26" ht="25.5" customHeight="1" outlineLevel="2">
      <c r="A20" s="4"/>
      <c r="B20" s="630" t="s">
        <v>916</v>
      </c>
      <c r="C20" s="631"/>
      <c r="D20" s="631"/>
      <c r="E20" s="631"/>
      <c r="F20" s="631"/>
      <c r="G20" s="631"/>
      <c r="H20" s="632"/>
      <c r="I20" s="5"/>
      <c r="J20" s="1"/>
      <c r="K20" s="1"/>
      <c r="L20" s="1"/>
      <c r="M20" s="1"/>
      <c r="N20" s="1"/>
      <c r="O20" s="1"/>
      <c r="P20" s="1"/>
      <c r="Q20" s="1"/>
      <c r="R20" s="1"/>
      <c r="S20" s="1"/>
      <c r="T20" s="1"/>
      <c r="U20" s="1"/>
      <c r="V20" s="1"/>
      <c r="W20" s="1"/>
      <c r="X20" s="1"/>
      <c r="Y20" s="1"/>
      <c r="Z20" s="1"/>
    </row>
    <row r="21" spans="1:26" ht="14.25" customHeight="1" outlineLevel="2">
      <c r="A21" s="4"/>
      <c r="B21" s="633"/>
      <c r="C21" s="634"/>
      <c r="D21" s="634"/>
      <c r="E21" s="634"/>
      <c r="F21" s="634"/>
      <c r="G21" s="634"/>
      <c r="H21" s="635"/>
      <c r="I21" s="5"/>
      <c r="J21" s="1"/>
      <c r="K21" s="1"/>
      <c r="L21" s="1"/>
      <c r="M21" s="1"/>
      <c r="N21" s="1"/>
      <c r="O21" s="1"/>
      <c r="P21" s="1"/>
      <c r="Q21" s="1"/>
      <c r="R21" s="1"/>
      <c r="S21" s="1"/>
      <c r="T21" s="1"/>
      <c r="U21" s="1"/>
      <c r="V21" s="1"/>
      <c r="W21" s="1"/>
      <c r="X21" s="1"/>
      <c r="Y21" s="1"/>
      <c r="Z21" s="1"/>
    </row>
    <row r="22" spans="1:26" ht="14.25" customHeight="1" outlineLevel="2">
      <c r="A22" s="4"/>
      <c r="B22" s="633"/>
      <c r="C22" s="634"/>
      <c r="D22" s="634"/>
      <c r="E22" s="634"/>
      <c r="F22" s="634"/>
      <c r="G22" s="634"/>
      <c r="H22" s="635"/>
      <c r="I22" s="5"/>
      <c r="J22" s="1"/>
      <c r="K22" s="1"/>
      <c r="L22" s="1"/>
      <c r="M22" s="1"/>
      <c r="N22" s="1"/>
      <c r="O22" s="1"/>
      <c r="P22" s="1"/>
      <c r="Q22" s="1"/>
      <c r="R22" s="1"/>
      <c r="S22" s="1"/>
      <c r="T22" s="1"/>
      <c r="U22" s="1"/>
      <c r="V22" s="1"/>
      <c r="W22" s="1"/>
      <c r="X22" s="1"/>
      <c r="Y22" s="1"/>
      <c r="Z22" s="1"/>
    </row>
    <row r="23" spans="1:26" ht="14.25" customHeight="1" outlineLevel="2">
      <c r="A23" s="4"/>
      <c r="B23" s="633"/>
      <c r="C23" s="634"/>
      <c r="D23" s="634"/>
      <c r="E23" s="634"/>
      <c r="F23" s="634"/>
      <c r="G23" s="634"/>
      <c r="H23" s="635"/>
      <c r="I23" s="5"/>
      <c r="J23" s="1"/>
      <c r="K23" s="1"/>
      <c r="L23" s="1"/>
      <c r="M23" s="1"/>
      <c r="N23" s="1"/>
      <c r="O23" s="1"/>
      <c r="P23" s="1"/>
      <c r="Q23" s="1"/>
      <c r="R23" s="1"/>
      <c r="S23" s="1"/>
      <c r="T23" s="1"/>
      <c r="U23" s="1"/>
      <c r="V23" s="1"/>
      <c r="W23" s="1"/>
      <c r="X23" s="1"/>
      <c r="Y23" s="1"/>
      <c r="Z23" s="1"/>
    </row>
    <row r="24" spans="1:26" ht="14.25" customHeight="1" outlineLevel="2">
      <c r="A24" s="4"/>
      <c r="B24" s="633"/>
      <c r="C24" s="634"/>
      <c r="D24" s="634"/>
      <c r="E24" s="634"/>
      <c r="F24" s="634"/>
      <c r="G24" s="634"/>
      <c r="H24" s="635"/>
      <c r="I24" s="5"/>
      <c r="J24" s="1"/>
      <c r="K24" s="1"/>
      <c r="L24" s="1"/>
      <c r="M24" s="1"/>
      <c r="N24" s="1"/>
      <c r="O24" s="1"/>
      <c r="P24" s="1"/>
      <c r="Q24" s="1"/>
      <c r="R24" s="1"/>
      <c r="S24" s="1"/>
      <c r="T24" s="1"/>
      <c r="U24" s="1"/>
      <c r="V24" s="1"/>
      <c r="W24" s="1"/>
      <c r="X24" s="1"/>
      <c r="Y24" s="1"/>
      <c r="Z24" s="1"/>
    </row>
    <row r="25" spans="1:26" ht="54" customHeight="1" outlineLevel="1">
      <c r="A25" s="4"/>
      <c r="B25" s="636"/>
      <c r="C25" s="637"/>
      <c r="D25" s="637"/>
      <c r="E25" s="637"/>
      <c r="F25" s="637"/>
      <c r="G25" s="637"/>
      <c r="H25" s="638"/>
      <c r="I25" s="5"/>
      <c r="J25" s="1"/>
      <c r="K25" s="1"/>
      <c r="L25" s="1"/>
      <c r="M25" s="1"/>
      <c r="N25" s="1"/>
      <c r="O25" s="1"/>
      <c r="P25" s="1"/>
      <c r="Q25" s="1"/>
      <c r="R25" s="1"/>
      <c r="S25" s="1"/>
      <c r="T25" s="1"/>
      <c r="U25" s="1"/>
      <c r="V25" s="1"/>
      <c r="W25" s="1"/>
      <c r="X25" s="1"/>
      <c r="Y25" s="1"/>
      <c r="Z25" s="1"/>
    </row>
    <row r="26" spans="1:26" ht="14.25" customHeight="1">
      <c r="A26" s="4"/>
      <c r="B26" s="7"/>
      <c r="C26" s="2"/>
      <c r="D26" s="2"/>
      <c r="E26" s="2"/>
      <c r="F26" s="2"/>
      <c r="G26" s="1"/>
      <c r="H26" s="1"/>
      <c r="I26" s="1"/>
      <c r="J26" s="1"/>
      <c r="K26" s="1"/>
      <c r="L26" s="1"/>
      <c r="M26" s="1"/>
      <c r="N26" s="1"/>
      <c r="O26" s="1"/>
      <c r="P26" s="1"/>
      <c r="Q26" s="1"/>
      <c r="R26" s="1"/>
      <c r="S26" s="1"/>
      <c r="T26" s="1"/>
      <c r="U26" s="1"/>
      <c r="V26" s="1"/>
      <c r="W26" s="1"/>
      <c r="X26" s="1"/>
      <c r="Y26" s="1"/>
      <c r="Z26" s="1"/>
    </row>
    <row r="27" spans="1:26" ht="15.75" customHeight="1">
      <c r="A27" s="4"/>
      <c r="C27" s="621" t="s">
        <v>399</v>
      </c>
      <c r="D27" s="621"/>
      <c r="E27" s="621"/>
      <c r="F27" s="5"/>
      <c r="G27" s="1"/>
      <c r="H27" s="1"/>
      <c r="I27" s="1"/>
      <c r="J27" s="1"/>
      <c r="K27" s="1"/>
      <c r="L27" s="1"/>
      <c r="M27" s="1"/>
      <c r="N27" s="1"/>
      <c r="O27" s="1"/>
      <c r="P27" s="1"/>
      <c r="Q27" s="1"/>
      <c r="R27" s="1"/>
      <c r="S27" s="1"/>
      <c r="T27" s="1"/>
      <c r="U27" s="1"/>
      <c r="V27" s="1"/>
      <c r="W27" s="1"/>
      <c r="X27" s="1"/>
      <c r="Y27" s="1"/>
      <c r="Z27" s="1"/>
    </row>
    <row r="28" spans="1:26" ht="25.5">
      <c r="A28" s="4"/>
      <c r="B28" s="4"/>
      <c r="C28" s="466" t="s">
        <v>550</v>
      </c>
      <c r="D28" s="467" t="s">
        <v>551</v>
      </c>
      <c r="E28" s="467" t="s">
        <v>552</v>
      </c>
      <c r="F28" s="5"/>
      <c r="G28" s="1"/>
      <c r="H28" s="1"/>
      <c r="I28" s="1"/>
      <c r="J28" s="1"/>
      <c r="K28" s="1"/>
      <c r="L28" s="1"/>
      <c r="M28" s="1"/>
      <c r="N28" s="1"/>
      <c r="O28" s="1"/>
      <c r="P28" s="1"/>
      <c r="Q28" s="1"/>
      <c r="R28" s="1"/>
      <c r="S28" s="1"/>
      <c r="T28" s="1"/>
      <c r="U28" s="1"/>
      <c r="V28" s="1"/>
      <c r="W28" s="1"/>
      <c r="X28" s="1"/>
      <c r="Y28" s="1"/>
      <c r="Z28" s="1"/>
    </row>
    <row r="29" spans="1:26" ht="14.25" customHeight="1">
      <c r="A29" s="4"/>
      <c r="B29" s="4"/>
      <c r="C29" s="223" t="s">
        <v>621</v>
      </c>
      <c r="D29" s="224"/>
      <c r="E29" s="468"/>
      <c r="F29" s="5"/>
      <c r="G29" s="1"/>
      <c r="H29" s="1"/>
      <c r="I29" s="1"/>
      <c r="J29" s="1"/>
      <c r="K29" s="1"/>
      <c r="L29" s="1"/>
      <c r="M29" s="1"/>
      <c r="N29" s="1"/>
      <c r="O29" s="1"/>
      <c r="P29" s="1"/>
      <c r="Q29" s="1"/>
      <c r="R29" s="1"/>
      <c r="S29" s="1"/>
      <c r="T29" s="1"/>
      <c r="U29" s="1"/>
      <c r="V29" s="1"/>
      <c r="W29" s="1"/>
      <c r="X29" s="1"/>
      <c r="Y29" s="1"/>
      <c r="Z29" s="1"/>
    </row>
    <row r="30" spans="1:26" ht="14.25" customHeight="1">
      <c r="A30" s="4"/>
      <c r="B30" s="4"/>
      <c r="C30" s="223" t="s">
        <v>915</v>
      </c>
      <c r="D30" s="224"/>
      <c r="E30" s="468"/>
      <c r="F30" s="5"/>
      <c r="G30" s="1"/>
      <c r="H30" s="1"/>
      <c r="I30" s="1"/>
      <c r="J30" s="1"/>
      <c r="K30" s="1"/>
      <c r="L30" s="1"/>
      <c r="M30" s="1"/>
      <c r="N30" s="1"/>
      <c r="O30" s="1"/>
      <c r="P30" s="1"/>
      <c r="Q30" s="1"/>
      <c r="R30" s="1"/>
      <c r="S30" s="1"/>
      <c r="T30" s="1"/>
      <c r="U30" s="1"/>
      <c r="V30" s="1"/>
      <c r="W30" s="1"/>
      <c r="X30" s="1"/>
      <c r="Y30" s="1"/>
      <c r="Z30" s="1"/>
    </row>
    <row r="31" spans="1:26" ht="14.25" customHeight="1">
      <c r="A31" s="4"/>
      <c r="B31" s="4"/>
      <c r="C31" s="223" t="s">
        <v>622</v>
      </c>
      <c r="D31" s="224"/>
      <c r="E31" s="468"/>
      <c r="F31" s="5"/>
      <c r="G31" s="1"/>
      <c r="H31" s="1"/>
      <c r="I31" s="1"/>
      <c r="J31" s="1"/>
      <c r="K31" s="1"/>
      <c r="L31" s="1"/>
      <c r="M31" s="1"/>
      <c r="N31" s="1"/>
      <c r="O31" s="1"/>
      <c r="P31" s="1"/>
      <c r="Q31" s="1"/>
      <c r="R31" s="1"/>
      <c r="S31" s="1"/>
      <c r="T31" s="1"/>
      <c r="U31" s="1"/>
      <c r="V31" s="1"/>
      <c r="W31" s="1"/>
      <c r="X31" s="1"/>
      <c r="Y31" s="1"/>
      <c r="Z31" s="1"/>
    </row>
    <row r="32" spans="1:26" ht="14.25" customHeight="1">
      <c r="A32" s="4"/>
      <c r="B32" s="4"/>
      <c r="C32" s="223" t="s">
        <v>623</v>
      </c>
      <c r="D32" s="224"/>
      <c r="E32" s="468"/>
      <c r="F32" s="5"/>
      <c r="G32" s="1"/>
      <c r="H32" s="1"/>
      <c r="I32" s="1"/>
      <c r="J32" s="1"/>
      <c r="K32" s="1"/>
      <c r="L32" s="1"/>
      <c r="M32" s="1"/>
      <c r="N32" s="1"/>
      <c r="O32" s="1"/>
      <c r="P32" s="1"/>
      <c r="Q32" s="1"/>
      <c r="R32" s="1"/>
      <c r="S32" s="1"/>
      <c r="T32" s="1"/>
      <c r="U32" s="1"/>
      <c r="V32" s="1"/>
      <c r="W32" s="1"/>
      <c r="X32" s="1"/>
      <c r="Y32" s="1"/>
      <c r="Z32" s="1"/>
    </row>
    <row r="33" spans="1:26" ht="14.25" customHeight="1">
      <c r="A33" s="4"/>
      <c r="B33" s="4"/>
      <c r="C33" s="223"/>
      <c r="D33" s="224"/>
      <c r="E33" s="468"/>
      <c r="F33" s="5"/>
      <c r="G33" s="1"/>
      <c r="H33" s="1"/>
      <c r="I33" s="1"/>
      <c r="J33" s="1"/>
      <c r="K33" s="1"/>
      <c r="L33" s="1"/>
      <c r="M33" s="1"/>
      <c r="N33" s="1"/>
      <c r="O33" s="1"/>
      <c r="P33" s="1"/>
      <c r="Q33" s="1"/>
      <c r="R33" s="1"/>
      <c r="S33" s="1"/>
      <c r="T33" s="1"/>
      <c r="U33" s="1"/>
      <c r="V33" s="1"/>
      <c r="W33" s="1"/>
      <c r="X33" s="1"/>
      <c r="Y33" s="1"/>
      <c r="Z33" s="1"/>
    </row>
    <row r="34" spans="1:26" ht="14.25" customHeight="1">
      <c r="A34" s="4"/>
      <c r="B34" s="4"/>
      <c r="C34" s="223"/>
      <c r="D34" s="224"/>
      <c r="E34" s="468"/>
      <c r="F34" s="5"/>
      <c r="G34" s="1"/>
      <c r="H34" s="1"/>
      <c r="I34" s="1"/>
      <c r="J34" s="1"/>
      <c r="K34" s="1"/>
      <c r="L34" s="1"/>
      <c r="M34" s="1"/>
      <c r="N34" s="1"/>
      <c r="O34" s="1"/>
      <c r="P34" s="1"/>
      <c r="Q34" s="1"/>
      <c r="R34" s="1"/>
      <c r="S34" s="1"/>
      <c r="T34" s="1"/>
      <c r="U34" s="1"/>
      <c r="V34" s="1"/>
      <c r="W34" s="1"/>
      <c r="X34" s="1"/>
      <c r="Y34" s="1"/>
      <c r="Z34" s="1"/>
    </row>
    <row r="35" spans="1:26" ht="14.25" customHeight="1">
      <c r="A35" s="4"/>
      <c r="B35" s="4"/>
      <c r="C35" s="223"/>
      <c r="D35" s="224"/>
      <c r="E35" s="468"/>
      <c r="F35" s="5"/>
      <c r="G35" s="1"/>
      <c r="H35" s="1"/>
      <c r="I35" s="1"/>
      <c r="J35" s="1"/>
      <c r="K35" s="1"/>
      <c r="L35" s="1"/>
      <c r="M35" s="1"/>
      <c r="N35" s="1"/>
      <c r="O35" s="1"/>
      <c r="P35" s="1"/>
      <c r="Q35" s="1"/>
      <c r="R35" s="1"/>
      <c r="S35" s="1"/>
      <c r="T35" s="1"/>
      <c r="U35" s="1"/>
      <c r="V35" s="1"/>
      <c r="W35" s="1"/>
      <c r="X35" s="1"/>
      <c r="Y35" s="1"/>
      <c r="Z35" s="1"/>
    </row>
    <row r="36" spans="1:26" ht="14.25" customHeight="1">
      <c r="A36" s="4"/>
      <c r="B36" s="4"/>
      <c r="C36" s="223"/>
      <c r="D36" s="224"/>
      <c r="E36" s="468"/>
      <c r="F36" s="5"/>
      <c r="G36" s="1"/>
      <c r="H36" s="1"/>
      <c r="I36" s="1"/>
      <c r="J36" s="1"/>
      <c r="K36" s="1"/>
      <c r="L36" s="1"/>
      <c r="M36" s="1"/>
      <c r="N36" s="1"/>
      <c r="O36" s="1"/>
      <c r="P36" s="1"/>
      <c r="Q36" s="1"/>
      <c r="R36" s="1"/>
      <c r="S36" s="1"/>
      <c r="T36" s="1"/>
      <c r="U36" s="1"/>
      <c r="V36" s="1"/>
      <c r="W36" s="1"/>
      <c r="X36" s="1"/>
      <c r="Y36" s="1"/>
      <c r="Z36" s="1"/>
    </row>
    <row r="37" spans="1:26" ht="14.25" customHeight="1">
      <c r="A37" s="4"/>
      <c r="B37" s="4"/>
      <c r="C37" s="223"/>
      <c r="D37" s="224"/>
      <c r="E37" s="468"/>
      <c r="F37" s="5"/>
      <c r="G37" s="1"/>
      <c r="H37" s="1"/>
      <c r="I37" s="1"/>
      <c r="J37" s="1"/>
      <c r="K37" s="1"/>
      <c r="L37" s="1"/>
      <c r="M37" s="1"/>
      <c r="N37" s="1"/>
      <c r="O37" s="1"/>
      <c r="P37" s="1"/>
      <c r="Q37" s="1"/>
      <c r="R37" s="1"/>
      <c r="S37" s="1"/>
      <c r="T37" s="1"/>
      <c r="U37" s="1"/>
      <c r="V37" s="1"/>
      <c r="W37" s="1"/>
      <c r="X37" s="1"/>
      <c r="Y37" s="1"/>
      <c r="Z37" s="1"/>
    </row>
    <row r="38" spans="1:26" ht="14.25" customHeight="1">
      <c r="A38" s="4"/>
      <c r="B38" s="4"/>
      <c r="C38" s="223"/>
      <c r="D38" s="224"/>
      <c r="E38" s="468"/>
      <c r="F38" s="5"/>
      <c r="G38" s="1"/>
      <c r="H38" s="1"/>
      <c r="I38" s="1"/>
      <c r="J38" s="1"/>
      <c r="K38" s="1"/>
      <c r="L38" s="1"/>
      <c r="M38" s="1"/>
      <c r="N38" s="1"/>
      <c r="O38" s="1"/>
      <c r="P38" s="1"/>
      <c r="Q38" s="1"/>
      <c r="R38" s="1"/>
      <c r="S38" s="1"/>
      <c r="T38" s="1"/>
      <c r="U38" s="1"/>
      <c r="V38" s="1"/>
      <c r="W38" s="1"/>
      <c r="X38" s="1"/>
      <c r="Y38" s="1"/>
      <c r="Z38" s="1"/>
    </row>
    <row r="39" spans="1:26" ht="14.25" customHeight="1">
      <c r="A39" s="4"/>
      <c r="B39" s="4"/>
      <c r="C39" s="223"/>
      <c r="D39" s="224"/>
      <c r="E39" s="468"/>
      <c r="F39" s="5"/>
      <c r="G39" s="1"/>
      <c r="H39" s="1"/>
      <c r="I39" s="1"/>
      <c r="J39" s="1"/>
      <c r="K39" s="1"/>
      <c r="L39" s="1"/>
      <c r="M39" s="1"/>
      <c r="N39" s="1"/>
      <c r="O39" s="1"/>
      <c r="P39" s="1"/>
      <c r="Q39" s="1"/>
      <c r="R39" s="1"/>
      <c r="S39" s="1"/>
      <c r="T39" s="1"/>
      <c r="U39" s="1"/>
      <c r="V39" s="1"/>
      <c r="W39" s="1"/>
      <c r="X39" s="1"/>
      <c r="Y39" s="1"/>
      <c r="Z39" s="1"/>
    </row>
    <row r="40" spans="1:26" ht="14.25" customHeight="1">
      <c r="A40" s="1"/>
      <c r="B40" s="81"/>
      <c r="C40" s="81"/>
      <c r="D40" s="81"/>
      <c r="E40" s="8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5" customHeight="1">
      <c r="A1007" s="1"/>
    </row>
    <row r="1008" spans="1:26" ht="15" customHeight="1">
      <c r="A1008" s="1"/>
    </row>
  </sheetData>
  <mergeCells count="33">
    <mergeCell ref="C27:E27"/>
    <mergeCell ref="G12:H12"/>
    <mergeCell ref="G13:H13"/>
    <mergeCell ref="G14:H14"/>
    <mergeCell ref="D17:H17"/>
    <mergeCell ref="B19:H19"/>
    <mergeCell ref="B20:H25"/>
    <mergeCell ref="B17:C17"/>
    <mergeCell ref="D14:E14"/>
    <mergeCell ref="D15:E15"/>
    <mergeCell ref="D16:E16"/>
    <mergeCell ref="D9:H9"/>
    <mergeCell ref="B13:C13"/>
    <mergeCell ref="B14:C14"/>
    <mergeCell ref="B15:C15"/>
    <mergeCell ref="B16:C16"/>
    <mergeCell ref="B9:C9"/>
    <mergeCell ref="B10:C10"/>
    <mergeCell ref="B11:C11"/>
    <mergeCell ref="D11:E11"/>
    <mergeCell ref="B12:C12"/>
    <mergeCell ref="D12:E12"/>
    <mergeCell ref="D13:E13"/>
    <mergeCell ref="G16:H16"/>
    <mergeCell ref="G15:H15"/>
    <mergeCell ref="D10:H10"/>
    <mergeCell ref="G11:H11"/>
    <mergeCell ref="B6:H6"/>
    <mergeCell ref="B7:C7"/>
    <mergeCell ref="D7:E7"/>
    <mergeCell ref="G7:H7"/>
    <mergeCell ref="B8:C8"/>
    <mergeCell ref="D8:H8"/>
  </mergeCells>
  <dataValidations count="3">
    <dataValidation type="list" allowBlank="1" showErrorMessage="1" sqref="D14" xr:uid="{00000000-0002-0000-0000-000001000000}">
      <formula1>"Proprietorship,Partnership,Private Ltd Company,Limited Liablity Partnership,Public Ltd Co,Trust,Society"</formula1>
    </dataValidation>
    <dataValidation type="list" allowBlank="1" showInputMessage="1" showErrorMessage="1" sqref="D29:D39" xr:uid="{879EC07D-6A62-4171-BA9F-19BCF3AAE256}">
      <formula1>"YES, NO, NA"</formula1>
    </dataValidation>
    <dataValidation type="list" allowBlank="1" showInputMessage="1" showErrorMessage="1" sqref="G14:H14" xr:uid="{006018B6-E1C2-4083-A260-70EC37CDA8B3}">
      <formula1>"Trading, Services, Manufacturing, Automobiles"</formula1>
    </dataValidation>
  </dataValidations>
  <pageMargins left="0.7" right="0.7" top="0.75" bottom="0.75" header="0" footer="0"/>
  <pageSetup paperSize="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F243E"/>
  </sheetPr>
  <dimension ref="A6:K1005"/>
  <sheetViews>
    <sheetView showGridLines="0" workbookViewId="0">
      <selection activeCell="J17" sqref="J17"/>
    </sheetView>
  </sheetViews>
  <sheetFormatPr defaultColWidth="14.42578125" defaultRowHeight="15" customHeight="1"/>
  <cols>
    <col min="1" max="1" width="5.85546875" customWidth="1"/>
    <col min="2" max="2" width="22" bestFit="1" customWidth="1"/>
    <col min="3" max="3" width="13.140625" customWidth="1"/>
    <col min="4" max="4" width="13.42578125" customWidth="1"/>
    <col min="5" max="5" width="13" customWidth="1"/>
    <col min="6" max="6" width="16" customWidth="1"/>
    <col min="7" max="7" width="5.85546875" bestFit="1" customWidth="1"/>
    <col min="8" max="8" width="22" bestFit="1" customWidth="1"/>
    <col min="9" max="9" width="10.140625" bestFit="1" customWidth="1"/>
    <col min="10" max="10" width="12" customWidth="1"/>
    <col min="11" max="11" width="10.7109375" customWidth="1"/>
    <col min="12" max="26" width="8.7109375" customWidth="1"/>
  </cols>
  <sheetData>
    <row r="6" spans="1:11">
      <c r="A6" s="8"/>
      <c r="B6" s="9" t="s">
        <v>20</v>
      </c>
      <c r="C6" s="643" t="s">
        <v>21</v>
      </c>
      <c r="D6" s="644"/>
      <c r="E6" s="645"/>
      <c r="F6" s="10"/>
      <c r="G6" s="649" t="s">
        <v>20</v>
      </c>
      <c r="H6" s="650"/>
      <c r="I6" s="646" t="s">
        <v>25</v>
      </c>
      <c r="J6" s="647"/>
      <c r="K6" s="648"/>
    </row>
    <row r="7" spans="1:11">
      <c r="A7" s="11" t="s">
        <v>22</v>
      </c>
      <c r="B7" s="6" t="s">
        <v>23</v>
      </c>
      <c r="C7" s="406">
        <v>45016</v>
      </c>
      <c r="D7" s="405">
        <f>IFERROR(EDATE(C7,-12),"-")</f>
        <v>44651</v>
      </c>
      <c r="E7" s="405">
        <f>IFERROR(EDATE(D7,-12),"-")</f>
        <v>44286</v>
      </c>
      <c r="F7" s="10"/>
      <c r="G7" s="456" t="s">
        <v>22</v>
      </c>
      <c r="H7" s="455" t="s">
        <v>23</v>
      </c>
      <c r="I7" s="457">
        <f>C7</f>
        <v>45016</v>
      </c>
      <c r="J7" s="457">
        <f>D7</f>
        <v>44651</v>
      </c>
      <c r="K7" s="457">
        <f>E7</f>
        <v>44286</v>
      </c>
    </row>
    <row r="8" spans="1:11">
      <c r="A8" s="12">
        <v>1</v>
      </c>
      <c r="B8" s="338" t="s">
        <v>586</v>
      </c>
      <c r="C8" s="339">
        <v>400000</v>
      </c>
      <c r="D8" s="339">
        <v>400000</v>
      </c>
      <c r="E8" s="339">
        <v>400000</v>
      </c>
      <c r="F8" s="10"/>
      <c r="G8" s="12">
        <v>1</v>
      </c>
      <c r="H8" s="338" t="s">
        <v>586</v>
      </c>
      <c r="I8" s="561">
        <f>IFERROR(C8/$C$19,"")*100</f>
        <v>40</v>
      </c>
      <c r="J8" s="561">
        <f>IFERROR(D8/$D$19,"")*100</f>
        <v>40</v>
      </c>
      <c r="K8" s="561">
        <f>IFERROR(E8/$E$19,"")*100</f>
        <v>76.19047619047619</v>
      </c>
    </row>
    <row r="9" spans="1:11">
      <c r="A9" s="12">
        <v>2</v>
      </c>
      <c r="B9" s="338" t="s">
        <v>591</v>
      </c>
      <c r="C9" s="339">
        <v>600000</v>
      </c>
      <c r="D9" s="339">
        <v>600000</v>
      </c>
      <c r="E9" s="339">
        <v>125000</v>
      </c>
      <c r="F9" s="10"/>
      <c r="G9" s="12">
        <v>2</v>
      </c>
      <c r="H9" s="338" t="s">
        <v>591</v>
      </c>
      <c r="I9" s="561">
        <f t="shared" ref="I9:I17" si="0">IFERROR(C9/$C$19,"")*100</f>
        <v>60</v>
      </c>
      <c r="J9" s="561">
        <f t="shared" ref="J9:J17" si="1">IFERROR(D9/$D$19,"")*100</f>
        <v>60</v>
      </c>
      <c r="K9" s="561">
        <f t="shared" ref="K9:K17" si="2">IFERROR(E9/$E$19,"")*100</f>
        <v>23.809523809523807</v>
      </c>
    </row>
    <row r="10" spans="1:11">
      <c r="A10" s="12">
        <v>3</v>
      </c>
      <c r="B10" s="404" t="s">
        <v>626</v>
      </c>
      <c r="C10" s="339">
        <v>0</v>
      </c>
      <c r="D10" s="339">
        <v>0</v>
      </c>
      <c r="E10" s="339">
        <v>175000</v>
      </c>
      <c r="F10" s="10"/>
      <c r="G10" s="12">
        <v>3</v>
      </c>
      <c r="H10" s="404" t="s">
        <v>626</v>
      </c>
      <c r="I10" s="561">
        <f t="shared" si="0"/>
        <v>0</v>
      </c>
      <c r="J10" s="561">
        <f t="shared" si="1"/>
        <v>0</v>
      </c>
      <c r="K10" s="561">
        <f t="shared" si="2"/>
        <v>33.333333333333329</v>
      </c>
    </row>
    <row r="11" spans="1:11">
      <c r="A11" s="12">
        <v>4</v>
      </c>
      <c r="B11" s="404" t="s">
        <v>627</v>
      </c>
      <c r="C11" s="339">
        <v>0</v>
      </c>
      <c r="D11" s="339">
        <v>0</v>
      </c>
      <c r="E11" s="339">
        <v>100000</v>
      </c>
      <c r="F11" s="10"/>
      <c r="G11" s="12">
        <v>4</v>
      </c>
      <c r="H11" s="404" t="s">
        <v>627</v>
      </c>
      <c r="I11" s="561">
        <f t="shared" si="0"/>
        <v>0</v>
      </c>
      <c r="J11" s="561">
        <f t="shared" si="1"/>
        <v>0</v>
      </c>
      <c r="K11" s="561">
        <f t="shared" si="2"/>
        <v>19.047619047619047</v>
      </c>
    </row>
    <row r="12" spans="1:11">
      <c r="A12" s="12">
        <v>5</v>
      </c>
      <c r="B12" s="404" t="s">
        <v>628</v>
      </c>
      <c r="C12" s="339">
        <v>0</v>
      </c>
      <c r="D12" s="339">
        <v>0</v>
      </c>
      <c r="E12" s="339">
        <v>100000</v>
      </c>
      <c r="F12" s="10"/>
      <c r="G12" s="12">
        <v>5</v>
      </c>
      <c r="H12" s="404" t="s">
        <v>628</v>
      </c>
      <c r="I12" s="561">
        <f t="shared" si="0"/>
        <v>0</v>
      </c>
      <c r="J12" s="561">
        <f t="shared" si="1"/>
        <v>0</v>
      </c>
      <c r="K12" s="561">
        <f t="shared" si="2"/>
        <v>19.047619047619047</v>
      </c>
    </row>
    <row r="13" spans="1:11">
      <c r="A13" s="12">
        <v>6</v>
      </c>
      <c r="B13" s="404" t="s">
        <v>629</v>
      </c>
      <c r="C13" s="339">
        <v>0</v>
      </c>
      <c r="D13" s="339">
        <v>0</v>
      </c>
      <c r="E13" s="339">
        <v>100000</v>
      </c>
      <c r="F13" s="10"/>
      <c r="G13" s="12">
        <v>6</v>
      </c>
      <c r="H13" s="404" t="s">
        <v>629</v>
      </c>
      <c r="I13" s="561">
        <f t="shared" si="0"/>
        <v>0</v>
      </c>
      <c r="J13" s="561">
        <f t="shared" si="1"/>
        <v>0</v>
      </c>
      <c r="K13" s="561">
        <f t="shared" si="2"/>
        <v>19.047619047619047</v>
      </c>
    </row>
    <row r="14" spans="1:11">
      <c r="A14" s="12">
        <v>7</v>
      </c>
      <c r="B14" s="404" t="s">
        <v>630</v>
      </c>
      <c r="C14" s="339">
        <v>0</v>
      </c>
      <c r="D14" s="339">
        <v>0</v>
      </c>
      <c r="E14" s="339">
        <v>100000</v>
      </c>
      <c r="F14" s="10"/>
      <c r="G14" s="12">
        <v>7</v>
      </c>
      <c r="H14" s="404" t="s">
        <v>630</v>
      </c>
      <c r="I14" s="561">
        <f t="shared" si="0"/>
        <v>0</v>
      </c>
      <c r="J14" s="561">
        <f t="shared" si="1"/>
        <v>0</v>
      </c>
      <c r="K14" s="561">
        <f t="shared" si="2"/>
        <v>19.047619047619047</v>
      </c>
    </row>
    <row r="15" spans="1:11">
      <c r="A15" s="12">
        <v>8</v>
      </c>
      <c r="B15" s="404" t="s">
        <v>631</v>
      </c>
      <c r="C15" s="339">
        <v>0</v>
      </c>
      <c r="D15" s="339">
        <v>0</v>
      </c>
      <c r="E15" s="339">
        <v>100000</v>
      </c>
      <c r="F15" s="10"/>
      <c r="G15" s="12">
        <v>8</v>
      </c>
      <c r="H15" s="404" t="s">
        <v>631</v>
      </c>
      <c r="I15" s="561">
        <f t="shared" si="0"/>
        <v>0</v>
      </c>
      <c r="J15" s="561">
        <f t="shared" si="1"/>
        <v>0</v>
      </c>
      <c r="K15" s="561">
        <f t="shared" si="2"/>
        <v>19.047619047619047</v>
      </c>
    </row>
    <row r="16" spans="1:11">
      <c r="A16" s="12">
        <v>9</v>
      </c>
      <c r="B16" s="404" t="s">
        <v>632</v>
      </c>
      <c r="C16" s="339">
        <v>0</v>
      </c>
      <c r="D16" s="339">
        <v>0</v>
      </c>
      <c r="E16" s="339">
        <v>100000</v>
      </c>
      <c r="F16" s="10"/>
      <c r="G16" s="12">
        <v>9</v>
      </c>
      <c r="H16" s="404" t="s">
        <v>632</v>
      </c>
      <c r="I16" s="561">
        <f t="shared" si="0"/>
        <v>0</v>
      </c>
      <c r="J16" s="561">
        <f t="shared" si="1"/>
        <v>0</v>
      </c>
      <c r="K16" s="561">
        <f t="shared" si="2"/>
        <v>19.047619047619047</v>
      </c>
    </row>
    <row r="17" spans="1:11">
      <c r="A17" s="12">
        <v>10</v>
      </c>
      <c r="B17" s="404" t="s">
        <v>633</v>
      </c>
      <c r="C17" s="339">
        <v>0</v>
      </c>
      <c r="D17" s="339">
        <v>0</v>
      </c>
      <c r="E17" s="339">
        <v>100000</v>
      </c>
      <c r="F17" s="10"/>
      <c r="G17" s="12">
        <v>10</v>
      </c>
      <c r="H17" s="404" t="s">
        <v>633</v>
      </c>
      <c r="I17" s="561">
        <f t="shared" si="0"/>
        <v>0</v>
      </c>
      <c r="J17" s="561">
        <f t="shared" si="1"/>
        <v>0</v>
      </c>
      <c r="K17" s="561">
        <f t="shared" si="2"/>
        <v>19.047619047619047</v>
      </c>
    </row>
    <row r="18" spans="1:11">
      <c r="A18" s="12">
        <v>11</v>
      </c>
      <c r="B18" s="338"/>
      <c r="C18" s="339"/>
      <c r="D18" s="339"/>
      <c r="E18" s="339"/>
      <c r="F18" s="10"/>
      <c r="G18" s="12">
        <v>11</v>
      </c>
      <c r="H18" s="404"/>
      <c r="I18" s="561"/>
      <c r="J18" s="561"/>
      <c r="K18" s="561"/>
    </row>
    <row r="19" spans="1:11">
      <c r="A19" s="641" t="s">
        <v>24</v>
      </c>
      <c r="B19" s="642"/>
      <c r="C19" s="184">
        <f>SUM(C8:C9)</f>
        <v>1000000</v>
      </c>
      <c r="D19" s="184">
        <f>SUM(D8:D9)</f>
        <v>1000000</v>
      </c>
      <c r="E19" s="184">
        <f>SUM(E8:E9)</f>
        <v>525000</v>
      </c>
      <c r="F19" s="10"/>
      <c r="G19" s="641" t="s">
        <v>24</v>
      </c>
      <c r="H19" s="642"/>
      <c r="I19" s="562">
        <f>SUM(I8:I9)</f>
        <v>100</v>
      </c>
      <c r="J19" s="562">
        <f>SUM(J8:J9)</f>
        <v>100</v>
      </c>
      <c r="K19" s="562">
        <f>SUM(K8:K9)</f>
        <v>100</v>
      </c>
    </row>
    <row r="20" spans="1:11">
      <c r="A20" s="10"/>
      <c r="B20" s="10"/>
      <c r="C20" s="10"/>
      <c r="D20" s="10"/>
      <c r="E20" s="10"/>
      <c r="F20" s="10"/>
      <c r="G20" s="10"/>
      <c r="H20" s="10"/>
      <c r="I20" s="10"/>
    </row>
    <row r="21" spans="1:11">
      <c r="A21" s="10"/>
      <c r="B21" s="10"/>
      <c r="C21" s="10"/>
      <c r="D21" s="10"/>
      <c r="E21" s="10"/>
      <c r="F21" s="10"/>
      <c r="G21" s="10"/>
      <c r="H21" s="10"/>
      <c r="I21" s="10"/>
    </row>
    <row r="22" spans="1:11">
      <c r="A22" s="10"/>
      <c r="B22" s="10"/>
      <c r="C22" s="10"/>
      <c r="D22" s="10"/>
      <c r="E22" s="10"/>
      <c r="F22" s="10"/>
      <c r="G22" s="10"/>
      <c r="H22" s="10"/>
      <c r="I22" s="10"/>
    </row>
    <row r="23" spans="1:11">
      <c r="A23" s="10"/>
      <c r="B23" s="10"/>
      <c r="C23" s="10"/>
      <c r="D23" s="10"/>
      <c r="E23" s="10"/>
      <c r="F23" s="10"/>
      <c r="G23" s="10"/>
      <c r="H23" s="10"/>
      <c r="I23" s="10"/>
    </row>
    <row r="24" spans="1:11">
      <c r="A24" s="10"/>
      <c r="B24" s="10"/>
      <c r="C24" s="10"/>
      <c r="D24" s="10"/>
      <c r="E24" s="10"/>
      <c r="F24" s="10"/>
      <c r="G24" s="10"/>
      <c r="H24" s="10"/>
      <c r="I24" s="10"/>
    </row>
    <row r="25" spans="1:11">
      <c r="A25" s="10"/>
      <c r="B25" s="10"/>
      <c r="C25" s="10"/>
      <c r="D25" s="10"/>
      <c r="E25" s="10"/>
      <c r="F25" s="10"/>
      <c r="G25" s="10"/>
      <c r="H25" s="10"/>
      <c r="I25" s="10"/>
    </row>
    <row r="26" spans="1:11" ht="15.75" customHeight="1">
      <c r="A26" s="10"/>
      <c r="B26" s="10"/>
      <c r="C26" s="10"/>
      <c r="D26" s="10"/>
      <c r="E26" s="10"/>
      <c r="F26" s="10"/>
      <c r="G26" s="10"/>
      <c r="H26" s="10"/>
      <c r="I26" s="10"/>
    </row>
    <row r="27" spans="1:11" ht="15.75" customHeight="1">
      <c r="A27" s="10"/>
      <c r="B27" s="10"/>
      <c r="C27" s="10"/>
      <c r="D27" s="10"/>
      <c r="E27" s="10"/>
      <c r="F27" s="10"/>
      <c r="G27" s="10"/>
      <c r="H27" s="10"/>
      <c r="I27" s="10"/>
    </row>
    <row r="28" spans="1:11" ht="15.75" customHeight="1">
      <c r="A28" s="10"/>
      <c r="B28" s="10"/>
      <c r="C28" s="10"/>
      <c r="D28" s="10"/>
      <c r="E28" s="10"/>
      <c r="F28" s="10"/>
      <c r="G28" s="10"/>
      <c r="H28" s="10"/>
      <c r="I28" s="10"/>
    </row>
    <row r="29" spans="1:11" ht="15.75" customHeight="1">
      <c r="A29" s="10"/>
      <c r="B29" s="10"/>
      <c r="C29" s="10"/>
      <c r="D29" s="10"/>
      <c r="E29" s="10"/>
      <c r="F29" s="10"/>
      <c r="G29" s="10"/>
      <c r="H29" s="10"/>
      <c r="I29" s="10"/>
    </row>
    <row r="30" spans="1:11" ht="15.75" customHeight="1">
      <c r="A30" s="10"/>
      <c r="B30" s="10"/>
      <c r="C30" s="10"/>
      <c r="D30" s="10"/>
      <c r="E30" s="10"/>
      <c r="F30" s="10"/>
      <c r="G30" s="10"/>
      <c r="H30" s="10"/>
      <c r="I30" s="10"/>
    </row>
    <row r="31" spans="1:11" ht="15.75" customHeight="1">
      <c r="A31" s="8"/>
    </row>
    <row r="32" spans="1:11" ht="15.75" customHeight="1">
      <c r="A32" s="8"/>
    </row>
    <row r="33" spans="1:1" ht="15.75" customHeight="1">
      <c r="A33" s="8"/>
    </row>
    <row r="34" spans="1:1" ht="15.75" customHeight="1">
      <c r="A34" s="8"/>
    </row>
    <row r="35" spans="1:1" ht="15.75" customHeight="1">
      <c r="A35" s="8"/>
    </row>
    <row r="36" spans="1:1" ht="15.75" customHeight="1">
      <c r="A36" s="8"/>
    </row>
    <row r="37" spans="1:1" ht="15.75" customHeight="1">
      <c r="A37" s="8"/>
    </row>
    <row r="38" spans="1:1" ht="15.75" customHeight="1">
      <c r="A38" s="8"/>
    </row>
    <row r="39" spans="1:1" ht="15.75" customHeight="1">
      <c r="A39" s="8"/>
    </row>
    <row r="40" spans="1:1" ht="15.75" customHeight="1">
      <c r="A40" s="8"/>
    </row>
    <row r="41" spans="1:1" ht="15.75" customHeight="1">
      <c r="A41" s="8"/>
    </row>
    <row r="42" spans="1:1" ht="15.75" customHeight="1">
      <c r="A42" s="8"/>
    </row>
    <row r="43" spans="1:1" ht="15.75" customHeight="1">
      <c r="A43" s="8"/>
    </row>
    <row r="44" spans="1:1" ht="15.75" customHeight="1">
      <c r="A44" s="8"/>
    </row>
    <row r="45" spans="1:1" ht="15.75" customHeight="1">
      <c r="A45" s="8"/>
    </row>
    <row r="46" spans="1:1" ht="15.75" customHeight="1">
      <c r="A46" s="8"/>
    </row>
    <row r="47" spans="1:1" ht="15.75" customHeight="1">
      <c r="A47" s="8"/>
    </row>
    <row r="48" spans="1:1" ht="15.75" customHeight="1">
      <c r="A48" s="8"/>
    </row>
    <row r="49" spans="1:1" ht="15.75" customHeight="1">
      <c r="A49" s="8"/>
    </row>
    <row r="50" spans="1:1" ht="15.75" customHeight="1">
      <c r="A50" s="8"/>
    </row>
    <row r="51" spans="1:1" ht="15.75" customHeight="1">
      <c r="A51" s="8"/>
    </row>
    <row r="52" spans="1:1" ht="15.75" customHeight="1">
      <c r="A52" s="8"/>
    </row>
    <row r="53" spans="1:1" ht="15.75" customHeight="1">
      <c r="A53" s="8"/>
    </row>
    <row r="54" spans="1:1" ht="15.75" customHeight="1">
      <c r="A54" s="8"/>
    </row>
    <row r="55" spans="1:1" ht="15.75" customHeight="1">
      <c r="A55" s="8"/>
    </row>
    <row r="56" spans="1:1" ht="15.75" customHeight="1">
      <c r="A56" s="8"/>
    </row>
    <row r="57" spans="1:1" ht="15.75" customHeight="1">
      <c r="A57" s="8"/>
    </row>
    <row r="58" spans="1:1" ht="15.75" customHeight="1">
      <c r="A58" s="8"/>
    </row>
    <row r="59" spans="1:1" ht="15.75" customHeight="1">
      <c r="A59" s="8"/>
    </row>
    <row r="60" spans="1:1" ht="15.75" customHeight="1">
      <c r="A60" s="8"/>
    </row>
    <row r="61" spans="1:1" ht="15.75" customHeight="1">
      <c r="A61" s="8"/>
    </row>
    <row r="62" spans="1:1" ht="15.75" customHeight="1">
      <c r="A62" s="8"/>
    </row>
    <row r="63" spans="1:1" ht="15.75" customHeight="1">
      <c r="A63" s="8"/>
    </row>
    <row r="64" spans="1:1" ht="15.75" customHeight="1">
      <c r="A64" s="8"/>
    </row>
    <row r="65" spans="1:1" ht="15.75" customHeight="1">
      <c r="A65" s="8"/>
    </row>
    <row r="66" spans="1:1" ht="15.75" customHeight="1">
      <c r="A66" s="8"/>
    </row>
    <row r="67" spans="1:1" ht="15.75" customHeight="1">
      <c r="A67" s="8"/>
    </row>
    <row r="68" spans="1:1" ht="15.75" customHeight="1">
      <c r="A68" s="8"/>
    </row>
    <row r="69" spans="1:1" ht="15.75" customHeight="1">
      <c r="A69" s="8"/>
    </row>
    <row r="70" spans="1:1" ht="15.75" customHeight="1">
      <c r="A70" s="8"/>
    </row>
    <row r="71" spans="1:1" ht="15.75" customHeight="1">
      <c r="A71" s="8"/>
    </row>
    <row r="72" spans="1:1" ht="15.75" customHeight="1">
      <c r="A72" s="8"/>
    </row>
    <row r="73" spans="1:1" ht="15.75" customHeight="1">
      <c r="A73" s="8"/>
    </row>
    <row r="74" spans="1:1" ht="15.75" customHeight="1">
      <c r="A74" s="8"/>
    </row>
    <row r="75" spans="1:1" ht="15.75" customHeight="1">
      <c r="A75" s="8"/>
    </row>
    <row r="76" spans="1:1" ht="15.75" customHeight="1">
      <c r="A76" s="8"/>
    </row>
    <row r="77" spans="1:1" ht="15.75" customHeight="1">
      <c r="A77" s="8"/>
    </row>
    <row r="78" spans="1:1" ht="15.75" customHeight="1">
      <c r="A78" s="8"/>
    </row>
    <row r="79" spans="1:1" ht="15.75" customHeight="1">
      <c r="A79" s="8"/>
    </row>
    <row r="80" spans="1:1" ht="15.75" customHeight="1">
      <c r="A80" s="8"/>
    </row>
    <row r="81" spans="1:1" ht="15.75" customHeight="1">
      <c r="A81" s="8"/>
    </row>
    <row r="82" spans="1:1" ht="15.75" customHeight="1">
      <c r="A82" s="8"/>
    </row>
    <row r="83" spans="1:1" ht="15.75" customHeight="1">
      <c r="A83" s="8"/>
    </row>
    <row r="84" spans="1:1" ht="15.75" customHeight="1">
      <c r="A84" s="8"/>
    </row>
    <row r="85" spans="1:1" ht="15.75" customHeight="1">
      <c r="A85" s="8"/>
    </row>
    <row r="86" spans="1:1" ht="15.75" customHeight="1">
      <c r="A86" s="8"/>
    </row>
    <row r="87" spans="1:1" ht="15.75" customHeight="1">
      <c r="A87" s="8"/>
    </row>
    <row r="88" spans="1:1" ht="15.75" customHeight="1">
      <c r="A88" s="8"/>
    </row>
    <row r="89" spans="1:1" ht="15.75" customHeight="1">
      <c r="A89" s="8"/>
    </row>
    <row r="90" spans="1:1" ht="15.75" customHeight="1">
      <c r="A90" s="8"/>
    </row>
    <row r="91" spans="1:1" ht="15.75" customHeight="1">
      <c r="A91" s="8"/>
    </row>
    <row r="92" spans="1:1" ht="15.75" customHeight="1">
      <c r="A92" s="8"/>
    </row>
    <row r="93" spans="1:1" ht="15.75" customHeight="1">
      <c r="A93" s="8"/>
    </row>
    <row r="94" spans="1:1" ht="15.75" customHeight="1">
      <c r="A94" s="8"/>
    </row>
    <row r="95" spans="1:1" ht="15.75" customHeight="1">
      <c r="A95" s="8"/>
    </row>
    <row r="96" spans="1:1" ht="15.75" customHeight="1">
      <c r="A96" s="8"/>
    </row>
    <row r="97" spans="1:1" ht="15.75" customHeight="1">
      <c r="A97" s="8"/>
    </row>
    <row r="98" spans="1:1" ht="15.75" customHeight="1">
      <c r="A98" s="8"/>
    </row>
    <row r="99" spans="1:1" ht="15.75" customHeight="1">
      <c r="A99" s="8"/>
    </row>
    <row r="100" spans="1:1" ht="15.75" customHeight="1">
      <c r="A100" s="8"/>
    </row>
    <row r="101" spans="1:1" ht="15.75" customHeight="1">
      <c r="A101" s="8"/>
    </row>
    <row r="102" spans="1:1" ht="15.75" customHeight="1">
      <c r="A102" s="8"/>
    </row>
    <row r="103" spans="1:1" ht="15.75" customHeight="1">
      <c r="A103" s="8"/>
    </row>
    <row r="104" spans="1:1" ht="15.75" customHeight="1">
      <c r="A104" s="8"/>
    </row>
    <row r="105" spans="1:1" ht="15.75" customHeight="1">
      <c r="A105" s="8"/>
    </row>
    <row r="106" spans="1:1" ht="15.75" customHeight="1">
      <c r="A106" s="8"/>
    </row>
    <row r="107" spans="1:1" ht="15.75" customHeight="1">
      <c r="A107" s="8"/>
    </row>
    <row r="108" spans="1:1" ht="15.75" customHeight="1">
      <c r="A108" s="8"/>
    </row>
    <row r="109" spans="1:1" ht="15.75" customHeight="1">
      <c r="A109" s="8"/>
    </row>
    <row r="110" spans="1:1" ht="15.75" customHeight="1">
      <c r="A110" s="8"/>
    </row>
    <row r="111" spans="1:1" ht="15.75" customHeight="1">
      <c r="A111" s="8"/>
    </row>
    <row r="112" spans="1:1" ht="15.75" customHeight="1">
      <c r="A112" s="8"/>
    </row>
    <row r="113" spans="1:1" ht="15.75" customHeight="1">
      <c r="A113" s="8"/>
    </row>
    <row r="114" spans="1:1" ht="15.75" customHeight="1">
      <c r="A114" s="8"/>
    </row>
    <row r="115" spans="1:1" ht="15.75" customHeight="1">
      <c r="A115" s="8"/>
    </row>
    <row r="116" spans="1:1" ht="15.75" customHeight="1">
      <c r="A116" s="8"/>
    </row>
    <row r="117" spans="1:1" ht="15.75" customHeight="1">
      <c r="A117" s="8"/>
    </row>
    <row r="118" spans="1:1" ht="15.75" customHeight="1">
      <c r="A118" s="8"/>
    </row>
    <row r="119" spans="1:1" ht="15.75" customHeight="1">
      <c r="A119" s="8"/>
    </row>
    <row r="120" spans="1:1" ht="15.75" customHeight="1">
      <c r="A120" s="8"/>
    </row>
    <row r="121" spans="1:1" ht="15.75" customHeight="1">
      <c r="A121" s="8"/>
    </row>
    <row r="122" spans="1:1" ht="15.75" customHeight="1">
      <c r="A122" s="8"/>
    </row>
    <row r="123" spans="1:1" ht="15.75" customHeight="1">
      <c r="A123" s="8"/>
    </row>
    <row r="124" spans="1:1" ht="15.75" customHeight="1">
      <c r="A124" s="8"/>
    </row>
    <row r="125" spans="1:1" ht="15.75" customHeight="1">
      <c r="A125" s="8"/>
    </row>
    <row r="126" spans="1:1" ht="15.75" customHeight="1">
      <c r="A126" s="8"/>
    </row>
    <row r="127" spans="1:1" ht="15.75" customHeight="1">
      <c r="A127" s="8"/>
    </row>
    <row r="128" spans="1:1" ht="15.75" customHeight="1">
      <c r="A128" s="8"/>
    </row>
    <row r="129" spans="1:1" ht="15.75" customHeight="1">
      <c r="A129" s="8"/>
    </row>
    <row r="130" spans="1:1" ht="15.75" customHeight="1">
      <c r="A130" s="8"/>
    </row>
    <row r="131" spans="1:1" ht="15.75" customHeight="1">
      <c r="A131" s="8"/>
    </row>
    <row r="132" spans="1:1" ht="15.75" customHeight="1">
      <c r="A132" s="8"/>
    </row>
    <row r="133" spans="1:1" ht="15.75" customHeight="1">
      <c r="A133" s="8"/>
    </row>
    <row r="134" spans="1:1" ht="15.75" customHeight="1">
      <c r="A134" s="8"/>
    </row>
    <row r="135" spans="1:1" ht="15.75" customHeight="1">
      <c r="A135" s="8"/>
    </row>
    <row r="136" spans="1:1" ht="15.75" customHeight="1">
      <c r="A136" s="8"/>
    </row>
    <row r="137" spans="1:1" ht="15.75" customHeight="1">
      <c r="A137" s="8"/>
    </row>
    <row r="138" spans="1:1" ht="15.75" customHeight="1">
      <c r="A138" s="8"/>
    </row>
    <row r="139" spans="1:1" ht="15.75" customHeight="1">
      <c r="A139" s="8"/>
    </row>
    <row r="140" spans="1:1" ht="15.75" customHeight="1">
      <c r="A140" s="8"/>
    </row>
    <row r="141" spans="1:1" ht="15.75" customHeight="1">
      <c r="A141" s="8"/>
    </row>
    <row r="142" spans="1:1" ht="15.75" customHeight="1">
      <c r="A142" s="8"/>
    </row>
    <row r="143" spans="1:1" ht="15.75" customHeight="1">
      <c r="A143" s="8"/>
    </row>
    <row r="144" spans="1:1" ht="15.75" customHeight="1">
      <c r="A144" s="8"/>
    </row>
    <row r="145" spans="1:1" ht="15.75" customHeight="1">
      <c r="A145" s="8"/>
    </row>
    <row r="146" spans="1:1" ht="15.75" customHeight="1">
      <c r="A146" s="8"/>
    </row>
    <row r="147" spans="1:1" ht="15.75" customHeight="1">
      <c r="A147" s="8"/>
    </row>
    <row r="148" spans="1:1" ht="15.75" customHeight="1">
      <c r="A148" s="8"/>
    </row>
    <row r="149" spans="1:1" ht="15.75" customHeight="1">
      <c r="A149" s="8"/>
    </row>
    <row r="150" spans="1:1" ht="15.75" customHeight="1">
      <c r="A150" s="8"/>
    </row>
    <row r="151" spans="1:1" ht="15.75" customHeight="1">
      <c r="A151" s="8"/>
    </row>
    <row r="152" spans="1:1" ht="15.75" customHeight="1">
      <c r="A152" s="8"/>
    </row>
    <row r="153" spans="1:1" ht="15.75" customHeight="1">
      <c r="A153" s="8"/>
    </row>
    <row r="154" spans="1:1" ht="15.75" customHeight="1">
      <c r="A154" s="8"/>
    </row>
    <row r="155" spans="1:1" ht="15.75" customHeight="1">
      <c r="A155" s="8"/>
    </row>
    <row r="156" spans="1:1" ht="15.75" customHeight="1">
      <c r="A156" s="8"/>
    </row>
    <row r="157" spans="1:1" ht="15.75" customHeight="1">
      <c r="A157" s="8"/>
    </row>
    <row r="158" spans="1:1" ht="15.75" customHeight="1">
      <c r="A158" s="8"/>
    </row>
    <row r="159" spans="1:1" ht="15.75" customHeight="1">
      <c r="A159" s="8"/>
    </row>
    <row r="160" spans="1:1" ht="15.75" customHeight="1">
      <c r="A160" s="8"/>
    </row>
    <row r="161" spans="1:1" ht="15.75" customHeight="1">
      <c r="A161" s="8"/>
    </row>
    <row r="162" spans="1:1" ht="15.75" customHeight="1">
      <c r="A162" s="8"/>
    </row>
    <row r="163" spans="1:1" ht="15.75" customHeight="1">
      <c r="A163" s="8"/>
    </row>
    <row r="164" spans="1:1" ht="15.75" customHeight="1">
      <c r="A164" s="8"/>
    </row>
    <row r="165" spans="1:1" ht="15.75" customHeight="1">
      <c r="A165" s="8"/>
    </row>
    <row r="166" spans="1:1" ht="15.75" customHeight="1">
      <c r="A166" s="8"/>
    </row>
    <row r="167" spans="1:1" ht="15.75" customHeight="1">
      <c r="A167" s="8"/>
    </row>
    <row r="168" spans="1:1" ht="15.75" customHeight="1">
      <c r="A168" s="8"/>
    </row>
    <row r="169" spans="1:1" ht="15.75" customHeight="1">
      <c r="A169" s="8"/>
    </row>
    <row r="170" spans="1:1" ht="15.75" customHeight="1">
      <c r="A170" s="8"/>
    </row>
    <row r="171" spans="1:1" ht="15.75" customHeight="1">
      <c r="A171" s="8"/>
    </row>
    <row r="172" spans="1:1" ht="15.75" customHeight="1">
      <c r="A172" s="8"/>
    </row>
    <row r="173" spans="1:1" ht="15.75" customHeight="1">
      <c r="A173" s="8"/>
    </row>
    <row r="174" spans="1:1" ht="15.75" customHeight="1">
      <c r="A174" s="8"/>
    </row>
    <row r="175" spans="1:1" ht="15.75" customHeight="1">
      <c r="A175" s="8"/>
    </row>
    <row r="176" spans="1:1" ht="15.75" customHeight="1">
      <c r="A176" s="8"/>
    </row>
    <row r="177" spans="1:1" ht="15.75" customHeight="1">
      <c r="A177" s="8"/>
    </row>
    <row r="178" spans="1:1" ht="15.75" customHeight="1">
      <c r="A178" s="8"/>
    </row>
    <row r="179" spans="1:1" ht="15.75" customHeight="1">
      <c r="A179" s="8"/>
    </row>
    <row r="180" spans="1:1" ht="15.75" customHeight="1">
      <c r="A180" s="8"/>
    </row>
    <row r="181" spans="1:1" ht="15.75" customHeight="1">
      <c r="A181" s="8"/>
    </row>
    <row r="182" spans="1:1" ht="15.75" customHeight="1">
      <c r="A182" s="8"/>
    </row>
    <row r="183" spans="1:1" ht="15.75" customHeight="1">
      <c r="A183" s="8"/>
    </row>
    <row r="184" spans="1:1" ht="15.75" customHeight="1">
      <c r="A184" s="8"/>
    </row>
    <row r="185" spans="1:1" ht="15.75" customHeight="1">
      <c r="A185" s="8"/>
    </row>
    <row r="186" spans="1:1" ht="15.75" customHeight="1">
      <c r="A186" s="8"/>
    </row>
    <row r="187" spans="1:1" ht="15.75" customHeight="1">
      <c r="A187" s="8"/>
    </row>
    <row r="188" spans="1:1" ht="15.75" customHeight="1">
      <c r="A188" s="8"/>
    </row>
    <row r="189" spans="1:1" ht="15.75" customHeight="1">
      <c r="A189" s="8"/>
    </row>
    <row r="190" spans="1:1" ht="15.75" customHeight="1">
      <c r="A190" s="8"/>
    </row>
    <row r="191" spans="1:1" ht="15.75" customHeight="1">
      <c r="A191" s="8"/>
    </row>
    <row r="192" spans="1:1" ht="15.75" customHeight="1">
      <c r="A192" s="8"/>
    </row>
    <row r="193" spans="1:1" ht="15.75" customHeight="1">
      <c r="A193" s="8"/>
    </row>
    <row r="194" spans="1:1" ht="15.75" customHeight="1">
      <c r="A194" s="8"/>
    </row>
    <row r="195" spans="1:1" ht="15.75" customHeight="1">
      <c r="A195" s="8"/>
    </row>
    <row r="196" spans="1:1" ht="15.75" customHeight="1">
      <c r="A196" s="8"/>
    </row>
    <row r="197" spans="1:1" ht="15.75" customHeight="1">
      <c r="A197" s="8"/>
    </row>
    <row r="198" spans="1:1" ht="15.75" customHeight="1">
      <c r="A198" s="8"/>
    </row>
    <row r="199" spans="1:1" ht="15.75" customHeight="1">
      <c r="A199" s="8"/>
    </row>
    <row r="200" spans="1:1" ht="15.75" customHeight="1">
      <c r="A200" s="8"/>
    </row>
    <row r="201" spans="1:1" ht="15.75" customHeight="1">
      <c r="A201" s="8"/>
    </row>
    <row r="202" spans="1:1" ht="15.75" customHeight="1">
      <c r="A202" s="8"/>
    </row>
    <row r="203" spans="1:1" ht="15.75" customHeight="1">
      <c r="A203" s="8"/>
    </row>
    <row r="204" spans="1:1" ht="15.75" customHeight="1">
      <c r="A204" s="8"/>
    </row>
    <row r="205" spans="1:1" ht="15.75" customHeight="1">
      <c r="A205" s="8"/>
    </row>
    <row r="206" spans="1:1" ht="15.75" customHeight="1">
      <c r="A206" s="8"/>
    </row>
    <row r="207" spans="1:1" ht="15.75" customHeight="1">
      <c r="A207" s="8"/>
    </row>
    <row r="208" spans="1:1" ht="15.75" customHeight="1">
      <c r="A208" s="8"/>
    </row>
    <row r="209" spans="1:1" ht="15.75" customHeight="1">
      <c r="A209" s="8"/>
    </row>
    <row r="210" spans="1:1" ht="15.75" customHeight="1">
      <c r="A210" s="8"/>
    </row>
    <row r="211" spans="1:1" ht="15.75" customHeight="1">
      <c r="A211" s="8"/>
    </row>
    <row r="212" spans="1:1" ht="15.75" customHeight="1">
      <c r="A212" s="8"/>
    </row>
    <row r="213" spans="1:1" ht="15.75" customHeight="1">
      <c r="A213" s="8"/>
    </row>
    <row r="214" spans="1:1" ht="15.75" customHeight="1">
      <c r="A214" s="8"/>
    </row>
    <row r="215" spans="1:1" ht="15.75" customHeight="1">
      <c r="A215" s="8"/>
    </row>
    <row r="216" spans="1:1" ht="15.75" customHeight="1">
      <c r="A216" s="8"/>
    </row>
    <row r="217" spans="1:1" ht="15.75" customHeight="1">
      <c r="A217" s="8"/>
    </row>
    <row r="218" spans="1:1" ht="15.75" customHeight="1">
      <c r="A218" s="8"/>
    </row>
    <row r="219" spans="1:1" ht="15.75" customHeight="1">
      <c r="A219" s="8"/>
    </row>
    <row r="220" spans="1:1" ht="15.75" customHeight="1">
      <c r="A220" s="8"/>
    </row>
    <row r="221" spans="1:1" ht="15.75" customHeight="1">
      <c r="A221" s="8"/>
    </row>
    <row r="222" spans="1:1" ht="15.75" customHeight="1">
      <c r="A222" s="8"/>
    </row>
    <row r="223" spans="1:1" ht="15.75" customHeight="1">
      <c r="A223" s="8"/>
    </row>
    <row r="224" spans="1:1" ht="15.75" customHeight="1">
      <c r="A224" s="8"/>
    </row>
    <row r="225" spans="1:1" ht="15.75" customHeight="1">
      <c r="A225" s="8"/>
    </row>
    <row r="226" spans="1:1" ht="15.75" customHeight="1">
      <c r="A226" s="8"/>
    </row>
    <row r="227" spans="1:1" ht="15.75" customHeight="1">
      <c r="A227" s="8"/>
    </row>
    <row r="228" spans="1:1" ht="15.75" customHeight="1">
      <c r="A228" s="8"/>
    </row>
    <row r="229" spans="1:1" ht="15.75" customHeight="1">
      <c r="A229" s="8"/>
    </row>
    <row r="230" spans="1:1" ht="15.75" customHeight="1">
      <c r="A230" s="8"/>
    </row>
    <row r="231" spans="1:1" ht="15.75" customHeight="1">
      <c r="A231" s="8"/>
    </row>
    <row r="232" spans="1:1" ht="15.75" customHeight="1">
      <c r="A232" s="8"/>
    </row>
    <row r="233" spans="1:1" ht="15.75" customHeight="1">
      <c r="A233" s="8"/>
    </row>
    <row r="234" spans="1:1" ht="15.75" customHeight="1">
      <c r="A234" s="8"/>
    </row>
    <row r="235" spans="1:1" ht="15.75" customHeight="1">
      <c r="A235" s="8"/>
    </row>
    <row r="236" spans="1:1" ht="15.75" customHeight="1">
      <c r="A236" s="8"/>
    </row>
    <row r="237" spans="1:1" ht="15.75" customHeight="1">
      <c r="A237" s="8"/>
    </row>
    <row r="238" spans="1:1" ht="15.75" customHeight="1">
      <c r="A238" s="8"/>
    </row>
    <row r="239" spans="1:1" ht="15.75" customHeight="1">
      <c r="A239" s="8"/>
    </row>
    <row r="240" spans="1:1" ht="15.75" customHeight="1">
      <c r="A240" s="8"/>
    </row>
    <row r="241" spans="1:1" ht="15.75" customHeight="1">
      <c r="A241" s="8"/>
    </row>
    <row r="242" spans="1:1" ht="15.75" customHeight="1">
      <c r="A242" s="8"/>
    </row>
    <row r="243" spans="1:1" ht="15.75" customHeight="1">
      <c r="A243" s="8"/>
    </row>
    <row r="244" spans="1:1" ht="15.75" customHeight="1">
      <c r="A244" s="8"/>
    </row>
    <row r="245" spans="1:1" ht="15.75" customHeight="1">
      <c r="A245" s="8"/>
    </row>
    <row r="246" spans="1:1" ht="15.75" customHeight="1">
      <c r="A246" s="8"/>
    </row>
    <row r="247" spans="1:1" ht="15.75" customHeight="1">
      <c r="A247" s="8"/>
    </row>
    <row r="248" spans="1:1" ht="15.75" customHeight="1">
      <c r="A248" s="8"/>
    </row>
    <row r="249" spans="1:1" ht="15.75" customHeight="1">
      <c r="A249" s="8"/>
    </row>
    <row r="250" spans="1:1" ht="15.75" customHeight="1">
      <c r="A250" s="8"/>
    </row>
    <row r="251" spans="1:1" ht="15.75" customHeight="1">
      <c r="A251" s="8"/>
    </row>
    <row r="252" spans="1:1" ht="15.75" customHeight="1">
      <c r="A252" s="8"/>
    </row>
    <row r="253" spans="1:1" ht="15.75" customHeight="1">
      <c r="A253" s="8"/>
    </row>
    <row r="254" spans="1:1" ht="15.75" customHeight="1">
      <c r="A254" s="8"/>
    </row>
    <row r="255" spans="1:1" ht="15.75" customHeight="1">
      <c r="A255" s="8"/>
    </row>
    <row r="256" spans="1:1" ht="15.75" customHeight="1">
      <c r="A256" s="8"/>
    </row>
    <row r="257" spans="1:1" ht="15.75" customHeight="1">
      <c r="A257" s="8"/>
    </row>
    <row r="258" spans="1:1" ht="15.75" customHeight="1">
      <c r="A258" s="8"/>
    </row>
    <row r="259" spans="1:1" ht="15.75" customHeight="1">
      <c r="A259" s="8"/>
    </row>
    <row r="260" spans="1:1" ht="15.75" customHeight="1">
      <c r="A260" s="8"/>
    </row>
    <row r="261" spans="1:1" ht="15.75" customHeight="1">
      <c r="A261" s="8"/>
    </row>
    <row r="262" spans="1:1" ht="15.75" customHeight="1">
      <c r="A262" s="8"/>
    </row>
    <row r="263" spans="1:1" ht="15.75" customHeight="1">
      <c r="A263" s="8"/>
    </row>
    <row r="264" spans="1:1" ht="15.75" customHeight="1">
      <c r="A264" s="8"/>
    </row>
    <row r="265" spans="1:1" ht="15.75" customHeight="1">
      <c r="A265" s="8"/>
    </row>
    <row r="266" spans="1:1" ht="15.75" customHeight="1">
      <c r="A266" s="8"/>
    </row>
    <row r="267" spans="1:1" ht="15.75" customHeight="1">
      <c r="A267" s="8"/>
    </row>
    <row r="268" spans="1:1" ht="15.75" customHeight="1">
      <c r="A268" s="8"/>
    </row>
    <row r="269" spans="1:1" ht="15.75" customHeight="1">
      <c r="A269" s="8"/>
    </row>
    <row r="270" spans="1:1" ht="15.75" customHeight="1">
      <c r="A270" s="8"/>
    </row>
    <row r="271" spans="1:1" ht="15.75" customHeight="1">
      <c r="A271" s="8"/>
    </row>
    <row r="272" spans="1:1" ht="15.75" customHeight="1">
      <c r="A272" s="8"/>
    </row>
    <row r="273" spans="1:1" ht="15.75" customHeight="1">
      <c r="A273" s="8"/>
    </row>
    <row r="274" spans="1:1" ht="15.75" customHeight="1">
      <c r="A274" s="8"/>
    </row>
    <row r="275" spans="1:1" ht="15.75" customHeight="1">
      <c r="A275" s="8"/>
    </row>
    <row r="276" spans="1:1" ht="15.75" customHeight="1">
      <c r="A276" s="8"/>
    </row>
    <row r="277" spans="1:1" ht="15.75" customHeight="1">
      <c r="A277" s="8"/>
    </row>
    <row r="278" spans="1:1" ht="15.75" customHeight="1">
      <c r="A278" s="8"/>
    </row>
    <row r="279" spans="1:1" ht="15.75" customHeight="1">
      <c r="A279" s="8"/>
    </row>
    <row r="280" spans="1:1" ht="15.75" customHeight="1">
      <c r="A280" s="8"/>
    </row>
    <row r="281" spans="1:1" ht="15.75" customHeight="1">
      <c r="A281" s="8"/>
    </row>
    <row r="282" spans="1:1" ht="15.75" customHeight="1">
      <c r="A282" s="8"/>
    </row>
    <row r="283" spans="1:1" ht="15.75" customHeight="1">
      <c r="A283" s="8"/>
    </row>
    <row r="284" spans="1:1" ht="15.75" customHeight="1">
      <c r="A284" s="8"/>
    </row>
    <row r="285" spans="1:1" ht="15.75" customHeight="1">
      <c r="A285" s="8"/>
    </row>
    <row r="286" spans="1:1" ht="15.75" customHeight="1">
      <c r="A286" s="8"/>
    </row>
    <row r="287" spans="1:1" ht="15.75" customHeight="1">
      <c r="A287" s="8"/>
    </row>
    <row r="288" spans="1:1" ht="15.75" customHeight="1">
      <c r="A288" s="8"/>
    </row>
    <row r="289" spans="1:1" ht="15.75" customHeight="1">
      <c r="A289" s="8"/>
    </row>
    <row r="290" spans="1:1" ht="15.75" customHeight="1">
      <c r="A290" s="8"/>
    </row>
    <row r="291" spans="1:1" ht="15.75" customHeight="1">
      <c r="A291" s="8"/>
    </row>
    <row r="292" spans="1:1" ht="15.75" customHeight="1">
      <c r="A292" s="8"/>
    </row>
    <row r="293" spans="1:1" ht="15.75" customHeight="1">
      <c r="A293" s="8"/>
    </row>
    <row r="294" spans="1:1" ht="15.75" customHeight="1">
      <c r="A294" s="8"/>
    </row>
    <row r="295" spans="1:1" ht="15.75" customHeight="1">
      <c r="A295" s="8"/>
    </row>
    <row r="296" spans="1:1" ht="15.75" customHeight="1">
      <c r="A296" s="8"/>
    </row>
    <row r="297" spans="1:1" ht="15.75" customHeight="1">
      <c r="A297" s="8"/>
    </row>
    <row r="298" spans="1:1" ht="15.75" customHeight="1">
      <c r="A298" s="8"/>
    </row>
    <row r="299" spans="1:1" ht="15.75" customHeight="1">
      <c r="A299" s="8"/>
    </row>
    <row r="300" spans="1:1" ht="15.75" customHeight="1">
      <c r="A300" s="8"/>
    </row>
    <row r="301" spans="1:1" ht="15.75" customHeight="1">
      <c r="A301" s="8"/>
    </row>
    <row r="302" spans="1:1" ht="15.75" customHeight="1">
      <c r="A302" s="8"/>
    </row>
    <row r="303" spans="1:1" ht="15.75" customHeight="1">
      <c r="A303" s="8"/>
    </row>
    <row r="304" spans="1:1" ht="15.75" customHeight="1">
      <c r="A304" s="8"/>
    </row>
    <row r="305" spans="1:1" ht="15.75" customHeight="1">
      <c r="A305" s="8"/>
    </row>
    <row r="306" spans="1:1" ht="15.75" customHeight="1">
      <c r="A306" s="8"/>
    </row>
    <row r="307" spans="1:1" ht="15.75" customHeight="1">
      <c r="A307" s="8"/>
    </row>
    <row r="308" spans="1:1" ht="15.75" customHeight="1">
      <c r="A308" s="8"/>
    </row>
    <row r="309" spans="1:1" ht="15.75" customHeight="1">
      <c r="A309" s="8"/>
    </row>
    <row r="310" spans="1:1" ht="15.75" customHeight="1">
      <c r="A310" s="8"/>
    </row>
    <row r="311" spans="1:1" ht="15.75" customHeight="1">
      <c r="A311" s="8"/>
    </row>
    <row r="312" spans="1:1" ht="15.75" customHeight="1">
      <c r="A312" s="8"/>
    </row>
    <row r="313" spans="1:1" ht="15.75" customHeight="1">
      <c r="A313" s="8"/>
    </row>
    <row r="314" spans="1:1" ht="15.75" customHeight="1">
      <c r="A314" s="8"/>
    </row>
    <row r="315" spans="1:1" ht="15.75" customHeight="1">
      <c r="A315" s="8"/>
    </row>
    <row r="316" spans="1:1" ht="15.75" customHeight="1">
      <c r="A316" s="8"/>
    </row>
    <row r="317" spans="1:1" ht="15.75" customHeight="1">
      <c r="A317" s="8"/>
    </row>
    <row r="318" spans="1:1" ht="15.75" customHeight="1">
      <c r="A318" s="8"/>
    </row>
    <row r="319" spans="1:1" ht="15.75" customHeight="1">
      <c r="A319" s="8"/>
    </row>
    <row r="320" spans="1:1" ht="15.75" customHeight="1">
      <c r="A320" s="8"/>
    </row>
    <row r="321" spans="1:1" ht="15.75" customHeight="1">
      <c r="A321" s="8"/>
    </row>
    <row r="322" spans="1:1" ht="15.75" customHeight="1">
      <c r="A322" s="8"/>
    </row>
    <row r="323" spans="1:1" ht="15.75" customHeight="1">
      <c r="A323" s="8"/>
    </row>
    <row r="324" spans="1:1" ht="15.75" customHeight="1">
      <c r="A324" s="8"/>
    </row>
    <row r="325" spans="1:1" ht="15.75" customHeight="1">
      <c r="A325" s="8"/>
    </row>
    <row r="326" spans="1:1" ht="15.75" customHeight="1">
      <c r="A326" s="8"/>
    </row>
    <row r="327" spans="1:1" ht="15.75" customHeight="1">
      <c r="A327" s="8"/>
    </row>
    <row r="328" spans="1:1" ht="15.75" customHeight="1">
      <c r="A328" s="8"/>
    </row>
    <row r="329" spans="1:1" ht="15.75" customHeight="1">
      <c r="A329" s="8"/>
    </row>
    <row r="330" spans="1:1" ht="15.75" customHeight="1">
      <c r="A330" s="8"/>
    </row>
    <row r="331" spans="1:1" ht="15.75" customHeight="1">
      <c r="A331" s="8"/>
    </row>
    <row r="332" spans="1:1" ht="15.75" customHeight="1">
      <c r="A332" s="8"/>
    </row>
    <row r="333" spans="1:1" ht="15.75" customHeight="1">
      <c r="A333" s="8"/>
    </row>
    <row r="334" spans="1:1" ht="15.75" customHeight="1">
      <c r="A334" s="8"/>
    </row>
    <row r="335" spans="1:1" ht="15.75" customHeight="1">
      <c r="A335" s="8"/>
    </row>
    <row r="336" spans="1:1" ht="15.75" customHeight="1">
      <c r="A336" s="8"/>
    </row>
    <row r="337" spans="1:1" ht="15.75" customHeight="1">
      <c r="A337" s="8"/>
    </row>
    <row r="338" spans="1:1" ht="15.75" customHeight="1">
      <c r="A338" s="8"/>
    </row>
    <row r="339" spans="1:1" ht="15.75" customHeight="1">
      <c r="A339" s="8"/>
    </row>
    <row r="340" spans="1:1" ht="15.75" customHeight="1">
      <c r="A340" s="8"/>
    </row>
    <row r="341" spans="1:1" ht="15.75" customHeight="1">
      <c r="A341" s="8"/>
    </row>
    <row r="342" spans="1:1" ht="15.75" customHeight="1">
      <c r="A342" s="8"/>
    </row>
    <row r="343" spans="1:1" ht="15.75" customHeight="1">
      <c r="A343" s="8"/>
    </row>
    <row r="344" spans="1:1" ht="15.75" customHeight="1">
      <c r="A344" s="8"/>
    </row>
    <row r="345" spans="1:1" ht="15.75" customHeight="1">
      <c r="A345" s="8"/>
    </row>
    <row r="346" spans="1:1" ht="15.75" customHeight="1">
      <c r="A346" s="8"/>
    </row>
    <row r="347" spans="1:1" ht="15.75" customHeight="1">
      <c r="A347" s="8"/>
    </row>
    <row r="348" spans="1:1" ht="15.75" customHeight="1">
      <c r="A348" s="8"/>
    </row>
    <row r="349" spans="1:1" ht="15.75" customHeight="1">
      <c r="A349" s="8"/>
    </row>
    <row r="350" spans="1:1" ht="15.75" customHeight="1">
      <c r="A350" s="8"/>
    </row>
    <row r="351" spans="1:1" ht="15.75" customHeight="1">
      <c r="A351" s="8"/>
    </row>
    <row r="352" spans="1:1" ht="15.75" customHeight="1">
      <c r="A352" s="8"/>
    </row>
    <row r="353" spans="1:1" ht="15.75" customHeight="1">
      <c r="A353" s="8"/>
    </row>
    <row r="354" spans="1:1" ht="15.75" customHeight="1">
      <c r="A354" s="8"/>
    </row>
    <row r="355" spans="1:1" ht="15.75" customHeight="1">
      <c r="A355" s="8"/>
    </row>
    <row r="356" spans="1:1" ht="15.75" customHeight="1">
      <c r="A356" s="8"/>
    </row>
    <row r="357" spans="1:1" ht="15.75" customHeight="1">
      <c r="A357" s="8"/>
    </row>
    <row r="358" spans="1:1" ht="15.75" customHeight="1">
      <c r="A358" s="8"/>
    </row>
    <row r="359" spans="1:1" ht="15.75" customHeight="1">
      <c r="A359" s="8"/>
    </row>
    <row r="360" spans="1:1" ht="15.75" customHeight="1">
      <c r="A360" s="8"/>
    </row>
    <row r="361" spans="1:1" ht="15.75" customHeight="1">
      <c r="A361" s="8"/>
    </row>
    <row r="362" spans="1:1" ht="15.75" customHeight="1">
      <c r="A362" s="8"/>
    </row>
    <row r="363" spans="1:1" ht="15.75" customHeight="1">
      <c r="A363" s="8"/>
    </row>
    <row r="364" spans="1:1" ht="15.75" customHeight="1">
      <c r="A364" s="8"/>
    </row>
    <row r="365" spans="1:1" ht="15.75" customHeight="1">
      <c r="A365" s="8"/>
    </row>
    <row r="366" spans="1:1" ht="15.75" customHeight="1">
      <c r="A366" s="8"/>
    </row>
    <row r="367" spans="1:1" ht="15.75" customHeight="1">
      <c r="A367" s="8"/>
    </row>
    <row r="368" spans="1:1" ht="15.75" customHeight="1">
      <c r="A368" s="8"/>
    </row>
    <row r="369" spans="1:1" ht="15.75" customHeight="1">
      <c r="A369" s="8"/>
    </row>
    <row r="370" spans="1:1" ht="15.75" customHeight="1">
      <c r="A370" s="8"/>
    </row>
    <row r="371" spans="1:1" ht="15.75" customHeight="1">
      <c r="A371" s="8"/>
    </row>
    <row r="372" spans="1:1" ht="15.75" customHeight="1">
      <c r="A372" s="8"/>
    </row>
    <row r="373" spans="1:1" ht="15.75" customHeight="1">
      <c r="A373" s="8"/>
    </row>
    <row r="374" spans="1:1" ht="15.75" customHeight="1">
      <c r="A374" s="8"/>
    </row>
    <row r="375" spans="1:1" ht="15.75" customHeight="1">
      <c r="A375" s="8"/>
    </row>
    <row r="376" spans="1:1" ht="15.75" customHeight="1">
      <c r="A376" s="8"/>
    </row>
    <row r="377" spans="1:1" ht="15.75" customHeight="1">
      <c r="A377" s="8"/>
    </row>
    <row r="378" spans="1:1" ht="15.75" customHeight="1">
      <c r="A378" s="8"/>
    </row>
    <row r="379" spans="1:1" ht="15.75" customHeight="1">
      <c r="A379" s="8"/>
    </row>
    <row r="380" spans="1:1" ht="15.75" customHeight="1">
      <c r="A380" s="8"/>
    </row>
    <row r="381" spans="1:1" ht="15.75" customHeight="1">
      <c r="A381" s="8"/>
    </row>
    <row r="382" spans="1:1" ht="15.75" customHeight="1">
      <c r="A382" s="8"/>
    </row>
    <row r="383" spans="1:1" ht="15.75" customHeight="1">
      <c r="A383" s="8"/>
    </row>
    <row r="384" spans="1:1" ht="15.75" customHeight="1">
      <c r="A384" s="8"/>
    </row>
    <row r="385" spans="1:1" ht="15.75" customHeight="1">
      <c r="A385" s="8"/>
    </row>
    <row r="386" spans="1:1" ht="15.75" customHeight="1">
      <c r="A386" s="8"/>
    </row>
    <row r="387" spans="1:1" ht="15.75" customHeight="1">
      <c r="A387" s="8"/>
    </row>
    <row r="388" spans="1:1" ht="15.75" customHeight="1">
      <c r="A388" s="8"/>
    </row>
    <row r="389" spans="1:1" ht="15.75" customHeight="1">
      <c r="A389" s="8"/>
    </row>
    <row r="390" spans="1:1" ht="15.75" customHeight="1">
      <c r="A390" s="8"/>
    </row>
    <row r="391" spans="1:1" ht="15.75" customHeight="1">
      <c r="A391" s="8"/>
    </row>
    <row r="392" spans="1:1" ht="15.75" customHeight="1">
      <c r="A392" s="8"/>
    </row>
    <row r="393" spans="1:1" ht="15.75" customHeight="1">
      <c r="A393" s="8"/>
    </row>
    <row r="394" spans="1:1" ht="15.75" customHeight="1">
      <c r="A394" s="8"/>
    </row>
    <row r="395" spans="1:1" ht="15.75" customHeight="1">
      <c r="A395" s="8"/>
    </row>
    <row r="396" spans="1:1" ht="15.75" customHeight="1">
      <c r="A396" s="8"/>
    </row>
    <row r="397" spans="1:1" ht="15.75" customHeight="1">
      <c r="A397" s="8"/>
    </row>
    <row r="398" spans="1:1" ht="15.75" customHeight="1">
      <c r="A398" s="8"/>
    </row>
    <row r="399" spans="1:1" ht="15.75" customHeight="1">
      <c r="A399" s="8"/>
    </row>
    <row r="400" spans="1:1" ht="15.75" customHeight="1">
      <c r="A400" s="8"/>
    </row>
    <row r="401" spans="1:1" ht="15.75" customHeight="1">
      <c r="A401" s="8"/>
    </row>
    <row r="402" spans="1:1" ht="15.75" customHeight="1">
      <c r="A402" s="8"/>
    </row>
    <row r="403" spans="1:1" ht="15.75" customHeight="1">
      <c r="A403" s="8"/>
    </row>
    <row r="404" spans="1:1" ht="15.75" customHeight="1">
      <c r="A404" s="8"/>
    </row>
    <row r="405" spans="1:1" ht="15.75" customHeight="1">
      <c r="A405" s="8"/>
    </row>
    <row r="406" spans="1:1" ht="15.75" customHeight="1">
      <c r="A406" s="8"/>
    </row>
    <row r="407" spans="1:1" ht="15.75" customHeight="1">
      <c r="A407" s="8"/>
    </row>
    <row r="408" spans="1:1" ht="15.75" customHeight="1">
      <c r="A408" s="8"/>
    </row>
    <row r="409" spans="1:1" ht="15.75" customHeight="1">
      <c r="A409" s="8"/>
    </row>
    <row r="410" spans="1:1" ht="15.75" customHeight="1">
      <c r="A410" s="8"/>
    </row>
    <row r="411" spans="1:1" ht="15.75" customHeight="1">
      <c r="A411" s="8"/>
    </row>
    <row r="412" spans="1:1" ht="15.75" customHeight="1">
      <c r="A412" s="8"/>
    </row>
    <row r="413" spans="1:1" ht="15.75" customHeight="1">
      <c r="A413" s="8"/>
    </row>
    <row r="414" spans="1:1" ht="15.75" customHeight="1">
      <c r="A414" s="8"/>
    </row>
    <row r="415" spans="1:1" ht="15.75" customHeight="1">
      <c r="A415" s="8"/>
    </row>
    <row r="416" spans="1:1" ht="15.75" customHeight="1">
      <c r="A416" s="8"/>
    </row>
    <row r="417" spans="1:1" ht="15.75" customHeight="1">
      <c r="A417" s="8"/>
    </row>
    <row r="418" spans="1:1" ht="15.75" customHeight="1">
      <c r="A418" s="8"/>
    </row>
    <row r="419" spans="1:1" ht="15.75" customHeight="1">
      <c r="A419" s="8"/>
    </row>
    <row r="420" spans="1:1" ht="15.75" customHeight="1">
      <c r="A420" s="8"/>
    </row>
    <row r="421" spans="1:1" ht="15.75" customHeight="1">
      <c r="A421" s="8"/>
    </row>
    <row r="422" spans="1:1" ht="15.75" customHeight="1">
      <c r="A422" s="8"/>
    </row>
    <row r="423" spans="1:1" ht="15.75" customHeight="1">
      <c r="A423" s="8"/>
    </row>
    <row r="424" spans="1:1" ht="15.75" customHeight="1">
      <c r="A424" s="8"/>
    </row>
    <row r="425" spans="1:1" ht="15.75" customHeight="1">
      <c r="A425" s="8"/>
    </row>
    <row r="426" spans="1:1" ht="15.75" customHeight="1">
      <c r="A426" s="8"/>
    </row>
    <row r="427" spans="1:1" ht="15.75" customHeight="1">
      <c r="A427" s="8"/>
    </row>
    <row r="428" spans="1:1" ht="15.75" customHeight="1">
      <c r="A428" s="8"/>
    </row>
    <row r="429" spans="1:1" ht="15.75" customHeight="1">
      <c r="A429" s="8"/>
    </row>
    <row r="430" spans="1:1" ht="15.75" customHeight="1">
      <c r="A430" s="8"/>
    </row>
    <row r="431" spans="1:1" ht="15.75" customHeight="1">
      <c r="A431" s="8"/>
    </row>
    <row r="432" spans="1:1" ht="15.75" customHeight="1">
      <c r="A432" s="8"/>
    </row>
    <row r="433" spans="1:1" ht="15.75" customHeight="1">
      <c r="A433" s="8"/>
    </row>
    <row r="434" spans="1:1" ht="15.75" customHeight="1">
      <c r="A434" s="8"/>
    </row>
    <row r="435" spans="1:1" ht="15.75" customHeight="1">
      <c r="A435" s="8"/>
    </row>
    <row r="436" spans="1:1" ht="15.75" customHeight="1">
      <c r="A436" s="8"/>
    </row>
    <row r="437" spans="1:1" ht="15.75" customHeight="1">
      <c r="A437" s="8"/>
    </row>
    <row r="438" spans="1:1" ht="15.75" customHeight="1">
      <c r="A438" s="8"/>
    </row>
    <row r="439" spans="1:1" ht="15.75" customHeight="1">
      <c r="A439" s="8"/>
    </row>
    <row r="440" spans="1:1" ht="15.75" customHeight="1">
      <c r="A440" s="8"/>
    </row>
    <row r="441" spans="1:1" ht="15.75" customHeight="1">
      <c r="A441" s="8"/>
    </row>
    <row r="442" spans="1:1" ht="15.75" customHeight="1">
      <c r="A442" s="8"/>
    </row>
    <row r="443" spans="1:1" ht="15.75" customHeight="1">
      <c r="A443" s="8"/>
    </row>
    <row r="444" spans="1:1" ht="15.75" customHeight="1">
      <c r="A444" s="8"/>
    </row>
    <row r="445" spans="1:1" ht="15.75" customHeight="1">
      <c r="A445" s="8"/>
    </row>
    <row r="446" spans="1:1" ht="15.75" customHeight="1">
      <c r="A446" s="8"/>
    </row>
    <row r="447" spans="1:1" ht="15.75" customHeight="1">
      <c r="A447" s="8"/>
    </row>
    <row r="448" spans="1:1" ht="15.75" customHeight="1">
      <c r="A448" s="8"/>
    </row>
    <row r="449" spans="1:1" ht="15.75" customHeight="1">
      <c r="A449" s="8"/>
    </row>
    <row r="450" spans="1:1" ht="15.75" customHeight="1">
      <c r="A450" s="8"/>
    </row>
    <row r="451" spans="1:1" ht="15.75" customHeight="1">
      <c r="A451" s="8"/>
    </row>
    <row r="452" spans="1:1" ht="15.75" customHeight="1">
      <c r="A452" s="8"/>
    </row>
    <row r="453" spans="1:1" ht="15.75" customHeight="1">
      <c r="A453" s="8"/>
    </row>
    <row r="454" spans="1:1" ht="15.75" customHeight="1">
      <c r="A454" s="8"/>
    </row>
    <row r="455" spans="1:1" ht="15.75" customHeight="1">
      <c r="A455" s="8"/>
    </row>
    <row r="456" spans="1:1" ht="15.75" customHeight="1">
      <c r="A456" s="8"/>
    </row>
    <row r="457" spans="1:1" ht="15.75" customHeight="1">
      <c r="A457" s="8"/>
    </row>
    <row r="458" spans="1:1" ht="15.75" customHeight="1">
      <c r="A458" s="8"/>
    </row>
    <row r="459" spans="1:1" ht="15.75" customHeight="1">
      <c r="A459" s="8"/>
    </row>
    <row r="460" spans="1:1" ht="15.75" customHeight="1">
      <c r="A460" s="8"/>
    </row>
    <row r="461" spans="1:1" ht="15.75" customHeight="1">
      <c r="A461" s="8"/>
    </row>
    <row r="462" spans="1:1" ht="15.75" customHeight="1">
      <c r="A462" s="8"/>
    </row>
    <row r="463" spans="1:1" ht="15.75" customHeight="1">
      <c r="A463" s="8"/>
    </row>
    <row r="464" spans="1:1" ht="15.75" customHeight="1">
      <c r="A464" s="8"/>
    </row>
    <row r="465" spans="1:1" ht="15.75" customHeight="1">
      <c r="A465" s="8"/>
    </row>
    <row r="466" spans="1:1" ht="15.75" customHeight="1">
      <c r="A466" s="8"/>
    </row>
    <row r="467" spans="1:1" ht="15.75" customHeight="1">
      <c r="A467" s="8"/>
    </row>
    <row r="468" spans="1:1" ht="15.75" customHeight="1">
      <c r="A468" s="8"/>
    </row>
    <row r="469" spans="1:1" ht="15.75" customHeight="1">
      <c r="A469" s="8"/>
    </row>
    <row r="470" spans="1:1" ht="15.75" customHeight="1">
      <c r="A470" s="8"/>
    </row>
    <row r="471" spans="1:1" ht="15.75" customHeight="1">
      <c r="A471" s="8"/>
    </row>
    <row r="472" spans="1:1" ht="15.75" customHeight="1">
      <c r="A472" s="8"/>
    </row>
    <row r="473" spans="1:1" ht="15.75" customHeight="1">
      <c r="A473" s="8"/>
    </row>
    <row r="474" spans="1:1" ht="15.75" customHeight="1">
      <c r="A474" s="8"/>
    </row>
    <row r="475" spans="1:1" ht="15.75" customHeight="1">
      <c r="A475" s="8"/>
    </row>
    <row r="476" spans="1:1" ht="15.75" customHeight="1">
      <c r="A476" s="8"/>
    </row>
    <row r="477" spans="1:1" ht="15.75" customHeight="1">
      <c r="A477" s="8"/>
    </row>
    <row r="478" spans="1:1" ht="15.75" customHeight="1">
      <c r="A478" s="8"/>
    </row>
    <row r="479" spans="1:1" ht="15.75" customHeight="1">
      <c r="A479" s="8"/>
    </row>
    <row r="480" spans="1:1" ht="15.75" customHeight="1">
      <c r="A480" s="8"/>
    </row>
    <row r="481" spans="1:1" ht="15.75" customHeight="1">
      <c r="A481" s="8"/>
    </row>
    <row r="482" spans="1:1" ht="15.75" customHeight="1">
      <c r="A482" s="8"/>
    </row>
    <row r="483" spans="1:1" ht="15.75" customHeight="1">
      <c r="A483" s="8"/>
    </row>
    <row r="484" spans="1:1" ht="15.75" customHeight="1">
      <c r="A484" s="8"/>
    </row>
    <row r="485" spans="1:1" ht="15.75" customHeight="1">
      <c r="A485" s="8"/>
    </row>
    <row r="486" spans="1:1" ht="15.75" customHeight="1">
      <c r="A486" s="8"/>
    </row>
    <row r="487" spans="1:1" ht="15.75" customHeight="1">
      <c r="A487" s="8"/>
    </row>
    <row r="488" spans="1:1" ht="15.75" customHeight="1">
      <c r="A488" s="8"/>
    </row>
    <row r="489" spans="1:1" ht="15.75" customHeight="1">
      <c r="A489" s="8"/>
    </row>
    <row r="490" spans="1:1" ht="15.75" customHeight="1">
      <c r="A490" s="8"/>
    </row>
    <row r="491" spans="1:1" ht="15.75" customHeight="1">
      <c r="A491" s="8"/>
    </row>
    <row r="492" spans="1:1" ht="15.75" customHeight="1">
      <c r="A492" s="8"/>
    </row>
    <row r="493" spans="1:1" ht="15.75" customHeight="1">
      <c r="A493" s="8"/>
    </row>
    <row r="494" spans="1:1" ht="15.75" customHeight="1">
      <c r="A494" s="8"/>
    </row>
    <row r="495" spans="1:1" ht="15.75" customHeight="1">
      <c r="A495" s="8"/>
    </row>
    <row r="496" spans="1:1" ht="15.75" customHeight="1">
      <c r="A496" s="8"/>
    </row>
    <row r="497" spans="1:1" ht="15.75" customHeight="1">
      <c r="A497" s="8"/>
    </row>
    <row r="498" spans="1:1" ht="15.75" customHeight="1">
      <c r="A498" s="8"/>
    </row>
    <row r="499" spans="1:1" ht="15.75" customHeight="1">
      <c r="A499" s="8"/>
    </row>
    <row r="500" spans="1:1" ht="15.75" customHeight="1">
      <c r="A500" s="8"/>
    </row>
    <row r="501" spans="1:1" ht="15.75" customHeight="1">
      <c r="A501" s="8"/>
    </row>
    <row r="502" spans="1:1" ht="15.75" customHeight="1">
      <c r="A502" s="8"/>
    </row>
    <row r="503" spans="1:1" ht="15.75" customHeight="1">
      <c r="A503" s="8"/>
    </row>
    <row r="504" spans="1:1" ht="15.75" customHeight="1">
      <c r="A504" s="8"/>
    </row>
    <row r="505" spans="1:1" ht="15.75" customHeight="1">
      <c r="A505" s="8"/>
    </row>
    <row r="506" spans="1:1" ht="15.75" customHeight="1">
      <c r="A506" s="8"/>
    </row>
    <row r="507" spans="1:1" ht="15.75" customHeight="1">
      <c r="A507" s="8"/>
    </row>
    <row r="508" spans="1:1" ht="15.75" customHeight="1">
      <c r="A508" s="8"/>
    </row>
    <row r="509" spans="1:1" ht="15.75" customHeight="1">
      <c r="A509" s="8"/>
    </row>
    <row r="510" spans="1:1" ht="15.75" customHeight="1">
      <c r="A510" s="8"/>
    </row>
    <row r="511" spans="1:1" ht="15.75" customHeight="1">
      <c r="A511" s="8"/>
    </row>
    <row r="512" spans="1:1" ht="15.75" customHeight="1">
      <c r="A512" s="8"/>
    </row>
    <row r="513" spans="1:1" ht="15.75" customHeight="1">
      <c r="A513" s="8"/>
    </row>
    <row r="514" spans="1:1" ht="15.75" customHeight="1">
      <c r="A514" s="8"/>
    </row>
    <row r="515" spans="1:1" ht="15.75" customHeight="1">
      <c r="A515" s="8"/>
    </row>
    <row r="516" spans="1:1" ht="15.75" customHeight="1">
      <c r="A516" s="8"/>
    </row>
    <row r="517" spans="1:1" ht="15.75" customHeight="1">
      <c r="A517" s="8"/>
    </row>
    <row r="518" spans="1:1" ht="15.75" customHeight="1">
      <c r="A518" s="8"/>
    </row>
    <row r="519" spans="1:1" ht="15.75" customHeight="1">
      <c r="A519" s="8"/>
    </row>
    <row r="520" spans="1:1" ht="15.75" customHeight="1">
      <c r="A520" s="8"/>
    </row>
    <row r="521" spans="1:1" ht="15.75" customHeight="1">
      <c r="A521" s="8"/>
    </row>
    <row r="522" spans="1:1" ht="15.75" customHeight="1">
      <c r="A522" s="8"/>
    </row>
    <row r="523" spans="1:1" ht="15.75" customHeight="1">
      <c r="A523" s="8"/>
    </row>
    <row r="524" spans="1:1" ht="15.75" customHeight="1">
      <c r="A524" s="8"/>
    </row>
    <row r="525" spans="1:1" ht="15.75" customHeight="1">
      <c r="A525" s="8"/>
    </row>
    <row r="526" spans="1:1" ht="15.75" customHeight="1">
      <c r="A526" s="8"/>
    </row>
    <row r="527" spans="1:1" ht="15.75" customHeight="1">
      <c r="A527" s="8"/>
    </row>
    <row r="528" spans="1:1" ht="15.75" customHeight="1">
      <c r="A528" s="8"/>
    </row>
    <row r="529" spans="1:1" ht="15.75" customHeight="1">
      <c r="A529" s="8"/>
    </row>
    <row r="530" spans="1:1" ht="15.75" customHeight="1">
      <c r="A530" s="8"/>
    </row>
    <row r="531" spans="1:1" ht="15.75" customHeight="1">
      <c r="A531" s="8"/>
    </row>
    <row r="532" spans="1:1" ht="15.75" customHeight="1">
      <c r="A532" s="8"/>
    </row>
    <row r="533" spans="1:1" ht="15.75" customHeight="1">
      <c r="A533" s="8"/>
    </row>
    <row r="534" spans="1:1" ht="15.75" customHeight="1">
      <c r="A534" s="8"/>
    </row>
    <row r="535" spans="1:1" ht="15.75" customHeight="1">
      <c r="A535" s="8"/>
    </row>
    <row r="536" spans="1:1" ht="15.75" customHeight="1">
      <c r="A536" s="8"/>
    </row>
    <row r="537" spans="1:1" ht="15.75" customHeight="1">
      <c r="A537" s="8"/>
    </row>
    <row r="538" spans="1:1" ht="15.75" customHeight="1">
      <c r="A538" s="8"/>
    </row>
    <row r="539" spans="1:1" ht="15.75" customHeight="1">
      <c r="A539" s="8"/>
    </row>
    <row r="540" spans="1:1" ht="15.75" customHeight="1">
      <c r="A540" s="8"/>
    </row>
    <row r="541" spans="1:1" ht="15.75" customHeight="1">
      <c r="A541" s="8"/>
    </row>
    <row r="542" spans="1:1" ht="15.75" customHeight="1">
      <c r="A542" s="8"/>
    </row>
    <row r="543" spans="1:1" ht="15.75" customHeight="1">
      <c r="A543" s="8"/>
    </row>
    <row r="544" spans="1:1" ht="15.75" customHeight="1">
      <c r="A544" s="8"/>
    </row>
    <row r="545" spans="1:1" ht="15.75" customHeight="1">
      <c r="A545" s="8"/>
    </row>
    <row r="546" spans="1:1" ht="15.75" customHeight="1">
      <c r="A546" s="8"/>
    </row>
    <row r="547" spans="1:1" ht="15.75" customHeight="1">
      <c r="A547" s="8"/>
    </row>
    <row r="548" spans="1:1" ht="15.75" customHeight="1">
      <c r="A548" s="8"/>
    </row>
    <row r="549" spans="1:1" ht="15.75" customHeight="1">
      <c r="A549" s="8"/>
    </row>
    <row r="550" spans="1:1" ht="15.75" customHeight="1">
      <c r="A550" s="8"/>
    </row>
    <row r="551" spans="1:1" ht="15.75" customHeight="1">
      <c r="A551" s="8"/>
    </row>
    <row r="552" spans="1:1" ht="15.75" customHeight="1">
      <c r="A552" s="8"/>
    </row>
    <row r="553" spans="1:1" ht="15.75" customHeight="1">
      <c r="A553" s="8"/>
    </row>
    <row r="554" spans="1:1" ht="15.75" customHeight="1">
      <c r="A554" s="8"/>
    </row>
    <row r="555" spans="1:1" ht="15.75" customHeight="1">
      <c r="A555" s="8"/>
    </row>
    <row r="556" spans="1:1" ht="15.75" customHeight="1">
      <c r="A556" s="8"/>
    </row>
    <row r="557" spans="1:1" ht="15.75" customHeight="1">
      <c r="A557" s="8"/>
    </row>
    <row r="558" spans="1:1" ht="15.75" customHeight="1">
      <c r="A558" s="8"/>
    </row>
    <row r="559" spans="1:1" ht="15.75" customHeight="1">
      <c r="A559" s="8"/>
    </row>
    <row r="560" spans="1:1" ht="15.75" customHeight="1">
      <c r="A560" s="8"/>
    </row>
    <row r="561" spans="1:1" ht="15.75" customHeight="1">
      <c r="A561" s="8"/>
    </row>
    <row r="562" spans="1:1" ht="15.75" customHeight="1">
      <c r="A562" s="8"/>
    </row>
    <row r="563" spans="1:1" ht="15.75" customHeight="1">
      <c r="A563" s="8"/>
    </row>
    <row r="564" spans="1:1" ht="15.75" customHeight="1">
      <c r="A564" s="8"/>
    </row>
    <row r="565" spans="1:1" ht="15.75" customHeight="1">
      <c r="A565" s="8"/>
    </row>
    <row r="566" spans="1:1" ht="15.75" customHeight="1">
      <c r="A566" s="8"/>
    </row>
    <row r="567" spans="1:1" ht="15.75" customHeight="1">
      <c r="A567" s="8"/>
    </row>
    <row r="568" spans="1:1" ht="15.75" customHeight="1">
      <c r="A568" s="8"/>
    </row>
    <row r="569" spans="1:1" ht="15.75" customHeight="1">
      <c r="A569" s="8"/>
    </row>
    <row r="570" spans="1:1" ht="15.75" customHeight="1">
      <c r="A570" s="8"/>
    </row>
    <row r="571" spans="1:1" ht="15.75" customHeight="1">
      <c r="A571" s="8"/>
    </row>
    <row r="572" spans="1:1" ht="15.75" customHeight="1">
      <c r="A572" s="8"/>
    </row>
    <row r="573" spans="1:1" ht="15.75" customHeight="1">
      <c r="A573" s="8"/>
    </row>
    <row r="574" spans="1:1" ht="15.75" customHeight="1">
      <c r="A574" s="8"/>
    </row>
    <row r="575" spans="1:1" ht="15.75" customHeight="1">
      <c r="A575" s="8"/>
    </row>
    <row r="576" spans="1:1" ht="15.75" customHeight="1">
      <c r="A576" s="8"/>
    </row>
    <row r="577" spans="1:1" ht="15.75" customHeight="1">
      <c r="A577" s="8"/>
    </row>
    <row r="578" spans="1:1" ht="15.75" customHeight="1">
      <c r="A578" s="8"/>
    </row>
    <row r="579" spans="1:1" ht="15.75" customHeight="1">
      <c r="A579" s="8"/>
    </row>
    <row r="580" spans="1:1" ht="15.75" customHeight="1">
      <c r="A580" s="8"/>
    </row>
    <row r="581" spans="1:1" ht="15.75" customHeight="1">
      <c r="A581" s="8"/>
    </row>
    <row r="582" spans="1:1" ht="15.75" customHeight="1">
      <c r="A582" s="8"/>
    </row>
    <row r="583" spans="1:1" ht="15.75" customHeight="1">
      <c r="A583" s="8"/>
    </row>
    <row r="584" spans="1:1" ht="15.75" customHeight="1">
      <c r="A584" s="8"/>
    </row>
    <row r="585" spans="1:1" ht="15.75" customHeight="1">
      <c r="A585" s="8"/>
    </row>
    <row r="586" spans="1:1" ht="15.75" customHeight="1">
      <c r="A586" s="8"/>
    </row>
    <row r="587" spans="1:1" ht="15.75" customHeight="1">
      <c r="A587" s="8"/>
    </row>
    <row r="588" spans="1:1" ht="15.75" customHeight="1">
      <c r="A588" s="8"/>
    </row>
    <row r="589" spans="1:1" ht="15.75" customHeight="1">
      <c r="A589" s="8"/>
    </row>
    <row r="590" spans="1:1" ht="15.75" customHeight="1">
      <c r="A590" s="8"/>
    </row>
    <row r="591" spans="1:1" ht="15.75" customHeight="1">
      <c r="A591" s="8"/>
    </row>
    <row r="592" spans="1:1" ht="15.75" customHeight="1">
      <c r="A592" s="8"/>
    </row>
    <row r="593" spans="1:1" ht="15.75" customHeight="1">
      <c r="A593" s="8"/>
    </row>
    <row r="594" spans="1:1" ht="15.75" customHeight="1">
      <c r="A594" s="8"/>
    </row>
    <row r="595" spans="1:1" ht="15.75" customHeight="1">
      <c r="A595" s="8"/>
    </row>
    <row r="596" spans="1:1" ht="15.75" customHeight="1">
      <c r="A596" s="8"/>
    </row>
    <row r="597" spans="1:1" ht="15.75" customHeight="1">
      <c r="A597" s="8"/>
    </row>
    <row r="598" spans="1:1" ht="15.75" customHeight="1">
      <c r="A598" s="8"/>
    </row>
    <row r="599" spans="1:1" ht="15.75" customHeight="1">
      <c r="A599" s="8"/>
    </row>
    <row r="600" spans="1:1" ht="15.75" customHeight="1">
      <c r="A600" s="8"/>
    </row>
    <row r="601" spans="1:1" ht="15.75" customHeight="1">
      <c r="A601" s="8"/>
    </row>
    <row r="602" spans="1:1" ht="15.75" customHeight="1">
      <c r="A602" s="8"/>
    </row>
    <row r="603" spans="1:1" ht="15.75" customHeight="1">
      <c r="A603" s="8"/>
    </row>
    <row r="604" spans="1:1" ht="15.75" customHeight="1">
      <c r="A604" s="8"/>
    </row>
    <row r="605" spans="1:1" ht="15.75" customHeight="1">
      <c r="A605" s="8"/>
    </row>
    <row r="606" spans="1:1" ht="15.75" customHeight="1">
      <c r="A606" s="8"/>
    </row>
    <row r="607" spans="1:1" ht="15.75" customHeight="1">
      <c r="A607" s="8"/>
    </row>
    <row r="608" spans="1:1" ht="15.75" customHeight="1">
      <c r="A608" s="8"/>
    </row>
    <row r="609" spans="1:1" ht="15.75" customHeight="1">
      <c r="A609" s="8"/>
    </row>
    <row r="610" spans="1:1" ht="15.75" customHeight="1">
      <c r="A610" s="8"/>
    </row>
    <row r="611" spans="1:1" ht="15.75" customHeight="1">
      <c r="A611" s="8"/>
    </row>
    <row r="612" spans="1:1" ht="15.75" customHeight="1">
      <c r="A612" s="8"/>
    </row>
    <row r="613" spans="1:1" ht="15.75" customHeight="1">
      <c r="A613" s="8"/>
    </row>
    <row r="614" spans="1:1" ht="15.75" customHeight="1">
      <c r="A614" s="8"/>
    </row>
    <row r="615" spans="1:1" ht="15.75" customHeight="1">
      <c r="A615" s="8"/>
    </row>
    <row r="616" spans="1:1" ht="15.75" customHeight="1">
      <c r="A616" s="8"/>
    </row>
    <row r="617" spans="1:1" ht="15.75" customHeight="1">
      <c r="A617" s="8"/>
    </row>
    <row r="618" spans="1:1" ht="15.75" customHeight="1">
      <c r="A618" s="8"/>
    </row>
    <row r="619" spans="1:1" ht="15.75" customHeight="1">
      <c r="A619" s="8"/>
    </row>
    <row r="620" spans="1:1" ht="15.75" customHeight="1">
      <c r="A620" s="8"/>
    </row>
    <row r="621" spans="1:1" ht="15.75" customHeight="1">
      <c r="A621" s="8"/>
    </row>
    <row r="622" spans="1:1" ht="15.75" customHeight="1">
      <c r="A622" s="8"/>
    </row>
    <row r="623" spans="1:1" ht="15.75" customHeight="1">
      <c r="A623" s="8"/>
    </row>
    <row r="624" spans="1:1" ht="15.75" customHeight="1">
      <c r="A624" s="8"/>
    </row>
    <row r="625" spans="1:1" ht="15.75" customHeight="1">
      <c r="A625" s="8"/>
    </row>
    <row r="626" spans="1:1" ht="15.75" customHeight="1">
      <c r="A626" s="8"/>
    </row>
    <row r="627" spans="1:1" ht="15.75" customHeight="1">
      <c r="A627" s="8"/>
    </row>
    <row r="628" spans="1:1" ht="15.75" customHeight="1">
      <c r="A628" s="8"/>
    </row>
    <row r="629" spans="1:1" ht="15.75" customHeight="1">
      <c r="A629" s="8"/>
    </row>
    <row r="630" spans="1:1" ht="15.75" customHeight="1">
      <c r="A630" s="8"/>
    </row>
    <row r="631" spans="1:1" ht="15.75" customHeight="1">
      <c r="A631" s="8"/>
    </row>
    <row r="632" spans="1:1" ht="15.75" customHeight="1">
      <c r="A632" s="8"/>
    </row>
    <row r="633" spans="1:1" ht="15.75" customHeight="1">
      <c r="A633" s="8"/>
    </row>
    <row r="634" spans="1:1" ht="15.75" customHeight="1">
      <c r="A634" s="8"/>
    </row>
    <row r="635" spans="1:1" ht="15.75" customHeight="1">
      <c r="A635" s="8"/>
    </row>
    <row r="636" spans="1:1" ht="15.75" customHeight="1">
      <c r="A636" s="8"/>
    </row>
    <row r="637" spans="1:1" ht="15.75" customHeight="1">
      <c r="A637" s="8"/>
    </row>
    <row r="638" spans="1:1" ht="15.75" customHeight="1">
      <c r="A638" s="8"/>
    </row>
    <row r="639" spans="1:1" ht="15.75" customHeight="1">
      <c r="A639" s="8"/>
    </row>
    <row r="640" spans="1:1" ht="15.75" customHeight="1">
      <c r="A640" s="8"/>
    </row>
    <row r="641" spans="1:1" ht="15.75" customHeight="1">
      <c r="A641" s="8"/>
    </row>
    <row r="642" spans="1:1" ht="15.75" customHeight="1">
      <c r="A642" s="8"/>
    </row>
    <row r="643" spans="1:1" ht="15.75" customHeight="1">
      <c r="A643" s="8"/>
    </row>
    <row r="644" spans="1:1" ht="15.75" customHeight="1">
      <c r="A644" s="8"/>
    </row>
    <row r="645" spans="1:1" ht="15.75" customHeight="1">
      <c r="A645" s="8"/>
    </row>
    <row r="646" spans="1:1" ht="15.75" customHeight="1">
      <c r="A646" s="8"/>
    </row>
    <row r="647" spans="1:1" ht="15.75" customHeight="1">
      <c r="A647" s="8"/>
    </row>
    <row r="648" spans="1:1" ht="15.75" customHeight="1">
      <c r="A648" s="8"/>
    </row>
    <row r="649" spans="1:1" ht="15.75" customHeight="1">
      <c r="A649" s="8"/>
    </row>
    <row r="650" spans="1:1" ht="15.75" customHeight="1">
      <c r="A650" s="8"/>
    </row>
    <row r="651" spans="1:1" ht="15.75" customHeight="1">
      <c r="A651" s="8"/>
    </row>
    <row r="652" spans="1:1" ht="15.75" customHeight="1">
      <c r="A652" s="8"/>
    </row>
    <row r="653" spans="1:1" ht="15.75" customHeight="1">
      <c r="A653" s="8"/>
    </row>
    <row r="654" spans="1:1" ht="15.75" customHeight="1">
      <c r="A654" s="8"/>
    </row>
    <row r="655" spans="1:1" ht="15.75" customHeight="1">
      <c r="A655" s="8"/>
    </row>
    <row r="656" spans="1:1" ht="15.75" customHeight="1">
      <c r="A656" s="8"/>
    </row>
    <row r="657" spans="1:1" ht="15.75" customHeight="1">
      <c r="A657" s="8"/>
    </row>
    <row r="658" spans="1:1" ht="15.75" customHeight="1">
      <c r="A658" s="8"/>
    </row>
    <row r="659" spans="1:1" ht="15.75" customHeight="1">
      <c r="A659" s="8"/>
    </row>
    <row r="660" spans="1:1" ht="15.75" customHeight="1">
      <c r="A660" s="8"/>
    </row>
    <row r="661" spans="1:1" ht="15.75" customHeight="1">
      <c r="A661" s="8"/>
    </row>
    <row r="662" spans="1:1" ht="15.75" customHeight="1">
      <c r="A662" s="8"/>
    </row>
    <row r="663" spans="1:1" ht="15.75" customHeight="1">
      <c r="A663" s="8"/>
    </row>
    <row r="664" spans="1:1" ht="15.75" customHeight="1">
      <c r="A664" s="8"/>
    </row>
    <row r="665" spans="1:1" ht="15.75" customHeight="1">
      <c r="A665" s="8"/>
    </row>
    <row r="666" spans="1:1" ht="15.75" customHeight="1">
      <c r="A666" s="8"/>
    </row>
    <row r="667" spans="1:1" ht="15.75" customHeight="1">
      <c r="A667" s="8"/>
    </row>
    <row r="668" spans="1:1" ht="15.75" customHeight="1">
      <c r="A668" s="8"/>
    </row>
    <row r="669" spans="1:1" ht="15.75" customHeight="1">
      <c r="A669" s="8"/>
    </row>
    <row r="670" spans="1:1" ht="15.75" customHeight="1">
      <c r="A670" s="8"/>
    </row>
    <row r="671" spans="1:1" ht="15.75" customHeight="1">
      <c r="A671" s="8"/>
    </row>
    <row r="672" spans="1:1" ht="15.75" customHeight="1">
      <c r="A672" s="8"/>
    </row>
    <row r="673" spans="1:1" ht="15.75" customHeight="1">
      <c r="A673" s="8"/>
    </row>
    <row r="674" spans="1:1" ht="15.75" customHeight="1">
      <c r="A674" s="8"/>
    </row>
    <row r="675" spans="1:1" ht="15.75" customHeight="1">
      <c r="A675" s="8"/>
    </row>
    <row r="676" spans="1:1" ht="15.75" customHeight="1">
      <c r="A676" s="8"/>
    </row>
    <row r="677" spans="1:1" ht="15.75" customHeight="1">
      <c r="A677" s="8"/>
    </row>
    <row r="678" spans="1:1" ht="15.75" customHeight="1">
      <c r="A678" s="8"/>
    </row>
    <row r="679" spans="1:1" ht="15.75" customHeight="1">
      <c r="A679" s="8"/>
    </row>
    <row r="680" spans="1:1" ht="15.75" customHeight="1">
      <c r="A680" s="8"/>
    </row>
    <row r="681" spans="1:1" ht="15.75" customHeight="1">
      <c r="A681" s="8"/>
    </row>
    <row r="682" spans="1:1" ht="15.75" customHeight="1">
      <c r="A682" s="8"/>
    </row>
    <row r="683" spans="1:1" ht="15.75" customHeight="1">
      <c r="A683" s="8"/>
    </row>
    <row r="684" spans="1:1" ht="15.75" customHeight="1">
      <c r="A684" s="8"/>
    </row>
    <row r="685" spans="1:1" ht="15.75" customHeight="1">
      <c r="A685" s="8"/>
    </row>
    <row r="686" spans="1:1" ht="15.75" customHeight="1">
      <c r="A686" s="8"/>
    </row>
    <row r="687" spans="1:1" ht="15.75" customHeight="1">
      <c r="A687" s="8"/>
    </row>
    <row r="688" spans="1:1" ht="15.75" customHeight="1">
      <c r="A688" s="8"/>
    </row>
    <row r="689" spans="1:1" ht="15.75" customHeight="1">
      <c r="A689" s="8"/>
    </row>
    <row r="690" spans="1:1" ht="15.75" customHeight="1">
      <c r="A690" s="8"/>
    </row>
    <row r="691" spans="1:1" ht="15.75" customHeight="1">
      <c r="A691" s="8"/>
    </row>
    <row r="692" spans="1:1" ht="15.75" customHeight="1">
      <c r="A692" s="8"/>
    </row>
    <row r="693" spans="1:1" ht="15.75" customHeight="1">
      <c r="A693" s="8"/>
    </row>
    <row r="694" spans="1:1" ht="15.75" customHeight="1">
      <c r="A694" s="8"/>
    </row>
    <row r="695" spans="1:1" ht="15.75" customHeight="1">
      <c r="A695" s="8"/>
    </row>
    <row r="696" spans="1:1" ht="15.75" customHeight="1">
      <c r="A696" s="8"/>
    </row>
    <row r="697" spans="1:1" ht="15.75" customHeight="1">
      <c r="A697" s="8"/>
    </row>
    <row r="698" spans="1:1" ht="15.75" customHeight="1">
      <c r="A698" s="8"/>
    </row>
    <row r="699" spans="1:1" ht="15.75" customHeight="1">
      <c r="A699" s="8"/>
    </row>
    <row r="700" spans="1:1" ht="15.75" customHeight="1">
      <c r="A700" s="8"/>
    </row>
    <row r="701" spans="1:1" ht="15.75" customHeight="1">
      <c r="A701" s="8"/>
    </row>
    <row r="702" spans="1:1" ht="15.75" customHeight="1">
      <c r="A702" s="8"/>
    </row>
    <row r="703" spans="1:1" ht="15.75" customHeight="1">
      <c r="A703" s="8"/>
    </row>
    <row r="704" spans="1:1" ht="15.75" customHeight="1">
      <c r="A704" s="8"/>
    </row>
    <row r="705" spans="1:1" ht="15.75" customHeight="1">
      <c r="A705" s="8"/>
    </row>
    <row r="706" spans="1:1" ht="15.75" customHeight="1">
      <c r="A706" s="8"/>
    </row>
    <row r="707" spans="1:1" ht="15.75" customHeight="1">
      <c r="A707" s="8"/>
    </row>
    <row r="708" spans="1:1" ht="15.75" customHeight="1">
      <c r="A708" s="8"/>
    </row>
    <row r="709" spans="1:1" ht="15.75" customHeight="1">
      <c r="A709" s="8"/>
    </row>
    <row r="710" spans="1:1" ht="15.75" customHeight="1">
      <c r="A710" s="8"/>
    </row>
    <row r="711" spans="1:1" ht="15.75" customHeight="1">
      <c r="A711" s="8"/>
    </row>
    <row r="712" spans="1:1" ht="15.75" customHeight="1">
      <c r="A712" s="8"/>
    </row>
    <row r="713" spans="1:1" ht="15.75" customHeight="1">
      <c r="A713" s="8"/>
    </row>
    <row r="714" spans="1:1" ht="15.75" customHeight="1">
      <c r="A714" s="8"/>
    </row>
    <row r="715" spans="1:1" ht="15.75" customHeight="1">
      <c r="A715" s="8"/>
    </row>
    <row r="716" spans="1:1" ht="15.75" customHeight="1">
      <c r="A716" s="8"/>
    </row>
    <row r="717" spans="1:1" ht="15.75" customHeight="1">
      <c r="A717" s="8"/>
    </row>
    <row r="718" spans="1:1" ht="15.75" customHeight="1">
      <c r="A718" s="8"/>
    </row>
    <row r="719" spans="1:1" ht="15.75" customHeight="1">
      <c r="A719" s="8"/>
    </row>
    <row r="720" spans="1:1" ht="15.75" customHeight="1">
      <c r="A720" s="8"/>
    </row>
    <row r="721" spans="1:1" ht="15.75" customHeight="1">
      <c r="A721" s="8"/>
    </row>
    <row r="722" spans="1:1" ht="15.75" customHeight="1">
      <c r="A722" s="8"/>
    </row>
    <row r="723" spans="1:1" ht="15.75" customHeight="1">
      <c r="A723" s="8"/>
    </row>
    <row r="724" spans="1:1" ht="15.75" customHeight="1">
      <c r="A724" s="8"/>
    </row>
    <row r="725" spans="1:1" ht="15.75" customHeight="1">
      <c r="A725" s="8"/>
    </row>
    <row r="726" spans="1:1" ht="15.75" customHeight="1">
      <c r="A726" s="8"/>
    </row>
    <row r="727" spans="1:1" ht="15.75" customHeight="1">
      <c r="A727" s="8"/>
    </row>
    <row r="728" spans="1:1" ht="15.75" customHeight="1">
      <c r="A728" s="8"/>
    </row>
    <row r="729" spans="1:1" ht="15.75" customHeight="1">
      <c r="A729" s="8"/>
    </row>
    <row r="730" spans="1:1" ht="15.75" customHeight="1">
      <c r="A730" s="8"/>
    </row>
    <row r="731" spans="1:1" ht="15.75" customHeight="1">
      <c r="A731" s="8"/>
    </row>
    <row r="732" spans="1:1" ht="15.75" customHeight="1">
      <c r="A732" s="8"/>
    </row>
    <row r="733" spans="1:1" ht="15.75" customHeight="1">
      <c r="A733" s="8"/>
    </row>
    <row r="734" spans="1:1" ht="15.75" customHeight="1">
      <c r="A734" s="8"/>
    </row>
    <row r="735" spans="1:1" ht="15.75" customHeight="1">
      <c r="A735" s="8"/>
    </row>
    <row r="736" spans="1:1" ht="15.75" customHeight="1">
      <c r="A736" s="8"/>
    </row>
    <row r="737" spans="1:1" ht="15.75" customHeight="1">
      <c r="A737" s="8"/>
    </row>
    <row r="738" spans="1:1" ht="15.75" customHeight="1">
      <c r="A738" s="8"/>
    </row>
    <row r="739" spans="1:1" ht="15.75" customHeight="1">
      <c r="A739" s="8"/>
    </row>
    <row r="740" spans="1:1" ht="15.75" customHeight="1">
      <c r="A740" s="8"/>
    </row>
    <row r="741" spans="1:1" ht="15.75" customHeight="1">
      <c r="A741" s="8"/>
    </row>
    <row r="742" spans="1:1" ht="15.75" customHeight="1">
      <c r="A742" s="8"/>
    </row>
    <row r="743" spans="1:1" ht="15.75" customHeight="1">
      <c r="A743" s="8"/>
    </row>
    <row r="744" spans="1:1" ht="15.75" customHeight="1">
      <c r="A744" s="8"/>
    </row>
    <row r="745" spans="1:1" ht="15.75" customHeight="1">
      <c r="A745" s="8"/>
    </row>
    <row r="746" spans="1:1" ht="15.75" customHeight="1">
      <c r="A746" s="8"/>
    </row>
    <row r="747" spans="1:1" ht="15.75" customHeight="1">
      <c r="A747" s="8"/>
    </row>
    <row r="748" spans="1:1" ht="15.75" customHeight="1">
      <c r="A748" s="8"/>
    </row>
    <row r="749" spans="1:1" ht="15.75" customHeight="1">
      <c r="A749" s="8"/>
    </row>
    <row r="750" spans="1:1" ht="15.75" customHeight="1">
      <c r="A750" s="8"/>
    </row>
    <row r="751" spans="1:1" ht="15.75" customHeight="1">
      <c r="A751" s="8"/>
    </row>
    <row r="752" spans="1:1" ht="15.75" customHeight="1">
      <c r="A752" s="8"/>
    </row>
    <row r="753" spans="1:1" ht="15.75" customHeight="1">
      <c r="A753" s="8"/>
    </row>
    <row r="754" spans="1:1" ht="15.75" customHeight="1">
      <c r="A754" s="8"/>
    </row>
    <row r="755" spans="1:1" ht="15.75" customHeight="1">
      <c r="A755" s="8"/>
    </row>
    <row r="756" spans="1:1" ht="15.75" customHeight="1">
      <c r="A756" s="8"/>
    </row>
    <row r="757" spans="1:1" ht="15.75" customHeight="1">
      <c r="A757" s="8"/>
    </row>
    <row r="758" spans="1:1" ht="15.75" customHeight="1">
      <c r="A758" s="8"/>
    </row>
    <row r="759" spans="1:1" ht="15.75" customHeight="1">
      <c r="A759" s="8"/>
    </row>
    <row r="760" spans="1:1" ht="15.75" customHeight="1">
      <c r="A760" s="8"/>
    </row>
    <row r="761" spans="1:1" ht="15.75" customHeight="1">
      <c r="A761" s="8"/>
    </row>
    <row r="762" spans="1:1" ht="15.75" customHeight="1">
      <c r="A762" s="8"/>
    </row>
    <row r="763" spans="1:1" ht="15.75" customHeight="1">
      <c r="A763" s="8"/>
    </row>
    <row r="764" spans="1:1" ht="15.75" customHeight="1">
      <c r="A764" s="8"/>
    </row>
    <row r="765" spans="1:1" ht="15.75" customHeight="1">
      <c r="A765" s="8"/>
    </row>
    <row r="766" spans="1:1" ht="15.75" customHeight="1">
      <c r="A766" s="8"/>
    </row>
    <row r="767" spans="1:1" ht="15.75" customHeight="1">
      <c r="A767" s="8"/>
    </row>
    <row r="768" spans="1:1" ht="15.75" customHeight="1">
      <c r="A768" s="8"/>
    </row>
    <row r="769" spans="1:1" ht="15.75" customHeight="1">
      <c r="A769" s="8"/>
    </row>
    <row r="770" spans="1:1" ht="15.75" customHeight="1">
      <c r="A770" s="8"/>
    </row>
    <row r="771" spans="1:1" ht="15.75" customHeight="1">
      <c r="A771" s="8"/>
    </row>
    <row r="772" spans="1:1" ht="15.75" customHeight="1">
      <c r="A772" s="8"/>
    </row>
    <row r="773" spans="1:1" ht="15.75" customHeight="1">
      <c r="A773" s="8"/>
    </row>
    <row r="774" spans="1:1" ht="15.75" customHeight="1">
      <c r="A774" s="8"/>
    </row>
    <row r="775" spans="1:1" ht="15.75" customHeight="1">
      <c r="A775" s="8"/>
    </row>
    <row r="776" spans="1:1" ht="15.75" customHeight="1">
      <c r="A776" s="8"/>
    </row>
    <row r="777" spans="1:1" ht="15.75" customHeight="1">
      <c r="A777" s="8"/>
    </row>
    <row r="778" spans="1:1" ht="15.75" customHeight="1">
      <c r="A778" s="8"/>
    </row>
    <row r="779" spans="1:1" ht="15.75" customHeight="1">
      <c r="A779" s="8"/>
    </row>
    <row r="780" spans="1:1" ht="15.75" customHeight="1">
      <c r="A780" s="8"/>
    </row>
    <row r="781" spans="1:1" ht="15.75" customHeight="1">
      <c r="A781" s="8"/>
    </row>
    <row r="782" spans="1:1" ht="15.75" customHeight="1">
      <c r="A782" s="8"/>
    </row>
    <row r="783" spans="1:1" ht="15.75" customHeight="1">
      <c r="A783" s="8"/>
    </row>
    <row r="784" spans="1:1" ht="15.75" customHeight="1">
      <c r="A784" s="8"/>
    </row>
    <row r="785" spans="1:1" ht="15.75" customHeight="1">
      <c r="A785" s="8"/>
    </row>
    <row r="786" spans="1:1" ht="15.75" customHeight="1">
      <c r="A786" s="8"/>
    </row>
    <row r="787" spans="1:1" ht="15.75" customHeight="1">
      <c r="A787" s="8"/>
    </row>
    <row r="788" spans="1:1" ht="15.75" customHeight="1">
      <c r="A788" s="8"/>
    </row>
    <row r="789" spans="1:1" ht="15.75" customHeight="1">
      <c r="A789" s="8"/>
    </row>
    <row r="790" spans="1:1" ht="15.75" customHeight="1">
      <c r="A790" s="8"/>
    </row>
    <row r="791" spans="1:1" ht="15.75" customHeight="1">
      <c r="A791" s="8"/>
    </row>
    <row r="792" spans="1:1" ht="15.75" customHeight="1">
      <c r="A792" s="8"/>
    </row>
    <row r="793" spans="1:1" ht="15.75" customHeight="1">
      <c r="A793" s="8"/>
    </row>
    <row r="794" spans="1:1" ht="15.75" customHeight="1">
      <c r="A794" s="8"/>
    </row>
    <row r="795" spans="1:1" ht="15.75" customHeight="1">
      <c r="A795" s="8"/>
    </row>
    <row r="796" spans="1:1" ht="15.75" customHeight="1">
      <c r="A796" s="8"/>
    </row>
    <row r="797" spans="1:1" ht="15.75" customHeight="1">
      <c r="A797" s="8"/>
    </row>
    <row r="798" spans="1:1" ht="15.75" customHeight="1">
      <c r="A798" s="8"/>
    </row>
    <row r="799" spans="1:1" ht="15.75" customHeight="1">
      <c r="A799" s="8"/>
    </row>
    <row r="800" spans="1:1" ht="15.75" customHeight="1">
      <c r="A800" s="8"/>
    </row>
    <row r="801" spans="1:1" ht="15.75" customHeight="1">
      <c r="A801" s="8"/>
    </row>
    <row r="802" spans="1:1" ht="15.75" customHeight="1">
      <c r="A802" s="8"/>
    </row>
    <row r="803" spans="1:1" ht="15.75" customHeight="1">
      <c r="A803" s="8"/>
    </row>
    <row r="804" spans="1:1" ht="15.75" customHeight="1">
      <c r="A804" s="8"/>
    </row>
    <row r="805" spans="1:1" ht="15.75" customHeight="1">
      <c r="A805" s="8"/>
    </row>
    <row r="806" spans="1:1" ht="15.75" customHeight="1">
      <c r="A806" s="8"/>
    </row>
    <row r="807" spans="1:1" ht="15.75" customHeight="1">
      <c r="A807" s="8"/>
    </row>
    <row r="808" spans="1:1" ht="15.75" customHeight="1">
      <c r="A808" s="8"/>
    </row>
    <row r="809" spans="1:1" ht="15.75" customHeight="1">
      <c r="A809" s="8"/>
    </row>
    <row r="810" spans="1:1" ht="15.75" customHeight="1">
      <c r="A810" s="8"/>
    </row>
    <row r="811" spans="1:1" ht="15.75" customHeight="1">
      <c r="A811" s="8"/>
    </row>
    <row r="812" spans="1:1" ht="15.75" customHeight="1">
      <c r="A812" s="8"/>
    </row>
    <row r="813" spans="1:1" ht="15.75" customHeight="1">
      <c r="A813" s="8"/>
    </row>
    <row r="814" spans="1:1" ht="15.75" customHeight="1">
      <c r="A814" s="8"/>
    </row>
    <row r="815" spans="1:1" ht="15.75" customHeight="1">
      <c r="A815" s="8"/>
    </row>
    <row r="816" spans="1:1" ht="15.75" customHeight="1">
      <c r="A816" s="8"/>
    </row>
    <row r="817" spans="1:1" ht="15.75" customHeight="1">
      <c r="A817" s="8"/>
    </row>
    <row r="818" spans="1:1" ht="15.75" customHeight="1">
      <c r="A818" s="8"/>
    </row>
    <row r="819" spans="1:1" ht="15.75" customHeight="1">
      <c r="A819" s="8"/>
    </row>
    <row r="820" spans="1:1" ht="15.75" customHeight="1">
      <c r="A820" s="8"/>
    </row>
    <row r="821" spans="1:1" ht="15.75" customHeight="1">
      <c r="A821" s="8"/>
    </row>
    <row r="822" spans="1:1" ht="15.75" customHeight="1">
      <c r="A822" s="8"/>
    </row>
    <row r="823" spans="1:1" ht="15.75" customHeight="1">
      <c r="A823" s="8"/>
    </row>
    <row r="824" spans="1:1" ht="15.75" customHeight="1">
      <c r="A824" s="8"/>
    </row>
    <row r="825" spans="1:1" ht="15.75" customHeight="1">
      <c r="A825" s="8"/>
    </row>
    <row r="826" spans="1:1" ht="15.75" customHeight="1">
      <c r="A826" s="8"/>
    </row>
    <row r="827" spans="1:1" ht="15.75" customHeight="1">
      <c r="A827" s="8"/>
    </row>
    <row r="828" spans="1:1" ht="15.75" customHeight="1">
      <c r="A828" s="8"/>
    </row>
    <row r="829" spans="1:1" ht="15.75" customHeight="1">
      <c r="A829" s="8"/>
    </row>
    <row r="830" spans="1:1" ht="15.75" customHeight="1">
      <c r="A830" s="8"/>
    </row>
    <row r="831" spans="1:1" ht="15.75" customHeight="1">
      <c r="A831" s="8"/>
    </row>
    <row r="832" spans="1:1" ht="15.75" customHeight="1">
      <c r="A832" s="8"/>
    </row>
    <row r="833" spans="1:1" ht="15.75" customHeight="1">
      <c r="A833" s="8"/>
    </row>
    <row r="834" spans="1:1" ht="15.75" customHeight="1">
      <c r="A834" s="8"/>
    </row>
    <row r="835" spans="1:1" ht="15.75" customHeight="1">
      <c r="A835" s="8"/>
    </row>
    <row r="836" spans="1:1" ht="15.75" customHeight="1">
      <c r="A836" s="8"/>
    </row>
    <row r="837" spans="1:1" ht="15.75" customHeight="1">
      <c r="A837" s="8"/>
    </row>
    <row r="838" spans="1:1" ht="15.75" customHeight="1">
      <c r="A838" s="8"/>
    </row>
    <row r="839" spans="1:1" ht="15.75" customHeight="1">
      <c r="A839" s="8"/>
    </row>
    <row r="840" spans="1:1" ht="15.75" customHeight="1">
      <c r="A840" s="8"/>
    </row>
    <row r="841" spans="1:1" ht="15.75" customHeight="1">
      <c r="A841" s="8"/>
    </row>
    <row r="842" spans="1:1" ht="15.75" customHeight="1">
      <c r="A842" s="8"/>
    </row>
    <row r="843" spans="1:1" ht="15.75" customHeight="1">
      <c r="A843" s="8"/>
    </row>
    <row r="844" spans="1:1" ht="15.75" customHeight="1">
      <c r="A844" s="8"/>
    </row>
    <row r="845" spans="1:1" ht="15.75" customHeight="1">
      <c r="A845" s="8"/>
    </row>
    <row r="846" spans="1:1" ht="15.75" customHeight="1">
      <c r="A846" s="8"/>
    </row>
    <row r="847" spans="1:1" ht="15.75" customHeight="1">
      <c r="A847" s="8"/>
    </row>
    <row r="848" spans="1:1" ht="15.75" customHeight="1">
      <c r="A848" s="8"/>
    </row>
    <row r="849" spans="1:1" ht="15.75" customHeight="1">
      <c r="A849" s="8"/>
    </row>
    <row r="850" spans="1:1" ht="15.75" customHeight="1">
      <c r="A850" s="8"/>
    </row>
    <row r="851" spans="1:1" ht="15.75" customHeight="1">
      <c r="A851" s="8"/>
    </row>
    <row r="852" spans="1:1" ht="15.75" customHeight="1">
      <c r="A852" s="8"/>
    </row>
    <row r="853" spans="1:1" ht="15.75" customHeight="1">
      <c r="A853" s="8"/>
    </row>
    <row r="854" spans="1:1" ht="15.75" customHeight="1">
      <c r="A854" s="8"/>
    </row>
    <row r="855" spans="1:1" ht="15.75" customHeight="1">
      <c r="A855" s="8"/>
    </row>
    <row r="856" spans="1:1" ht="15.75" customHeight="1">
      <c r="A856" s="8"/>
    </row>
    <row r="857" spans="1:1" ht="15.75" customHeight="1">
      <c r="A857" s="8"/>
    </row>
    <row r="858" spans="1:1" ht="15.75" customHeight="1">
      <c r="A858" s="8"/>
    </row>
    <row r="859" spans="1:1" ht="15.75" customHeight="1">
      <c r="A859" s="8"/>
    </row>
    <row r="860" spans="1:1" ht="15.75" customHeight="1">
      <c r="A860" s="8"/>
    </row>
    <row r="861" spans="1:1" ht="15.75" customHeight="1">
      <c r="A861" s="8"/>
    </row>
    <row r="862" spans="1:1" ht="15.75" customHeight="1">
      <c r="A862" s="8"/>
    </row>
    <row r="863" spans="1:1" ht="15.75" customHeight="1">
      <c r="A863" s="8"/>
    </row>
    <row r="864" spans="1:1" ht="15.75" customHeight="1">
      <c r="A864" s="8"/>
    </row>
    <row r="865" spans="1:1" ht="15.75" customHeight="1">
      <c r="A865" s="8"/>
    </row>
    <row r="866" spans="1:1" ht="15.75" customHeight="1">
      <c r="A866" s="8"/>
    </row>
    <row r="867" spans="1:1" ht="15.75" customHeight="1">
      <c r="A867" s="8"/>
    </row>
    <row r="868" spans="1:1" ht="15.75" customHeight="1">
      <c r="A868" s="8"/>
    </row>
    <row r="869" spans="1:1" ht="15.75" customHeight="1">
      <c r="A869" s="8"/>
    </row>
    <row r="870" spans="1:1" ht="15.75" customHeight="1">
      <c r="A870" s="8"/>
    </row>
    <row r="871" spans="1:1" ht="15.75" customHeight="1">
      <c r="A871" s="8"/>
    </row>
    <row r="872" spans="1:1" ht="15.75" customHeight="1">
      <c r="A872" s="8"/>
    </row>
    <row r="873" spans="1:1" ht="15.75" customHeight="1">
      <c r="A873" s="8"/>
    </row>
    <row r="874" spans="1:1" ht="15.75" customHeight="1">
      <c r="A874" s="8"/>
    </row>
    <row r="875" spans="1:1" ht="15.75" customHeight="1">
      <c r="A875" s="8"/>
    </row>
    <row r="876" spans="1:1" ht="15.75" customHeight="1">
      <c r="A876" s="8"/>
    </row>
    <row r="877" spans="1:1" ht="15.75" customHeight="1">
      <c r="A877" s="8"/>
    </row>
    <row r="878" spans="1:1" ht="15.75" customHeight="1">
      <c r="A878" s="8"/>
    </row>
    <row r="879" spans="1:1" ht="15.75" customHeight="1">
      <c r="A879" s="8"/>
    </row>
    <row r="880" spans="1:1" ht="15.75" customHeight="1">
      <c r="A880" s="8"/>
    </row>
    <row r="881" spans="1:1" ht="15.75" customHeight="1">
      <c r="A881" s="8"/>
    </row>
    <row r="882" spans="1:1" ht="15.75" customHeight="1">
      <c r="A882" s="8"/>
    </row>
    <row r="883" spans="1:1" ht="15.75" customHeight="1">
      <c r="A883" s="8"/>
    </row>
    <row r="884" spans="1:1" ht="15.75" customHeight="1">
      <c r="A884" s="8"/>
    </row>
    <row r="885" spans="1:1" ht="15.75" customHeight="1">
      <c r="A885" s="8"/>
    </row>
    <row r="886" spans="1:1" ht="15.75" customHeight="1">
      <c r="A886" s="8"/>
    </row>
    <row r="887" spans="1:1" ht="15.75" customHeight="1">
      <c r="A887" s="8"/>
    </row>
    <row r="888" spans="1:1" ht="15.75" customHeight="1">
      <c r="A888" s="8"/>
    </row>
    <row r="889" spans="1:1" ht="15.75" customHeight="1">
      <c r="A889" s="8"/>
    </row>
    <row r="890" spans="1:1" ht="15.75" customHeight="1">
      <c r="A890" s="8"/>
    </row>
    <row r="891" spans="1:1" ht="15.75" customHeight="1">
      <c r="A891" s="8"/>
    </row>
    <row r="892" spans="1:1" ht="15.75" customHeight="1">
      <c r="A892" s="8"/>
    </row>
    <row r="893" spans="1:1" ht="15.75" customHeight="1">
      <c r="A893" s="8"/>
    </row>
    <row r="894" spans="1:1" ht="15.75" customHeight="1">
      <c r="A894" s="8"/>
    </row>
    <row r="895" spans="1:1" ht="15.75" customHeight="1">
      <c r="A895" s="8"/>
    </row>
    <row r="896" spans="1:1" ht="15.75" customHeight="1">
      <c r="A896" s="8"/>
    </row>
    <row r="897" spans="1:1" ht="15.75" customHeight="1">
      <c r="A897" s="8"/>
    </row>
    <row r="898" spans="1:1" ht="15.75" customHeight="1">
      <c r="A898" s="8"/>
    </row>
    <row r="899" spans="1:1" ht="15.75" customHeight="1">
      <c r="A899" s="8"/>
    </row>
    <row r="900" spans="1:1" ht="15.75" customHeight="1">
      <c r="A900" s="8"/>
    </row>
    <row r="901" spans="1:1" ht="15.75" customHeight="1">
      <c r="A901" s="8"/>
    </row>
    <row r="902" spans="1:1" ht="15.75" customHeight="1">
      <c r="A902" s="8"/>
    </row>
    <row r="903" spans="1:1" ht="15.75" customHeight="1">
      <c r="A903" s="8"/>
    </row>
    <row r="904" spans="1:1" ht="15.75" customHeight="1">
      <c r="A904" s="8"/>
    </row>
    <row r="905" spans="1:1" ht="15.75" customHeight="1">
      <c r="A905" s="8"/>
    </row>
    <row r="906" spans="1:1" ht="15.75" customHeight="1">
      <c r="A906" s="8"/>
    </row>
    <row r="907" spans="1:1" ht="15.75" customHeight="1">
      <c r="A907" s="8"/>
    </row>
    <row r="908" spans="1:1" ht="15.75" customHeight="1">
      <c r="A908" s="8"/>
    </row>
    <row r="909" spans="1:1" ht="15.75" customHeight="1">
      <c r="A909" s="8"/>
    </row>
    <row r="910" spans="1:1" ht="15.75" customHeight="1">
      <c r="A910" s="8"/>
    </row>
    <row r="911" spans="1:1" ht="15.75" customHeight="1">
      <c r="A911" s="8"/>
    </row>
    <row r="912" spans="1:1" ht="15.75" customHeight="1">
      <c r="A912" s="8"/>
    </row>
    <row r="913" spans="1:1" ht="15.75" customHeight="1">
      <c r="A913" s="8"/>
    </row>
    <row r="914" spans="1:1" ht="15.75" customHeight="1">
      <c r="A914" s="8"/>
    </row>
    <row r="915" spans="1:1" ht="15.75" customHeight="1">
      <c r="A915" s="8"/>
    </row>
    <row r="916" spans="1:1" ht="15.75" customHeight="1">
      <c r="A916" s="8"/>
    </row>
    <row r="917" spans="1:1" ht="15.75" customHeight="1">
      <c r="A917" s="8"/>
    </row>
    <row r="918" spans="1:1" ht="15.75" customHeight="1">
      <c r="A918" s="8"/>
    </row>
    <row r="919" spans="1:1" ht="15.75" customHeight="1">
      <c r="A919" s="8"/>
    </row>
    <row r="920" spans="1:1" ht="15.75" customHeight="1">
      <c r="A920" s="8"/>
    </row>
    <row r="921" spans="1:1" ht="15.75" customHeight="1">
      <c r="A921" s="8"/>
    </row>
    <row r="922" spans="1:1" ht="15.75" customHeight="1">
      <c r="A922" s="8"/>
    </row>
    <row r="923" spans="1:1" ht="15.75" customHeight="1">
      <c r="A923" s="8"/>
    </row>
    <row r="924" spans="1:1" ht="15.75" customHeight="1">
      <c r="A924" s="8"/>
    </row>
    <row r="925" spans="1:1" ht="15.75" customHeight="1">
      <c r="A925" s="8"/>
    </row>
    <row r="926" spans="1:1" ht="15.75" customHeight="1">
      <c r="A926" s="8"/>
    </row>
    <row r="927" spans="1:1" ht="15.75" customHeight="1">
      <c r="A927" s="8"/>
    </row>
    <row r="928" spans="1:1" ht="15.75" customHeight="1">
      <c r="A928" s="8"/>
    </row>
    <row r="929" spans="1:1" ht="15.75" customHeight="1">
      <c r="A929" s="8"/>
    </row>
    <row r="930" spans="1:1" ht="15.75" customHeight="1">
      <c r="A930" s="8"/>
    </row>
    <row r="931" spans="1:1" ht="15.75" customHeight="1">
      <c r="A931" s="8"/>
    </row>
    <row r="932" spans="1:1" ht="15.75" customHeight="1">
      <c r="A932" s="8"/>
    </row>
    <row r="933" spans="1:1" ht="15.75" customHeight="1">
      <c r="A933" s="8"/>
    </row>
    <row r="934" spans="1:1" ht="15.75" customHeight="1">
      <c r="A934" s="8"/>
    </row>
    <row r="935" spans="1:1" ht="15.75" customHeight="1">
      <c r="A935" s="8"/>
    </row>
    <row r="936" spans="1:1" ht="15.75" customHeight="1">
      <c r="A936" s="8"/>
    </row>
    <row r="937" spans="1:1" ht="15.75" customHeight="1">
      <c r="A937" s="8"/>
    </row>
    <row r="938" spans="1:1" ht="15.75" customHeight="1">
      <c r="A938" s="8"/>
    </row>
    <row r="939" spans="1:1" ht="15.75" customHeight="1">
      <c r="A939" s="8"/>
    </row>
    <row r="940" spans="1:1" ht="15.75" customHeight="1">
      <c r="A940" s="8"/>
    </row>
    <row r="941" spans="1:1" ht="15.75" customHeight="1">
      <c r="A941" s="8"/>
    </row>
    <row r="942" spans="1:1" ht="15.75" customHeight="1">
      <c r="A942" s="8"/>
    </row>
    <row r="943" spans="1:1" ht="15.75" customHeight="1">
      <c r="A943" s="8"/>
    </row>
    <row r="944" spans="1:1" ht="15.75" customHeight="1">
      <c r="A944" s="8"/>
    </row>
    <row r="945" spans="1:1" ht="15.75" customHeight="1">
      <c r="A945" s="8"/>
    </row>
    <row r="946" spans="1:1" ht="15.75" customHeight="1">
      <c r="A946" s="8"/>
    </row>
    <row r="947" spans="1:1" ht="15.75" customHeight="1">
      <c r="A947" s="8"/>
    </row>
    <row r="948" spans="1:1" ht="15.75" customHeight="1">
      <c r="A948" s="8"/>
    </row>
    <row r="949" spans="1:1" ht="15.75" customHeight="1">
      <c r="A949" s="8"/>
    </row>
    <row r="950" spans="1:1" ht="15.75" customHeight="1">
      <c r="A950" s="8"/>
    </row>
    <row r="951" spans="1:1" ht="15.75" customHeight="1">
      <c r="A951" s="8"/>
    </row>
    <row r="952" spans="1:1" ht="15.75" customHeight="1">
      <c r="A952" s="8"/>
    </row>
    <row r="953" spans="1:1" ht="15.75" customHeight="1">
      <c r="A953" s="8"/>
    </row>
    <row r="954" spans="1:1" ht="15.75" customHeight="1">
      <c r="A954" s="8"/>
    </row>
    <row r="955" spans="1:1" ht="15.75" customHeight="1">
      <c r="A955" s="8"/>
    </row>
    <row r="956" spans="1:1" ht="15.75" customHeight="1">
      <c r="A956" s="8"/>
    </row>
    <row r="957" spans="1:1" ht="15.75" customHeight="1">
      <c r="A957" s="8"/>
    </row>
    <row r="958" spans="1:1" ht="15.75" customHeight="1">
      <c r="A958" s="8"/>
    </row>
    <row r="959" spans="1:1" ht="15.75" customHeight="1">
      <c r="A959" s="8"/>
    </row>
    <row r="960" spans="1:1" ht="15.75" customHeight="1">
      <c r="A960" s="8"/>
    </row>
    <row r="961" spans="1:1" ht="15.75" customHeight="1">
      <c r="A961" s="8"/>
    </row>
    <row r="962" spans="1:1" ht="15.75" customHeight="1">
      <c r="A962" s="8"/>
    </row>
    <row r="963" spans="1:1" ht="15.75" customHeight="1">
      <c r="A963" s="8"/>
    </row>
    <row r="964" spans="1:1" ht="15.75" customHeight="1">
      <c r="A964" s="8"/>
    </row>
    <row r="965" spans="1:1" ht="15.75" customHeight="1">
      <c r="A965" s="8"/>
    </row>
    <row r="966" spans="1:1" ht="15.75" customHeight="1">
      <c r="A966" s="8"/>
    </row>
    <row r="967" spans="1:1" ht="15.75" customHeight="1">
      <c r="A967" s="8"/>
    </row>
    <row r="968" spans="1:1" ht="15.75" customHeight="1">
      <c r="A968" s="8"/>
    </row>
    <row r="969" spans="1:1" ht="15.75" customHeight="1">
      <c r="A969" s="8"/>
    </row>
    <row r="970" spans="1:1" ht="15.75" customHeight="1">
      <c r="A970" s="8"/>
    </row>
    <row r="971" spans="1:1" ht="15.75" customHeight="1">
      <c r="A971" s="8"/>
    </row>
    <row r="972" spans="1:1" ht="15.75" customHeight="1">
      <c r="A972" s="8"/>
    </row>
    <row r="973" spans="1:1" ht="15.75" customHeight="1">
      <c r="A973" s="8"/>
    </row>
    <row r="974" spans="1:1" ht="15.75" customHeight="1">
      <c r="A974" s="8"/>
    </row>
    <row r="975" spans="1:1" ht="15.75" customHeight="1">
      <c r="A975" s="8"/>
    </row>
    <row r="976" spans="1:1" ht="15.75" customHeight="1">
      <c r="A976" s="8"/>
    </row>
    <row r="977" spans="1:1" ht="15.75" customHeight="1">
      <c r="A977" s="8"/>
    </row>
    <row r="978" spans="1:1" ht="15.75" customHeight="1">
      <c r="A978" s="8"/>
    </row>
    <row r="979" spans="1:1" ht="15.75" customHeight="1">
      <c r="A979" s="8"/>
    </row>
    <row r="980" spans="1:1" ht="15.75" customHeight="1">
      <c r="A980" s="8"/>
    </row>
    <row r="981" spans="1:1" ht="15.75" customHeight="1">
      <c r="A981" s="8"/>
    </row>
    <row r="982" spans="1:1" ht="15.75" customHeight="1">
      <c r="A982" s="8"/>
    </row>
    <row r="983" spans="1:1" ht="15.75" customHeight="1">
      <c r="A983" s="8"/>
    </row>
    <row r="984" spans="1:1" ht="15.75" customHeight="1">
      <c r="A984" s="8"/>
    </row>
    <row r="985" spans="1:1" ht="15.75" customHeight="1">
      <c r="A985" s="8"/>
    </row>
    <row r="986" spans="1:1" ht="15.75" customHeight="1">
      <c r="A986" s="8"/>
    </row>
    <row r="987" spans="1:1" ht="15.75" customHeight="1">
      <c r="A987" s="8"/>
    </row>
    <row r="988" spans="1:1" ht="15.75" customHeight="1">
      <c r="A988" s="8"/>
    </row>
    <row r="989" spans="1:1" ht="15.75" customHeight="1">
      <c r="A989" s="8"/>
    </row>
    <row r="990" spans="1:1" ht="15.75" customHeight="1">
      <c r="A990" s="8"/>
    </row>
    <row r="991" spans="1:1" ht="15.75" customHeight="1">
      <c r="A991" s="8"/>
    </row>
    <row r="992" spans="1:1" ht="15.75" customHeight="1">
      <c r="A992" s="8"/>
    </row>
    <row r="993" spans="1:1" ht="15.75" customHeight="1">
      <c r="A993" s="8"/>
    </row>
    <row r="994" spans="1:1" ht="15.75" customHeight="1">
      <c r="A994" s="8"/>
    </row>
    <row r="995" spans="1:1" ht="15.75" customHeight="1">
      <c r="A995" s="8"/>
    </row>
    <row r="996" spans="1:1" ht="15.75" customHeight="1">
      <c r="A996" s="8"/>
    </row>
    <row r="997" spans="1:1" ht="15.75" customHeight="1">
      <c r="A997" s="8"/>
    </row>
    <row r="998" spans="1:1" ht="15.75" customHeight="1">
      <c r="A998" s="8"/>
    </row>
    <row r="999" spans="1:1" ht="15.75" customHeight="1">
      <c r="A999" s="8"/>
    </row>
    <row r="1000" spans="1:1" ht="15.75" customHeight="1">
      <c r="A1000" s="8"/>
    </row>
    <row r="1001" spans="1:1" ht="15.75" customHeight="1">
      <c r="A1001" s="8"/>
    </row>
    <row r="1002" spans="1:1" ht="15.75" customHeight="1">
      <c r="A1002" s="8"/>
    </row>
    <row r="1003" spans="1:1" ht="15.75" customHeight="1">
      <c r="A1003" s="8"/>
    </row>
    <row r="1004" spans="1:1" ht="15.75" customHeight="1">
      <c r="A1004" s="8"/>
    </row>
    <row r="1005" spans="1:1" ht="15.75" customHeight="1">
      <c r="A1005" s="8"/>
    </row>
  </sheetData>
  <mergeCells count="5">
    <mergeCell ref="G19:H19"/>
    <mergeCell ref="C6:E6"/>
    <mergeCell ref="A19:B19"/>
    <mergeCell ref="I6:K6"/>
    <mergeCell ref="G6:H6"/>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F243E"/>
  </sheetPr>
  <dimension ref="A5:Z1007"/>
  <sheetViews>
    <sheetView showGridLines="0" workbookViewId="0">
      <selection activeCell="I46" sqref="I46:J46"/>
    </sheetView>
  </sheetViews>
  <sheetFormatPr defaultColWidth="14.42578125" defaultRowHeight="15" customHeight="1"/>
  <cols>
    <col min="1" max="1" width="2.7109375" customWidth="1"/>
    <col min="2" max="2" width="3.85546875" customWidth="1"/>
    <col min="3" max="3" width="19.42578125" customWidth="1"/>
    <col min="4" max="4" width="23.7109375" customWidth="1"/>
    <col min="5" max="5" width="40.7109375" customWidth="1"/>
    <col min="6" max="8" width="12.7109375" customWidth="1"/>
    <col min="9" max="9" width="13.7109375" customWidth="1"/>
    <col min="10" max="10" width="62.7109375" customWidth="1"/>
    <col min="11" max="26" width="9.140625" customWidth="1"/>
  </cols>
  <sheetData>
    <row r="5" spans="1:26">
      <c r="A5" s="13"/>
      <c r="B5" s="13"/>
      <c r="C5" s="13"/>
      <c r="D5" s="13"/>
      <c r="E5" s="13"/>
      <c r="F5" s="13"/>
      <c r="G5" s="13"/>
      <c r="H5" s="13"/>
      <c r="I5" s="13"/>
      <c r="J5" s="13"/>
      <c r="K5" s="13"/>
      <c r="L5" s="13"/>
      <c r="M5" s="13"/>
      <c r="N5" s="13"/>
      <c r="O5" s="13"/>
      <c r="P5" s="13"/>
      <c r="Q5" s="13"/>
      <c r="R5" s="13"/>
      <c r="S5" s="13"/>
      <c r="T5" s="13"/>
      <c r="U5" s="13"/>
      <c r="V5" s="13"/>
      <c r="W5" s="13"/>
      <c r="X5" s="13"/>
      <c r="Y5" s="13"/>
      <c r="Z5" s="13"/>
    </row>
    <row r="6" spans="1:26" ht="20.25" customHeight="1">
      <c r="A6" s="13"/>
      <c r="B6" s="651" t="s">
        <v>26</v>
      </c>
      <c r="C6" s="628"/>
      <c r="D6" s="628"/>
      <c r="E6" s="628"/>
      <c r="F6" s="628"/>
      <c r="G6" s="629"/>
      <c r="H6" s="13"/>
      <c r="I6" s="13"/>
      <c r="J6" s="13"/>
      <c r="K6" s="13"/>
      <c r="L6" s="13"/>
      <c r="M6" s="13"/>
      <c r="N6" s="13"/>
      <c r="O6" s="13"/>
      <c r="P6" s="13"/>
      <c r="Q6" s="13"/>
      <c r="R6" s="13"/>
      <c r="S6" s="13"/>
      <c r="T6" s="13"/>
      <c r="U6" s="13"/>
      <c r="V6" s="13"/>
      <c r="W6" s="13"/>
      <c r="X6" s="13"/>
      <c r="Y6" s="13"/>
      <c r="Z6" s="13"/>
    </row>
    <row r="7" spans="1:26">
      <c r="A7" s="13"/>
      <c r="B7" s="652" t="s">
        <v>27</v>
      </c>
      <c r="C7" s="653"/>
      <c r="D7" s="654"/>
      <c r="E7" s="655" t="s">
        <v>558</v>
      </c>
      <c r="F7" s="656"/>
      <c r="G7" s="657"/>
      <c r="H7" s="13"/>
      <c r="I7" s="13"/>
      <c r="J7" s="13"/>
      <c r="K7" s="13"/>
      <c r="L7" s="13"/>
      <c r="M7" s="13"/>
      <c r="N7" s="13"/>
      <c r="O7" s="13"/>
      <c r="P7" s="13"/>
      <c r="Q7" s="13"/>
      <c r="R7" s="13"/>
      <c r="S7" s="13"/>
      <c r="T7" s="13"/>
      <c r="U7" s="13"/>
      <c r="V7" s="13"/>
      <c r="W7" s="13"/>
      <c r="X7" s="13"/>
      <c r="Y7" s="13"/>
      <c r="Z7" s="13"/>
    </row>
    <row r="8" spans="1:26">
      <c r="A8" s="13"/>
      <c r="B8" s="658" t="s">
        <v>28</v>
      </c>
      <c r="C8" s="644"/>
      <c r="D8" s="642"/>
      <c r="E8" s="659" t="s">
        <v>559</v>
      </c>
      <c r="F8" s="610"/>
      <c r="G8" s="660"/>
      <c r="H8" s="13"/>
      <c r="I8" s="13"/>
      <c r="J8" s="13"/>
      <c r="K8" s="13"/>
      <c r="L8" s="13"/>
      <c r="M8" s="13"/>
      <c r="N8" s="13"/>
      <c r="O8" s="13"/>
      <c r="P8" s="13"/>
      <c r="Q8" s="13"/>
      <c r="R8" s="13"/>
      <c r="S8" s="13"/>
      <c r="T8" s="13"/>
      <c r="U8" s="13"/>
      <c r="V8" s="13"/>
      <c r="W8" s="13"/>
      <c r="X8" s="13"/>
      <c r="Y8" s="13"/>
      <c r="Z8" s="13"/>
    </row>
    <row r="9" spans="1:26">
      <c r="A9" s="13"/>
      <c r="B9" s="658" t="s">
        <v>29</v>
      </c>
      <c r="C9" s="644"/>
      <c r="D9" s="642"/>
      <c r="E9" s="661" t="s">
        <v>560</v>
      </c>
      <c r="F9" s="610"/>
      <c r="G9" s="660"/>
      <c r="H9" s="13"/>
      <c r="I9" s="13"/>
      <c r="J9" s="13"/>
      <c r="K9" s="13"/>
      <c r="L9" s="13"/>
      <c r="M9" s="13"/>
      <c r="N9" s="13"/>
      <c r="O9" s="13"/>
      <c r="P9" s="13"/>
      <c r="Q9" s="13"/>
      <c r="R9" s="13"/>
      <c r="S9" s="13"/>
      <c r="T9" s="13"/>
      <c r="U9" s="13"/>
      <c r="V9" s="13"/>
      <c r="W9" s="13"/>
      <c r="X9" s="13"/>
      <c r="Y9" s="13"/>
      <c r="Z9" s="13"/>
    </row>
    <row r="10" spans="1:26">
      <c r="A10" s="13"/>
      <c r="B10" s="658" t="s">
        <v>30</v>
      </c>
      <c r="C10" s="644"/>
      <c r="D10" s="642"/>
      <c r="E10" s="662" t="s">
        <v>561</v>
      </c>
      <c r="F10" s="610"/>
      <c r="G10" s="660"/>
      <c r="H10" s="13"/>
      <c r="I10" s="13"/>
      <c r="J10" s="13"/>
      <c r="K10" s="13"/>
      <c r="L10" s="13"/>
      <c r="M10" s="13"/>
      <c r="N10" s="13"/>
      <c r="O10" s="13"/>
      <c r="P10" s="13"/>
      <c r="Q10" s="13"/>
      <c r="R10" s="13"/>
      <c r="S10" s="13"/>
      <c r="T10" s="13"/>
      <c r="U10" s="13"/>
      <c r="V10" s="13"/>
      <c r="W10" s="13"/>
      <c r="X10" s="13"/>
      <c r="Y10" s="13"/>
      <c r="Z10" s="13"/>
    </row>
    <row r="11" spans="1:26">
      <c r="A11" s="13"/>
      <c r="B11" s="658" t="s">
        <v>31</v>
      </c>
      <c r="C11" s="644"/>
      <c r="D11" s="642"/>
      <c r="E11" s="661" t="s">
        <v>562</v>
      </c>
      <c r="F11" s="610"/>
      <c r="G11" s="660"/>
      <c r="H11" s="13"/>
      <c r="I11" s="13"/>
      <c r="J11" s="13"/>
      <c r="K11" s="13"/>
      <c r="L11" s="13"/>
      <c r="M11" s="13"/>
      <c r="N11" s="13"/>
      <c r="O11" s="13"/>
      <c r="P11" s="13"/>
      <c r="Q11" s="13"/>
      <c r="R11" s="13"/>
      <c r="S11" s="13"/>
      <c r="T11" s="13"/>
      <c r="U11" s="13"/>
      <c r="V11" s="13"/>
      <c r="W11" s="13"/>
      <c r="X11" s="13"/>
      <c r="Y11" s="13"/>
      <c r="Z11" s="13"/>
    </row>
    <row r="12" spans="1:26">
      <c r="A12" s="13"/>
      <c r="B12" s="658" t="s">
        <v>32</v>
      </c>
      <c r="C12" s="644"/>
      <c r="D12" s="642"/>
      <c r="E12" s="661" t="s">
        <v>563</v>
      </c>
      <c r="F12" s="610"/>
      <c r="G12" s="660"/>
      <c r="H12" s="13"/>
      <c r="I12" s="13"/>
      <c r="J12" s="13"/>
      <c r="K12" s="13"/>
      <c r="L12" s="13"/>
      <c r="M12" s="13"/>
      <c r="N12" s="13"/>
      <c r="O12" s="13"/>
      <c r="P12" s="13"/>
      <c r="Q12" s="13"/>
      <c r="R12" s="13"/>
      <c r="S12" s="13"/>
      <c r="T12" s="13"/>
      <c r="U12" s="13"/>
      <c r="V12" s="13"/>
      <c r="W12" s="13"/>
      <c r="X12" s="13"/>
      <c r="Y12" s="13"/>
      <c r="Z12" s="13"/>
    </row>
    <row r="13" spans="1:26">
      <c r="A13" s="13"/>
      <c r="B13" s="658" t="s">
        <v>33</v>
      </c>
      <c r="C13" s="644"/>
      <c r="D13" s="642"/>
      <c r="E13" s="661" t="s">
        <v>564</v>
      </c>
      <c r="F13" s="610"/>
      <c r="G13" s="660"/>
      <c r="H13" s="13"/>
      <c r="I13" s="13"/>
      <c r="J13" s="13"/>
      <c r="K13" s="13"/>
      <c r="L13" s="13"/>
      <c r="M13" s="13"/>
      <c r="N13" s="13"/>
      <c r="O13" s="13"/>
      <c r="P13" s="13"/>
      <c r="Q13" s="13"/>
      <c r="R13" s="13"/>
      <c r="S13" s="13"/>
      <c r="T13" s="13"/>
      <c r="U13" s="13"/>
      <c r="V13" s="13"/>
      <c r="W13" s="13"/>
      <c r="X13" s="13"/>
      <c r="Y13" s="13"/>
      <c r="Z13" s="13"/>
    </row>
    <row r="14" spans="1:26">
      <c r="A14" s="13"/>
      <c r="B14" s="658" t="s">
        <v>34</v>
      </c>
      <c r="C14" s="644"/>
      <c r="D14" s="642"/>
      <c r="E14" s="663">
        <v>10000000</v>
      </c>
      <c r="F14" s="610"/>
      <c r="G14" s="660"/>
      <c r="H14" s="13"/>
      <c r="I14" s="13"/>
      <c r="J14" s="13"/>
      <c r="K14" s="13"/>
      <c r="L14" s="13"/>
      <c r="M14" s="13"/>
      <c r="N14" s="13"/>
      <c r="O14" s="13"/>
      <c r="P14" s="13"/>
      <c r="Q14" s="13"/>
      <c r="R14" s="13"/>
      <c r="S14" s="13"/>
      <c r="T14" s="13"/>
      <c r="U14" s="13"/>
      <c r="V14" s="13"/>
      <c r="W14" s="13"/>
      <c r="X14" s="13"/>
      <c r="Y14" s="13"/>
      <c r="Z14" s="13"/>
    </row>
    <row r="15" spans="1:26">
      <c r="A15" s="13"/>
      <c r="B15" s="658" t="s">
        <v>35</v>
      </c>
      <c r="C15" s="644"/>
      <c r="D15" s="642"/>
      <c r="E15" s="663">
        <v>10000000</v>
      </c>
      <c r="F15" s="610"/>
      <c r="G15" s="660"/>
      <c r="H15" s="13"/>
      <c r="I15" s="13"/>
      <c r="J15" s="13"/>
      <c r="K15" s="13"/>
      <c r="L15" s="13"/>
      <c r="M15" s="13"/>
      <c r="N15" s="13"/>
      <c r="O15" s="13"/>
      <c r="P15" s="13"/>
      <c r="Q15" s="13"/>
      <c r="R15" s="13"/>
      <c r="S15" s="13"/>
      <c r="T15" s="13"/>
      <c r="U15" s="13"/>
      <c r="V15" s="13"/>
      <c r="W15" s="13"/>
      <c r="X15" s="13"/>
      <c r="Y15" s="13"/>
      <c r="Z15" s="13"/>
    </row>
    <row r="16" spans="1:26">
      <c r="A16" s="13"/>
      <c r="B16" s="658" t="s">
        <v>36</v>
      </c>
      <c r="C16" s="644"/>
      <c r="D16" s="642"/>
      <c r="E16" s="661">
        <v>0</v>
      </c>
      <c r="F16" s="610"/>
      <c r="G16" s="660"/>
      <c r="H16" s="13"/>
      <c r="I16" s="13"/>
      <c r="J16" s="13"/>
      <c r="K16" s="13"/>
      <c r="L16" s="13"/>
      <c r="M16" s="13"/>
      <c r="N16" s="13"/>
      <c r="O16" s="13"/>
      <c r="P16" s="13"/>
      <c r="Q16" s="13"/>
      <c r="R16" s="13"/>
      <c r="S16" s="13"/>
      <c r="T16" s="13"/>
      <c r="U16" s="13"/>
      <c r="V16" s="13"/>
      <c r="W16" s="13"/>
      <c r="X16" s="13"/>
      <c r="Y16" s="13"/>
      <c r="Z16" s="13"/>
    </row>
    <row r="17" spans="1:26">
      <c r="A17" s="13"/>
      <c r="B17" s="658" t="s">
        <v>11</v>
      </c>
      <c r="C17" s="644"/>
      <c r="D17" s="642"/>
      <c r="E17" s="307">
        <v>42625</v>
      </c>
      <c r="F17" s="14" t="s">
        <v>37</v>
      </c>
      <c r="G17" s="15" t="str">
        <f ca="1">IF(E17&lt;&gt;"",DATEDIF(E17,TODAY(),"Y")&amp;" Years","")</f>
        <v>7 Years</v>
      </c>
      <c r="H17" s="13"/>
      <c r="I17" s="13"/>
      <c r="J17" s="13"/>
      <c r="K17" s="13"/>
      <c r="L17" s="13"/>
      <c r="M17" s="13"/>
      <c r="N17" s="13"/>
      <c r="O17" s="13"/>
      <c r="P17" s="13"/>
      <c r="Q17" s="13"/>
      <c r="R17" s="13"/>
      <c r="S17" s="13"/>
      <c r="T17" s="13"/>
      <c r="U17" s="13"/>
      <c r="V17" s="13"/>
      <c r="W17" s="13"/>
      <c r="X17" s="13"/>
      <c r="Y17" s="13"/>
      <c r="Z17" s="13"/>
    </row>
    <row r="18" spans="1:26" ht="30" customHeight="1">
      <c r="A18" s="13"/>
      <c r="B18" s="658" t="s">
        <v>38</v>
      </c>
      <c r="C18" s="644"/>
      <c r="D18" s="642"/>
      <c r="E18" s="670" t="s">
        <v>565</v>
      </c>
      <c r="F18" s="670"/>
      <c r="G18" s="671"/>
      <c r="H18" s="13"/>
      <c r="I18" s="13"/>
      <c r="J18" s="13"/>
      <c r="K18" s="13"/>
      <c r="L18" s="13"/>
      <c r="M18" s="13"/>
      <c r="N18" s="13"/>
      <c r="O18" s="13"/>
      <c r="P18" s="13"/>
      <c r="Q18" s="13"/>
      <c r="R18" s="13"/>
      <c r="S18" s="13"/>
      <c r="T18" s="13"/>
      <c r="U18" s="13"/>
      <c r="V18" s="13"/>
      <c r="W18" s="13"/>
      <c r="X18" s="13"/>
      <c r="Y18" s="13"/>
      <c r="Z18" s="13"/>
    </row>
    <row r="19" spans="1:26" ht="39" customHeight="1">
      <c r="A19" s="13"/>
      <c r="B19" s="669" t="s">
        <v>39</v>
      </c>
      <c r="C19" s="644"/>
      <c r="D19" s="642"/>
      <c r="E19" s="672" t="s">
        <v>624</v>
      </c>
      <c r="F19" s="670"/>
      <c r="G19" s="671"/>
      <c r="H19" s="13"/>
      <c r="I19" s="13"/>
      <c r="J19" s="13"/>
      <c r="K19" s="13"/>
      <c r="L19" s="13"/>
      <c r="M19" s="13"/>
      <c r="N19" s="13"/>
      <c r="O19" s="13"/>
      <c r="P19" s="13"/>
      <c r="Q19" s="13"/>
      <c r="R19" s="13"/>
      <c r="S19" s="13"/>
      <c r="T19" s="13"/>
      <c r="U19" s="13"/>
      <c r="V19" s="13"/>
      <c r="W19" s="13"/>
      <c r="X19" s="13"/>
      <c r="Y19" s="13"/>
      <c r="Z19" s="13"/>
    </row>
    <row r="20" spans="1:26">
      <c r="A20" s="13"/>
      <c r="B20" s="658" t="s">
        <v>40</v>
      </c>
      <c r="C20" s="644"/>
      <c r="D20" s="642"/>
      <c r="E20" s="664" t="s">
        <v>567</v>
      </c>
      <c r="F20" s="664"/>
      <c r="G20" s="665"/>
      <c r="H20" s="13"/>
      <c r="I20" s="13"/>
      <c r="J20" s="13"/>
      <c r="K20" s="13"/>
      <c r="L20" s="13"/>
      <c r="M20" s="13"/>
      <c r="N20" s="13"/>
      <c r="O20" s="13"/>
      <c r="P20" s="13"/>
      <c r="Q20" s="13"/>
      <c r="R20" s="13"/>
      <c r="S20" s="13"/>
      <c r="T20" s="13"/>
      <c r="U20" s="13"/>
      <c r="V20" s="13"/>
      <c r="W20" s="13"/>
      <c r="X20" s="13"/>
      <c r="Y20" s="13"/>
      <c r="Z20" s="13"/>
    </row>
    <row r="21" spans="1:26">
      <c r="A21" s="13"/>
      <c r="B21" s="658" t="s">
        <v>41</v>
      </c>
      <c r="C21" s="644"/>
      <c r="D21" s="642"/>
      <c r="E21" s="664" t="s">
        <v>568</v>
      </c>
      <c r="F21" s="664"/>
      <c r="G21" s="665"/>
      <c r="H21" s="13"/>
      <c r="I21" s="13"/>
      <c r="J21" s="13"/>
      <c r="K21" s="13"/>
      <c r="L21" s="13"/>
      <c r="M21" s="13"/>
      <c r="N21" s="13"/>
      <c r="O21" s="13"/>
      <c r="P21" s="13"/>
      <c r="Q21" s="13"/>
      <c r="R21" s="13"/>
      <c r="S21" s="13"/>
      <c r="T21" s="13"/>
      <c r="U21" s="13"/>
      <c r="V21" s="13"/>
      <c r="W21" s="13"/>
      <c r="X21" s="13"/>
      <c r="Y21" s="13"/>
      <c r="Z21" s="13"/>
    </row>
    <row r="22" spans="1:26">
      <c r="A22" s="13"/>
      <c r="B22" s="658" t="s">
        <v>42</v>
      </c>
      <c r="C22" s="644"/>
      <c r="D22" s="642"/>
      <c r="E22" s="666" t="s">
        <v>624</v>
      </c>
      <c r="F22" s="664"/>
      <c r="G22" s="665"/>
      <c r="H22" s="13"/>
      <c r="I22" s="13"/>
      <c r="J22" s="13"/>
      <c r="K22" s="13"/>
      <c r="L22" s="13"/>
      <c r="M22" s="13"/>
      <c r="N22" s="13"/>
      <c r="O22" s="13"/>
      <c r="P22" s="13"/>
      <c r="Q22" s="13"/>
      <c r="R22" s="13"/>
      <c r="S22" s="13"/>
      <c r="T22" s="13"/>
      <c r="U22" s="13"/>
      <c r="V22" s="13"/>
      <c r="W22" s="13"/>
      <c r="X22" s="13"/>
      <c r="Y22" s="13"/>
      <c r="Z22" s="13"/>
    </row>
    <row r="23" spans="1:26">
      <c r="A23" s="13"/>
      <c r="B23" s="658" t="s">
        <v>43</v>
      </c>
      <c r="C23" s="644"/>
      <c r="D23" s="642"/>
      <c r="E23" s="666" t="s">
        <v>624</v>
      </c>
      <c r="F23" s="664"/>
      <c r="G23" s="665"/>
      <c r="H23" s="13"/>
      <c r="I23" s="13"/>
      <c r="J23" s="13"/>
      <c r="K23" s="13"/>
      <c r="L23" s="13"/>
      <c r="M23" s="13"/>
      <c r="N23" s="13"/>
      <c r="O23" s="13"/>
      <c r="P23" s="13"/>
      <c r="Q23" s="13"/>
      <c r="R23" s="13"/>
      <c r="S23" s="13"/>
      <c r="T23" s="13"/>
      <c r="U23" s="13"/>
      <c r="V23" s="13"/>
      <c r="W23" s="13"/>
      <c r="X23" s="13"/>
      <c r="Y23" s="13"/>
      <c r="Z23" s="13"/>
    </row>
    <row r="24" spans="1:26">
      <c r="A24" s="13"/>
      <c r="B24" s="658" t="s">
        <v>44</v>
      </c>
      <c r="C24" s="644"/>
      <c r="D24" s="642"/>
      <c r="E24" s="667">
        <v>44834</v>
      </c>
      <c r="F24" s="667"/>
      <c r="G24" s="668"/>
      <c r="H24" s="13"/>
      <c r="I24" s="13"/>
      <c r="J24" s="13"/>
      <c r="K24" s="13"/>
      <c r="L24" s="13"/>
      <c r="M24" s="13"/>
      <c r="N24" s="13"/>
      <c r="O24" s="13"/>
      <c r="P24" s="13"/>
      <c r="Q24" s="13"/>
      <c r="R24" s="13"/>
      <c r="S24" s="13"/>
      <c r="T24" s="13"/>
      <c r="U24" s="13"/>
      <c r="V24" s="13"/>
      <c r="W24" s="13"/>
      <c r="X24" s="13"/>
      <c r="Y24" s="13"/>
      <c r="Z24" s="13"/>
    </row>
    <row r="25" spans="1:26" ht="15.75" customHeight="1">
      <c r="A25" s="13"/>
      <c r="B25" s="658" t="s">
        <v>45</v>
      </c>
      <c r="C25" s="644"/>
      <c r="D25" s="642"/>
      <c r="E25" s="667">
        <v>44651</v>
      </c>
      <c r="F25" s="667"/>
      <c r="G25" s="668"/>
      <c r="H25" s="13"/>
      <c r="I25" s="13"/>
      <c r="J25" s="13"/>
      <c r="K25" s="13"/>
      <c r="L25" s="13"/>
      <c r="M25" s="13"/>
      <c r="N25" s="13"/>
      <c r="O25" s="13"/>
      <c r="P25" s="13"/>
      <c r="Q25" s="13"/>
      <c r="R25" s="13"/>
      <c r="S25" s="13"/>
      <c r="T25" s="13"/>
      <c r="U25" s="13"/>
      <c r="V25" s="13"/>
      <c r="W25" s="13"/>
      <c r="X25" s="13"/>
      <c r="Y25" s="13"/>
      <c r="Z25" s="13"/>
    </row>
    <row r="26" spans="1:26" ht="15.75" customHeight="1">
      <c r="A26" s="13"/>
      <c r="B26" s="658" t="s">
        <v>46</v>
      </c>
      <c r="C26" s="644"/>
      <c r="D26" s="642"/>
      <c r="E26" s="673" t="s">
        <v>569</v>
      </c>
      <c r="F26" s="673"/>
      <c r="G26" s="674"/>
      <c r="H26" s="13"/>
      <c r="I26" s="13"/>
      <c r="J26" s="13"/>
      <c r="K26" s="13"/>
      <c r="L26" s="13"/>
      <c r="M26" s="13"/>
      <c r="N26" s="13"/>
      <c r="O26" s="13"/>
      <c r="P26" s="13"/>
      <c r="Q26" s="13"/>
      <c r="R26" s="13"/>
      <c r="S26" s="13"/>
      <c r="T26" s="13"/>
      <c r="U26" s="13"/>
      <c r="V26" s="13"/>
      <c r="W26" s="13"/>
      <c r="X26" s="13"/>
      <c r="Y26" s="13"/>
      <c r="Z26" s="13"/>
    </row>
    <row r="27" spans="1:26" ht="15.75" customHeight="1">
      <c r="A27" s="13"/>
      <c r="B27" s="677" t="s">
        <v>8</v>
      </c>
      <c r="C27" s="678"/>
      <c r="D27" s="679"/>
      <c r="E27" s="695">
        <v>45219.72452546296</v>
      </c>
      <c r="F27" s="696"/>
      <c r="G27" s="697"/>
      <c r="H27" s="13"/>
      <c r="I27" s="13"/>
      <c r="J27" s="13"/>
      <c r="K27" s="13"/>
      <c r="L27" s="13"/>
      <c r="M27" s="13"/>
      <c r="N27" s="13"/>
      <c r="O27" s="13"/>
      <c r="P27" s="13"/>
      <c r="Q27" s="13"/>
      <c r="R27" s="13"/>
      <c r="S27" s="13"/>
      <c r="T27" s="13"/>
      <c r="U27" s="13"/>
      <c r="V27" s="13"/>
      <c r="W27" s="13"/>
      <c r="X27" s="13"/>
      <c r="Y27" s="13"/>
      <c r="Z27" s="13"/>
    </row>
    <row r="28" spans="1:26" ht="15.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20.25" customHeight="1">
      <c r="A29" s="13"/>
      <c r="B29" s="680" t="s">
        <v>47</v>
      </c>
      <c r="C29" s="681"/>
      <c r="D29" s="681"/>
      <c r="E29" s="682"/>
      <c r="F29" s="308"/>
      <c r="G29" s="308"/>
      <c r="H29" s="308"/>
      <c r="I29" s="308"/>
      <c r="J29" s="308"/>
      <c r="K29" s="13"/>
      <c r="L29" s="13"/>
      <c r="M29" s="13"/>
      <c r="N29" s="13"/>
      <c r="O29" s="13"/>
      <c r="P29" s="13"/>
      <c r="Q29" s="13"/>
      <c r="R29" s="13"/>
      <c r="S29" s="13"/>
      <c r="T29" s="13"/>
      <c r="U29" s="13"/>
      <c r="V29" s="13"/>
      <c r="W29" s="13"/>
      <c r="X29" s="13"/>
      <c r="Y29" s="13"/>
      <c r="Z29" s="13"/>
    </row>
    <row r="30" spans="1:26" ht="15.75" customHeight="1">
      <c r="A30" s="13"/>
      <c r="B30" s="683" t="s">
        <v>48</v>
      </c>
      <c r="C30" s="613"/>
      <c r="D30" s="510">
        <v>6</v>
      </c>
      <c r="E30" s="511">
        <v>827535980</v>
      </c>
      <c r="F30" s="308"/>
      <c r="G30" s="308"/>
      <c r="H30" s="308"/>
      <c r="I30" s="308"/>
      <c r="J30" s="308"/>
      <c r="K30" s="13"/>
      <c r="L30" s="13"/>
      <c r="M30" s="13"/>
      <c r="N30" s="13"/>
      <c r="O30" s="13"/>
      <c r="P30" s="13"/>
      <c r="Q30" s="13"/>
      <c r="R30" s="13"/>
      <c r="S30" s="13"/>
      <c r="T30" s="13"/>
      <c r="U30" s="13"/>
      <c r="V30" s="13"/>
      <c r="W30" s="13"/>
      <c r="X30" s="13"/>
      <c r="Y30" s="13"/>
      <c r="Z30" s="13"/>
    </row>
    <row r="31" spans="1:26" ht="15.75" customHeight="1">
      <c r="A31" s="13"/>
      <c r="B31" s="683" t="s">
        <v>49</v>
      </c>
      <c r="C31" s="613"/>
      <c r="D31" s="309">
        <f>COUNTIFS(H36:H42,"&lt;&gt;-",H36:H42,"&lt;&gt;")</f>
        <v>0</v>
      </c>
      <c r="E31" s="310">
        <f>SUMIF(H36:H42,"&lt;&gt;-",I36:I42)</f>
        <v>0</v>
      </c>
      <c r="F31" s="308"/>
      <c r="G31" s="308"/>
      <c r="H31" s="308"/>
      <c r="I31" s="308"/>
      <c r="J31" s="308"/>
      <c r="K31" s="13"/>
      <c r="L31" s="13"/>
      <c r="M31" s="13"/>
      <c r="N31" s="13"/>
      <c r="O31" s="13"/>
      <c r="P31" s="13"/>
      <c r="Q31" s="13"/>
      <c r="R31" s="13"/>
      <c r="S31" s="13"/>
      <c r="T31" s="13"/>
      <c r="U31" s="13"/>
      <c r="V31" s="13"/>
      <c r="W31" s="13"/>
      <c r="X31" s="13"/>
      <c r="Y31" s="13"/>
      <c r="Z31" s="13"/>
    </row>
    <row r="32" spans="1:26" ht="15.75" customHeight="1">
      <c r="A32" s="13"/>
      <c r="B32" s="684" t="s">
        <v>24</v>
      </c>
      <c r="C32" s="685"/>
      <c r="D32" s="311">
        <f>SUM(D30:D31)</f>
        <v>6</v>
      </c>
      <c r="E32" s="312">
        <f>+SUM(E30:E31)</f>
        <v>827535980</v>
      </c>
      <c r="F32" s="308"/>
      <c r="G32" s="308"/>
      <c r="H32" s="308"/>
      <c r="I32" s="308"/>
      <c r="J32" s="308"/>
      <c r="K32" s="13"/>
      <c r="L32" s="13"/>
      <c r="M32" s="13"/>
      <c r="N32" s="13"/>
      <c r="O32" s="13"/>
      <c r="P32" s="13"/>
      <c r="Q32" s="13"/>
      <c r="R32" s="13"/>
      <c r="S32" s="13"/>
      <c r="T32" s="13"/>
      <c r="U32" s="13"/>
      <c r="V32" s="13"/>
      <c r="W32" s="13"/>
      <c r="X32" s="13"/>
      <c r="Y32" s="13"/>
      <c r="Z32" s="13"/>
    </row>
    <row r="33" spans="1:26" ht="15.75" customHeight="1">
      <c r="A33" s="13"/>
      <c r="B33" s="308"/>
      <c r="C33" s="308"/>
      <c r="D33" s="308"/>
      <c r="E33" s="308"/>
      <c r="F33" s="308"/>
      <c r="G33" s="308"/>
      <c r="H33" s="308"/>
      <c r="I33" s="308"/>
      <c r="J33" s="308"/>
      <c r="K33" s="13"/>
      <c r="L33" s="13"/>
      <c r="M33" s="13"/>
      <c r="N33" s="13"/>
      <c r="O33" s="13"/>
      <c r="P33" s="13"/>
      <c r="Q33" s="13"/>
      <c r="R33" s="13"/>
      <c r="S33" s="13"/>
      <c r="T33" s="13"/>
      <c r="U33" s="13"/>
      <c r="V33" s="13"/>
      <c r="W33" s="13"/>
      <c r="X33" s="13"/>
      <c r="Y33" s="13"/>
      <c r="Z33" s="13"/>
    </row>
    <row r="34" spans="1:26" ht="20.25" customHeight="1">
      <c r="A34" s="13"/>
      <c r="B34" s="680" t="s">
        <v>50</v>
      </c>
      <c r="C34" s="681"/>
      <c r="D34" s="681"/>
      <c r="E34" s="681"/>
      <c r="F34" s="681"/>
      <c r="G34" s="681"/>
      <c r="H34" s="681"/>
      <c r="I34" s="681"/>
      <c r="J34" s="682"/>
      <c r="K34" s="13"/>
      <c r="L34" s="13"/>
      <c r="M34" s="13"/>
      <c r="N34" s="13"/>
      <c r="O34" s="13"/>
      <c r="P34" s="13"/>
      <c r="Q34" s="13"/>
      <c r="R34" s="13"/>
      <c r="S34" s="13"/>
      <c r="T34" s="13"/>
      <c r="U34" s="13"/>
      <c r="V34" s="13"/>
      <c r="W34" s="13"/>
      <c r="X34" s="13"/>
      <c r="Y34" s="13"/>
      <c r="Z34" s="13"/>
    </row>
    <row r="35" spans="1:26" ht="30">
      <c r="A35" s="13"/>
      <c r="B35" s="313" t="s">
        <v>51</v>
      </c>
      <c r="C35" s="314" t="s">
        <v>52</v>
      </c>
      <c r="D35" s="314" t="s">
        <v>53</v>
      </c>
      <c r="E35" s="314" t="s">
        <v>54</v>
      </c>
      <c r="F35" s="314" t="s">
        <v>55</v>
      </c>
      <c r="G35" s="314" t="s">
        <v>56</v>
      </c>
      <c r="H35" s="314" t="s">
        <v>57</v>
      </c>
      <c r="I35" s="314" t="s">
        <v>58</v>
      </c>
      <c r="J35" s="315" t="s">
        <v>59</v>
      </c>
      <c r="K35" s="13"/>
      <c r="L35" s="13"/>
      <c r="M35" s="13"/>
      <c r="N35" s="13"/>
      <c r="O35" s="13"/>
      <c r="P35" s="13"/>
      <c r="Q35" s="13"/>
      <c r="R35" s="13"/>
      <c r="S35" s="13"/>
      <c r="T35" s="13"/>
      <c r="U35" s="13"/>
      <c r="V35" s="13"/>
      <c r="W35" s="13"/>
      <c r="X35" s="13"/>
      <c r="Y35" s="13"/>
      <c r="Z35" s="13"/>
    </row>
    <row r="36" spans="1:26" ht="15.75" customHeight="1">
      <c r="A36" s="13"/>
      <c r="B36" s="316">
        <v>1</v>
      </c>
      <c r="C36" s="317" t="s">
        <v>570</v>
      </c>
      <c r="D36" s="317">
        <v>100793765</v>
      </c>
      <c r="E36" s="317" t="s">
        <v>571</v>
      </c>
      <c r="F36" s="318">
        <v>45197</v>
      </c>
      <c r="G36" s="318" t="s">
        <v>566</v>
      </c>
      <c r="H36" s="318" t="s">
        <v>566</v>
      </c>
      <c r="I36" s="319">
        <v>104000000</v>
      </c>
      <c r="J36" s="320" t="s">
        <v>572</v>
      </c>
      <c r="K36" s="13"/>
      <c r="L36" s="13"/>
      <c r="M36" s="13"/>
      <c r="N36" s="13"/>
      <c r="O36" s="13"/>
      <c r="P36" s="13"/>
      <c r="Q36" s="13"/>
      <c r="R36" s="13"/>
      <c r="S36" s="13"/>
      <c r="T36" s="13"/>
      <c r="U36" s="13"/>
      <c r="V36" s="13"/>
      <c r="W36" s="13"/>
      <c r="X36" s="13"/>
      <c r="Y36" s="13"/>
      <c r="Z36" s="13"/>
    </row>
    <row r="37" spans="1:26" ht="15.75" customHeight="1">
      <c r="A37" s="512"/>
      <c r="B37" s="513">
        <v>2</v>
      </c>
      <c r="C37" s="514" t="s">
        <v>573</v>
      </c>
      <c r="D37" s="514">
        <v>100769759</v>
      </c>
      <c r="E37" s="514" t="s">
        <v>574</v>
      </c>
      <c r="F37" s="515">
        <v>45156</v>
      </c>
      <c r="G37" s="515" t="s">
        <v>566</v>
      </c>
      <c r="H37" s="515" t="s">
        <v>566</v>
      </c>
      <c r="I37" s="516">
        <v>29785980</v>
      </c>
      <c r="J37" s="517" t="s">
        <v>575</v>
      </c>
      <c r="K37" s="512"/>
      <c r="L37" s="512"/>
      <c r="M37" s="512"/>
      <c r="N37" s="512"/>
      <c r="O37" s="512"/>
      <c r="P37" s="512"/>
      <c r="Q37" s="512"/>
      <c r="R37" s="512"/>
      <c r="S37" s="512"/>
      <c r="T37" s="512"/>
      <c r="U37" s="512"/>
      <c r="V37" s="512"/>
      <c r="W37" s="512"/>
      <c r="X37" s="512"/>
      <c r="Y37" s="512"/>
      <c r="Z37" s="512"/>
    </row>
    <row r="38" spans="1:26" ht="15.75" customHeight="1">
      <c r="A38" s="512"/>
      <c r="B38" s="513">
        <v>3</v>
      </c>
      <c r="C38" s="514" t="s">
        <v>576</v>
      </c>
      <c r="D38" s="514">
        <v>100733885</v>
      </c>
      <c r="E38" s="514" t="s">
        <v>577</v>
      </c>
      <c r="F38" s="515">
        <v>45014</v>
      </c>
      <c r="G38" s="515">
        <v>45092</v>
      </c>
      <c r="H38" s="515" t="s">
        <v>566</v>
      </c>
      <c r="I38" s="516">
        <v>230000000</v>
      </c>
      <c r="J38" s="517" t="s">
        <v>578</v>
      </c>
      <c r="K38" s="512"/>
      <c r="L38" s="512"/>
      <c r="M38" s="512"/>
      <c r="N38" s="512"/>
      <c r="O38" s="512"/>
      <c r="P38" s="512"/>
      <c r="Q38" s="512"/>
      <c r="R38" s="512"/>
      <c r="S38" s="512"/>
      <c r="T38" s="512"/>
      <c r="U38" s="512"/>
      <c r="V38" s="512"/>
      <c r="W38" s="512"/>
      <c r="X38" s="512"/>
      <c r="Y38" s="512"/>
      <c r="Z38" s="512"/>
    </row>
    <row r="39" spans="1:26" ht="15.75" customHeight="1">
      <c r="A39" s="512"/>
      <c r="B39" s="513">
        <v>4</v>
      </c>
      <c r="C39" s="514" t="s">
        <v>579</v>
      </c>
      <c r="D39" s="514">
        <v>100622515</v>
      </c>
      <c r="E39" s="514" t="s">
        <v>577</v>
      </c>
      <c r="F39" s="515">
        <v>44837</v>
      </c>
      <c r="G39" s="515" t="s">
        <v>566</v>
      </c>
      <c r="H39" s="515" t="s">
        <v>566</v>
      </c>
      <c r="I39" s="516">
        <v>120000000</v>
      </c>
      <c r="J39" s="517" t="s">
        <v>580</v>
      </c>
      <c r="K39" s="512"/>
      <c r="L39" s="512"/>
      <c r="M39" s="512"/>
      <c r="N39" s="512"/>
      <c r="O39" s="512"/>
      <c r="P39" s="512"/>
      <c r="Q39" s="512"/>
      <c r="R39" s="512"/>
      <c r="S39" s="512"/>
      <c r="T39" s="512"/>
      <c r="U39" s="512"/>
      <c r="V39" s="512"/>
      <c r="W39" s="512"/>
      <c r="X39" s="512"/>
      <c r="Y39" s="512"/>
      <c r="Z39" s="512"/>
    </row>
    <row r="40" spans="1:26" ht="15.75" customHeight="1">
      <c r="A40" s="13"/>
      <c r="B40" s="321">
        <v>5</v>
      </c>
      <c r="C40" s="322" t="s">
        <v>581</v>
      </c>
      <c r="D40" s="322">
        <v>100065021</v>
      </c>
      <c r="E40" s="322" t="s">
        <v>582</v>
      </c>
      <c r="F40" s="323">
        <v>42668</v>
      </c>
      <c r="G40" s="323" t="s">
        <v>566</v>
      </c>
      <c r="H40" s="323" t="s">
        <v>566</v>
      </c>
      <c r="I40" s="324">
        <v>93750000</v>
      </c>
      <c r="J40" s="325" t="s">
        <v>583</v>
      </c>
      <c r="K40" s="13"/>
      <c r="L40" s="13"/>
      <c r="M40" s="13"/>
      <c r="N40" s="13"/>
      <c r="O40" s="13"/>
      <c r="P40" s="13"/>
      <c r="Q40" s="13"/>
      <c r="R40" s="13"/>
      <c r="S40" s="13"/>
      <c r="T40" s="13"/>
      <c r="U40" s="13"/>
      <c r="V40" s="13"/>
      <c r="W40" s="13"/>
      <c r="X40" s="13"/>
      <c r="Y40" s="13"/>
      <c r="Z40" s="13"/>
    </row>
    <row r="41" spans="1:26" ht="15.75" customHeight="1">
      <c r="A41" s="13"/>
      <c r="B41" s="321">
        <v>6</v>
      </c>
      <c r="C41" s="322" t="s">
        <v>584</v>
      </c>
      <c r="D41" s="322">
        <v>100065019</v>
      </c>
      <c r="E41" s="322" t="s">
        <v>582</v>
      </c>
      <c r="F41" s="323">
        <v>42628</v>
      </c>
      <c r="G41" s="323">
        <v>42971</v>
      </c>
      <c r="H41" s="323" t="s">
        <v>566</v>
      </c>
      <c r="I41" s="324">
        <v>250000000</v>
      </c>
      <c r="J41" s="325" t="s">
        <v>583</v>
      </c>
      <c r="K41" s="13"/>
      <c r="L41" s="13"/>
      <c r="M41" s="13"/>
      <c r="N41" s="13"/>
      <c r="O41" s="13"/>
      <c r="P41" s="13"/>
      <c r="Q41" s="13"/>
      <c r="R41" s="13"/>
      <c r="S41" s="13"/>
      <c r="T41" s="13"/>
      <c r="U41" s="13"/>
      <c r="V41" s="13"/>
      <c r="W41" s="13"/>
      <c r="X41" s="13"/>
      <c r="Y41" s="13"/>
      <c r="Z41" s="13"/>
    </row>
    <row r="42" spans="1:26" ht="15.75" customHeight="1">
      <c r="A42" s="13"/>
      <c r="B42" s="326"/>
      <c r="C42" s="327"/>
      <c r="D42" s="327"/>
      <c r="E42" s="327"/>
      <c r="F42" s="328"/>
      <c r="G42" s="328"/>
      <c r="H42" s="328"/>
      <c r="I42" s="329"/>
      <c r="J42" s="330"/>
      <c r="K42" s="13"/>
      <c r="L42" s="13"/>
      <c r="M42" s="13"/>
      <c r="N42" s="13"/>
      <c r="O42" s="13"/>
      <c r="P42" s="13"/>
      <c r="Q42" s="13"/>
      <c r="R42" s="13"/>
      <c r="S42" s="13"/>
      <c r="T42" s="13"/>
      <c r="U42" s="13"/>
      <c r="V42" s="13"/>
      <c r="W42" s="13"/>
      <c r="X42" s="13"/>
      <c r="Y42" s="13"/>
      <c r="Z42" s="13"/>
    </row>
    <row r="43" spans="1:26" ht="15.75" customHeight="1">
      <c r="A43" s="13"/>
      <c r="B43" s="308"/>
      <c r="C43" s="308"/>
      <c r="D43" s="308"/>
      <c r="E43" s="308"/>
      <c r="F43" s="308"/>
      <c r="G43" s="308"/>
      <c r="H43" s="308"/>
      <c r="I43" s="308"/>
      <c r="J43" s="331"/>
      <c r="K43" s="13"/>
      <c r="L43" s="13"/>
      <c r="M43" s="13"/>
      <c r="N43" s="13"/>
      <c r="O43" s="13"/>
      <c r="P43" s="13"/>
      <c r="Q43" s="13"/>
      <c r="R43" s="13"/>
      <c r="S43" s="13"/>
      <c r="T43" s="13"/>
      <c r="U43" s="13"/>
      <c r="V43" s="13"/>
      <c r="W43" s="13"/>
      <c r="X43" s="13"/>
      <c r="Y43" s="13"/>
      <c r="Z43" s="13"/>
    </row>
    <row r="44" spans="1:26" ht="20.25" customHeight="1">
      <c r="A44" s="13"/>
      <c r="B44" s="686" t="s">
        <v>60</v>
      </c>
      <c r="C44" s="687"/>
      <c r="D44" s="687"/>
      <c r="E44" s="687"/>
      <c r="F44" s="687"/>
      <c r="G44" s="687"/>
      <c r="H44" s="687"/>
      <c r="I44" s="687"/>
      <c r="J44" s="688"/>
      <c r="K44" s="13"/>
      <c r="L44" s="13"/>
      <c r="M44" s="13"/>
      <c r="N44" s="13"/>
      <c r="O44" s="13"/>
      <c r="P44" s="13"/>
      <c r="Q44" s="13"/>
      <c r="R44" s="13"/>
      <c r="S44" s="13"/>
      <c r="T44" s="13"/>
      <c r="U44" s="13"/>
      <c r="V44" s="13"/>
      <c r="W44" s="13"/>
      <c r="X44" s="13"/>
      <c r="Y44" s="13"/>
      <c r="Z44" s="13"/>
    </row>
    <row r="45" spans="1:26" ht="30">
      <c r="A45" s="16"/>
      <c r="B45" s="332" t="s">
        <v>51</v>
      </c>
      <c r="C45" s="333" t="s">
        <v>61</v>
      </c>
      <c r="D45" s="333" t="s">
        <v>23</v>
      </c>
      <c r="E45" s="333" t="s">
        <v>62</v>
      </c>
      <c r="F45" s="333" t="s">
        <v>63</v>
      </c>
      <c r="G45" s="333" t="s">
        <v>64</v>
      </c>
      <c r="H45" s="333" t="s">
        <v>65</v>
      </c>
      <c r="I45" s="689" t="s">
        <v>66</v>
      </c>
      <c r="J45" s="690"/>
      <c r="K45" s="16"/>
      <c r="L45" s="16"/>
      <c r="M45" s="16"/>
      <c r="N45" s="16"/>
      <c r="O45" s="16"/>
      <c r="P45" s="16"/>
      <c r="Q45" s="16"/>
      <c r="R45" s="16"/>
      <c r="S45" s="16"/>
      <c r="T45" s="16"/>
      <c r="U45" s="16"/>
      <c r="V45" s="16"/>
      <c r="W45" s="16"/>
      <c r="X45" s="16"/>
      <c r="Y45" s="16"/>
      <c r="Z45" s="16"/>
    </row>
    <row r="46" spans="1:26" ht="15.75" customHeight="1">
      <c r="A46" s="13"/>
      <c r="B46" s="518">
        <v>1</v>
      </c>
      <c r="C46" s="519" t="s">
        <v>585</v>
      </c>
      <c r="D46" s="520" t="s">
        <v>586</v>
      </c>
      <c r="E46" s="520" t="s">
        <v>587</v>
      </c>
      <c r="F46" s="521">
        <v>44265</v>
      </c>
      <c r="G46" s="520" t="s">
        <v>588</v>
      </c>
      <c r="H46" s="521">
        <v>45927</v>
      </c>
      <c r="I46" s="691" t="s">
        <v>589</v>
      </c>
      <c r="J46" s="692"/>
      <c r="K46" s="13"/>
      <c r="L46" s="13"/>
      <c r="M46" s="13"/>
      <c r="N46" s="13"/>
      <c r="O46" s="13"/>
      <c r="P46" s="13"/>
      <c r="Q46" s="13"/>
      <c r="R46" s="13"/>
      <c r="S46" s="13"/>
      <c r="T46" s="13"/>
      <c r="U46" s="13"/>
      <c r="V46" s="13"/>
      <c r="W46" s="13"/>
      <c r="X46" s="13"/>
      <c r="Y46" s="13"/>
      <c r="Z46" s="13"/>
    </row>
    <row r="47" spans="1:26" ht="15.75" customHeight="1">
      <c r="A47" s="13"/>
      <c r="B47" s="522">
        <v>2</v>
      </c>
      <c r="C47" s="523" t="s">
        <v>590</v>
      </c>
      <c r="D47" s="524" t="s">
        <v>591</v>
      </c>
      <c r="E47" s="524" t="s">
        <v>592</v>
      </c>
      <c r="F47" s="525">
        <v>42625</v>
      </c>
      <c r="G47" s="524" t="s">
        <v>588</v>
      </c>
      <c r="H47" s="525">
        <v>45581</v>
      </c>
      <c r="I47" s="693" t="s">
        <v>589</v>
      </c>
      <c r="J47" s="694"/>
      <c r="K47" s="13"/>
      <c r="L47" s="13"/>
      <c r="M47" s="13"/>
      <c r="N47" s="13"/>
      <c r="O47" s="13"/>
      <c r="P47" s="13"/>
      <c r="Q47" s="13"/>
      <c r="R47" s="13"/>
      <c r="S47" s="13"/>
      <c r="T47" s="13"/>
      <c r="U47" s="13"/>
      <c r="V47" s="13"/>
      <c r="W47" s="13"/>
      <c r="X47" s="13"/>
      <c r="Y47" s="13"/>
      <c r="Z47" s="13"/>
    </row>
    <row r="48" spans="1:26" ht="15.75" customHeight="1">
      <c r="A48" s="13"/>
      <c r="B48" s="336"/>
      <c r="C48" s="337"/>
      <c r="D48" s="327"/>
      <c r="E48" s="327"/>
      <c r="F48" s="328"/>
      <c r="G48" s="327"/>
      <c r="H48" s="328"/>
      <c r="I48" s="675"/>
      <c r="J48" s="676"/>
      <c r="K48" s="13"/>
      <c r="L48" s="13"/>
      <c r="M48" s="13"/>
      <c r="N48" s="13"/>
      <c r="O48" s="13"/>
      <c r="P48" s="13"/>
      <c r="Q48" s="13"/>
      <c r="R48" s="13"/>
      <c r="S48" s="13"/>
      <c r="T48" s="13"/>
      <c r="U48" s="13"/>
      <c r="V48" s="13"/>
      <c r="W48" s="13"/>
      <c r="X48" s="13"/>
      <c r="Y48" s="13"/>
      <c r="Z48" s="13"/>
    </row>
    <row r="49" spans="1:26"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ht="15.75" customHeight="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spans="1:26" ht="15.75" customHeight="1">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spans="1:26" ht="15.75" customHeight="1">
      <c r="A1003" s="13"/>
      <c r="B1003" s="13"/>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spans="1:26" ht="15.75" customHeight="1">
      <c r="A1004" s="13"/>
      <c r="B1004" s="13"/>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row r="1005" spans="1:26" ht="15.75" customHeight="1">
      <c r="A1005" s="13"/>
      <c r="B1005" s="13"/>
      <c r="C1005" s="13"/>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row>
    <row r="1006" spans="1:26" ht="15.75" customHeight="1">
      <c r="A1006" s="13"/>
      <c r="B1006" s="13"/>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row>
    <row r="1007" spans="1:26" ht="15.75" customHeight="1">
      <c r="A1007" s="13"/>
      <c r="B1007" s="13"/>
      <c r="C1007" s="13"/>
      <c r="D1007" s="13"/>
      <c r="E1007" s="13"/>
      <c r="F1007" s="13"/>
      <c r="G1007" s="13"/>
      <c r="H1007" s="13"/>
      <c r="I1007" s="13"/>
      <c r="J1007" s="13"/>
      <c r="K1007" s="13"/>
      <c r="L1007" s="13"/>
      <c r="M1007" s="13"/>
      <c r="N1007" s="13"/>
      <c r="O1007" s="13"/>
      <c r="P1007" s="13"/>
      <c r="Q1007" s="13"/>
      <c r="R1007" s="13"/>
      <c r="S1007" s="13"/>
      <c r="T1007" s="13"/>
      <c r="U1007" s="13"/>
      <c r="V1007" s="13"/>
      <c r="W1007" s="13"/>
      <c r="X1007" s="13"/>
      <c r="Y1007" s="13"/>
      <c r="Z1007" s="13"/>
    </row>
  </sheetData>
  <mergeCells count="52">
    <mergeCell ref="E26:G26"/>
    <mergeCell ref="I48:J48"/>
    <mergeCell ref="B27:D27"/>
    <mergeCell ref="B29:E29"/>
    <mergeCell ref="B30:C30"/>
    <mergeCell ref="B31:C31"/>
    <mergeCell ref="B32:C32"/>
    <mergeCell ref="B34:J34"/>
    <mergeCell ref="B44:J44"/>
    <mergeCell ref="B26:D26"/>
    <mergeCell ref="I45:J45"/>
    <mergeCell ref="I46:J46"/>
    <mergeCell ref="I47:J47"/>
    <mergeCell ref="E27:G27"/>
    <mergeCell ref="B22:D22"/>
    <mergeCell ref="B23:D23"/>
    <mergeCell ref="B24:D24"/>
    <mergeCell ref="B25:D25"/>
    <mergeCell ref="E25:G25"/>
    <mergeCell ref="E21:G21"/>
    <mergeCell ref="E22:G22"/>
    <mergeCell ref="E23:G23"/>
    <mergeCell ref="E24:G24"/>
    <mergeCell ref="B15:D15"/>
    <mergeCell ref="B16:D16"/>
    <mergeCell ref="B17:D17"/>
    <mergeCell ref="B18:D18"/>
    <mergeCell ref="B19:D19"/>
    <mergeCell ref="E15:G15"/>
    <mergeCell ref="E16:G16"/>
    <mergeCell ref="E18:G18"/>
    <mergeCell ref="E19:G19"/>
    <mergeCell ref="B20:D20"/>
    <mergeCell ref="E20:G20"/>
    <mergeCell ref="B21:D21"/>
    <mergeCell ref="B12:D12"/>
    <mergeCell ref="E12:G12"/>
    <mergeCell ref="E13:G13"/>
    <mergeCell ref="B13:D13"/>
    <mergeCell ref="B14:D14"/>
    <mergeCell ref="E14:G14"/>
    <mergeCell ref="B9:D9"/>
    <mergeCell ref="E9:G9"/>
    <mergeCell ref="B10:D10"/>
    <mergeCell ref="E10:G10"/>
    <mergeCell ref="B11:D11"/>
    <mergeCell ref="E11:G11"/>
    <mergeCell ref="B6:G6"/>
    <mergeCell ref="B7:D7"/>
    <mergeCell ref="E7:G7"/>
    <mergeCell ref="B8:D8"/>
    <mergeCell ref="E8:G8"/>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F243E"/>
  </sheetPr>
  <dimension ref="A5:AC1015"/>
  <sheetViews>
    <sheetView showGridLines="0" topLeftCell="A55" workbookViewId="0">
      <selection activeCell="K73" sqref="K73"/>
    </sheetView>
  </sheetViews>
  <sheetFormatPr defaultColWidth="14.42578125" defaultRowHeight="15" customHeight="1" outlineLevelRow="1"/>
  <cols>
    <col min="1" max="1" width="2.7109375" customWidth="1"/>
    <col min="2" max="2" width="3.7109375" customWidth="1"/>
    <col min="3" max="3" width="12.7109375" customWidth="1"/>
    <col min="4" max="4" width="17.140625" customWidth="1"/>
    <col min="5" max="5" width="11.85546875" bestFit="1" customWidth="1"/>
    <col min="6" max="7" width="14.7109375" customWidth="1"/>
    <col min="8" max="8" width="15.85546875" bestFit="1" customWidth="1"/>
    <col min="9" max="9" width="14.28515625" bestFit="1" customWidth="1"/>
    <col min="10" max="10" width="13.140625" bestFit="1" customWidth="1"/>
    <col min="11" max="16" width="9.140625" customWidth="1"/>
    <col min="17" max="17" width="11.5703125" customWidth="1"/>
    <col min="18" max="18" width="14.42578125" customWidth="1"/>
    <col min="19" max="25" width="9.140625" customWidth="1"/>
    <col min="26" max="29" width="9.5703125" customWidth="1"/>
  </cols>
  <sheetData>
    <row r="5" spans="1:26" ht="14.25" customHeight="1" thickBot="1">
      <c r="A5" s="17"/>
      <c r="B5" s="17"/>
      <c r="C5" s="17"/>
      <c r="D5" s="17"/>
      <c r="E5" s="17"/>
      <c r="F5" s="17"/>
      <c r="G5" s="17"/>
      <c r="H5" s="17"/>
      <c r="K5" s="17"/>
      <c r="L5" s="17"/>
      <c r="M5" s="17"/>
      <c r="N5" s="17"/>
      <c r="O5" s="17"/>
      <c r="P5" s="17"/>
      <c r="Q5" s="17"/>
      <c r="R5" s="17"/>
      <c r="S5" s="17"/>
      <c r="T5" s="17"/>
      <c r="U5" s="17"/>
      <c r="V5" s="17"/>
      <c r="W5" s="17"/>
      <c r="X5" s="17"/>
      <c r="Y5" s="17"/>
      <c r="Z5" s="17"/>
    </row>
    <row r="6" spans="1:26" ht="21" customHeight="1" thickBot="1">
      <c r="A6" s="18"/>
      <c r="B6" s="698" t="s">
        <v>67</v>
      </c>
      <c r="C6" s="699"/>
      <c r="D6" s="699"/>
      <c r="E6" s="699"/>
      <c r="F6" s="699"/>
      <c r="G6" s="700"/>
      <c r="H6" s="18"/>
      <c r="K6" s="18"/>
      <c r="L6" s="18"/>
      <c r="M6" s="18"/>
      <c r="N6" s="18"/>
      <c r="O6" s="18"/>
      <c r="P6" s="18"/>
      <c r="Q6" s="18"/>
      <c r="R6" s="18"/>
      <c r="S6" s="18"/>
      <c r="T6" s="18"/>
      <c r="U6" s="18"/>
      <c r="V6" s="18"/>
      <c r="W6" s="18"/>
      <c r="X6" s="18"/>
      <c r="Y6" s="18"/>
      <c r="Z6" s="18"/>
    </row>
    <row r="7" spans="1:26" ht="15" customHeight="1">
      <c r="A7" s="18"/>
      <c r="B7" s="701" t="s">
        <v>68</v>
      </c>
      <c r="C7" s="653"/>
      <c r="D7" s="654"/>
      <c r="E7" s="702" t="s">
        <v>594</v>
      </c>
      <c r="F7" s="656"/>
      <c r="G7" s="657"/>
      <c r="H7" s="18"/>
      <c r="I7" s="18"/>
      <c r="J7" s="18"/>
      <c r="K7" s="18"/>
      <c r="L7" s="18"/>
      <c r="M7" s="18"/>
      <c r="N7" s="18"/>
      <c r="O7" s="18"/>
      <c r="P7" s="18"/>
      <c r="Q7" s="18"/>
      <c r="R7" s="18"/>
      <c r="S7" s="18"/>
      <c r="T7" s="18"/>
      <c r="U7" s="18"/>
      <c r="V7" s="18"/>
      <c r="W7" s="18"/>
      <c r="X7" s="18"/>
      <c r="Y7" s="18"/>
      <c r="Z7" s="18"/>
    </row>
    <row r="8" spans="1:26" ht="28.5" customHeight="1">
      <c r="A8" s="19"/>
      <c r="B8" s="703" t="s">
        <v>69</v>
      </c>
      <c r="C8" s="644"/>
      <c r="D8" s="642"/>
      <c r="E8" s="704" t="s">
        <v>595</v>
      </c>
      <c r="F8" s="610"/>
      <c r="G8" s="660"/>
      <c r="H8" s="19"/>
      <c r="I8" s="19"/>
      <c r="J8" s="19"/>
      <c r="K8" s="19"/>
      <c r="L8" s="19"/>
      <c r="M8" s="19"/>
      <c r="N8" s="19"/>
      <c r="O8" s="19"/>
      <c r="P8" s="19"/>
      <c r="Q8" s="19"/>
      <c r="R8" s="19"/>
      <c r="S8" s="19"/>
      <c r="T8" s="19"/>
      <c r="U8" s="19"/>
      <c r="V8" s="19"/>
      <c r="W8" s="19"/>
      <c r="X8" s="19"/>
      <c r="Y8" s="19"/>
      <c r="Z8" s="19"/>
    </row>
    <row r="9" spans="1:26" ht="28.5" customHeight="1">
      <c r="A9" s="19"/>
      <c r="B9" s="703" t="s">
        <v>70</v>
      </c>
      <c r="C9" s="644"/>
      <c r="D9" s="642"/>
      <c r="E9" s="705" t="s">
        <v>595</v>
      </c>
      <c r="F9" s="610"/>
      <c r="G9" s="660"/>
      <c r="H9" s="19"/>
      <c r="I9" s="19"/>
      <c r="J9" s="19"/>
      <c r="K9" s="19"/>
      <c r="L9" s="19"/>
      <c r="M9" s="19"/>
      <c r="N9" s="19"/>
      <c r="O9" s="19"/>
      <c r="P9" s="19"/>
      <c r="Q9" s="19"/>
      <c r="R9" s="19"/>
      <c r="S9" s="19"/>
      <c r="T9" s="19"/>
      <c r="U9" s="19"/>
      <c r="V9" s="19"/>
      <c r="W9" s="19"/>
      <c r="X9" s="19"/>
      <c r="Y9" s="19"/>
      <c r="Z9" s="19"/>
    </row>
    <row r="10" spans="1:26" ht="13.5" customHeight="1">
      <c r="A10" s="18"/>
      <c r="B10" s="706" t="s">
        <v>71</v>
      </c>
      <c r="C10" s="644"/>
      <c r="D10" s="642"/>
      <c r="E10" s="707">
        <v>44039</v>
      </c>
      <c r="F10" s="610"/>
      <c r="G10" s="660"/>
      <c r="H10" s="18"/>
      <c r="I10" s="18"/>
      <c r="J10" s="18"/>
      <c r="K10" s="18"/>
      <c r="L10" s="18"/>
      <c r="M10" s="18"/>
      <c r="N10" s="18"/>
      <c r="O10" s="18"/>
      <c r="P10" s="18"/>
      <c r="Q10" s="18"/>
      <c r="R10" s="18"/>
      <c r="S10" s="18"/>
      <c r="T10" s="18"/>
      <c r="U10" s="18"/>
      <c r="V10" s="18"/>
      <c r="W10" s="18"/>
      <c r="X10" s="18"/>
      <c r="Y10" s="18"/>
      <c r="Z10" s="18"/>
    </row>
    <row r="11" spans="1:26" ht="13.5" customHeight="1">
      <c r="A11" s="18"/>
      <c r="B11" s="706" t="s">
        <v>72</v>
      </c>
      <c r="C11" s="644"/>
      <c r="D11" s="642"/>
      <c r="E11" s="708" t="s">
        <v>596</v>
      </c>
      <c r="F11" s="610"/>
      <c r="G11" s="660"/>
      <c r="H11" s="18"/>
      <c r="I11" s="18"/>
      <c r="J11" s="18"/>
      <c r="K11" s="18"/>
      <c r="L11" s="18"/>
      <c r="M11" s="18"/>
      <c r="N11" s="18"/>
      <c r="O11" s="18"/>
      <c r="P11" s="18"/>
      <c r="Q11" s="18"/>
      <c r="R11" s="18"/>
      <c r="S11" s="18"/>
      <c r="T11" s="18"/>
      <c r="U11" s="18"/>
      <c r="V11" s="18"/>
      <c r="W11" s="18"/>
      <c r="X11" s="18"/>
      <c r="Y11" s="18"/>
      <c r="Z11" s="18"/>
    </row>
    <row r="12" spans="1:26" ht="13.5" customHeight="1">
      <c r="A12" s="18"/>
      <c r="B12" s="706" t="s">
        <v>73</v>
      </c>
      <c r="C12" s="644"/>
      <c r="D12" s="642"/>
      <c r="E12" s="707" t="s">
        <v>569</v>
      </c>
      <c r="F12" s="610"/>
      <c r="G12" s="660"/>
      <c r="H12" s="18"/>
      <c r="I12" s="18"/>
      <c r="J12" s="18"/>
      <c r="K12" s="18"/>
      <c r="L12" s="18"/>
      <c r="M12" s="18"/>
      <c r="N12" s="18"/>
      <c r="O12" s="18"/>
      <c r="P12" s="18"/>
      <c r="Q12" s="18"/>
      <c r="R12" s="18"/>
      <c r="S12" s="18"/>
      <c r="T12" s="18"/>
      <c r="U12" s="18"/>
      <c r="V12" s="18"/>
      <c r="W12" s="18"/>
      <c r="X12" s="18"/>
      <c r="Y12" s="18"/>
      <c r="Z12" s="18"/>
    </row>
    <row r="13" spans="1:26" ht="13.5" customHeight="1">
      <c r="A13" s="18"/>
      <c r="B13" s="706" t="s">
        <v>74</v>
      </c>
      <c r="C13" s="644"/>
      <c r="D13" s="642"/>
      <c r="E13" s="708" t="s">
        <v>597</v>
      </c>
      <c r="F13" s="610"/>
      <c r="G13" s="660"/>
      <c r="H13" s="18"/>
      <c r="I13" s="18"/>
      <c r="J13" s="18"/>
      <c r="K13" s="18"/>
      <c r="L13" s="18"/>
      <c r="M13" s="18"/>
      <c r="N13" s="18"/>
      <c r="O13" s="18"/>
      <c r="P13" s="18"/>
      <c r="Q13" s="18"/>
      <c r="R13" s="18"/>
      <c r="S13" s="18"/>
      <c r="T13" s="18"/>
      <c r="U13" s="18"/>
      <c r="V13" s="18"/>
      <c r="W13" s="18"/>
      <c r="X13" s="18"/>
      <c r="Y13" s="18"/>
      <c r="Z13" s="18"/>
    </row>
    <row r="14" spans="1:26" ht="36.75" customHeight="1">
      <c r="A14" s="18"/>
      <c r="B14" s="706" t="s">
        <v>75</v>
      </c>
      <c r="C14" s="644"/>
      <c r="D14" s="642"/>
      <c r="E14" s="705" t="s">
        <v>598</v>
      </c>
      <c r="F14" s="610"/>
      <c r="G14" s="660"/>
      <c r="H14" s="18"/>
      <c r="I14" s="18"/>
      <c r="J14" s="18"/>
      <c r="K14" s="18"/>
      <c r="L14" s="18"/>
      <c r="M14" s="18"/>
      <c r="N14" s="18"/>
      <c r="O14" s="18"/>
      <c r="P14" s="18"/>
      <c r="Q14" s="18"/>
      <c r="R14" s="18"/>
      <c r="S14" s="18"/>
      <c r="T14" s="18"/>
      <c r="U14" s="18"/>
      <c r="V14" s="18"/>
      <c r="W14" s="18"/>
      <c r="X14" s="18"/>
      <c r="Y14" s="18"/>
      <c r="Z14" s="18"/>
    </row>
    <row r="15" spans="1:26" ht="36.75" customHeight="1">
      <c r="A15" s="18"/>
      <c r="B15" s="706" t="s">
        <v>76</v>
      </c>
      <c r="C15" s="644"/>
      <c r="D15" s="642"/>
      <c r="E15" s="705" t="s">
        <v>599</v>
      </c>
      <c r="F15" s="610"/>
      <c r="G15" s="660"/>
      <c r="H15" s="18"/>
      <c r="I15" s="18"/>
      <c r="J15" s="18"/>
      <c r="K15" s="18"/>
      <c r="L15" s="18"/>
      <c r="M15" s="18"/>
      <c r="N15" s="18"/>
      <c r="O15" s="18"/>
      <c r="P15" s="18"/>
      <c r="Q15" s="18"/>
      <c r="R15" s="18"/>
      <c r="S15" s="18"/>
      <c r="T15" s="18"/>
      <c r="U15" s="18"/>
      <c r="V15" s="18"/>
      <c r="W15" s="18"/>
      <c r="X15" s="18"/>
      <c r="Y15" s="18"/>
      <c r="Z15" s="18"/>
    </row>
    <row r="16" spans="1:26" ht="36.75" customHeight="1">
      <c r="A16" s="18"/>
      <c r="B16" s="706" t="s">
        <v>77</v>
      </c>
      <c r="C16" s="644"/>
      <c r="D16" s="642"/>
      <c r="E16" s="705" t="s">
        <v>600</v>
      </c>
      <c r="F16" s="610"/>
      <c r="G16" s="660"/>
      <c r="H16" s="18"/>
      <c r="I16" s="18"/>
      <c r="J16" s="18"/>
      <c r="K16" s="18"/>
      <c r="L16" s="18"/>
      <c r="M16" s="18"/>
      <c r="N16" s="18"/>
      <c r="O16" s="18"/>
      <c r="P16" s="18"/>
      <c r="Q16" s="18"/>
      <c r="R16" s="18"/>
      <c r="S16" s="18"/>
      <c r="T16" s="18"/>
      <c r="U16" s="18"/>
      <c r="V16" s="18"/>
      <c r="W16" s="18"/>
      <c r="X16" s="18"/>
      <c r="Y16" s="18"/>
      <c r="Z16" s="18"/>
    </row>
    <row r="17" spans="1:26" ht="13.5" customHeight="1">
      <c r="A17" s="18"/>
      <c r="B17" s="706" t="s">
        <v>78</v>
      </c>
      <c r="C17" s="644"/>
      <c r="D17" s="642"/>
      <c r="E17" s="708"/>
      <c r="F17" s="610"/>
      <c r="G17" s="660"/>
      <c r="H17" s="18"/>
      <c r="I17" s="18"/>
      <c r="J17" s="18"/>
      <c r="K17" s="18"/>
      <c r="L17" s="18"/>
      <c r="M17" s="18"/>
      <c r="N17" s="18"/>
      <c r="O17" s="18"/>
      <c r="P17" s="18"/>
      <c r="Q17" s="18"/>
      <c r="R17" s="18"/>
      <c r="S17" s="18"/>
      <c r="T17" s="18"/>
      <c r="U17" s="18"/>
      <c r="V17" s="18"/>
      <c r="W17" s="18"/>
      <c r="X17" s="18"/>
      <c r="Y17" s="18"/>
      <c r="Z17" s="18"/>
    </row>
    <row r="18" spans="1:26" ht="13.5" customHeight="1">
      <c r="A18" s="18"/>
      <c r="B18" s="706" t="s">
        <v>8</v>
      </c>
      <c r="C18" s="644"/>
      <c r="D18" s="642"/>
      <c r="E18" s="709">
        <v>45219.731712962966</v>
      </c>
      <c r="F18" s="610"/>
      <c r="G18" s="660"/>
      <c r="H18" s="18"/>
      <c r="I18" s="18"/>
      <c r="J18" s="18"/>
      <c r="K18" s="18"/>
      <c r="L18" s="18"/>
      <c r="M18" s="18"/>
      <c r="N18" s="18"/>
      <c r="O18" s="18"/>
      <c r="P18" s="18"/>
      <c r="Q18" s="18"/>
      <c r="R18" s="18"/>
      <c r="S18" s="18"/>
      <c r="T18" s="18"/>
      <c r="U18" s="18"/>
      <c r="V18" s="18"/>
      <c r="W18" s="18"/>
      <c r="X18" s="18"/>
      <c r="Y18" s="18"/>
      <c r="Z18" s="18"/>
    </row>
    <row r="19" spans="1:26" ht="14.25" customHeight="1" thickBot="1">
      <c r="A19" s="18"/>
      <c r="B19" s="20"/>
      <c r="C19" s="18"/>
      <c r="D19" s="18"/>
      <c r="E19" s="18"/>
      <c r="F19" s="18"/>
      <c r="G19" s="21"/>
      <c r="H19" s="18"/>
      <c r="I19" s="18"/>
      <c r="J19" s="18"/>
      <c r="K19" s="18"/>
      <c r="L19" s="18"/>
      <c r="M19" s="18"/>
      <c r="N19" s="18"/>
      <c r="O19" s="18"/>
      <c r="P19" s="18"/>
      <c r="Q19" s="18"/>
      <c r="R19" s="18"/>
      <c r="S19" s="18"/>
      <c r="T19" s="18"/>
      <c r="U19" s="18"/>
      <c r="V19" s="18"/>
      <c r="W19" s="18"/>
      <c r="X19" s="18"/>
      <c r="Y19" s="18"/>
      <c r="Z19" s="18"/>
    </row>
    <row r="20" spans="1:26" ht="25.5">
      <c r="A20" s="18"/>
      <c r="B20" s="22" t="s">
        <v>51</v>
      </c>
      <c r="C20" s="23" t="s">
        <v>79</v>
      </c>
      <c r="D20" s="23" t="s">
        <v>80</v>
      </c>
      <c r="E20" s="23" t="s">
        <v>81</v>
      </c>
      <c r="F20" s="23" t="s">
        <v>82</v>
      </c>
      <c r="G20" s="23" t="s">
        <v>10</v>
      </c>
      <c r="H20" s="24" t="s">
        <v>83</v>
      </c>
      <c r="I20" s="18"/>
      <c r="J20" s="18"/>
      <c r="K20" s="18"/>
      <c r="L20" s="18"/>
      <c r="M20" s="18"/>
      <c r="N20" s="18"/>
      <c r="O20" s="18"/>
      <c r="P20" s="18"/>
      <c r="Q20" s="18"/>
      <c r="R20" s="18"/>
      <c r="S20" s="18"/>
      <c r="T20" s="18"/>
      <c r="U20" s="18"/>
      <c r="V20" s="18"/>
      <c r="W20" s="18"/>
      <c r="X20" s="18"/>
      <c r="Y20" s="18"/>
      <c r="Z20" s="18"/>
    </row>
    <row r="21" spans="1:26" ht="13.5" customHeight="1">
      <c r="A21" s="18"/>
      <c r="B21" s="25">
        <v>1</v>
      </c>
      <c r="C21" s="26" t="s">
        <v>601</v>
      </c>
      <c r="D21" s="26" t="s">
        <v>602</v>
      </c>
      <c r="E21" s="26" t="s">
        <v>603</v>
      </c>
      <c r="F21" s="27">
        <v>45219</v>
      </c>
      <c r="G21" s="26" t="s">
        <v>604</v>
      </c>
      <c r="H21" s="28">
        <v>-30</v>
      </c>
      <c r="I21" s="29"/>
      <c r="J21" s="18"/>
      <c r="K21" s="18"/>
      <c r="L21" s="18"/>
      <c r="M21" s="18"/>
      <c r="N21" s="18"/>
      <c r="O21" s="18"/>
      <c r="P21" s="18"/>
      <c r="Q21" s="18"/>
      <c r="R21" s="18"/>
      <c r="S21" s="18"/>
      <c r="T21" s="18"/>
      <c r="U21" s="18"/>
      <c r="V21" s="18"/>
      <c r="W21" s="18"/>
      <c r="X21" s="18"/>
      <c r="Y21" s="18"/>
      <c r="Z21" s="18"/>
    </row>
    <row r="22" spans="1:26" ht="13.5" customHeight="1">
      <c r="A22" s="18"/>
      <c r="B22" s="25">
        <v>2</v>
      </c>
      <c r="C22" s="26" t="s">
        <v>601</v>
      </c>
      <c r="D22" s="26" t="s">
        <v>602</v>
      </c>
      <c r="E22" s="26" t="s">
        <v>605</v>
      </c>
      <c r="F22" s="27">
        <v>45189</v>
      </c>
      <c r="G22" s="26" t="s">
        <v>604</v>
      </c>
      <c r="H22" s="28">
        <v>-31</v>
      </c>
      <c r="I22" s="29"/>
      <c r="J22" s="18"/>
      <c r="K22" s="18"/>
      <c r="L22" s="18"/>
      <c r="M22" s="18"/>
      <c r="N22" s="18"/>
      <c r="O22" s="18"/>
      <c r="P22" s="18"/>
      <c r="Q22" s="18"/>
      <c r="R22" s="18"/>
      <c r="S22" s="18"/>
      <c r="T22" s="18"/>
      <c r="U22" s="18"/>
      <c r="V22" s="18"/>
      <c r="W22" s="18"/>
      <c r="X22" s="18"/>
      <c r="Y22" s="18"/>
      <c r="Z22" s="18"/>
    </row>
    <row r="23" spans="1:26" ht="13.5" customHeight="1">
      <c r="A23" s="18"/>
      <c r="B23" s="25">
        <v>3</v>
      </c>
      <c r="C23" s="26" t="s">
        <v>601</v>
      </c>
      <c r="D23" s="26" t="s">
        <v>602</v>
      </c>
      <c r="E23" s="26" t="s">
        <v>606</v>
      </c>
      <c r="F23" s="27">
        <v>45157</v>
      </c>
      <c r="G23" s="26" t="s">
        <v>604</v>
      </c>
      <c r="H23" s="28">
        <v>-30</v>
      </c>
      <c r="I23" s="29"/>
      <c r="J23" s="18"/>
      <c r="K23" s="18"/>
      <c r="L23" s="18"/>
      <c r="M23" s="18"/>
      <c r="N23" s="18"/>
      <c r="O23" s="18"/>
      <c r="P23" s="18"/>
      <c r="Q23" s="18"/>
      <c r="R23" s="18"/>
      <c r="S23" s="18"/>
      <c r="T23" s="18"/>
      <c r="U23" s="18"/>
      <c r="V23" s="18"/>
      <c r="W23" s="18"/>
      <c r="X23" s="18"/>
      <c r="Y23" s="18"/>
      <c r="Z23" s="18"/>
    </row>
    <row r="24" spans="1:26" ht="13.5" customHeight="1">
      <c r="A24" s="18"/>
      <c r="B24" s="25">
        <v>4</v>
      </c>
      <c r="C24" s="26" t="s">
        <v>601</v>
      </c>
      <c r="D24" s="26" t="s">
        <v>602</v>
      </c>
      <c r="E24" s="26" t="s">
        <v>607</v>
      </c>
      <c r="F24" s="27">
        <v>45126</v>
      </c>
      <c r="G24" s="26" t="s">
        <v>604</v>
      </c>
      <c r="H24" s="28">
        <v>-29</v>
      </c>
      <c r="I24" s="29"/>
      <c r="J24" s="18"/>
      <c r="K24" s="18"/>
      <c r="L24" s="18"/>
      <c r="M24" s="18"/>
      <c r="N24" s="18"/>
      <c r="O24" s="18"/>
      <c r="P24" s="18"/>
      <c r="Q24" s="18"/>
      <c r="R24" s="18"/>
      <c r="S24" s="18"/>
      <c r="T24" s="18"/>
      <c r="U24" s="18"/>
      <c r="V24" s="18"/>
      <c r="W24" s="18"/>
      <c r="X24" s="18"/>
      <c r="Y24" s="18"/>
      <c r="Z24" s="18"/>
    </row>
    <row r="25" spans="1:26" ht="13.5" customHeight="1">
      <c r="A25" s="18"/>
      <c r="B25" s="25">
        <v>5</v>
      </c>
      <c r="C25" s="26" t="s">
        <v>601</v>
      </c>
      <c r="D25" s="26" t="s">
        <v>602</v>
      </c>
      <c r="E25" s="26" t="s">
        <v>608</v>
      </c>
      <c r="F25" s="27">
        <v>45097</v>
      </c>
      <c r="G25" s="26" t="s">
        <v>604</v>
      </c>
      <c r="H25" s="28">
        <v>-31</v>
      </c>
      <c r="I25" s="29"/>
      <c r="J25" s="18"/>
      <c r="K25" s="18"/>
      <c r="L25" s="18"/>
      <c r="M25" s="18"/>
      <c r="N25" s="18"/>
      <c r="O25" s="18"/>
      <c r="P25" s="18"/>
      <c r="Q25" s="18"/>
      <c r="R25" s="18"/>
      <c r="S25" s="18"/>
      <c r="T25" s="18"/>
      <c r="U25" s="18"/>
      <c r="V25" s="18"/>
      <c r="W25" s="18"/>
      <c r="X25" s="18"/>
      <c r="Y25" s="18"/>
      <c r="Z25" s="18"/>
    </row>
    <row r="26" spans="1:26" ht="13.5" customHeight="1">
      <c r="A26" s="18"/>
      <c r="B26" s="25">
        <v>6</v>
      </c>
      <c r="C26" s="26" t="s">
        <v>601</v>
      </c>
      <c r="D26" s="26" t="s">
        <v>602</v>
      </c>
      <c r="E26" s="26" t="s">
        <v>609</v>
      </c>
      <c r="F26" s="27">
        <v>45066</v>
      </c>
      <c r="G26" s="26" t="s">
        <v>604</v>
      </c>
      <c r="H26" s="28">
        <v>-30</v>
      </c>
      <c r="I26" s="29"/>
      <c r="J26" s="18"/>
      <c r="K26" s="18"/>
      <c r="L26" s="18"/>
      <c r="M26" s="18"/>
      <c r="N26" s="18"/>
      <c r="O26" s="18"/>
      <c r="P26" s="18"/>
      <c r="Q26" s="18"/>
      <c r="R26" s="18"/>
      <c r="S26" s="18"/>
      <c r="T26" s="18"/>
      <c r="U26" s="18"/>
      <c r="V26" s="18"/>
      <c r="W26" s="18"/>
      <c r="X26" s="18"/>
      <c r="Y26" s="18"/>
      <c r="Z26" s="18"/>
    </row>
    <row r="27" spans="1:26" ht="13.5" customHeight="1">
      <c r="A27" s="18"/>
      <c r="B27" s="25">
        <v>7</v>
      </c>
      <c r="C27" s="26" t="s">
        <v>601</v>
      </c>
      <c r="D27" s="26" t="s">
        <v>524</v>
      </c>
      <c r="E27" s="26" t="s">
        <v>610</v>
      </c>
      <c r="F27" s="27">
        <v>45035</v>
      </c>
      <c r="G27" s="26" t="s">
        <v>604</v>
      </c>
      <c r="H27" s="28">
        <v>-30</v>
      </c>
      <c r="I27" s="29"/>
      <c r="J27" s="18"/>
      <c r="K27" s="18"/>
      <c r="L27" s="18"/>
      <c r="M27" s="18"/>
      <c r="N27" s="18"/>
      <c r="O27" s="18"/>
      <c r="P27" s="18"/>
      <c r="Q27" s="18"/>
      <c r="R27" s="18"/>
      <c r="S27" s="18"/>
      <c r="T27" s="18"/>
      <c r="U27" s="18"/>
      <c r="V27" s="18"/>
      <c r="W27" s="18"/>
      <c r="X27" s="18"/>
      <c r="Y27" s="18"/>
      <c r="Z27" s="18"/>
    </row>
    <row r="28" spans="1:26" ht="13.5" customHeight="1">
      <c r="A28" s="18"/>
      <c r="B28" s="25">
        <v>8</v>
      </c>
      <c r="C28" s="26" t="s">
        <v>601</v>
      </c>
      <c r="D28" s="26" t="s">
        <v>524</v>
      </c>
      <c r="E28" s="26" t="s">
        <v>611</v>
      </c>
      <c r="F28" s="27">
        <v>45005</v>
      </c>
      <c r="G28" s="26" t="s">
        <v>604</v>
      </c>
      <c r="H28" s="28">
        <v>-28</v>
      </c>
      <c r="I28" s="29"/>
      <c r="J28" s="18"/>
      <c r="K28" s="18"/>
      <c r="L28" s="18"/>
      <c r="M28" s="18"/>
      <c r="N28" s="18"/>
      <c r="O28" s="18"/>
      <c r="P28" s="18"/>
      <c r="Q28" s="18"/>
      <c r="R28" s="18"/>
      <c r="S28" s="18"/>
      <c r="T28" s="18"/>
      <c r="U28" s="18"/>
      <c r="V28" s="18"/>
      <c r="W28" s="18"/>
      <c r="X28" s="18"/>
      <c r="Y28" s="18"/>
      <c r="Z28" s="18"/>
    </row>
    <row r="29" spans="1:26" ht="13.5" customHeight="1">
      <c r="A29" s="18"/>
      <c r="B29" s="25">
        <v>9</v>
      </c>
      <c r="C29" s="26" t="s">
        <v>601</v>
      </c>
      <c r="D29" s="26" t="s">
        <v>524</v>
      </c>
      <c r="E29" s="26" t="s">
        <v>612</v>
      </c>
      <c r="F29" s="27">
        <v>44977</v>
      </c>
      <c r="G29" s="26" t="s">
        <v>604</v>
      </c>
      <c r="H29" s="28">
        <v>-31</v>
      </c>
      <c r="I29" s="29"/>
      <c r="J29" s="18"/>
      <c r="K29" s="18"/>
      <c r="L29" s="18"/>
      <c r="M29" s="18"/>
      <c r="N29" s="18"/>
      <c r="O29" s="18"/>
      <c r="P29" s="18"/>
      <c r="Q29" s="18"/>
      <c r="R29" s="18"/>
      <c r="S29" s="18"/>
      <c r="T29" s="18"/>
      <c r="U29" s="18"/>
      <c r="V29" s="18"/>
      <c r="W29" s="18"/>
      <c r="X29" s="18"/>
      <c r="Y29" s="18"/>
      <c r="Z29" s="18"/>
    </row>
    <row r="30" spans="1:26" ht="13.5" customHeight="1">
      <c r="A30" s="18"/>
      <c r="B30" s="30">
        <v>10</v>
      </c>
      <c r="C30" s="31" t="s">
        <v>601</v>
      </c>
      <c r="D30" s="31" t="s">
        <v>524</v>
      </c>
      <c r="E30" s="31" t="s">
        <v>613</v>
      </c>
      <c r="F30" s="32">
        <v>44946</v>
      </c>
      <c r="G30" s="31" t="s">
        <v>604</v>
      </c>
      <c r="H30" s="33">
        <v>-31</v>
      </c>
      <c r="I30" s="29"/>
      <c r="J30" s="18"/>
      <c r="K30" s="18"/>
      <c r="L30" s="18"/>
      <c r="M30" s="18"/>
      <c r="N30" s="18"/>
      <c r="O30" s="18"/>
      <c r="P30" s="18"/>
      <c r="Q30" s="18"/>
      <c r="R30" s="18"/>
      <c r="S30" s="18"/>
      <c r="T30" s="18"/>
      <c r="U30" s="18"/>
      <c r="V30" s="18"/>
      <c r="W30" s="18"/>
      <c r="X30" s="18"/>
      <c r="Y30" s="18"/>
      <c r="Z30" s="18"/>
    </row>
    <row r="31" spans="1:26" ht="14.25" customHeight="1" thickBot="1">
      <c r="A31" s="18"/>
      <c r="B31" s="18"/>
      <c r="C31" s="17"/>
      <c r="D31" s="17"/>
      <c r="E31" s="17"/>
      <c r="F31" s="17"/>
      <c r="G31" s="17"/>
      <c r="H31" s="18"/>
      <c r="I31" s="18"/>
      <c r="J31" s="18"/>
      <c r="K31" s="18"/>
      <c r="L31" s="18"/>
      <c r="M31" s="18"/>
      <c r="N31" s="18"/>
      <c r="O31" s="18"/>
      <c r="P31" s="18"/>
      <c r="Q31" s="18"/>
      <c r="R31" s="18"/>
      <c r="S31" s="18"/>
      <c r="T31" s="18"/>
      <c r="U31" s="18"/>
      <c r="V31" s="18"/>
      <c r="W31" s="18"/>
      <c r="X31" s="18"/>
      <c r="Y31" s="18"/>
      <c r="Z31" s="18"/>
    </row>
    <row r="32" spans="1:26" ht="14.25" customHeight="1" outlineLevel="1" thickBot="1">
      <c r="A32" s="18"/>
      <c r="B32" s="715" t="s">
        <v>84</v>
      </c>
      <c r="C32" s="716"/>
      <c r="D32" s="716"/>
      <c r="E32" s="716"/>
      <c r="F32" s="716"/>
      <c r="G32" s="716"/>
      <c r="H32" s="717"/>
      <c r="I32" s="18"/>
      <c r="J32" s="18"/>
      <c r="K32" s="18"/>
      <c r="L32" s="18"/>
      <c r="M32" s="18"/>
      <c r="N32" s="18"/>
      <c r="O32" s="18"/>
      <c r="P32" s="18"/>
      <c r="Q32" s="18"/>
      <c r="R32" s="18"/>
      <c r="S32" s="18"/>
      <c r="T32" s="18"/>
      <c r="U32" s="18"/>
      <c r="V32" s="18"/>
      <c r="W32" s="18"/>
      <c r="X32" s="18"/>
      <c r="Y32" s="18"/>
      <c r="Z32" s="18"/>
    </row>
    <row r="33" spans="1:26" ht="60" customHeight="1" outlineLevel="1">
      <c r="A33" s="18"/>
      <c r="B33" s="724" t="s">
        <v>85</v>
      </c>
      <c r="C33" s="725"/>
      <c r="D33" s="713" t="s">
        <v>595</v>
      </c>
      <c r="E33" s="714"/>
      <c r="F33" s="34" t="s">
        <v>86</v>
      </c>
      <c r="G33" s="722" t="s">
        <v>614</v>
      </c>
      <c r="H33" s="723"/>
      <c r="I33" s="18"/>
      <c r="J33" s="18"/>
      <c r="K33" s="18"/>
      <c r="L33" s="18"/>
      <c r="M33" s="18"/>
      <c r="N33" s="18"/>
      <c r="O33" s="18"/>
      <c r="P33" s="18"/>
      <c r="Q33" s="18"/>
      <c r="R33" s="18"/>
      <c r="S33" s="18"/>
      <c r="T33" s="18"/>
      <c r="U33" s="18"/>
      <c r="V33" s="18"/>
      <c r="W33" s="18"/>
      <c r="X33" s="18"/>
      <c r="Y33" s="18"/>
      <c r="Z33" s="18"/>
    </row>
    <row r="34" spans="1:26" ht="14.25" customHeight="1" outlineLevel="1">
      <c r="A34" s="18"/>
      <c r="B34" s="726" t="s">
        <v>87</v>
      </c>
      <c r="C34" s="616"/>
      <c r="D34" s="727" t="s">
        <v>594</v>
      </c>
      <c r="E34" s="613"/>
      <c r="F34" s="35" t="s">
        <v>88</v>
      </c>
      <c r="G34" s="718" t="s">
        <v>615</v>
      </c>
      <c r="H34" s="719"/>
      <c r="I34" s="18"/>
      <c r="J34" s="18"/>
      <c r="K34" s="18"/>
      <c r="L34" s="18"/>
      <c r="M34" s="18"/>
      <c r="N34" s="18"/>
      <c r="O34" s="18"/>
      <c r="P34" s="18"/>
      <c r="Q34" s="18"/>
      <c r="R34" s="18"/>
      <c r="S34" s="18"/>
      <c r="T34" s="18"/>
      <c r="U34" s="18"/>
      <c r="V34" s="18"/>
      <c r="W34" s="18"/>
      <c r="X34" s="18"/>
      <c r="Y34" s="18"/>
      <c r="Z34" s="18"/>
    </row>
    <row r="35" spans="1:26" ht="14.25" customHeight="1" outlineLevel="1">
      <c r="A35" s="18"/>
      <c r="B35" s="712"/>
      <c r="C35" s="616"/>
      <c r="D35" s="728" t="s">
        <v>89</v>
      </c>
      <c r="E35" s="729"/>
      <c r="F35" s="616"/>
      <c r="G35" s="710" t="s">
        <v>90</v>
      </c>
      <c r="H35" s="720" t="s">
        <v>346</v>
      </c>
      <c r="I35" s="18"/>
      <c r="J35" s="18"/>
      <c r="K35" s="18"/>
      <c r="L35" s="18"/>
      <c r="M35" s="18"/>
      <c r="N35" s="18"/>
      <c r="O35" s="18"/>
      <c r="P35" s="18"/>
      <c r="Q35" s="18"/>
      <c r="R35" s="18"/>
      <c r="S35" s="18"/>
      <c r="T35" s="18"/>
      <c r="U35" s="18"/>
      <c r="V35" s="18"/>
      <c r="W35" s="18"/>
      <c r="X35" s="18"/>
      <c r="Y35" s="18"/>
      <c r="Z35" s="18"/>
    </row>
    <row r="36" spans="1:26" ht="25.5" outlineLevel="1">
      <c r="A36" s="18"/>
      <c r="B36" s="712" t="s">
        <v>91</v>
      </c>
      <c r="C36" s="616"/>
      <c r="D36" s="11" t="s">
        <v>92</v>
      </c>
      <c r="E36" s="11" t="s">
        <v>93</v>
      </c>
      <c r="F36" s="11" t="s">
        <v>94</v>
      </c>
      <c r="G36" s="711"/>
      <c r="H36" s="721"/>
      <c r="I36" s="18"/>
      <c r="J36" s="18"/>
      <c r="K36" s="18"/>
      <c r="L36" s="18"/>
      <c r="M36" s="18"/>
      <c r="N36" s="18"/>
      <c r="O36" s="18"/>
      <c r="P36" s="18"/>
      <c r="Q36" s="18"/>
      <c r="R36" s="18"/>
      <c r="S36" s="18"/>
      <c r="T36" s="18"/>
      <c r="U36" s="18"/>
      <c r="V36" s="18"/>
      <c r="W36" s="18"/>
      <c r="X36" s="18"/>
      <c r="Y36" s="18"/>
      <c r="Z36" s="18"/>
    </row>
    <row r="37" spans="1:26" ht="14.25" customHeight="1" outlineLevel="1">
      <c r="A37" s="18"/>
      <c r="B37" s="730">
        <v>44440</v>
      </c>
      <c r="C37" s="731"/>
      <c r="D37" s="206"/>
      <c r="E37" s="206"/>
      <c r="F37" s="206"/>
      <c r="G37" s="207">
        <f>SUM(D37:F37)</f>
        <v>0</v>
      </c>
      <c r="H37" s="208"/>
      <c r="I37" s="18"/>
      <c r="J37" s="18"/>
      <c r="K37" s="18"/>
      <c r="L37" s="18"/>
      <c r="M37" s="18"/>
      <c r="N37" s="18"/>
      <c r="O37" s="18"/>
      <c r="P37" s="18"/>
      <c r="Q37" s="18"/>
      <c r="R37" s="18"/>
      <c r="S37" s="18"/>
      <c r="T37" s="18"/>
      <c r="U37" s="18"/>
      <c r="V37" s="18"/>
      <c r="W37" s="18"/>
      <c r="X37" s="18"/>
      <c r="Y37" s="18"/>
      <c r="Z37" s="18"/>
    </row>
    <row r="38" spans="1:26" ht="14.25" customHeight="1" outlineLevel="1">
      <c r="A38" s="18"/>
      <c r="B38" s="734">
        <f>EDATE(B37,1)</f>
        <v>44470</v>
      </c>
      <c r="C38" s="735"/>
      <c r="D38" s="206"/>
      <c r="E38" s="206"/>
      <c r="F38" s="206"/>
      <c r="G38" s="207">
        <f t="shared" ref="G38:G60" si="0">SUM(D38:F38)</f>
        <v>0</v>
      </c>
      <c r="H38" s="208"/>
      <c r="I38" s="18"/>
      <c r="J38" s="18"/>
      <c r="K38" s="18"/>
      <c r="L38" s="18"/>
      <c r="M38" s="18"/>
      <c r="N38" s="18"/>
      <c r="O38" s="18"/>
      <c r="P38" s="18"/>
      <c r="Q38" s="18"/>
      <c r="R38" s="18"/>
      <c r="S38" s="18"/>
      <c r="T38" s="18"/>
      <c r="U38" s="18"/>
      <c r="V38" s="18"/>
      <c r="W38" s="18"/>
      <c r="X38" s="18"/>
      <c r="Y38" s="18"/>
      <c r="Z38" s="18"/>
    </row>
    <row r="39" spans="1:26" ht="14.25" customHeight="1" outlineLevel="1">
      <c r="A39" s="18"/>
      <c r="B39" s="734">
        <f t="shared" ref="B39:B60" si="1">EDATE(B38,1)</f>
        <v>44501</v>
      </c>
      <c r="C39" s="735"/>
      <c r="D39" s="206"/>
      <c r="E39" s="206"/>
      <c r="F39" s="206"/>
      <c r="G39" s="207">
        <f t="shared" si="0"/>
        <v>0</v>
      </c>
      <c r="H39" s="208"/>
      <c r="I39" s="18"/>
      <c r="J39" s="18"/>
      <c r="K39" s="18"/>
      <c r="L39" s="18"/>
      <c r="M39" s="18"/>
      <c r="N39" s="18"/>
      <c r="O39" s="18"/>
      <c r="P39" s="18"/>
      <c r="Q39" s="18"/>
      <c r="R39" s="18"/>
      <c r="S39" s="18"/>
      <c r="T39" s="18"/>
      <c r="U39" s="18"/>
      <c r="V39" s="18"/>
      <c r="W39" s="18"/>
      <c r="X39" s="18"/>
      <c r="Y39" s="18"/>
      <c r="Z39" s="18"/>
    </row>
    <row r="40" spans="1:26" ht="14.25" customHeight="1" outlineLevel="1">
      <c r="A40" s="18"/>
      <c r="B40" s="734">
        <f t="shared" si="1"/>
        <v>44531</v>
      </c>
      <c r="C40" s="735"/>
      <c r="D40" s="206"/>
      <c r="E40" s="206"/>
      <c r="F40" s="206"/>
      <c r="G40" s="207">
        <f t="shared" si="0"/>
        <v>0</v>
      </c>
      <c r="H40" s="208"/>
      <c r="I40" s="195"/>
      <c r="J40" s="18"/>
      <c r="K40" s="18"/>
      <c r="L40" s="18"/>
      <c r="M40" s="18"/>
      <c r="N40" s="18"/>
      <c r="O40" s="18"/>
      <c r="P40" s="18"/>
      <c r="Q40" s="18"/>
      <c r="R40" s="18"/>
      <c r="S40" s="18"/>
      <c r="T40" s="18"/>
      <c r="U40" s="18"/>
      <c r="V40" s="18"/>
      <c r="W40" s="18"/>
      <c r="X40" s="18"/>
      <c r="Y40" s="18"/>
      <c r="Z40" s="18"/>
    </row>
    <row r="41" spans="1:26" ht="14.25" customHeight="1" outlineLevel="1">
      <c r="A41" s="18"/>
      <c r="B41" s="734">
        <f t="shared" si="1"/>
        <v>44562</v>
      </c>
      <c r="C41" s="735"/>
      <c r="D41" s="206"/>
      <c r="E41" s="206"/>
      <c r="F41" s="206"/>
      <c r="G41" s="207">
        <f t="shared" si="0"/>
        <v>0</v>
      </c>
      <c r="H41" s="208"/>
      <c r="I41" s="18"/>
      <c r="J41" s="18"/>
      <c r="K41" s="18"/>
      <c r="L41" s="18"/>
      <c r="M41" s="18"/>
      <c r="N41" s="18"/>
      <c r="O41" s="18"/>
      <c r="P41" s="18"/>
      <c r="Q41" s="18"/>
      <c r="R41" s="18"/>
      <c r="S41" s="18"/>
      <c r="T41" s="18"/>
      <c r="U41" s="18"/>
      <c r="V41" s="18"/>
      <c r="W41" s="18"/>
      <c r="X41" s="18"/>
      <c r="Y41" s="18"/>
      <c r="Z41" s="18"/>
    </row>
    <row r="42" spans="1:26" ht="14.25" customHeight="1" outlineLevel="1">
      <c r="A42" s="18"/>
      <c r="B42" s="734">
        <f t="shared" si="1"/>
        <v>44593</v>
      </c>
      <c r="C42" s="735"/>
      <c r="D42" s="206"/>
      <c r="E42" s="206"/>
      <c r="F42" s="206"/>
      <c r="G42" s="207">
        <f t="shared" si="0"/>
        <v>0</v>
      </c>
      <c r="H42" s="208"/>
      <c r="I42" s="18"/>
      <c r="J42" s="18"/>
      <c r="K42" s="18"/>
      <c r="L42" s="18"/>
      <c r="M42" s="18"/>
      <c r="N42" s="18"/>
      <c r="O42" s="18"/>
      <c r="P42" s="18"/>
      <c r="Q42" s="18"/>
      <c r="R42" s="18"/>
      <c r="S42" s="18"/>
      <c r="T42" s="18"/>
      <c r="U42" s="18"/>
      <c r="V42" s="18"/>
      <c r="W42" s="18"/>
      <c r="X42" s="18"/>
      <c r="Y42" s="18"/>
      <c r="Z42" s="18"/>
    </row>
    <row r="43" spans="1:26" ht="14.25" customHeight="1" outlineLevel="1">
      <c r="A43" s="192"/>
      <c r="B43" s="734">
        <f t="shared" si="1"/>
        <v>44621</v>
      </c>
      <c r="C43" s="735"/>
      <c r="D43" s="206"/>
      <c r="E43" s="206"/>
      <c r="G43" s="207">
        <f t="shared" si="0"/>
        <v>0</v>
      </c>
      <c r="H43" s="208"/>
      <c r="I43" s="192"/>
      <c r="J43" s="192"/>
      <c r="K43" s="192"/>
      <c r="L43" s="192"/>
      <c r="M43" s="192"/>
      <c r="N43" s="192"/>
      <c r="O43" s="192"/>
      <c r="P43" s="192"/>
      <c r="Q43" s="192"/>
      <c r="R43" s="192"/>
      <c r="S43" s="192"/>
      <c r="T43" s="192"/>
      <c r="U43" s="192"/>
      <c r="V43" s="192"/>
      <c r="W43" s="192"/>
      <c r="X43" s="192"/>
      <c r="Y43" s="192"/>
      <c r="Z43" s="192"/>
    </row>
    <row r="44" spans="1:26" ht="14.25" customHeight="1" outlineLevel="1">
      <c r="A44" s="192"/>
      <c r="B44" s="734">
        <f t="shared" si="1"/>
        <v>44652</v>
      </c>
      <c r="C44" s="735"/>
      <c r="D44" s="206"/>
      <c r="E44" s="206"/>
      <c r="F44" s="206"/>
      <c r="G44" s="207">
        <f>SUM(D44:F44)</f>
        <v>0</v>
      </c>
      <c r="H44" s="208"/>
      <c r="I44" s="192"/>
      <c r="J44" s="192"/>
      <c r="K44" s="192"/>
      <c r="L44" s="192"/>
      <c r="M44" s="192"/>
      <c r="N44" s="192"/>
      <c r="O44" s="192"/>
      <c r="P44" s="192"/>
      <c r="Q44" s="192"/>
      <c r="R44" s="192"/>
      <c r="S44" s="192"/>
      <c r="T44" s="192"/>
      <c r="U44" s="192"/>
      <c r="V44" s="192"/>
      <c r="W44" s="192"/>
      <c r="X44" s="192"/>
      <c r="Y44" s="192"/>
      <c r="Z44" s="192"/>
    </row>
    <row r="45" spans="1:26" ht="14.25" customHeight="1" outlineLevel="1">
      <c r="A45" s="192"/>
      <c r="B45" s="734">
        <f t="shared" si="1"/>
        <v>44682</v>
      </c>
      <c r="C45" s="735"/>
      <c r="D45" s="206"/>
      <c r="E45" s="206"/>
      <c r="F45" s="206"/>
      <c r="G45" s="207">
        <f t="shared" si="0"/>
        <v>0</v>
      </c>
      <c r="H45" s="208"/>
      <c r="I45" s="192"/>
      <c r="J45" s="192"/>
      <c r="K45" s="192"/>
      <c r="L45" s="192"/>
      <c r="M45" s="192"/>
      <c r="N45" s="192"/>
      <c r="O45" s="192"/>
      <c r="P45" s="192"/>
      <c r="Q45" s="192"/>
      <c r="R45" s="192"/>
      <c r="S45" s="192"/>
      <c r="T45" s="192"/>
      <c r="U45" s="192"/>
      <c r="V45" s="192"/>
      <c r="W45" s="192"/>
      <c r="X45" s="192"/>
      <c r="Y45" s="192"/>
      <c r="Z45" s="192"/>
    </row>
    <row r="46" spans="1:26" ht="14.25" customHeight="1" outlineLevel="1">
      <c r="A46" s="192"/>
      <c r="B46" s="734">
        <f t="shared" si="1"/>
        <v>44713</v>
      </c>
      <c r="C46" s="735"/>
      <c r="D46" s="206"/>
      <c r="E46" s="206"/>
      <c r="F46" s="206"/>
      <c r="G46" s="207">
        <f t="shared" si="0"/>
        <v>0</v>
      </c>
      <c r="H46" s="208"/>
      <c r="I46" s="192"/>
      <c r="J46" s="192"/>
      <c r="K46" s="192"/>
      <c r="L46" s="192"/>
      <c r="M46" s="192"/>
      <c r="N46" s="192"/>
      <c r="O46" s="192"/>
      <c r="P46" s="192"/>
      <c r="Q46" s="192"/>
      <c r="R46" s="192"/>
      <c r="S46" s="192"/>
      <c r="T46" s="192"/>
      <c r="U46" s="192"/>
      <c r="V46" s="192"/>
      <c r="W46" s="192"/>
      <c r="X46" s="192"/>
      <c r="Y46" s="192"/>
      <c r="Z46" s="192"/>
    </row>
    <row r="47" spans="1:26" ht="14.25" customHeight="1" outlineLevel="1">
      <c r="A47" s="192"/>
      <c r="B47" s="734">
        <f t="shared" si="1"/>
        <v>44743</v>
      </c>
      <c r="C47" s="735"/>
      <c r="D47" s="206"/>
      <c r="E47" s="206"/>
      <c r="F47" s="206"/>
      <c r="G47" s="207">
        <f t="shared" si="0"/>
        <v>0</v>
      </c>
      <c r="H47" s="208"/>
      <c r="I47" s="192"/>
      <c r="J47" s="192"/>
      <c r="K47" s="192"/>
      <c r="L47" s="192"/>
      <c r="M47" s="192"/>
      <c r="N47" s="192"/>
      <c r="O47" s="192"/>
      <c r="P47" s="192"/>
      <c r="Q47" s="192"/>
      <c r="R47" s="192"/>
      <c r="S47" s="192"/>
      <c r="T47" s="192"/>
      <c r="U47" s="192"/>
      <c r="V47" s="192"/>
      <c r="W47" s="192"/>
      <c r="X47" s="192"/>
      <c r="Y47" s="192"/>
      <c r="Z47" s="192"/>
    </row>
    <row r="48" spans="1:26" ht="14.25" customHeight="1" outlineLevel="1">
      <c r="A48" s="192"/>
      <c r="B48" s="734">
        <f t="shared" si="1"/>
        <v>44774</v>
      </c>
      <c r="C48" s="735"/>
      <c r="D48" s="206"/>
      <c r="E48" s="206"/>
      <c r="F48" s="206"/>
      <c r="G48" s="207">
        <f>SUM(D48:F48)</f>
        <v>0</v>
      </c>
      <c r="H48" s="208"/>
      <c r="I48" s="192"/>
      <c r="J48" s="192"/>
      <c r="K48" s="192"/>
      <c r="L48" s="192"/>
      <c r="M48" s="192"/>
      <c r="N48" s="192"/>
      <c r="O48" s="192"/>
      <c r="P48" s="192"/>
      <c r="Q48" s="192" t="s">
        <v>521</v>
      </c>
      <c r="R48" s="192" t="s">
        <v>522</v>
      </c>
      <c r="S48" s="192" t="s">
        <v>222</v>
      </c>
      <c r="T48" s="192"/>
      <c r="U48" s="192"/>
      <c r="V48" s="192"/>
      <c r="W48" s="192"/>
      <c r="X48" s="192"/>
      <c r="Y48" s="192"/>
      <c r="Z48" s="192"/>
    </row>
    <row r="49" spans="1:29" ht="14.25" customHeight="1" outlineLevel="1">
      <c r="A49" s="18"/>
      <c r="B49" s="738">
        <f t="shared" si="1"/>
        <v>44805</v>
      </c>
      <c r="C49" s="739"/>
      <c r="D49" s="206"/>
      <c r="E49" s="206"/>
      <c r="F49" s="206"/>
      <c r="G49" s="207">
        <f t="shared" si="0"/>
        <v>0</v>
      </c>
      <c r="H49" s="208"/>
      <c r="I49" s="18"/>
      <c r="J49" s="18"/>
      <c r="K49" s="18"/>
      <c r="L49" s="18"/>
      <c r="M49" s="18"/>
      <c r="N49" s="18"/>
      <c r="O49" s="18"/>
      <c r="P49" s="18"/>
      <c r="Q49" s="18" t="s">
        <v>523</v>
      </c>
      <c r="R49" s="301">
        <f>SUM(G37:G48)</f>
        <v>0</v>
      </c>
      <c r="S49" s="301">
        <f>SUM(H37:H48)</f>
        <v>0</v>
      </c>
      <c r="T49" s="18"/>
      <c r="U49" s="18"/>
      <c r="V49" s="18"/>
      <c r="W49" s="18"/>
      <c r="X49" s="18"/>
      <c r="Y49" s="18"/>
      <c r="Z49" s="18"/>
    </row>
    <row r="50" spans="1:29" ht="14.25" customHeight="1" outlineLevel="1">
      <c r="A50" s="18"/>
      <c r="B50" s="732">
        <f t="shared" si="1"/>
        <v>44835</v>
      </c>
      <c r="C50" s="733"/>
      <c r="D50" s="206"/>
      <c r="E50" s="206"/>
      <c r="F50" s="206"/>
      <c r="G50" s="207">
        <f t="shared" si="0"/>
        <v>0</v>
      </c>
      <c r="H50" s="208"/>
      <c r="I50" s="18"/>
      <c r="J50" s="18"/>
      <c r="K50" s="18"/>
      <c r="L50" s="18"/>
      <c r="M50" s="18"/>
      <c r="N50" s="18"/>
      <c r="O50" s="18"/>
      <c r="P50" s="18"/>
      <c r="Q50" s="18" t="s">
        <v>524</v>
      </c>
      <c r="R50" s="301">
        <f>SUM(G49:G60)</f>
        <v>380115741.87</v>
      </c>
      <c r="S50" s="301">
        <f>SUM(H49:H60)</f>
        <v>0</v>
      </c>
      <c r="T50" s="18"/>
      <c r="U50" s="18"/>
      <c r="V50" s="18"/>
      <c r="W50" s="18"/>
      <c r="X50" s="18"/>
      <c r="Y50" s="18"/>
      <c r="Z50" s="18"/>
    </row>
    <row r="51" spans="1:29" ht="14.25" customHeight="1" outlineLevel="1">
      <c r="A51" s="192"/>
      <c r="B51" s="732">
        <f t="shared" si="1"/>
        <v>44866</v>
      </c>
      <c r="C51" s="733"/>
      <c r="D51" s="206"/>
      <c r="E51" s="206"/>
      <c r="F51" s="206"/>
      <c r="G51" s="207">
        <f t="shared" si="0"/>
        <v>0</v>
      </c>
      <c r="H51" s="208"/>
      <c r="I51" s="192"/>
      <c r="J51" s="192"/>
      <c r="K51" s="192"/>
      <c r="L51" s="192"/>
      <c r="M51" s="192"/>
      <c r="N51" s="192"/>
      <c r="O51" s="192"/>
      <c r="P51" s="192"/>
      <c r="Q51" s="192"/>
      <c r="R51" s="192"/>
      <c r="S51" s="192"/>
      <c r="T51" s="192"/>
      <c r="U51" s="192"/>
      <c r="V51" s="192"/>
      <c r="W51" s="192"/>
      <c r="X51" s="192"/>
      <c r="Y51" s="192"/>
      <c r="Z51" s="192"/>
    </row>
    <row r="52" spans="1:29" ht="14.25" customHeight="1" outlineLevel="1">
      <c r="A52" s="192"/>
      <c r="B52" s="732">
        <f t="shared" si="1"/>
        <v>44896</v>
      </c>
      <c r="C52" s="733"/>
      <c r="D52" s="206"/>
      <c r="E52" s="206"/>
      <c r="F52" s="206"/>
      <c r="G52" s="207">
        <f t="shared" si="0"/>
        <v>0</v>
      </c>
      <c r="H52" s="208"/>
      <c r="I52" s="192"/>
      <c r="J52" s="192"/>
      <c r="K52" s="192"/>
      <c r="L52" s="192"/>
      <c r="M52" s="192"/>
      <c r="N52" s="192"/>
      <c r="O52" s="192"/>
      <c r="P52" s="192"/>
      <c r="Q52" s="192"/>
      <c r="R52" s="192"/>
      <c r="S52" s="192"/>
      <c r="T52" s="192"/>
      <c r="U52" s="192"/>
      <c r="V52" s="192"/>
      <c r="W52" s="192"/>
      <c r="X52" s="192"/>
      <c r="Y52" s="192"/>
      <c r="Z52" s="192"/>
    </row>
    <row r="53" spans="1:29" ht="14.25" customHeight="1" outlineLevel="1">
      <c r="A53" s="192"/>
      <c r="B53" s="732">
        <f t="shared" si="1"/>
        <v>44927</v>
      </c>
      <c r="C53" s="733"/>
      <c r="D53" s="206"/>
      <c r="E53" s="206"/>
      <c r="F53" s="206"/>
      <c r="G53" s="207">
        <f t="shared" si="0"/>
        <v>0</v>
      </c>
      <c r="H53" s="208"/>
      <c r="I53" s="192"/>
      <c r="J53" s="192"/>
      <c r="K53" s="192"/>
      <c r="L53" s="192"/>
      <c r="M53" s="192"/>
      <c r="N53" s="192"/>
      <c r="O53" s="192"/>
      <c r="P53" s="192"/>
      <c r="Q53" s="192"/>
      <c r="R53" s="192"/>
      <c r="S53" s="192"/>
      <c r="T53" s="192"/>
      <c r="U53" s="192"/>
      <c r="V53" s="192"/>
      <c r="W53" s="192"/>
      <c r="X53" s="192"/>
      <c r="Y53" s="192"/>
      <c r="Z53" s="192"/>
    </row>
    <row r="54" spans="1:29" ht="14.25" customHeight="1" outlineLevel="1">
      <c r="A54" s="192"/>
      <c r="B54" s="732">
        <f t="shared" si="1"/>
        <v>44958</v>
      </c>
      <c r="C54" s="733"/>
      <c r="D54" s="206"/>
      <c r="E54" s="206"/>
      <c r="F54" s="206"/>
      <c r="G54" s="207">
        <f t="shared" si="0"/>
        <v>0</v>
      </c>
      <c r="H54" s="208"/>
      <c r="I54" s="192"/>
      <c r="J54" s="192"/>
      <c r="K54" s="192"/>
      <c r="L54" s="192"/>
      <c r="M54" s="192"/>
      <c r="N54" s="192"/>
      <c r="O54" s="192"/>
      <c r="P54" s="192"/>
      <c r="Q54" s="192" t="s">
        <v>522</v>
      </c>
      <c r="R54" s="302">
        <f>B37</f>
        <v>44440</v>
      </c>
      <c r="S54" s="302">
        <f>B38</f>
        <v>44470</v>
      </c>
      <c r="T54" s="302">
        <f>B39</f>
        <v>44501</v>
      </c>
      <c r="U54" s="302">
        <f>B40</f>
        <v>44531</v>
      </c>
      <c r="V54" s="302">
        <f>B41</f>
        <v>44562</v>
      </c>
      <c r="W54" s="302">
        <f>B42</f>
        <v>44593</v>
      </c>
      <c r="X54" s="302">
        <f>B43</f>
        <v>44621</v>
      </c>
      <c r="Y54" s="302">
        <f>B44</f>
        <v>44652</v>
      </c>
      <c r="Z54" s="302">
        <f>B45</f>
        <v>44682</v>
      </c>
      <c r="AA54" s="302">
        <f>B46</f>
        <v>44713</v>
      </c>
      <c r="AB54" s="302">
        <f>B47</f>
        <v>44743</v>
      </c>
      <c r="AC54" s="302">
        <f>B48</f>
        <v>44774</v>
      </c>
    </row>
    <row r="55" spans="1:29" ht="14.25" customHeight="1" outlineLevel="1">
      <c r="A55" s="18"/>
      <c r="B55" s="732">
        <f t="shared" si="1"/>
        <v>44986</v>
      </c>
      <c r="C55" s="733"/>
      <c r="D55" s="206"/>
      <c r="E55" s="206"/>
      <c r="F55" s="206"/>
      <c r="G55" s="207">
        <f t="shared" si="0"/>
        <v>0</v>
      </c>
      <c r="H55" s="208"/>
      <c r="I55" s="18"/>
      <c r="J55" s="18"/>
      <c r="K55" s="18"/>
      <c r="L55" s="18"/>
      <c r="M55" s="18"/>
      <c r="N55" s="18"/>
      <c r="O55" s="18"/>
      <c r="P55" s="18"/>
      <c r="Q55" s="18" t="s">
        <v>523</v>
      </c>
      <c r="R55" s="301">
        <f>G37</f>
        <v>0</v>
      </c>
      <c r="S55" s="301">
        <f>G38</f>
        <v>0</v>
      </c>
      <c r="T55" s="301">
        <f>G39</f>
        <v>0</v>
      </c>
      <c r="U55" s="301">
        <f>G40</f>
        <v>0</v>
      </c>
      <c r="V55" s="301">
        <f>G41</f>
        <v>0</v>
      </c>
      <c r="W55" s="301">
        <f>G42</f>
        <v>0</v>
      </c>
      <c r="X55" s="301">
        <f>G43</f>
        <v>0</v>
      </c>
      <c r="Y55" s="301">
        <f>G44</f>
        <v>0</v>
      </c>
      <c r="Z55" s="301">
        <f>G45</f>
        <v>0</v>
      </c>
      <c r="AA55" s="301">
        <f>G46</f>
        <v>0</v>
      </c>
      <c r="AB55" s="301">
        <f>G47</f>
        <v>0</v>
      </c>
      <c r="AC55" s="301">
        <f>G48</f>
        <v>0</v>
      </c>
    </row>
    <row r="56" spans="1:29" ht="14.25" customHeight="1" outlineLevel="1">
      <c r="A56" s="18"/>
      <c r="B56" s="732">
        <f t="shared" si="1"/>
        <v>45017</v>
      </c>
      <c r="C56" s="733"/>
      <c r="D56" s="206">
        <v>8431041</v>
      </c>
      <c r="E56" s="206">
        <v>0</v>
      </c>
      <c r="F56" s="206">
        <v>0</v>
      </c>
      <c r="G56" s="207">
        <f t="shared" si="0"/>
        <v>8431041</v>
      </c>
      <c r="H56" s="208"/>
      <c r="I56" s="18"/>
      <c r="J56" s="18"/>
      <c r="K56" s="18"/>
      <c r="L56" s="18"/>
      <c r="M56" s="18"/>
      <c r="N56" s="18"/>
      <c r="O56" s="18"/>
      <c r="P56" s="18"/>
      <c r="Q56" s="18" t="s">
        <v>524</v>
      </c>
      <c r="R56" s="301">
        <f>G49</f>
        <v>0</v>
      </c>
      <c r="S56" s="301">
        <f>G50</f>
        <v>0</v>
      </c>
      <c r="T56" s="301">
        <f>G51</f>
        <v>0</v>
      </c>
      <c r="U56" s="301">
        <f>G52</f>
        <v>0</v>
      </c>
      <c r="V56" s="301">
        <f>G53</f>
        <v>0</v>
      </c>
      <c r="W56" s="301">
        <f>G54</f>
        <v>0</v>
      </c>
      <c r="X56" s="301">
        <f>G55</f>
        <v>0</v>
      </c>
      <c r="Y56" s="301">
        <f>G56</f>
        <v>8431041</v>
      </c>
      <c r="Z56" s="301">
        <f>G57</f>
        <v>15235120</v>
      </c>
      <c r="AA56" s="301">
        <f>G58</f>
        <v>8465212.6799999997</v>
      </c>
      <c r="AB56" s="301">
        <f>G59</f>
        <v>13647460.67</v>
      </c>
      <c r="AC56" s="301">
        <f>G60</f>
        <v>334336907.51999998</v>
      </c>
    </row>
    <row r="57" spans="1:29" ht="14.25" customHeight="1" outlineLevel="1">
      <c r="A57" s="18"/>
      <c r="B57" s="732">
        <f t="shared" si="1"/>
        <v>45047</v>
      </c>
      <c r="C57" s="733"/>
      <c r="D57" s="206">
        <v>15235120</v>
      </c>
      <c r="E57" s="206">
        <v>0</v>
      </c>
      <c r="F57" s="206">
        <v>0</v>
      </c>
      <c r="G57" s="207">
        <f t="shared" si="0"/>
        <v>15235120</v>
      </c>
      <c r="H57" s="208"/>
      <c r="I57" s="18"/>
      <c r="J57" s="18"/>
      <c r="K57" s="18"/>
      <c r="L57" s="18"/>
      <c r="M57" s="18"/>
      <c r="N57" s="18"/>
      <c r="O57" s="18"/>
      <c r="P57" s="18"/>
      <c r="Q57" s="18"/>
      <c r="R57" s="18"/>
      <c r="S57" s="18"/>
      <c r="T57" s="18"/>
      <c r="U57" s="18"/>
      <c r="V57" s="18"/>
      <c r="W57" s="18"/>
      <c r="X57" s="18"/>
      <c r="Y57" s="18"/>
      <c r="Z57" s="18"/>
    </row>
    <row r="58" spans="1:29" ht="14.25" customHeight="1" outlineLevel="1">
      <c r="A58" s="18"/>
      <c r="B58" s="732">
        <f t="shared" si="1"/>
        <v>45078</v>
      </c>
      <c r="C58" s="733"/>
      <c r="D58" s="206">
        <v>8465212.6799999997</v>
      </c>
      <c r="E58" s="206">
        <v>0</v>
      </c>
      <c r="F58" s="206">
        <v>0</v>
      </c>
      <c r="G58" s="207">
        <f t="shared" si="0"/>
        <v>8465212.6799999997</v>
      </c>
      <c r="H58" s="208"/>
      <c r="I58" s="18"/>
      <c r="J58" s="18"/>
      <c r="K58" s="18"/>
      <c r="L58" s="18"/>
      <c r="M58" s="18"/>
      <c r="N58" s="18"/>
      <c r="O58" s="18"/>
      <c r="P58" s="18"/>
      <c r="Q58" s="18"/>
      <c r="R58" s="18"/>
      <c r="S58" s="18"/>
      <c r="T58" s="18"/>
      <c r="U58" s="18"/>
      <c r="V58" s="18"/>
      <c r="W58" s="18"/>
      <c r="X58" s="18"/>
      <c r="Y58" s="18"/>
      <c r="Z58" s="18"/>
    </row>
    <row r="59" spans="1:29" ht="14.25" customHeight="1" outlineLevel="1">
      <c r="A59" s="192"/>
      <c r="B59" s="732">
        <f t="shared" si="1"/>
        <v>45108</v>
      </c>
      <c r="C59" s="733"/>
      <c r="D59" s="206">
        <v>13647460.67</v>
      </c>
      <c r="E59" s="206">
        <v>0</v>
      </c>
      <c r="F59" s="206">
        <v>0</v>
      </c>
      <c r="G59" s="207">
        <f t="shared" si="0"/>
        <v>13647460.67</v>
      </c>
      <c r="H59" s="208"/>
      <c r="I59" s="192"/>
      <c r="J59" s="192"/>
      <c r="K59" s="192"/>
      <c r="L59" s="192"/>
      <c r="M59" s="192"/>
      <c r="N59" s="192"/>
      <c r="O59" s="192"/>
      <c r="P59" s="192"/>
      <c r="Q59" s="192" t="s">
        <v>222</v>
      </c>
      <c r="R59" s="302">
        <f>B37</f>
        <v>44440</v>
      </c>
      <c r="S59" s="302">
        <f>B38</f>
        <v>44470</v>
      </c>
      <c r="T59" s="302">
        <f>B39</f>
        <v>44501</v>
      </c>
      <c r="U59" s="302">
        <f>B40</f>
        <v>44531</v>
      </c>
      <c r="V59" s="302">
        <f>B41</f>
        <v>44562</v>
      </c>
      <c r="W59" s="302">
        <f>B42</f>
        <v>44593</v>
      </c>
      <c r="X59" s="302">
        <f>B43</f>
        <v>44621</v>
      </c>
      <c r="Y59" s="302">
        <f>B44</f>
        <v>44652</v>
      </c>
      <c r="Z59" s="302">
        <f>B45</f>
        <v>44682</v>
      </c>
      <c r="AA59" s="302">
        <f>B46</f>
        <v>44713</v>
      </c>
      <c r="AB59" s="302">
        <f>B47</f>
        <v>44743</v>
      </c>
      <c r="AC59" s="302">
        <f>B48</f>
        <v>44774</v>
      </c>
    </row>
    <row r="60" spans="1:29" ht="14.25" customHeight="1" outlineLevel="1" thickBot="1">
      <c r="A60" s="192"/>
      <c r="B60" s="740">
        <f t="shared" si="1"/>
        <v>45139</v>
      </c>
      <c r="C60" s="741"/>
      <c r="D60" s="206">
        <v>334281193.13999999</v>
      </c>
      <c r="E60" s="206">
        <v>55714.38</v>
      </c>
      <c r="F60" s="206">
        <v>0</v>
      </c>
      <c r="G60" s="207">
        <f t="shared" si="0"/>
        <v>334336907.51999998</v>
      </c>
      <c r="H60" s="208"/>
      <c r="I60" s="192"/>
      <c r="J60" s="192"/>
      <c r="K60" s="192"/>
      <c r="L60" s="192"/>
      <c r="M60" s="192"/>
      <c r="N60" s="192"/>
      <c r="O60" s="192"/>
      <c r="P60" s="192"/>
      <c r="Q60" s="18" t="s">
        <v>523</v>
      </c>
      <c r="R60" s="301">
        <f>H37</f>
        <v>0</v>
      </c>
      <c r="S60" s="301">
        <f>H38</f>
        <v>0</v>
      </c>
      <c r="T60" s="301">
        <f>H39</f>
        <v>0</v>
      </c>
      <c r="U60" s="301">
        <f>H40</f>
        <v>0</v>
      </c>
      <c r="V60" s="301">
        <f>H41</f>
        <v>0</v>
      </c>
      <c r="W60" s="301">
        <f>H42</f>
        <v>0</v>
      </c>
      <c r="X60" s="301">
        <f>H43</f>
        <v>0</v>
      </c>
      <c r="Y60" s="301">
        <f>H44</f>
        <v>0</v>
      </c>
      <c r="Z60" s="301">
        <f>H45</f>
        <v>0</v>
      </c>
      <c r="AA60" s="301">
        <f>H46</f>
        <v>0</v>
      </c>
      <c r="AB60" s="301">
        <f>H47</f>
        <v>0</v>
      </c>
      <c r="AC60" s="301">
        <f>H48</f>
        <v>0</v>
      </c>
    </row>
    <row r="61" spans="1:29" ht="14.25" customHeight="1" outlineLevel="1" thickBot="1">
      <c r="A61" s="18"/>
      <c r="B61" s="736" t="s">
        <v>95</v>
      </c>
      <c r="C61" s="737"/>
      <c r="D61" s="193">
        <f>SUM(D37:D60)</f>
        <v>380060027.49000001</v>
      </c>
      <c r="E61" s="193">
        <f t="shared" ref="E61:H61" si="2">SUM(E37:E60)</f>
        <v>55714.38</v>
      </c>
      <c r="F61" s="193">
        <f t="shared" si="2"/>
        <v>0</v>
      </c>
      <c r="G61" s="193">
        <f t="shared" si="2"/>
        <v>380115741.87</v>
      </c>
      <c r="H61" s="194">
        <f t="shared" si="2"/>
        <v>0</v>
      </c>
      <c r="I61" s="18"/>
      <c r="J61" s="18"/>
      <c r="K61" s="18"/>
      <c r="L61" s="18"/>
      <c r="M61" s="18"/>
      <c r="N61" s="18"/>
      <c r="O61" s="18"/>
      <c r="P61" s="18"/>
      <c r="Q61" s="18" t="s">
        <v>524</v>
      </c>
      <c r="R61" s="301">
        <f>H49</f>
        <v>0</v>
      </c>
      <c r="S61" s="301">
        <f>H50</f>
        <v>0</v>
      </c>
      <c r="T61" s="301">
        <f>H51</f>
        <v>0</v>
      </c>
      <c r="U61" s="301">
        <f>H52</f>
        <v>0</v>
      </c>
      <c r="V61" s="301">
        <f>H53</f>
        <v>0</v>
      </c>
      <c r="W61" s="301">
        <f>H54</f>
        <v>0</v>
      </c>
      <c r="X61" s="301">
        <f>H55</f>
        <v>0</v>
      </c>
      <c r="Y61" s="301">
        <f>H56</f>
        <v>0</v>
      </c>
      <c r="Z61" s="301">
        <f>H57</f>
        <v>0</v>
      </c>
      <c r="AA61" s="301">
        <f>H58</f>
        <v>0</v>
      </c>
      <c r="AB61" s="301">
        <f>H59</f>
        <v>0</v>
      </c>
      <c r="AC61" s="301">
        <f>H60</f>
        <v>0</v>
      </c>
    </row>
    <row r="62" spans="1:29" ht="14.25" customHeight="1">
      <c r="A62" s="18"/>
      <c r="B62" s="18"/>
      <c r="C62" s="17"/>
      <c r="D62" s="17"/>
      <c r="E62" s="17"/>
      <c r="F62" s="17"/>
      <c r="G62" s="17"/>
      <c r="H62" s="18"/>
      <c r="I62" s="18"/>
      <c r="J62" s="18"/>
      <c r="K62" s="18"/>
      <c r="L62" s="18"/>
      <c r="M62" s="18"/>
      <c r="N62" s="18"/>
      <c r="O62" s="18"/>
      <c r="P62" s="18"/>
      <c r="Q62" s="18"/>
      <c r="R62" s="18"/>
      <c r="S62" s="18"/>
      <c r="T62" s="18"/>
      <c r="U62" s="18"/>
      <c r="V62" s="18"/>
      <c r="W62" s="18"/>
      <c r="X62" s="18"/>
      <c r="Y62" s="18"/>
      <c r="Z62" s="18"/>
    </row>
    <row r="63" spans="1:29" ht="14.25" customHeight="1">
      <c r="A63" s="18"/>
      <c r="B63" s="18"/>
      <c r="C63" s="17"/>
      <c r="D63" s="17"/>
      <c r="E63" s="17"/>
      <c r="F63" s="17"/>
      <c r="G63" s="17"/>
      <c r="H63" s="18"/>
      <c r="I63" s="18"/>
      <c r="J63" s="18"/>
      <c r="K63" s="18"/>
      <c r="L63" s="18"/>
      <c r="M63" s="18"/>
      <c r="N63" s="18"/>
      <c r="O63" s="18"/>
      <c r="P63" s="18"/>
      <c r="Q63" s="18"/>
      <c r="R63" s="18"/>
      <c r="S63" s="18"/>
      <c r="T63" s="18"/>
      <c r="U63" s="18"/>
      <c r="V63" s="18"/>
      <c r="W63" s="18"/>
      <c r="X63" s="18"/>
      <c r="Y63" s="18"/>
      <c r="Z63" s="18"/>
    </row>
    <row r="64" spans="1:29" ht="14.25" customHeight="1">
      <c r="A64" s="18"/>
      <c r="B64" s="18"/>
      <c r="C64" s="17"/>
      <c r="D64" s="17"/>
      <c r="E64" s="17"/>
      <c r="F64" s="17"/>
      <c r="G64" s="17"/>
      <c r="H64" s="18"/>
      <c r="I64" s="18"/>
      <c r="J64" s="18"/>
      <c r="K64" s="18"/>
      <c r="L64" s="18"/>
      <c r="M64" s="18"/>
      <c r="N64" s="18"/>
      <c r="O64" s="18"/>
      <c r="P64" s="18"/>
      <c r="Q64" s="18"/>
      <c r="R64" s="18"/>
      <c r="S64" s="18"/>
      <c r="T64" s="18"/>
      <c r="U64" s="18"/>
      <c r="V64" s="18"/>
      <c r="W64" s="18"/>
      <c r="X64" s="18"/>
      <c r="Y64" s="18"/>
      <c r="Z64" s="18"/>
    </row>
    <row r="65" spans="1:26" ht="14.25" customHeight="1">
      <c r="A65" s="18"/>
      <c r="B65" s="18"/>
      <c r="C65" s="17"/>
      <c r="D65" s="17"/>
      <c r="E65" s="17"/>
      <c r="F65" s="17"/>
      <c r="G65" s="17"/>
      <c r="H65" s="18"/>
      <c r="I65" s="18"/>
      <c r="J65" s="18"/>
      <c r="K65" s="18"/>
      <c r="L65" s="18"/>
      <c r="M65" s="18"/>
      <c r="N65" s="18"/>
      <c r="O65" s="18"/>
      <c r="P65" s="18"/>
      <c r="Q65" s="18"/>
      <c r="R65" s="18"/>
      <c r="S65" s="18"/>
      <c r="T65" s="18"/>
      <c r="U65" s="18"/>
      <c r="V65" s="18"/>
      <c r="W65" s="18"/>
      <c r="X65" s="18"/>
      <c r="Y65" s="18"/>
      <c r="Z65" s="18"/>
    </row>
    <row r="66" spans="1:26" ht="14.25" customHeight="1">
      <c r="A66" s="18"/>
      <c r="B66" s="18"/>
      <c r="C66" s="17"/>
      <c r="D66" s="17"/>
      <c r="E66" s="17"/>
      <c r="F66" s="17"/>
      <c r="G66" s="17"/>
      <c r="H66" s="18"/>
      <c r="I66" s="18"/>
      <c r="J66" s="18"/>
      <c r="K66" s="18"/>
      <c r="L66" s="18"/>
      <c r="M66" s="18"/>
      <c r="N66" s="18"/>
      <c r="O66" s="18"/>
      <c r="P66" s="18"/>
      <c r="Q66" s="18"/>
      <c r="R66" s="18"/>
      <c r="S66" s="18"/>
      <c r="T66" s="18"/>
      <c r="U66" s="18"/>
      <c r="V66" s="18"/>
      <c r="W66" s="18"/>
      <c r="X66" s="18"/>
      <c r="Y66" s="18"/>
      <c r="Z66" s="18"/>
    </row>
    <row r="67" spans="1:26" ht="14.25" customHeight="1">
      <c r="A67" s="18"/>
      <c r="B67" s="18"/>
      <c r="C67" s="17"/>
      <c r="D67" s="17"/>
      <c r="E67" s="17"/>
      <c r="F67" s="17"/>
      <c r="G67" s="17"/>
      <c r="H67" s="18"/>
      <c r="I67" s="18"/>
      <c r="J67" s="18"/>
      <c r="K67" s="18"/>
      <c r="L67" s="18"/>
      <c r="M67" s="18"/>
      <c r="N67" s="18"/>
      <c r="O67" s="18"/>
      <c r="P67" s="18"/>
      <c r="Q67" s="18"/>
      <c r="R67" s="18"/>
      <c r="S67" s="18"/>
      <c r="T67" s="18"/>
      <c r="U67" s="18"/>
      <c r="V67" s="18"/>
      <c r="W67" s="18"/>
      <c r="X67" s="18"/>
      <c r="Y67" s="18"/>
      <c r="Z67" s="18"/>
    </row>
    <row r="68" spans="1:26" ht="14.25" customHeight="1">
      <c r="A68" s="18"/>
      <c r="B68" s="18"/>
      <c r="C68" s="17"/>
      <c r="D68" s="17"/>
      <c r="E68" s="17"/>
      <c r="F68" s="17"/>
      <c r="G68" s="17"/>
      <c r="H68" s="18"/>
      <c r="I68" s="18"/>
      <c r="J68" s="18"/>
      <c r="K68" s="18"/>
      <c r="L68" s="18"/>
      <c r="M68" s="18"/>
      <c r="N68" s="18"/>
      <c r="O68" s="18"/>
      <c r="P68" s="18"/>
      <c r="Q68" s="18"/>
      <c r="R68" s="18"/>
      <c r="S68" s="18"/>
      <c r="T68" s="18"/>
      <c r="U68" s="18"/>
      <c r="V68" s="18"/>
      <c r="W68" s="18"/>
      <c r="X68" s="18"/>
      <c r="Y68" s="18"/>
      <c r="Z68" s="18"/>
    </row>
    <row r="69" spans="1:26" ht="14.25" customHeight="1">
      <c r="A69" s="18"/>
      <c r="B69" s="18"/>
      <c r="C69" s="17"/>
      <c r="D69" s="17"/>
      <c r="E69" s="17"/>
      <c r="F69" s="17"/>
      <c r="G69" s="17"/>
      <c r="H69" s="18"/>
      <c r="I69" s="18"/>
      <c r="J69" s="18"/>
      <c r="K69" s="18"/>
      <c r="L69" s="18"/>
      <c r="M69" s="18"/>
      <c r="N69" s="18"/>
      <c r="O69" s="18"/>
      <c r="P69" s="18"/>
      <c r="Q69" s="18"/>
      <c r="R69" s="18"/>
      <c r="S69" s="18"/>
      <c r="T69" s="18"/>
      <c r="U69" s="18"/>
      <c r="V69" s="18"/>
      <c r="W69" s="18"/>
      <c r="X69" s="18"/>
      <c r="Y69" s="18"/>
      <c r="Z69" s="18"/>
    </row>
    <row r="70" spans="1:26" ht="14.25" customHeight="1">
      <c r="A70" s="18"/>
      <c r="B70" s="18"/>
      <c r="C70" s="17"/>
      <c r="D70" s="17"/>
      <c r="E70" s="17"/>
      <c r="F70" s="17"/>
      <c r="G70" s="17"/>
      <c r="H70" s="18"/>
      <c r="I70" s="18"/>
      <c r="J70" s="18"/>
      <c r="K70" s="18"/>
      <c r="L70" s="18"/>
      <c r="M70" s="18"/>
      <c r="N70" s="18"/>
      <c r="O70" s="18"/>
      <c r="P70" s="18"/>
      <c r="Q70" s="18"/>
      <c r="R70" s="18"/>
      <c r="S70" s="18"/>
      <c r="T70" s="18"/>
      <c r="U70" s="18"/>
      <c r="V70" s="18"/>
      <c r="W70" s="18"/>
      <c r="X70" s="18"/>
      <c r="Y70" s="18"/>
      <c r="Z70" s="18"/>
    </row>
    <row r="71" spans="1:26" ht="14.25" customHeight="1">
      <c r="A71" s="18"/>
      <c r="B71" s="18"/>
      <c r="C71" s="17"/>
      <c r="D71" s="17"/>
      <c r="E71" s="17"/>
      <c r="F71" s="17"/>
      <c r="G71" s="17"/>
      <c r="H71" s="18"/>
      <c r="I71" s="18"/>
      <c r="J71" s="18"/>
      <c r="K71" s="18"/>
      <c r="L71" s="18"/>
      <c r="M71" s="18"/>
      <c r="N71" s="18"/>
      <c r="O71" s="18"/>
      <c r="P71" s="18"/>
      <c r="Q71" s="18"/>
      <c r="R71" s="18"/>
      <c r="S71" s="18"/>
      <c r="T71" s="18"/>
      <c r="U71" s="18"/>
      <c r="V71" s="18"/>
      <c r="W71" s="18"/>
      <c r="X71" s="18"/>
      <c r="Y71" s="18"/>
      <c r="Z71" s="18"/>
    </row>
    <row r="72" spans="1:26" ht="14.25" customHeight="1">
      <c r="A72" s="18"/>
      <c r="B72" s="18"/>
      <c r="C72" s="17"/>
      <c r="D72" s="17"/>
      <c r="E72" s="17"/>
      <c r="F72" s="17"/>
      <c r="G72" s="17"/>
      <c r="H72" s="18"/>
      <c r="I72" s="18"/>
      <c r="J72" s="18"/>
      <c r="K72" s="18"/>
      <c r="L72" s="18"/>
      <c r="M72" s="18"/>
      <c r="N72" s="18"/>
      <c r="O72" s="18"/>
      <c r="P72" s="18"/>
      <c r="Q72" s="18"/>
      <c r="R72" s="18"/>
      <c r="S72" s="18"/>
      <c r="T72" s="18"/>
      <c r="U72" s="18"/>
      <c r="V72" s="18"/>
      <c r="W72" s="18"/>
      <c r="X72" s="18"/>
      <c r="Y72" s="18"/>
      <c r="Z72" s="18"/>
    </row>
    <row r="73" spans="1:26" ht="14.25" customHeight="1">
      <c r="A73" s="18"/>
      <c r="B73" s="18"/>
      <c r="C73" s="17"/>
      <c r="D73" s="17"/>
      <c r="E73" s="17"/>
      <c r="F73" s="17"/>
      <c r="G73" s="17"/>
      <c r="H73" s="18"/>
      <c r="I73" s="18"/>
      <c r="J73" s="18"/>
      <c r="K73" s="18"/>
      <c r="L73" s="18"/>
      <c r="M73" s="18"/>
      <c r="N73" s="18"/>
      <c r="O73" s="18"/>
      <c r="P73" s="18"/>
      <c r="Q73" s="18"/>
      <c r="R73" s="18"/>
      <c r="S73" s="18"/>
      <c r="T73" s="18"/>
      <c r="U73" s="18"/>
      <c r="V73" s="18"/>
      <c r="W73" s="18"/>
      <c r="X73" s="18"/>
      <c r="Y73" s="18"/>
      <c r="Z73" s="18"/>
    </row>
    <row r="74" spans="1:26" ht="14.25" customHeight="1">
      <c r="A74" s="18"/>
      <c r="B74" s="18"/>
      <c r="C74" s="17"/>
      <c r="D74" s="17"/>
      <c r="E74" s="17"/>
      <c r="F74" s="17"/>
      <c r="G74" s="17"/>
      <c r="H74" s="18"/>
      <c r="I74" s="18"/>
      <c r="J74" s="18"/>
      <c r="K74" s="18"/>
      <c r="L74" s="18"/>
      <c r="M74" s="18"/>
      <c r="N74" s="18"/>
      <c r="O74" s="18"/>
      <c r="P74" s="18"/>
      <c r="Q74" s="18"/>
      <c r="R74" s="18"/>
      <c r="S74" s="18"/>
      <c r="T74" s="18"/>
      <c r="U74" s="18"/>
      <c r="V74" s="18"/>
      <c r="W74" s="18"/>
      <c r="X74" s="18"/>
      <c r="Y74" s="18"/>
      <c r="Z74" s="18"/>
    </row>
    <row r="75" spans="1:26" ht="14.25" customHeight="1">
      <c r="A75" s="18"/>
      <c r="B75" s="18"/>
      <c r="C75" s="17"/>
      <c r="D75" s="17"/>
      <c r="E75" s="17"/>
      <c r="F75" s="17"/>
      <c r="G75" s="17"/>
      <c r="H75" s="18"/>
      <c r="I75" s="18"/>
      <c r="J75" s="18"/>
      <c r="K75" s="18"/>
      <c r="L75" s="18"/>
      <c r="M75" s="18"/>
      <c r="N75" s="18"/>
      <c r="O75" s="18"/>
      <c r="P75" s="18"/>
      <c r="Q75" s="18"/>
      <c r="R75" s="18"/>
      <c r="S75" s="18"/>
      <c r="T75" s="18"/>
      <c r="U75" s="18"/>
      <c r="V75" s="18"/>
      <c r="W75" s="18"/>
      <c r="X75" s="18"/>
      <c r="Y75" s="18"/>
      <c r="Z75" s="18"/>
    </row>
    <row r="76" spans="1:26" ht="14.25" customHeight="1">
      <c r="A76" s="18"/>
      <c r="B76" s="18"/>
      <c r="C76" s="17"/>
      <c r="D76" s="17"/>
      <c r="E76" s="17"/>
      <c r="F76" s="17"/>
      <c r="G76" s="17"/>
      <c r="H76" s="18"/>
      <c r="I76" s="18"/>
      <c r="J76" s="18"/>
      <c r="K76" s="18"/>
      <c r="L76" s="18"/>
      <c r="M76" s="18"/>
      <c r="N76" s="18"/>
      <c r="O76" s="18"/>
      <c r="P76" s="18"/>
      <c r="Q76" s="18"/>
      <c r="R76" s="18"/>
      <c r="S76" s="18"/>
      <c r="T76" s="18"/>
      <c r="U76" s="18"/>
      <c r="V76" s="18"/>
      <c r="W76" s="18"/>
      <c r="X76" s="18"/>
      <c r="Y76" s="18"/>
      <c r="Z76" s="18"/>
    </row>
    <row r="77" spans="1:26" ht="14.25" customHeight="1">
      <c r="A77" s="18"/>
      <c r="B77" s="18"/>
      <c r="C77" s="17"/>
      <c r="D77" s="17"/>
      <c r="E77" s="17"/>
      <c r="F77" s="17"/>
      <c r="G77" s="17"/>
      <c r="H77" s="18"/>
      <c r="I77" s="18"/>
      <c r="J77" s="18"/>
      <c r="K77" s="18"/>
      <c r="L77" s="18"/>
      <c r="M77" s="18"/>
      <c r="N77" s="18"/>
      <c r="O77" s="18"/>
      <c r="P77" s="18"/>
      <c r="Q77" s="18"/>
      <c r="R77" s="18"/>
      <c r="S77" s="18"/>
      <c r="T77" s="18"/>
      <c r="U77" s="18"/>
      <c r="V77" s="18"/>
      <c r="W77" s="18"/>
      <c r="X77" s="18"/>
      <c r="Y77" s="18"/>
      <c r="Z77" s="18"/>
    </row>
    <row r="78" spans="1:26" ht="14.25" customHeight="1">
      <c r="A78" s="18"/>
      <c r="B78" s="18"/>
      <c r="C78" s="17"/>
      <c r="D78" s="17"/>
      <c r="E78" s="17"/>
      <c r="F78" s="17"/>
      <c r="G78" s="17"/>
      <c r="H78" s="18"/>
      <c r="I78" s="18"/>
      <c r="J78" s="18"/>
      <c r="K78" s="18"/>
      <c r="L78" s="18"/>
      <c r="M78" s="18"/>
      <c r="N78" s="18"/>
      <c r="O78" s="18"/>
      <c r="P78" s="18"/>
      <c r="Q78" s="18"/>
      <c r="R78" s="18"/>
      <c r="S78" s="18"/>
      <c r="T78" s="18"/>
      <c r="U78" s="18"/>
      <c r="V78" s="18"/>
      <c r="W78" s="18"/>
      <c r="X78" s="18"/>
      <c r="Y78" s="18"/>
      <c r="Z78" s="18"/>
    </row>
    <row r="79" spans="1:26" ht="14.25" customHeight="1">
      <c r="A79" s="18"/>
      <c r="B79" s="18"/>
      <c r="C79" s="17"/>
      <c r="D79" s="17"/>
      <c r="E79" s="17"/>
      <c r="F79" s="17"/>
      <c r="G79" s="17"/>
      <c r="H79" s="18"/>
      <c r="I79" s="18"/>
      <c r="J79" s="18"/>
      <c r="K79" s="18"/>
      <c r="L79" s="18"/>
      <c r="M79" s="18"/>
      <c r="N79" s="18"/>
      <c r="O79" s="18"/>
      <c r="P79" s="18"/>
      <c r="Q79" s="18"/>
      <c r="R79" s="18"/>
      <c r="S79" s="18"/>
      <c r="T79" s="18"/>
      <c r="U79" s="18"/>
      <c r="V79" s="18"/>
      <c r="W79" s="18"/>
      <c r="X79" s="18"/>
      <c r="Y79" s="18"/>
      <c r="Z79" s="18"/>
    </row>
    <row r="80" spans="1:26" ht="14.25" customHeight="1">
      <c r="A80" s="18"/>
      <c r="B80" s="18"/>
      <c r="C80" s="17"/>
      <c r="D80" s="17"/>
      <c r="E80" s="17"/>
      <c r="F80" s="17"/>
      <c r="G80" s="17"/>
      <c r="H80" s="18"/>
      <c r="I80" s="18"/>
      <c r="J80" s="18"/>
      <c r="K80" s="18"/>
      <c r="L80" s="18"/>
      <c r="M80" s="18"/>
      <c r="N80" s="18"/>
      <c r="O80" s="18"/>
      <c r="P80" s="18"/>
      <c r="Q80" s="18"/>
      <c r="R80" s="18"/>
      <c r="S80" s="18"/>
      <c r="T80" s="18"/>
      <c r="U80" s="18"/>
      <c r="V80" s="18"/>
      <c r="W80" s="18"/>
      <c r="X80" s="18"/>
      <c r="Y80" s="18"/>
      <c r="Z80" s="18"/>
    </row>
    <row r="81" spans="1:26" ht="14.25" customHeight="1">
      <c r="A81" s="18"/>
      <c r="B81" s="18"/>
      <c r="C81" s="17"/>
      <c r="D81" s="17"/>
      <c r="E81" s="17"/>
      <c r="F81" s="17"/>
      <c r="G81" s="17"/>
      <c r="H81" s="18"/>
      <c r="I81" s="18"/>
      <c r="J81" s="18"/>
      <c r="K81" s="18"/>
      <c r="L81" s="18"/>
      <c r="M81" s="18"/>
      <c r="N81" s="18"/>
      <c r="O81" s="18"/>
      <c r="P81" s="18"/>
      <c r="Q81" s="18"/>
      <c r="R81" s="18"/>
      <c r="S81" s="18"/>
      <c r="T81" s="18"/>
      <c r="U81" s="18"/>
      <c r="V81" s="18"/>
      <c r="W81" s="18"/>
      <c r="X81" s="18"/>
      <c r="Y81" s="18"/>
      <c r="Z81" s="18"/>
    </row>
    <row r="82" spans="1:26" ht="14.25" customHeight="1">
      <c r="A82" s="18"/>
      <c r="B82" s="18"/>
      <c r="C82" s="17"/>
      <c r="D82" s="17"/>
      <c r="E82" s="17"/>
      <c r="F82" s="17"/>
      <c r="G82" s="17"/>
      <c r="H82" s="18"/>
      <c r="I82" s="18"/>
      <c r="J82" s="18"/>
      <c r="K82" s="18"/>
      <c r="L82" s="18"/>
      <c r="M82" s="18"/>
      <c r="N82" s="18"/>
      <c r="O82" s="18"/>
      <c r="P82" s="18"/>
      <c r="Q82" s="18"/>
      <c r="R82" s="18"/>
      <c r="S82" s="18"/>
      <c r="T82" s="18"/>
      <c r="U82" s="18"/>
      <c r="V82" s="18"/>
      <c r="W82" s="18"/>
      <c r="X82" s="18"/>
      <c r="Y82" s="18"/>
      <c r="Z82" s="18"/>
    </row>
    <row r="83" spans="1:26" ht="14.25" customHeight="1">
      <c r="A83" s="18"/>
      <c r="B83" s="18"/>
      <c r="C83" s="17"/>
      <c r="D83" s="17"/>
      <c r="E83" s="17"/>
      <c r="F83" s="17"/>
      <c r="G83" s="17"/>
      <c r="H83" s="18"/>
      <c r="I83" s="18"/>
      <c r="J83" s="18"/>
      <c r="K83" s="18"/>
      <c r="L83" s="18"/>
      <c r="M83" s="18"/>
      <c r="N83" s="18"/>
      <c r="O83" s="18"/>
      <c r="P83" s="18"/>
      <c r="Q83" s="18"/>
      <c r="R83" s="18"/>
      <c r="S83" s="18"/>
      <c r="T83" s="18"/>
      <c r="U83" s="18"/>
      <c r="V83" s="18"/>
      <c r="W83" s="18"/>
      <c r="X83" s="18"/>
      <c r="Y83" s="18"/>
      <c r="Z83" s="18"/>
    </row>
    <row r="84" spans="1:26" ht="14.25" customHeight="1">
      <c r="A84" s="18"/>
      <c r="B84" s="18"/>
      <c r="C84" s="17"/>
      <c r="D84" s="17"/>
      <c r="E84" s="17"/>
      <c r="F84" s="17"/>
      <c r="G84" s="17"/>
      <c r="H84" s="18"/>
      <c r="I84" s="18"/>
      <c r="J84" s="18"/>
      <c r="K84" s="18"/>
      <c r="L84" s="18"/>
      <c r="M84" s="18"/>
      <c r="N84" s="18"/>
      <c r="O84" s="18"/>
      <c r="P84" s="18"/>
      <c r="Q84" s="18"/>
      <c r="R84" s="18"/>
      <c r="S84" s="18"/>
      <c r="T84" s="18"/>
      <c r="U84" s="18"/>
      <c r="V84" s="18"/>
      <c r="W84" s="18"/>
      <c r="X84" s="18"/>
      <c r="Y84" s="18"/>
      <c r="Z84" s="18"/>
    </row>
    <row r="85" spans="1:26" ht="14.25" customHeight="1">
      <c r="A85" s="18"/>
      <c r="B85" s="18"/>
      <c r="C85" s="17"/>
      <c r="D85" s="17"/>
      <c r="E85" s="17"/>
      <c r="F85" s="17"/>
      <c r="G85" s="17"/>
      <c r="H85" s="18"/>
      <c r="I85" s="18"/>
      <c r="J85" s="18"/>
      <c r="K85" s="18"/>
      <c r="L85" s="18"/>
      <c r="M85" s="18"/>
      <c r="N85" s="18"/>
      <c r="O85" s="18"/>
      <c r="P85" s="18"/>
      <c r="Q85" s="18"/>
      <c r="R85" s="18"/>
      <c r="S85" s="18"/>
      <c r="T85" s="18"/>
      <c r="U85" s="18"/>
      <c r="V85" s="18"/>
      <c r="W85" s="18"/>
      <c r="X85" s="18"/>
      <c r="Y85" s="18"/>
      <c r="Z85" s="18"/>
    </row>
    <row r="86" spans="1:26" ht="14.25" customHeight="1">
      <c r="A86" s="18"/>
      <c r="B86" s="18"/>
      <c r="C86" s="17"/>
      <c r="D86" s="17"/>
      <c r="E86" s="17"/>
      <c r="F86" s="17"/>
      <c r="G86" s="17"/>
      <c r="H86" s="18"/>
      <c r="I86" s="18"/>
      <c r="J86" s="18"/>
      <c r="K86" s="18"/>
      <c r="L86" s="18"/>
      <c r="M86" s="18"/>
      <c r="N86" s="18"/>
      <c r="O86" s="18"/>
      <c r="P86" s="18"/>
      <c r="Q86" s="18"/>
      <c r="R86" s="18"/>
      <c r="S86" s="18"/>
      <c r="T86" s="18"/>
      <c r="U86" s="18"/>
      <c r="V86" s="18"/>
      <c r="W86" s="18"/>
      <c r="X86" s="18"/>
      <c r="Y86" s="18"/>
      <c r="Z86" s="18"/>
    </row>
    <row r="87" spans="1:26" ht="14.25" customHeight="1">
      <c r="A87" s="18"/>
      <c r="B87" s="18"/>
      <c r="C87" s="17"/>
      <c r="D87" s="17"/>
      <c r="E87" s="17"/>
      <c r="F87" s="17"/>
      <c r="G87" s="17"/>
      <c r="H87" s="18"/>
      <c r="I87" s="18"/>
      <c r="J87" s="18"/>
      <c r="K87" s="18"/>
      <c r="L87" s="18"/>
      <c r="M87" s="18"/>
      <c r="N87" s="18"/>
      <c r="O87" s="18"/>
      <c r="P87" s="18"/>
      <c r="Q87" s="18"/>
      <c r="R87" s="18"/>
      <c r="S87" s="18"/>
      <c r="T87" s="18"/>
      <c r="U87" s="18"/>
      <c r="V87" s="18"/>
      <c r="W87" s="18"/>
      <c r="X87" s="18"/>
      <c r="Y87" s="18"/>
      <c r="Z87" s="18"/>
    </row>
    <row r="88" spans="1:26" ht="14.25" customHeight="1">
      <c r="A88" s="18"/>
      <c r="B88" s="18"/>
      <c r="C88" s="17"/>
      <c r="D88" s="17"/>
      <c r="E88" s="17"/>
      <c r="F88" s="17"/>
      <c r="G88" s="17"/>
      <c r="H88" s="18"/>
      <c r="I88" s="18"/>
      <c r="J88" s="18"/>
      <c r="K88" s="18"/>
      <c r="L88" s="18"/>
      <c r="M88" s="18"/>
      <c r="N88" s="18"/>
      <c r="O88" s="18"/>
      <c r="P88" s="18"/>
      <c r="Q88" s="18"/>
      <c r="R88" s="18"/>
      <c r="S88" s="18"/>
      <c r="T88" s="18"/>
      <c r="U88" s="18"/>
      <c r="V88" s="18"/>
      <c r="W88" s="18"/>
      <c r="X88" s="18"/>
      <c r="Y88" s="18"/>
      <c r="Z88" s="18"/>
    </row>
    <row r="89" spans="1:26" ht="14.25" customHeight="1">
      <c r="A89" s="18"/>
      <c r="B89" s="18"/>
      <c r="C89" s="17"/>
      <c r="D89" s="17"/>
      <c r="E89" s="17"/>
      <c r="F89" s="17"/>
      <c r="G89" s="17"/>
      <c r="H89" s="18"/>
      <c r="I89" s="18"/>
      <c r="J89" s="18"/>
      <c r="K89" s="18"/>
      <c r="L89" s="18"/>
      <c r="M89" s="18"/>
      <c r="N89" s="18"/>
      <c r="O89" s="18"/>
      <c r="P89" s="18"/>
      <c r="Q89" s="18"/>
      <c r="R89" s="18"/>
      <c r="S89" s="18"/>
      <c r="T89" s="18"/>
      <c r="U89" s="18"/>
      <c r="V89" s="18"/>
      <c r="W89" s="18"/>
      <c r="X89" s="18"/>
      <c r="Y89" s="18"/>
      <c r="Z89" s="18"/>
    </row>
    <row r="90" spans="1:26" ht="14.25" customHeight="1">
      <c r="A90" s="18"/>
      <c r="B90" s="18"/>
      <c r="C90" s="17"/>
      <c r="D90" s="17"/>
      <c r="E90" s="17"/>
      <c r="F90" s="17"/>
      <c r="G90" s="17"/>
      <c r="H90" s="18"/>
      <c r="I90" s="18"/>
      <c r="J90" s="18"/>
      <c r="K90" s="18"/>
      <c r="L90" s="18"/>
      <c r="M90" s="18"/>
      <c r="N90" s="18"/>
      <c r="O90" s="18"/>
      <c r="P90" s="18"/>
      <c r="Q90" s="18"/>
      <c r="R90" s="18"/>
      <c r="S90" s="18"/>
      <c r="T90" s="18"/>
      <c r="U90" s="18"/>
      <c r="V90" s="18"/>
      <c r="W90" s="18"/>
      <c r="X90" s="18"/>
      <c r="Y90" s="18"/>
      <c r="Z90" s="18"/>
    </row>
    <row r="91" spans="1:26" ht="14.25" customHeight="1">
      <c r="A91" s="18"/>
      <c r="B91" s="18"/>
      <c r="C91" s="17"/>
      <c r="D91" s="17"/>
      <c r="E91" s="17"/>
      <c r="F91" s="17"/>
      <c r="G91" s="17"/>
      <c r="H91" s="18"/>
      <c r="I91" s="18"/>
      <c r="J91" s="18"/>
      <c r="K91" s="18"/>
      <c r="L91" s="18"/>
      <c r="M91" s="18"/>
      <c r="N91" s="18"/>
      <c r="O91" s="18"/>
      <c r="P91" s="18"/>
      <c r="Q91" s="18"/>
      <c r="R91" s="18"/>
      <c r="S91" s="18"/>
      <c r="T91" s="18"/>
      <c r="U91" s="18"/>
      <c r="V91" s="18"/>
      <c r="W91" s="18"/>
      <c r="X91" s="18"/>
      <c r="Y91" s="18"/>
      <c r="Z91" s="18"/>
    </row>
    <row r="92" spans="1:26" ht="14.25" customHeight="1">
      <c r="A92" s="18"/>
      <c r="B92" s="18"/>
      <c r="C92" s="17"/>
      <c r="D92" s="17"/>
      <c r="E92" s="17"/>
      <c r="F92" s="17"/>
      <c r="G92" s="17"/>
      <c r="H92" s="18"/>
      <c r="I92" s="18"/>
      <c r="J92" s="18"/>
      <c r="K92" s="18"/>
      <c r="L92" s="18"/>
      <c r="M92" s="18"/>
      <c r="N92" s="18"/>
      <c r="O92" s="18"/>
      <c r="P92" s="18"/>
      <c r="Q92" s="18"/>
      <c r="R92" s="18"/>
      <c r="S92" s="18"/>
      <c r="T92" s="18"/>
      <c r="U92" s="18"/>
      <c r="V92" s="18"/>
      <c r="W92" s="18"/>
      <c r="X92" s="18"/>
      <c r="Y92" s="18"/>
      <c r="Z92" s="18"/>
    </row>
    <row r="93" spans="1:26" ht="14.25" customHeight="1">
      <c r="A93" s="18"/>
      <c r="B93" s="18"/>
      <c r="C93" s="17"/>
      <c r="D93" s="17"/>
      <c r="E93" s="17"/>
      <c r="F93" s="17"/>
      <c r="G93" s="17"/>
      <c r="H93" s="18"/>
      <c r="I93" s="18"/>
      <c r="J93" s="18"/>
      <c r="K93" s="18"/>
      <c r="L93" s="18"/>
      <c r="M93" s="18"/>
      <c r="N93" s="18"/>
      <c r="O93" s="18"/>
      <c r="P93" s="18"/>
      <c r="Q93" s="18"/>
      <c r="R93" s="18"/>
      <c r="S93" s="18"/>
      <c r="T93" s="18"/>
      <c r="U93" s="18"/>
      <c r="V93" s="18"/>
      <c r="W93" s="18"/>
      <c r="X93" s="18"/>
      <c r="Y93" s="18"/>
      <c r="Z93" s="18"/>
    </row>
    <row r="94" spans="1:26" ht="14.25" customHeight="1">
      <c r="A94" s="18"/>
      <c r="B94" s="18"/>
      <c r="C94" s="17"/>
      <c r="D94" s="17"/>
      <c r="E94" s="17"/>
      <c r="F94" s="17"/>
      <c r="G94" s="17"/>
      <c r="H94" s="18"/>
      <c r="I94" s="18"/>
      <c r="J94" s="18"/>
      <c r="K94" s="18"/>
      <c r="L94" s="18"/>
      <c r="M94" s="18"/>
      <c r="N94" s="18"/>
      <c r="O94" s="18"/>
      <c r="P94" s="18"/>
      <c r="Q94" s="18"/>
      <c r="R94" s="18"/>
      <c r="S94" s="18"/>
      <c r="T94" s="18"/>
      <c r="U94" s="18"/>
      <c r="V94" s="18"/>
      <c r="W94" s="18"/>
      <c r="X94" s="18"/>
      <c r="Y94" s="18"/>
      <c r="Z94" s="18"/>
    </row>
    <row r="95" spans="1:26" ht="14.25" customHeight="1">
      <c r="A95" s="18"/>
      <c r="B95" s="18"/>
      <c r="C95" s="17"/>
      <c r="D95" s="17"/>
      <c r="E95" s="17"/>
      <c r="F95" s="17"/>
      <c r="G95" s="17"/>
      <c r="H95" s="18"/>
      <c r="I95" s="18"/>
      <c r="J95" s="18"/>
      <c r="K95" s="18"/>
      <c r="L95" s="18"/>
      <c r="M95" s="18"/>
      <c r="N95" s="18"/>
      <c r="O95" s="18"/>
      <c r="P95" s="18"/>
      <c r="Q95" s="18"/>
      <c r="R95" s="18"/>
      <c r="S95" s="18"/>
      <c r="T95" s="18"/>
      <c r="U95" s="18"/>
      <c r="V95" s="18"/>
      <c r="W95" s="18"/>
      <c r="X95" s="18"/>
      <c r="Y95" s="18"/>
      <c r="Z95" s="18"/>
    </row>
    <row r="96" spans="1:26" ht="14.25" customHeight="1">
      <c r="A96" s="18"/>
      <c r="B96" s="18"/>
      <c r="C96" s="17"/>
      <c r="D96" s="17"/>
      <c r="E96" s="17"/>
      <c r="F96" s="17"/>
      <c r="G96" s="17"/>
      <c r="H96" s="18"/>
      <c r="I96" s="18"/>
      <c r="J96" s="18"/>
      <c r="K96" s="18"/>
      <c r="L96" s="18"/>
      <c r="M96" s="18"/>
      <c r="N96" s="18"/>
      <c r="O96" s="18"/>
      <c r="P96" s="18"/>
      <c r="Q96" s="18"/>
      <c r="R96" s="18"/>
      <c r="S96" s="18"/>
      <c r="T96" s="18"/>
      <c r="U96" s="18"/>
      <c r="V96" s="18"/>
      <c r="W96" s="18"/>
      <c r="X96" s="18"/>
      <c r="Y96" s="18"/>
      <c r="Z96" s="18"/>
    </row>
    <row r="97" spans="1:26" ht="14.25" customHeight="1">
      <c r="A97" s="18"/>
      <c r="B97" s="18"/>
      <c r="C97" s="17"/>
      <c r="D97" s="17"/>
      <c r="E97" s="17"/>
      <c r="F97" s="17"/>
      <c r="G97" s="17"/>
      <c r="H97" s="18"/>
      <c r="I97" s="18"/>
      <c r="J97" s="18"/>
      <c r="K97" s="18"/>
      <c r="L97" s="18"/>
      <c r="M97" s="18"/>
      <c r="N97" s="18"/>
      <c r="O97" s="18"/>
      <c r="P97" s="18"/>
      <c r="Q97" s="18"/>
      <c r="R97" s="18"/>
      <c r="S97" s="18"/>
      <c r="T97" s="18"/>
      <c r="U97" s="18"/>
      <c r="V97" s="18"/>
      <c r="W97" s="18"/>
      <c r="X97" s="18"/>
      <c r="Y97" s="18"/>
      <c r="Z97" s="18"/>
    </row>
    <row r="98" spans="1:26" ht="14.25" customHeight="1">
      <c r="A98" s="18"/>
      <c r="B98" s="18"/>
      <c r="C98" s="17"/>
      <c r="D98" s="17"/>
      <c r="E98" s="17"/>
      <c r="F98" s="17"/>
      <c r="G98" s="17"/>
      <c r="H98" s="18"/>
      <c r="I98" s="18"/>
      <c r="J98" s="18"/>
      <c r="K98" s="18"/>
      <c r="L98" s="18"/>
      <c r="M98" s="18"/>
      <c r="N98" s="18"/>
      <c r="O98" s="18"/>
      <c r="P98" s="18"/>
      <c r="Q98" s="18"/>
      <c r="R98" s="18"/>
      <c r="S98" s="18"/>
      <c r="T98" s="18"/>
      <c r="U98" s="18"/>
      <c r="V98" s="18"/>
      <c r="W98" s="18"/>
      <c r="X98" s="18"/>
      <c r="Y98" s="18"/>
      <c r="Z98" s="18"/>
    </row>
    <row r="99" spans="1:26" ht="14.25" customHeight="1">
      <c r="A99" s="18"/>
      <c r="B99" s="18"/>
      <c r="C99" s="17"/>
      <c r="D99" s="17"/>
      <c r="E99" s="17"/>
      <c r="F99" s="17"/>
      <c r="G99" s="17"/>
      <c r="H99" s="18"/>
      <c r="I99" s="18"/>
      <c r="J99" s="18"/>
      <c r="K99" s="18"/>
      <c r="L99" s="18"/>
      <c r="M99" s="18"/>
      <c r="N99" s="18"/>
      <c r="O99" s="18"/>
      <c r="P99" s="18"/>
      <c r="Q99" s="18"/>
      <c r="R99" s="18"/>
      <c r="S99" s="18"/>
      <c r="T99" s="18"/>
      <c r="U99" s="18"/>
      <c r="V99" s="18"/>
      <c r="W99" s="18"/>
      <c r="X99" s="18"/>
      <c r="Y99" s="18"/>
      <c r="Z99" s="18"/>
    </row>
    <row r="100" spans="1:26" ht="14.25" customHeight="1">
      <c r="A100" s="18"/>
      <c r="B100" s="18"/>
      <c r="C100" s="17"/>
      <c r="D100" s="17"/>
      <c r="E100" s="17"/>
      <c r="F100" s="17"/>
      <c r="G100" s="17"/>
      <c r="H100" s="18"/>
      <c r="I100" s="18"/>
      <c r="J100" s="18"/>
      <c r="K100" s="18"/>
      <c r="L100" s="18"/>
      <c r="M100" s="18"/>
      <c r="N100" s="18"/>
      <c r="O100" s="18"/>
      <c r="P100" s="18"/>
      <c r="Q100" s="18"/>
      <c r="R100" s="18"/>
      <c r="S100" s="18"/>
      <c r="T100" s="18"/>
      <c r="U100" s="18"/>
      <c r="V100" s="18"/>
      <c r="W100" s="18"/>
      <c r="X100" s="18"/>
      <c r="Y100" s="18"/>
      <c r="Z100" s="18"/>
    </row>
    <row r="101" spans="1:26" ht="14.25" customHeight="1">
      <c r="A101" s="18"/>
      <c r="B101" s="18"/>
      <c r="C101" s="17"/>
      <c r="D101" s="17"/>
      <c r="E101" s="17"/>
      <c r="F101" s="17"/>
      <c r="G101" s="17"/>
      <c r="H101" s="18"/>
      <c r="I101" s="18"/>
      <c r="J101" s="18"/>
      <c r="K101" s="18"/>
      <c r="L101" s="18"/>
      <c r="M101" s="18"/>
      <c r="N101" s="18"/>
      <c r="O101" s="18"/>
      <c r="P101" s="18"/>
      <c r="Q101" s="18"/>
      <c r="R101" s="18"/>
      <c r="S101" s="18"/>
      <c r="T101" s="18"/>
      <c r="U101" s="18"/>
      <c r="V101" s="18"/>
      <c r="W101" s="18"/>
      <c r="X101" s="18"/>
      <c r="Y101" s="18"/>
      <c r="Z101" s="18"/>
    </row>
    <row r="102" spans="1:26" ht="14.25" customHeight="1">
      <c r="A102" s="18"/>
      <c r="B102" s="18"/>
      <c r="C102" s="17"/>
      <c r="D102" s="17"/>
      <c r="E102" s="17"/>
      <c r="F102" s="17"/>
      <c r="G102" s="17"/>
      <c r="H102" s="18"/>
      <c r="I102" s="18"/>
      <c r="J102" s="18"/>
      <c r="K102" s="18"/>
      <c r="L102" s="18"/>
      <c r="M102" s="18"/>
      <c r="N102" s="18"/>
      <c r="O102" s="18"/>
      <c r="P102" s="18"/>
      <c r="Q102" s="18"/>
      <c r="R102" s="18"/>
      <c r="S102" s="18"/>
      <c r="T102" s="18"/>
      <c r="U102" s="18"/>
      <c r="V102" s="18"/>
      <c r="W102" s="18"/>
      <c r="X102" s="18"/>
      <c r="Y102" s="18"/>
      <c r="Z102" s="18"/>
    </row>
    <row r="103" spans="1:26" ht="14.25" customHeight="1">
      <c r="A103" s="18"/>
      <c r="B103" s="18"/>
      <c r="C103" s="17"/>
      <c r="D103" s="17"/>
      <c r="E103" s="17"/>
      <c r="F103" s="17"/>
      <c r="G103" s="17"/>
      <c r="H103" s="18"/>
      <c r="I103" s="18"/>
      <c r="J103" s="18"/>
      <c r="K103" s="18"/>
      <c r="L103" s="18"/>
      <c r="M103" s="18"/>
      <c r="N103" s="18"/>
      <c r="O103" s="18"/>
      <c r="P103" s="18"/>
      <c r="Q103" s="18"/>
      <c r="R103" s="18"/>
      <c r="S103" s="18"/>
      <c r="T103" s="18"/>
      <c r="U103" s="18"/>
      <c r="V103" s="18"/>
      <c r="W103" s="18"/>
      <c r="X103" s="18"/>
      <c r="Y103" s="18"/>
      <c r="Z103" s="18"/>
    </row>
    <row r="104" spans="1:26" ht="14.25" customHeight="1">
      <c r="A104" s="18"/>
      <c r="B104" s="18"/>
      <c r="C104" s="17"/>
      <c r="D104" s="17"/>
      <c r="E104" s="17"/>
      <c r="F104" s="17"/>
      <c r="G104" s="17"/>
      <c r="H104" s="18"/>
      <c r="I104" s="18"/>
      <c r="J104" s="18"/>
      <c r="K104" s="18"/>
      <c r="L104" s="18"/>
      <c r="M104" s="18"/>
      <c r="N104" s="18"/>
      <c r="O104" s="18"/>
      <c r="P104" s="18"/>
      <c r="Q104" s="18"/>
      <c r="R104" s="18"/>
      <c r="S104" s="18"/>
      <c r="T104" s="18"/>
      <c r="U104" s="18"/>
      <c r="V104" s="18"/>
      <c r="W104" s="18"/>
      <c r="X104" s="18"/>
      <c r="Y104" s="18"/>
      <c r="Z104" s="18"/>
    </row>
    <row r="105" spans="1:26" ht="14.25" customHeight="1">
      <c r="A105" s="18"/>
      <c r="B105" s="18"/>
      <c r="C105" s="17"/>
      <c r="D105" s="17"/>
      <c r="E105" s="17"/>
      <c r="F105" s="17"/>
      <c r="G105" s="17"/>
      <c r="H105" s="18"/>
      <c r="I105" s="18"/>
      <c r="J105" s="18"/>
      <c r="K105" s="18"/>
      <c r="L105" s="18"/>
      <c r="M105" s="18"/>
      <c r="N105" s="18"/>
      <c r="O105" s="18"/>
      <c r="P105" s="18"/>
      <c r="Q105" s="18"/>
      <c r="R105" s="18"/>
      <c r="S105" s="18"/>
      <c r="T105" s="18"/>
      <c r="U105" s="18"/>
      <c r="V105" s="18"/>
      <c r="W105" s="18"/>
      <c r="X105" s="18"/>
      <c r="Y105" s="18"/>
      <c r="Z105" s="18"/>
    </row>
    <row r="106" spans="1:26" ht="14.25" customHeight="1">
      <c r="A106" s="18"/>
      <c r="B106" s="18"/>
      <c r="C106" s="17"/>
      <c r="D106" s="17"/>
      <c r="E106" s="17"/>
      <c r="F106" s="17"/>
      <c r="G106" s="17"/>
      <c r="H106" s="18"/>
      <c r="I106" s="18"/>
      <c r="J106" s="18"/>
      <c r="K106" s="18"/>
      <c r="L106" s="18"/>
      <c r="M106" s="18"/>
      <c r="N106" s="18"/>
      <c r="O106" s="18"/>
      <c r="P106" s="18"/>
      <c r="Q106" s="18"/>
      <c r="R106" s="18"/>
      <c r="S106" s="18"/>
      <c r="T106" s="18"/>
      <c r="U106" s="18"/>
      <c r="V106" s="18"/>
      <c r="W106" s="18"/>
      <c r="X106" s="18"/>
      <c r="Y106" s="18"/>
      <c r="Z106" s="18"/>
    </row>
    <row r="107" spans="1:26" ht="14.25" customHeight="1">
      <c r="A107" s="18"/>
      <c r="B107" s="18"/>
      <c r="C107" s="17"/>
      <c r="D107" s="17"/>
      <c r="E107" s="17"/>
      <c r="F107" s="17"/>
      <c r="G107" s="17"/>
      <c r="H107" s="18"/>
      <c r="I107" s="18"/>
      <c r="J107" s="18"/>
      <c r="K107" s="18"/>
      <c r="L107" s="18"/>
      <c r="M107" s="18"/>
      <c r="N107" s="18"/>
      <c r="O107" s="18"/>
      <c r="P107" s="18"/>
      <c r="Q107" s="18"/>
      <c r="R107" s="18"/>
      <c r="S107" s="18"/>
      <c r="T107" s="18"/>
      <c r="U107" s="18"/>
      <c r="V107" s="18"/>
      <c r="W107" s="18"/>
      <c r="X107" s="18"/>
      <c r="Y107" s="18"/>
      <c r="Z107" s="18"/>
    </row>
    <row r="108" spans="1:26" ht="14.25" customHeight="1">
      <c r="A108" s="18"/>
      <c r="B108" s="18"/>
      <c r="C108" s="17"/>
      <c r="D108" s="17"/>
      <c r="E108" s="17"/>
      <c r="F108" s="17"/>
      <c r="G108" s="17"/>
      <c r="H108" s="18"/>
      <c r="I108" s="18"/>
      <c r="J108" s="18"/>
      <c r="K108" s="18"/>
      <c r="L108" s="18"/>
      <c r="M108" s="18"/>
      <c r="N108" s="18"/>
      <c r="O108" s="18"/>
      <c r="P108" s="18"/>
      <c r="Q108" s="18"/>
      <c r="R108" s="18"/>
      <c r="S108" s="18"/>
      <c r="T108" s="18"/>
      <c r="U108" s="18"/>
      <c r="V108" s="18"/>
      <c r="W108" s="18"/>
      <c r="X108" s="18"/>
      <c r="Y108" s="18"/>
      <c r="Z108" s="18"/>
    </row>
    <row r="109" spans="1:26" ht="14.25" customHeight="1">
      <c r="A109" s="18"/>
      <c r="B109" s="18"/>
      <c r="C109" s="17"/>
      <c r="D109" s="17"/>
      <c r="E109" s="17"/>
      <c r="F109" s="17"/>
      <c r="G109" s="17"/>
      <c r="H109" s="18"/>
      <c r="I109" s="18"/>
      <c r="J109" s="18"/>
      <c r="K109" s="18"/>
      <c r="L109" s="18"/>
      <c r="M109" s="18"/>
      <c r="N109" s="18"/>
      <c r="O109" s="18"/>
      <c r="P109" s="18"/>
      <c r="Q109" s="18"/>
      <c r="R109" s="18"/>
      <c r="S109" s="18"/>
      <c r="T109" s="18"/>
      <c r="U109" s="18"/>
      <c r="V109" s="18"/>
      <c r="W109" s="18"/>
      <c r="X109" s="18"/>
      <c r="Y109" s="18"/>
      <c r="Z109" s="18"/>
    </row>
    <row r="110" spans="1:26" ht="14.25" customHeight="1">
      <c r="A110" s="18"/>
      <c r="B110" s="18"/>
      <c r="C110" s="17"/>
      <c r="D110" s="17"/>
      <c r="E110" s="17"/>
      <c r="F110" s="17"/>
      <c r="G110" s="17"/>
      <c r="H110" s="18"/>
      <c r="I110" s="18"/>
      <c r="J110" s="18"/>
      <c r="K110" s="18"/>
      <c r="L110" s="18"/>
      <c r="M110" s="18"/>
      <c r="N110" s="18"/>
      <c r="O110" s="18"/>
      <c r="P110" s="18"/>
      <c r="Q110" s="18"/>
      <c r="R110" s="18"/>
      <c r="S110" s="18"/>
      <c r="T110" s="18"/>
      <c r="U110" s="18"/>
      <c r="V110" s="18"/>
      <c r="W110" s="18"/>
      <c r="X110" s="18"/>
      <c r="Y110" s="18"/>
      <c r="Z110" s="18"/>
    </row>
    <row r="111" spans="1:26" ht="14.25" customHeight="1">
      <c r="A111" s="18"/>
      <c r="B111" s="18"/>
      <c r="C111" s="17"/>
      <c r="D111" s="17"/>
      <c r="E111" s="17"/>
      <c r="F111" s="17"/>
      <c r="G111" s="17"/>
      <c r="H111" s="18"/>
      <c r="I111" s="18"/>
      <c r="J111" s="18"/>
      <c r="K111" s="18"/>
      <c r="L111" s="18"/>
      <c r="M111" s="18"/>
      <c r="N111" s="18"/>
      <c r="O111" s="18"/>
      <c r="P111" s="18"/>
      <c r="Q111" s="18"/>
      <c r="R111" s="18"/>
      <c r="S111" s="18"/>
      <c r="T111" s="18"/>
      <c r="U111" s="18"/>
      <c r="V111" s="18"/>
      <c r="W111" s="18"/>
      <c r="X111" s="18"/>
      <c r="Y111" s="18"/>
      <c r="Z111" s="18"/>
    </row>
    <row r="112" spans="1:26" ht="14.25" customHeight="1">
      <c r="A112" s="18"/>
      <c r="B112" s="18"/>
      <c r="C112" s="17"/>
      <c r="D112" s="17"/>
      <c r="E112" s="17"/>
      <c r="F112" s="17"/>
      <c r="G112" s="17"/>
      <c r="H112" s="18"/>
      <c r="I112" s="18"/>
      <c r="J112" s="18"/>
      <c r="K112" s="18"/>
      <c r="L112" s="18"/>
      <c r="M112" s="18"/>
      <c r="N112" s="18"/>
      <c r="O112" s="18"/>
      <c r="P112" s="18"/>
      <c r="Q112" s="18"/>
      <c r="R112" s="18"/>
      <c r="S112" s="18"/>
      <c r="T112" s="18"/>
      <c r="U112" s="18"/>
      <c r="V112" s="18"/>
      <c r="W112" s="18"/>
      <c r="X112" s="18"/>
      <c r="Y112" s="18"/>
      <c r="Z112" s="18"/>
    </row>
    <row r="113" spans="1:26" ht="14.25" customHeight="1">
      <c r="A113" s="18"/>
      <c r="B113" s="18"/>
      <c r="C113" s="17"/>
      <c r="D113" s="17"/>
      <c r="E113" s="17"/>
      <c r="F113" s="17"/>
      <c r="G113" s="17"/>
      <c r="H113" s="18"/>
      <c r="I113" s="18"/>
      <c r="J113" s="18"/>
      <c r="K113" s="18"/>
      <c r="L113" s="18"/>
      <c r="M113" s="18"/>
      <c r="N113" s="18"/>
      <c r="O113" s="18"/>
      <c r="P113" s="18"/>
      <c r="Q113" s="18"/>
      <c r="R113" s="18"/>
      <c r="S113" s="18"/>
      <c r="T113" s="18"/>
      <c r="U113" s="18"/>
      <c r="V113" s="18"/>
      <c r="W113" s="18"/>
      <c r="X113" s="18"/>
      <c r="Y113" s="18"/>
      <c r="Z113" s="18"/>
    </row>
    <row r="114" spans="1:26" ht="14.25" customHeight="1">
      <c r="A114" s="18"/>
      <c r="B114" s="18"/>
      <c r="C114" s="17"/>
      <c r="D114" s="17"/>
      <c r="E114" s="17"/>
      <c r="F114" s="17"/>
      <c r="G114" s="17"/>
      <c r="H114" s="18"/>
      <c r="I114" s="18"/>
      <c r="J114" s="18"/>
      <c r="K114" s="18"/>
      <c r="L114" s="18"/>
      <c r="M114" s="18"/>
      <c r="N114" s="18"/>
      <c r="O114" s="18"/>
      <c r="P114" s="18"/>
      <c r="Q114" s="18"/>
      <c r="R114" s="18"/>
      <c r="S114" s="18"/>
      <c r="T114" s="18"/>
      <c r="U114" s="18"/>
      <c r="V114" s="18"/>
      <c r="W114" s="18"/>
      <c r="X114" s="18"/>
      <c r="Y114" s="18"/>
      <c r="Z114" s="18"/>
    </row>
    <row r="115" spans="1:26" ht="14.25" customHeight="1">
      <c r="A115" s="18"/>
      <c r="B115" s="18"/>
      <c r="C115" s="17"/>
      <c r="D115" s="17"/>
      <c r="E115" s="17"/>
      <c r="F115" s="17"/>
      <c r="G115" s="17"/>
      <c r="H115" s="18"/>
      <c r="I115" s="18"/>
      <c r="J115" s="18"/>
      <c r="K115" s="18"/>
      <c r="L115" s="18"/>
      <c r="M115" s="18"/>
      <c r="N115" s="18"/>
      <c r="O115" s="18"/>
      <c r="P115" s="18"/>
      <c r="Q115" s="18"/>
      <c r="R115" s="18"/>
      <c r="S115" s="18"/>
      <c r="T115" s="18"/>
      <c r="U115" s="18"/>
      <c r="V115" s="18"/>
      <c r="W115" s="18"/>
      <c r="X115" s="18"/>
      <c r="Y115" s="18"/>
      <c r="Z115" s="18"/>
    </row>
    <row r="116" spans="1:26" ht="14.25" customHeight="1">
      <c r="A116" s="18"/>
      <c r="B116" s="18"/>
      <c r="C116" s="17"/>
      <c r="D116" s="17"/>
      <c r="E116" s="17"/>
      <c r="F116" s="17"/>
      <c r="G116" s="17"/>
      <c r="H116" s="18"/>
      <c r="I116" s="18"/>
      <c r="J116" s="18"/>
      <c r="K116" s="18"/>
      <c r="L116" s="18"/>
      <c r="M116" s="18"/>
      <c r="N116" s="18"/>
      <c r="O116" s="18"/>
      <c r="P116" s="18"/>
      <c r="Q116" s="18"/>
      <c r="R116" s="18"/>
      <c r="S116" s="18"/>
      <c r="T116" s="18"/>
      <c r="U116" s="18"/>
      <c r="V116" s="18"/>
      <c r="W116" s="18"/>
      <c r="X116" s="18"/>
      <c r="Y116" s="18"/>
      <c r="Z116" s="18"/>
    </row>
    <row r="117" spans="1:26" ht="14.25" customHeight="1">
      <c r="A117" s="18"/>
      <c r="B117" s="18"/>
      <c r="C117" s="17"/>
      <c r="D117" s="17"/>
      <c r="E117" s="17"/>
      <c r="F117" s="17"/>
      <c r="G117" s="17"/>
      <c r="H117" s="18"/>
      <c r="I117" s="18"/>
      <c r="J117" s="18"/>
      <c r="K117" s="18"/>
      <c r="L117" s="18"/>
      <c r="M117" s="18"/>
      <c r="N117" s="18"/>
      <c r="O117" s="18"/>
      <c r="P117" s="18"/>
      <c r="Q117" s="18"/>
      <c r="R117" s="18"/>
      <c r="S117" s="18"/>
      <c r="T117" s="18"/>
      <c r="U117" s="18"/>
      <c r="V117" s="18"/>
      <c r="W117" s="18"/>
      <c r="X117" s="18"/>
      <c r="Y117" s="18"/>
      <c r="Z117" s="18"/>
    </row>
    <row r="118" spans="1:26" ht="14.25" customHeight="1">
      <c r="A118" s="18"/>
      <c r="B118" s="18"/>
      <c r="C118" s="17"/>
      <c r="D118" s="17"/>
      <c r="E118" s="17"/>
      <c r="F118" s="17"/>
      <c r="G118" s="17"/>
      <c r="H118" s="18"/>
      <c r="I118" s="18"/>
      <c r="J118" s="18"/>
      <c r="K118" s="18"/>
      <c r="L118" s="18"/>
      <c r="M118" s="18"/>
      <c r="N118" s="18"/>
      <c r="O118" s="18"/>
      <c r="P118" s="18"/>
      <c r="Q118" s="18"/>
      <c r="R118" s="18"/>
      <c r="S118" s="18"/>
      <c r="T118" s="18"/>
      <c r="U118" s="18"/>
      <c r="V118" s="18"/>
      <c r="W118" s="18"/>
      <c r="X118" s="18"/>
      <c r="Y118" s="18"/>
      <c r="Z118" s="18"/>
    </row>
    <row r="119" spans="1:26" ht="14.25" customHeight="1">
      <c r="A119" s="18"/>
      <c r="B119" s="18"/>
      <c r="C119" s="17"/>
      <c r="D119" s="17"/>
      <c r="E119" s="17"/>
      <c r="F119" s="17"/>
      <c r="G119" s="17"/>
      <c r="H119" s="18"/>
      <c r="I119" s="18"/>
      <c r="J119" s="18"/>
      <c r="K119" s="18"/>
      <c r="L119" s="18"/>
      <c r="M119" s="18"/>
      <c r="N119" s="18"/>
      <c r="O119" s="18"/>
      <c r="P119" s="18"/>
      <c r="Q119" s="18"/>
      <c r="R119" s="18"/>
      <c r="S119" s="18"/>
      <c r="T119" s="18"/>
      <c r="U119" s="18"/>
      <c r="V119" s="18"/>
      <c r="W119" s="18"/>
      <c r="X119" s="18"/>
      <c r="Y119" s="18"/>
      <c r="Z119" s="18"/>
    </row>
    <row r="120" spans="1:26" ht="14.25" customHeight="1">
      <c r="A120" s="18"/>
      <c r="B120" s="18"/>
      <c r="C120" s="17"/>
      <c r="D120" s="17"/>
      <c r="E120" s="17"/>
      <c r="F120" s="17"/>
      <c r="G120" s="17"/>
      <c r="H120" s="18"/>
      <c r="I120" s="18"/>
      <c r="J120" s="18"/>
      <c r="K120" s="18"/>
      <c r="L120" s="18"/>
      <c r="M120" s="18"/>
      <c r="N120" s="18"/>
      <c r="O120" s="18"/>
      <c r="P120" s="18"/>
      <c r="Q120" s="18"/>
      <c r="R120" s="18"/>
      <c r="S120" s="18"/>
      <c r="T120" s="18"/>
      <c r="U120" s="18"/>
      <c r="V120" s="18"/>
      <c r="W120" s="18"/>
      <c r="X120" s="18"/>
      <c r="Y120" s="18"/>
      <c r="Z120" s="18"/>
    </row>
    <row r="121" spans="1:26" ht="14.25" customHeight="1">
      <c r="A121" s="18"/>
      <c r="B121" s="18"/>
      <c r="C121" s="17"/>
      <c r="D121" s="17"/>
      <c r="E121" s="17"/>
      <c r="F121" s="17"/>
      <c r="G121" s="17"/>
      <c r="H121" s="18"/>
      <c r="I121" s="18"/>
      <c r="J121" s="18"/>
      <c r="K121" s="18"/>
      <c r="L121" s="18"/>
      <c r="M121" s="18"/>
      <c r="N121" s="18"/>
      <c r="O121" s="18"/>
      <c r="P121" s="18"/>
      <c r="Q121" s="18"/>
      <c r="R121" s="18"/>
      <c r="S121" s="18"/>
      <c r="T121" s="18"/>
      <c r="U121" s="18"/>
      <c r="V121" s="18"/>
      <c r="W121" s="18"/>
      <c r="X121" s="18"/>
      <c r="Y121" s="18"/>
      <c r="Z121" s="18"/>
    </row>
    <row r="122" spans="1:26" ht="14.25" customHeight="1">
      <c r="A122" s="18"/>
      <c r="B122" s="18"/>
      <c r="C122" s="17"/>
      <c r="D122" s="17"/>
      <c r="E122" s="17"/>
      <c r="F122" s="17"/>
      <c r="G122" s="17"/>
      <c r="H122" s="18"/>
      <c r="I122" s="18"/>
      <c r="J122" s="18"/>
      <c r="K122" s="18"/>
      <c r="L122" s="18"/>
      <c r="M122" s="18"/>
      <c r="N122" s="18"/>
      <c r="O122" s="18"/>
      <c r="P122" s="18"/>
      <c r="Q122" s="18"/>
      <c r="R122" s="18"/>
      <c r="S122" s="18"/>
      <c r="T122" s="18"/>
      <c r="U122" s="18"/>
      <c r="V122" s="18"/>
      <c r="W122" s="18"/>
      <c r="X122" s="18"/>
      <c r="Y122" s="18"/>
      <c r="Z122" s="18"/>
    </row>
    <row r="123" spans="1:26" ht="14.25" customHeight="1">
      <c r="A123" s="18"/>
      <c r="B123" s="18"/>
      <c r="C123" s="17"/>
      <c r="D123" s="17"/>
      <c r="E123" s="17"/>
      <c r="F123" s="17"/>
      <c r="G123" s="17"/>
      <c r="H123" s="18"/>
      <c r="I123" s="18"/>
      <c r="J123" s="18"/>
      <c r="K123" s="18"/>
      <c r="L123" s="18"/>
      <c r="M123" s="18"/>
      <c r="N123" s="18"/>
      <c r="O123" s="18"/>
      <c r="P123" s="18"/>
      <c r="Q123" s="18"/>
      <c r="R123" s="18"/>
      <c r="S123" s="18"/>
      <c r="T123" s="18"/>
      <c r="U123" s="18"/>
      <c r="V123" s="18"/>
      <c r="W123" s="18"/>
      <c r="X123" s="18"/>
      <c r="Y123" s="18"/>
      <c r="Z123" s="18"/>
    </row>
    <row r="124" spans="1:26" ht="14.25" customHeight="1">
      <c r="A124" s="18"/>
      <c r="B124" s="18"/>
      <c r="C124" s="17"/>
      <c r="D124" s="17"/>
      <c r="E124" s="17"/>
      <c r="F124" s="17"/>
      <c r="G124" s="17"/>
      <c r="H124" s="18"/>
      <c r="I124" s="18"/>
      <c r="J124" s="18"/>
      <c r="K124" s="18"/>
      <c r="L124" s="18"/>
      <c r="M124" s="18"/>
      <c r="N124" s="18"/>
      <c r="O124" s="18"/>
      <c r="P124" s="18"/>
      <c r="Q124" s="18"/>
      <c r="R124" s="18"/>
      <c r="S124" s="18"/>
      <c r="T124" s="18"/>
      <c r="U124" s="18"/>
      <c r="V124" s="18"/>
      <c r="W124" s="18"/>
      <c r="X124" s="18"/>
      <c r="Y124" s="18"/>
      <c r="Z124" s="18"/>
    </row>
    <row r="125" spans="1:26" ht="14.25" customHeight="1">
      <c r="A125" s="18"/>
      <c r="B125" s="18"/>
      <c r="C125" s="17"/>
      <c r="D125" s="17"/>
      <c r="E125" s="17"/>
      <c r="F125" s="17"/>
      <c r="G125" s="17"/>
      <c r="H125" s="18"/>
      <c r="I125" s="18"/>
      <c r="J125" s="18"/>
      <c r="K125" s="18"/>
      <c r="L125" s="18"/>
      <c r="M125" s="18"/>
      <c r="N125" s="18"/>
      <c r="O125" s="18"/>
      <c r="P125" s="18"/>
      <c r="Q125" s="18"/>
      <c r="R125" s="18"/>
      <c r="S125" s="18"/>
      <c r="T125" s="18"/>
      <c r="U125" s="18"/>
      <c r="V125" s="18"/>
      <c r="W125" s="18"/>
      <c r="X125" s="18"/>
      <c r="Y125" s="18"/>
      <c r="Z125" s="18"/>
    </row>
    <row r="126" spans="1:26" ht="14.25" customHeight="1">
      <c r="A126" s="18"/>
      <c r="B126" s="18"/>
      <c r="C126" s="17"/>
      <c r="D126" s="17"/>
      <c r="E126" s="17"/>
      <c r="F126" s="17"/>
      <c r="G126" s="17"/>
      <c r="H126" s="18"/>
      <c r="I126" s="18"/>
      <c r="J126" s="18"/>
      <c r="K126" s="18"/>
      <c r="L126" s="18"/>
      <c r="M126" s="18"/>
      <c r="N126" s="18"/>
      <c r="O126" s="18"/>
      <c r="P126" s="18"/>
      <c r="Q126" s="18"/>
      <c r="R126" s="18"/>
      <c r="S126" s="18"/>
      <c r="T126" s="18"/>
      <c r="U126" s="18"/>
      <c r="V126" s="18"/>
      <c r="W126" s="18"/>
      <c r="X126" s="18"/>
      <c r="Y126" s="18"/>
      <c r="Z126" s="18"/>
    </row>
    <row r="127" spans="1:26" ht="14.25" customHeight="1">
      <c r="A127" s="18"/>
      <c r="B127" s="18"/>
      <c r="C127" s="17"/>
      <c r="D127" s="17"/>
      <c r="E127" s="17"/>
      <c r="F127" s="17"/>
      <c r="G127" s="17"/>
      <c r="H127" s="18"/>
      <c r="I127" s="18"/>
      <c r="J127" s="18"/>
      <c r="K127" s="18"/>
      <c r="L127" s="18"/>
      <c r="M127" s="18"/>
      <c r="N127" s="18"/>
      <c r="O127" s="18"/>
      <c r="P127" s="18"/>
      <c r="Q127" s="18"/>
      <c r="R127" s="18"/>
      <c r="S127" s="18"/>
      <c r="T127" s="18"/>
      <c r="U127" s="18"/>
      <c r="V127" s="18"/>
      <c r="W127" s="18"/>
      <c r="X127" s="18"/>
      <c r="Y127" s="18"/>
      <c r="Z127" s="18"/>
    </row>
    <row r="128" spans="1:26" ht="14.25" customHeight="1">
      <c r="A128" s="18"/>
      <c r="B128" s="18"/>
      <c r="C128" s="17"/>
      <c r="D128" s="17"/>
      <c r="E128" s="17"/>
      <c r="F128" s="17"/>
      <c r="G128" s="17"/>
      <c r="H128" s="18"/>
      <c r="I128" s="18"/>
      <c r="J128" s="18"/>
      <c r="K128" s="18"/>
      <c r="L128" s="18"/>
      <c r="M128" s="18"/>
      <c r="N128" s="18"/>
      <c r="O128" s="18"/>
      <c r="P128" s="18"/>
      <c r="Q128" s="18"/>
      <c r="R128" s="18"/>
      <c r="S128" s="18"/>
      <c r="T128" s="18"/>
      <c r="U128" s="18"/>
      <c r="V128" s="18"/>
      <c r="W128" s="18"/>
      <c r="X128" s="18"/>
      <c r="Y128" s="18"/>
      <c r="Z128" s="18"/>
    </row>
    <row r="129" spans="1:26" ht="14.25" customHeight="1">
      <c r="A129" s="18"/>
      <c r="B129" s="18"/>
      <c r="C129" s="17"/>
      <c r="D129" s="17"/>
      <c r="E129" s="17"/>
      <c r="F129" s="17"/>
      <c r="G129" s="17"/>
      <c r="H129" s="18"/>
      <c r="I129" s="18"/>
      <c r="J129" s="18"/>
      <c r="K129" s="18"/>
      <c r="L129" s="18"/>
      <c r="M129" s="18"/>
      <c r="N129" s="18"/>
      <c r="O129" s="18"/>
      <c r="P129" s="18"/>
      <c r="Q129" s="18"/>
      <c r="R129" s="18"/>
      <c r="S129" s="18"/>
      <c r="T129" s="18"/>
      <c r="U129" s="18"/>
      <c r="V129" s="18"/>
      <c r="W129" s="18"/>
      <c r="X129" s="18"/>
      <c r="Y129" s="18"/>
      <c r="Z129" s="18"/>
    </row>
    <row r="130" spans="1:26" ht="14.25" customHeight="1">
      <c r="A130" s="18"/>
      <c r="B130" s="18"/>
      <c r="C130" s="17"/>
      <c r="D130" s="17"/>
      <c r="E130" s="17"/>
      <c r="F130" s="17"/>
      <c r="G130" s="17"/>
      <c r="H130" s="18"/>
      <c r="I130" s="18"/>
      <c r="J130" s="18"/>
      <c r="K130" s="18"/>
      <c r="L130" s="18"/>
      <c r="M130" s="18"/>
      <c r="N130" s="18"/>
      <c r="O130" s="18"/>
      <c r="P130" s="18"/>
      <c r="Q130" s="18"/>
      <c r="R130" s="18"/>
      <c r="S130" s="18"/>
      <c r="T130" s="18"/>
      <c r="U130" s="18"/>
      <c r="V130" s="18"/>
      <c r="W130" s="18"/>
      <c r="X130" s="18"/>
      <c r="Y130" s="18"/>
      <c r="Z130" s="18"/>
    </row>
    <row r="131" spans="1:26" ht="14.25" customHeight="1">
      <c r="A131" s="18"/>
      <c r="B131" s="18"/>
      <c r="C131" s="17"/>
      <c r="D131" s="17"/>
      <c r="E131" s="17"/>
      <c r="F131" s="17"/>
      <c r="G131" s="17"/>
      <c r="H131" s="18"/>
      <c r="I131" s="18"/>
      <c r="J131" s="18"/>
      <c r="K131" s="18"/>
      <c r="L131" s="18"/>
      <c r="M131" s="18"/>
      <c r="N131" s="18"/>
      <c r="O131" s="18"/>
      <c r="P131" s="18"/>
      <c r="Q131" s="18"/>
      <c r="R131" s="18"/>
      <c r="S131" s="18"/>
      <c r="T131" s="18"/>
      <c r="U131" s="18"/>
      <c r="V131" s="18"/>
      <c r="W131" s="18"/>
      <c r="X131" s="18"/>
      <c r="Y131" s="18"/>
      <c r="Z131" s="18"/>
    </row>
    <row r="132" spans="1:26" ht="14.25" customHeight="1">
      <c r="A132" s="18"/>
      <c r="B132" s="18"/>
      <c r="C132" s="17"/>
      <c r="D132" s="17"/>
      <c r="E132" s="17"/>
      <c r="F132" s="17"/>
      <c r="G132" s="17"/>
      <c r="H132" s="18"/>
      <c r="I132" s="18"/>
      <c r="J132" s="18"/>
      <c r="K132" s="18"/>
      <c r="L132" s="18"/>
      <c r="M132" s="18"/>
      <c r="N132" s="18"/>
      <c r="O132" s="18"/>
      <c r="P132" s="18"/>
      <c r="Q132" s="18"/>
      <c r="R132" s="18"/>
      <c r="S132" s="18"/>
      <c r="T132" s="18"/>
      <c r="U132" s="18"/>
      <c r="V132" s="18"/>
      <c r="W132" s="18"/>
      <c r="X132" s="18"/>
      <c r="Y132" s="18"/>
      <c r="Z132" s="18"/>
    </row>
    <row r="133" spans="1:26" ht="14.25" customHeight="1">
      <c r="A133" s="18"/>
      <c r="B133" s="18"/>
      <c r="C133" s="17"/>
      <c r="D133" s="17"/>
      <c r="E133" s="17"/>
      <c r="F133" s="17"/>
      <c r="G133" s="17"/>
      <c r="H133" s="18"/>
      <c r="I133" s="18"/>
      <c r="J133" s="18"/>
      <c r="K133" s="18"/>
      <c r="L133" s="18"/>
      <c r="M133" s="18"/>
      <c r="N133" s="18"/>
      <c r="O133" s="18"/>
      <c r="P133" s="18"/>
      <c r="Q133" s="18"/>
      <c r="R133" s="18"/>
      <c r="S133" s="18"/>
      <c r="T133" s="18"/>
      <c r="U133" s="18"/>
      <c r="V133" s="18"/>
      <c r="W133" s="18"/>
      <c r="X133" s="18"/>
      <c r="Y133" s="18"/>
      <c r="Z133" s="18"/>
    </row>
    <row r="134" spans="1:26" ht="14.25" customHeight="1">
      <c r="A134" s="18"/>
      <c r="B134" s="18"/>
      <c r="C134" s="17"/>
      <c r="D134" s="17"/>
      <c r="E134" s="17"/>
      <c r="F134" s="17"/>
      <c r="G134" s="17"/>
      <c r="H134" s="18"/>
      <c r="I134" s="18"/>
      <c r="J134" s="18"/>
      <c r="K134" s="18"/>
      <c r="L134" s="18"/>
      <c r="M134" s="18"/>
      <c r="N134" s="18"/>
      <c r="O134" s="18"/>
      <c r="P134" s="18"/>
      <c r="Q134" s="18"/>
      <c r="R134" s="18"/>
      <c r="S134" s="18"/>
      <c r="T134" s="18"/>
      <c r="U134" s="18"/>
      <c r="V134" s="18"/>
      <c r="W134" s="18"/>
      <c r="X134" s="18"/>
      <c r="Y134" s="18"/>
      <c r="Z134" s="18"/>
    </row>
    <row r="135" spans="1:26" ht="14.25" customHeight="1">
      <c r="A135" s="18"/>
      <c r="B135" s="18"/>
      <c r="C135" s="17"/>
      <c r="D135" s="17"/>
      <c r="E135" s="17"/>
      <c r="F135" s="17"/>
      <c r="G135" s="17"/>
      <c r="H135" s="18"/>
      <c r="I135" s="18"/>
      <c r="J135" s="18"/>
      <c r="K135" s="18"/>
      <c r="L135" s="18"/>
      <c r="M135" s="18"/>
      <c r="N135" s="18"/>
      <c r="O135" s="18"/>
      <c r="P135" s="18"/>
      <c r="Q135" s="18"/>
      <c r="R135" s="18"/>
      <c r="S135" s="18"/>
      <c r="T135" s="18"/>
      <c r="U135" s="18"/>
      <c r="V135" s="18"/>
      <c r="W135" s="18"/>
      <c r="X135" s="18"/>
      <c r="Y135" s="18"/>
      <c r="Z135" s="18"/>
    </row>
    <row r="136" spans="1:26" ht="14.25" customHeight="1">
      <c r="A136" s="18"/>
      <c r="B136" s="18"/>
      <c r="C136" s="17"/>
      <c r="D136" s="17"/>
      <c r="E136" s="17"/>
      <c r="F136" s="17"/>
      <c r="G136" s="17"/>
      <c r="H136" s="18"/>
      <c r="I136" s="18"/>
      <c r="J136" s="18"/>
      <c r="K136" s="18"/>
      <c r="L136" s="18"/>
      <c r="M136" s="18"/>
      <c r="N136" s="18"/>
      <c r="O136" s="18"/>
      <c r="P136" s="18"/>
      <c r="Q136" s="18"/>
      <c r="R136" s="18"/>
      <c r="S136" s="18"/>
      <c r="T136" s="18"/>
      <c r="U136" s="18"/>
      <c r="V136" s="18"/>
      <c r="W136" s="18"/>
      <c r="X136" s="18"/>
      <c r="Y136" s="18"/>
      <c r="Z136" s="18"/>
    </row>
    <row r="137" spans="1:26" ht="14.25" customHeight="1">
      <c r="A137" s="18"/>
      <c r="B137" s="18"/>
      <c r="C137" s="17"/>
      <c r="D137" s="17"/>
      <c r="E137" s="17"/>
      <c r="F137" s="17"/>
      <c r="G137" s="17"/>
      <c r="H137" s="18"/>
      <c r="I137" s="18"/>
      <c r="J137" s="18"/>
      <c r="K137" s="18"/>
      <c r="L137" s="18"/>
      <c r="M137" s="18"/>
      <c r="N137" s="18"/>
      <c r="O137" s="18"/>
      <c r="P137" s="18"/>
      <c r="Q137" s="18"/>
      <c r="R137" s="18"/>
      <c r="S137" s="18"/>
      <c r="T137" s="18"/>
      <c r="U137" s="18"/>
      <c r="V137" s="18"/>
      <c r="W137" s="18"/>
      <c r="X137" s="18"/>
      <c r="Y137" s="18"/>
      <c r="Z137" s="18"/>
    </row>
    <row r="138" spans="1:26" ht="14.25" customHeight="1">
      <c r="A138" s="18"/>
      <c r="B138" s="18"/>
      <c r="C138" s="17"/>
      <c r="D138" s="17"/>
      <c r="E138" s="17"/>
      <c r="F138" s="17"/>
      <c r="G138" s="17"/>
      <c r="H138" s="18"/>
      <c r="I138" s="18"/>
      <c r="J138" s="18"/>
      <c r="K138" s="18"/>
      <c r="L138" s="18"/>
      <c r="M138" s="18"/>
      <c r="N138" s="18"/>
      <c r="O138" s="18"/>
      <c r="P138" s="18"/>
      <c r="Q138" s="18"/>
      <c r="R138" s="18"/>
      <c r="S138" s="18"/>
      <c r="T138" s="18"/>
      <c r="U138" s="18"/>
      <c r="V138" s="18"/>
      <c r="W138" s="18"/>
      <c r="X138" s="18"/>
      <c r="Y138" s="18"/>
      <c r="Z138" s="18"/>
    </row>
    <row r="139" spans="1:26" ht="14.25" customHeight="1">
      <c r="A139" s="18"/>
      <c r="B139" s="18"/>
      <c r="C139" s="17"/>
      <c r="D139" s="17"/>
      <c r="E139" s="17"/>
      <c r="F139" s="17"/>
      <c r="G139" s="17"/>
      <c r="H139" s="18"/>
      <c r="I139" s="18"/>
      <c r="J139" s="18"/>
      <c r="K139" s="18"/>
      <c r="L139" s="18"/>
      <c r="M139" s="18"/>
      <c r="N139" s="18"/>
      <c r="O139" s="18"/>
      <c r="P139" s="18"/>
      <c r="Q139" s="18"/>
      <c r="R139" s="18"/>
      <c r="S139" s="18"/>
      <c r="T139" s="18"/>
      <c r="U139" s="18"/>
      <c r="V139" s="18"/>
      <c r="W139" s="18"/>
      <c r="X139" s="18"/>
      <c r="Y139" s="18"/>
      <c r="Z139" s="18"/>
    </row>
    <row r="140" spans="1:26" ht="14.25" customHeight="1">
      <c r="A140" s="18"/>
      <c r="B140" s="18"/>
      <c r="C140" s="17"/>
      <c r="D140" s="17"/>
      <c r="E140" s="17"/>
      <c r="F140" s="17"/>
      <c r="G140" s="17"/>
      <c r="H140" s="18"/>
      <c r="I140" s="18"/>
      <c r="J140" s="18"/>
      <c r="K140" s="18"/>
      <c r="L140" s="18"/>
      <c r="M140" s="18"/>
      <c r="N140" s="18"/>
      <c r="O140" s="18"/>
      <c r="P140" s="18"/>
      <c r="Q140" s="18"/>
      <c r="R140" s="18"/>
      <c r="S140" s="18"/>
      <c r="T140" s="18"/>
      <c r="U140" s="18"/>
      <c r="V140" s="18"/>
      <c r="W140" s="18"/>
      <c r="X140" s="18"/>
      <c r="Y140" s="18"/>
      <c r="Z140" s="18"/>
    </row>
    <row r="141" spans="1:26" ht="14.25" customHeight="1">
      <c r="A141" s="18"/>
      <c r="B141" s="18"/>
      <c r="C141" s="17"/>
      <c r="D141" s="17"/>
      <c r="E141" s="17"/>
      <c r="F141" s="17"/>
      <c r="G141" s="17"/>
      <c r="H141" s="18"/>
      <c r="I141" s="18"/>
      <c r="J141" s="18"/>
      <c r="K141" s="18"/>
      <c r="L141" s="18"/>
      <c r="M141" s="18"/>
      <c r="N141" s="18"/>
      <c r="O141" s="18"/>
      <c r="P141" s="18"/>
      <c r="Q141" s="18"/>
      <c r="R141" s="18"/>
      <c r="S141" s="18"/>
      <c r="T141" s="18"/>
      <c r="U141" s="18"/>
      <c r="V141" s="18"/>
      <c r="W141" s="18"/>
      <c r="X141" s="18"/>
      <c r="Y141" s="18"/>
      <c r="Z141" s="18"/>
    </row>
    <row r="142" spans="1:26" ht="14.25" customHeight="1">
      <c r="A142" s="18"/>
      <c r="B142" s="18"/>
      <c r="C142" s="17"/>
      <c r="D142" s="17"/>
      <c r="E142" s="17"/>
      <c r="F142" s="17"/>
      <c r="G142" s="17"/>
      <c r="H142" s="18"/>
      <c r="I142" s="18"/>
      <c r="J142" s="18"/>
      <c r="K142" s="18"/>
      <c r="L142" s="18"/>
      <c r="M142" s="18"/>
      <c r="N142" s="18"/>
      <c r="O142" s="18"/>
      <c r="P142" s="18"/>
      <c r="Q142" s="18"/>
      <c r="R142" s="18"/>
      <c r="S142" s="18"/>
      <c r="T142" s="18"/>
      <c r="U142" s="18"/>
      <c r="V142" s="18"/>
      <c r="W142" s="18"/>
      <c r="X142" s="18"/>
      <c r="Y142" s="18"/>
      <c r="Z142" s="18"/>
    </row>
    <row r="143" spans="1:26" ht="14.25" customHeight="1">
      <c r="A143" s="18"/>
      <c r="B143" s="18"/>
      <c r="C143" s="17"/>
      <c r="D143" s="17"/>
      <c r="E143" s="17"/>
      <c r="F143" s="17"/>
      <c r="G143" s="17"/>
      <c r="H143" s="18"/>
      <c r="I143" s="18"/>
      <c r="J143" s="18"/>
      <c r="K143" s="18"/>
      <c r="L143" s="18"/>
      <c r="M143" s="18"/>
      <c r="N143" s="18"/>
      <c r="O143" s="18"/>
      <c r="P143" s="18"/>
      <c r="Q143" s="18"/>
      <c r="R143" s="18"/>
      <c r="S143" s="18"/>
      <c r="T143" s="18"/>
      <c r="U143" s="18"/>
      <c r="V143" s="18"/>
      <c r="W143" s="18"/>
      <c r="X143" s="18"/>
      <c r="Y143" s="18"/>
      <c r="Z143" s="18"/>
    </row>
    <row r="144" spans="1:26" ht="14.25" customHeight="1">
      <c r="A144" s="18"/>
      <c r="B144" s="18"/>
      <c r="C144" s="17"/>
      <c r="D144" s="17"/>
      <c r="E144" s="17"/>
      <c r="F144" s="17"/>
      <c r="G144" s="17"/>
      <c r="H144" s="18"/>
      <c r="I144" s="18"/>
      <c r="J144" s="18"/>
      <c r="K144" s="18"/>
      <c r="L144" s="18"/>
      <c r="M144" s="18"/>
      <c r="N144" s="18"/>
      <c r="O144" s="18"/>
      <c r="P144" s="18"/>
      <c r="Q144" s="18"/>
      <c r="R144" s="18"/>
      <c r="S144" s="18"/>
      <c r="T144" s="18"/>
      <c r="U144" s="18"/>
      <c r="V144" s="18"/>
      <c r="W144" s="18"/>
      <c r="X144" s="18"/>
      <c r="Y144" s="18"/>
      <c r="Z144" s="18"/>
    </row>
    <row r="145" spans="1:26" ht="14.25" customHeight="1">
      <c r="A145" s="18"/>
      <c r="B145" s="18"/>
      <c r="C145" s="17"/>
      <c r="D145" s="17"/>
      <c r="E145" s="17"/>
      <c r="F145" s="17"/>
      <c r="G145" s="17"/>
      <c r="H145" s="18"/>
      <c r="I145" s="18"/>
      <c r="J145" s="18"/>
      <c r="K145" s="18"/>
      <c r="L145" s="18"/>
      <c r="M145" s="18"/>
      <c r="N145" s="18"/>
      <c r="O145" s="18"/>
      <c r="P145" s="18"/>
      <c r="Q145" s="18"/>
      <c r="R145" s="18"/>
      <c r="S145" s="18"/>
      <c r="T145" s="18"/>
      <c r="U145" s="18"/>
      <c r="V145" s="18"/>
      <c r="W145" s="18"/>
      <c r="X145" s="18"/>
      <c r="Y145" s="18"/>
      <c r="Z145" s="18"/>
    </row>
    <row r="146" spans="1:26" ht="14.25" customHeight="1">
      <c r="A146" s="18"/>
      <c r="B146" s="18"/>
      <c r="C146" s="17"/>
      <c r="D146" s="17"/>
      <c r="E146" s="17"/>
      <c r="F146" s="17"/>
      <c r="G146" s="17"/>
      <c r="H146" s="18"/>
      <c r="I146" s="18"/>
      <c r="J146" s="18"/>
      <c r="K146" s="18"/>
      <c r="L146" s="18"/>
      <c r="M146" s="18"/>
      <c r="N146" s="18"/>
      <c r="O146" s="18"/>
      <c r="P146" s="18"/>
      <c r="Q146" s="18"/>
      <c r="R146" s="18"/>
      <c r="S146" s="18"/>
      <c r="T146" s="18"/>
      <c r="U146" s="18"/>
      <c r="V146" s="18"/>
      <c r="W146" s="18"/>
      <c r="X146" s="18"/>
      <c r="Y146" s="18"/>
      <c r="Z146" s="18"/>
    </row>
    <row r="147" spans="1:26" ht="14.25" customHeight="1">
      <c r="A147" s="18"/>
      <c r="B147" s="18"/>
      <c r="C147" s="17"/>
      <c r="D147" s="17"/>
      <c r="E147" s="17"/>
      <c r="F147" s="17"/>
      <c r="G147" s="17"/>
      <c r="H147" s="18"/>
      <c r="I147" s="18"/>
      <c r="J147" s="18"/>
      <c r="K147" s="18"/>
      <c r="L147" s="18"/>
      <c r="M147" s="18"/>
      <c r="N147" s="18"/>
      <c r="O147" s="18"/>
      <c r="P147" s="18"/>
      <c r="Q147" s="18"/>
      <c r="R147" s="18"/>
      <c r="S147" s="18"/>
      <c r="T147" s="18"/>
      <c r="U147" s="18"/>
      <c r="V147" s="18"/>
      <c r="W147" s="18"/>
      <c r="X147" s="18"/>
      <c r="Y147" s="18"/>
      <c r="Z147" s="18"/>
    </row>
    <row r="148" spans="1:26" ht="14.25" customHeight="1">
      <c r="A148" s="18"/>
      <c r="B148" s="18"/>
      <c r="C148" s="17"/>
      <c r="D148" s="17"/>
      <c r="E148" s="17"/>
      <c r="F148" s="17"/>
      <c r="G148" s="17"/>
      <c r="H148" s="18"/>
      <c r="I148" s="18"/>
      <c r="J148" s="18"/>
      <c r="K148" s="18"/>
      <c r="L148" s="18"/>
      <c r="M148" s="18"/>
      <c r="N148" s="18"/>
      <c r="O148" s="18"/>
      <c r="P148" s="18"/>
      <c r="Q148" s="18"/>
      <c r="R148" s="18"/>
      <c r="S148" s="18"/>
      <c r="T148" s="18"/>
      <c r="U148" s="18"/>
      <c r="V148" s="18"/>
      <c r="W148" s="18"/>
      <c r="X148" s="18"/>
      <c r="Y148" s="18"/>
      <c r="Z148" s="18"/>
    </row>
    <row r="149" spans="1:26" ht="14.25" customHeight="1">
      <c r="A149" s="18"/>
      <c r="B149" s="18"/>
      <c r="C149" s="17"/>
      <c r="D149" s="17"/>
      <c r="E149" s="17"/>
      <c r="F149" s="17"/>
      <c r="G149" s="17"/>
      <c r="H149" s="18"/>
      <c r="I149" s="18"/>
      <c r="J149" s="18"/>
      <c r="K149" s="18"/>
      <c r="L149" s="18"/>
      <c r="M149" s="18"/>
      <c r="N149" s="18"/>
      <c r="O149" s="18"/>
      <c r="P149" s="18"/>
      <c r="Q149" s="18"/>
      <c r="R149" s="18"/>
      <c r="S149" s="18"/>
      <c r="T149" s="18"/>
      <c r="U149" s="18"/>
      <c r="V149" s="18"/>
      <c r="W149" s="18"/>
      <c r="X149" s="18"/>
      <c r="Y149" s="18"/>
      <c r="Z149" s="18"/>
    </row>
    <row r="150" spans="1:26" ht="14.25" customHeight="1">
      <c r="A150" s="18"/>
      <c r="B150" s="18"/>
      <c r="C150" s="17"/>
      <c r="D150" s="17"/>
      <c r="E150" s="17"/>
      <c r="F150" s="17"/>
      <c r="G150" s="17"/>
      <c r="H150" s="18"/>
      <c r="I150" s="18"/>
      <c r="J150" s="18"/>
      <c r="K150" s="18"/>
      <c r="L150" s="18"/>
      <c r="M150" s="18"/>
      <c r="N150" s="18"/>
      <c r="O150" s="18"/>
      <c r="P150" s="18"/>
      <c r="Q150" s="18"/>
      <c r="R150" s="18"/>
      <c r="S150" s="18"/>
      <c r="T150" s="18"/>
      <c r="U150" s="18"/>
      <c r="V150" s="18"/>
      <c r="W150" s="18"/>
      <c r="X150" s="18"/>
      <c r="Y150" s="18"/>
      <c r="Z150" s="18"/>
    </row>
    <row r="151" spans="1:26" ht="14.25" customHeight="1">
      <c r="A151" s="18"/>
      <c r="B151" s="18"/>
      <c r="C151" s="17"/>
      <c r="D151" s="17"/>
      <c r="E151" s="17"/>
      <c r="F151" s="17"/>
      <c r="G151" s="17"/>
      <c r="H151" s="18"/>
      <c r="I151" s="18"/>
      <c r="J151" s="18"/>
      <c r="K151" s="18"/>
      <c r="L151" s="18"/>
      <c r="M151" s="18"/>
      <c r="N151" s="18"/>
      <c r="O151" s="18"/>
      <c r="P151" s="18"/>
      <c r="Q151" s="18"/>
      <c r="R151" s="18"/>
      <c r="S151" s="18"/>
      <c r="T151" s="18"/>
      <c r="U151" s="18"/>
      <c r="V151" s="18"/>
      <c r="W151" s="18"/>
      <c r="X151" s="18"/>
      <c r="Y151" s="18"/>
      <c r="Z151" s="18"/>
    </row>
    <row r="152" spans="1:26" ht="14.25" customHeight="1">
      <c r="A152" s="18"/>
      <c r="B152" s="18"/>
      <c r="C152" s="17"/>
      <c r="D152" s="17"/>
      <c r="E152" s="17"/>
      <c r="F152" s="17"/>
      <c r="G152" s="17"/>
      <c r="H152" s="18"/>
      <c r="I152" s="18"/>
      <c r="J152" s="18"/>
      <c r="K152" s="18"/>
      <c r="L152" s="18"/>
      <c r="M152" s="18"/>
      <c r="N152" s="18"/>
      <c r="O152" s="18"/>
      <c r="P152" s="18"/>
      <c r="Q152" s="18"/>
      <c r="R152" s="18"/>
      <c r="S152" s="18"/>
      <c r="T152" s="18"/>
      <c r="U152" s="18"/>
      <c r="V152" s="18"/>
      <c r="W152" s="18"/>
      <c r="X152" s="18"/>
      <c r="Y152" s="18"/>
      <c r="Z152" s="18"/>
    </row>
    <row r="153" spans="1:26" ht="14.25" customHeight="1">
      <c r="A153" s="18"/>
      <c r="B153" s="18"/>
      <c r="C153" s="17"/>
      <c r="D153" s="17"/>
      <c r="E153" s="17"/>
      <c r="F153" s="17"/>
      <c r="G153" s="17"/>
      <c r="H153" s="18"/>
      <c r="I153" s="18"/>
      <c r="J153" s="18"/>
      <c r="K153" s="18"/>
      <c r="L153" s="18"/>
      <c r="M153" s="18"/>
      <c r="N153" s="18"/>
      <c r="O153" s="18"/>
      <c r="P153" s="18"/>
      <c r="Q153" s="18"/>
      <c r="R153" s="18"/>
      <c r="S153" s="18"/>
      <c r="T153" s="18"/>
      <c r="U153" s="18"/>
      <c r="V153" s="18"/>
      <c r="W153" s="18"/>
      <c r="X153" s="18"/>
      <c r="Y153" s="18"/>
      <c r="Z153" s="18"/>
    </row>
    <row r="154" spans="1:26" ht="14.25" customHeight="1">
      <c r="A154" s="18"/>
      <c r="B154" s="18"/>
      <c r="C154" s="17"/>
      <c r="D154" s="17"/>
      <c r="E154" s="17"/>
      <c r="F154" s="17"/>
      <c r="G154" s="17"/>
      <c r="H154" s="18"/>
      <c r="I154" s="18"/>
      <c r="J154" s="18"/>
      <c r="K154" s="18"/>
      <c r="L154" s="18"/>
      <c r="M154" s="18"/>
      <c r="N154" s="18"/>
      <c r="O154" s="18"/>
      <c r="P154" s="18"/>
      <c r="Q154" s="18"/>
      <c r="R154" s="18"/>
      <c r="S154" s="18"/>
      <c r="T154" s="18"/>
      <c r="U154" s="18"/>
      <c r="V154" s="18"/>
      <c r="W154" s="18"/>
      <c r="X154" s="18"/>
      <c r="Y154" s="18"/>
      <c r="Z154" s="18"/>
    </row>
    <row r="155" spans="1:26" ht="14.25" customHeight="1">
      <c r="A155" s="18"/>
      <c r="B155" s="18"/>
      <c r="C155" s="17"/>
      <c r="D155" s="17"/>
      <c r="E155" s="17"/>
      <c r="F155" s="17"/>
      <c r="G155" s="17"/>
      <c r="H155" s="18"/>
      <c r="I155" s="18"/>
      <c r="J155" s="18"/>
      <c r="K155" s="18"/>
      <c r="L155" s="18"/>
      <c r="M155" s="18"/>
      <c r="N155" s="18"/>
      <c r="O155" s="18"/>
      <c r="P155" s="18"/>
      <c r="Q155" s="18"/>
      <c r="R155" s="18"/>
      <c r="S155" s="18"/>
      <c r="T155" s="18"/>
      <c r="U155" s="18"/>
      <c r="V155" s="18"/>
      <c r="W155" s="18"/>
      <c r="X155" s="18"/>
      <c r="Y155" s="18"/>
      <c r="Z155" s="18"/>
    </row>
    <row r="156" spans="1:26" ht="14.25" customHeight="1">
      <c r="A156" s="18"/>
      <c r="B156" s="18"/>
      <c r="C156" s="17"/>
      <c r="D156" s="17"/>
      <c r="E156" s="17"/>
      <c r="F156" s="17"/>
      <c r="G156" s="17"/>
      <c r="H156" s="18"/>
      <c r="I156" s="18"/>
      <c r="J156" s="18"/>
      <c r="K156" s="18"/>
      <c r="L156" s="18"/>
      <c r="M156" s="18"/>
      <c r="N156" s="18"/>
      <c r="O156" s="18"/>
      <c r="P156" s="18"/>
      <c r="Q156" s="18"/>
      <c r="R156" s="18"/>
      <c r="S156" s="18"/>
      <c r="T156" s="18"/>
      <c r="U156" s="18"/>
      <c r="V156" s="18"/>
      <c r="W156" s="18"/>
      <c r="X156" s="18"/>
      <c r="Y156" s="18"/>
      <c r="Z156" s="18"/>
    </row>
    <row r="157" spans="1:26" ht="14.25" customHeight="1">
      <c r="A157" s="18"/>
      <c r="B157" s="18"/>
      <c r="C157" s="17"/>
      <c r="D157" s="17"/>
      <c r="E157" s="17"/>
      <c r="F157" s="17"/>
      <c r="G157" s="17"/>
      <c r="H157" s="18"/>
      <c r="I157" s="18"/>
      <c r="J157" s="18"/>
      <c r="K157" s="18"/>
      <c r="L157" s="18"/>
      <c r="M157" s="18"/>
      <c r="N157" s="18"/>
      <c r="O157" s="18"/>
      <c r="P157" s="18"/>
      <c r="Q157" s="18"/>
      <c r="R157" s="18"/>
      <c r="S157" s="18"/>
      <c r="T157" s="18"/>
      <c r="U157" s="18"/>
      <c r="V157" s="18"/>
      <c r="W157" s="18"/>
      <c r="X157" s="18"/>
      <c r="Y157" s="18"/>
      <c r="Z157" s="18"/>
    </row>
    <row r="158" spans="1:26" ht="14.25" customHeight="1">
      <c r="A158" s="18"/>
      <c r="B158" s="18"/>
      <c r="C158" s="17"/>
      <c r="D158" s="17"/>
      <c r="E158" s="17"/>
      <c r="F158" s="17"/>
      <c r="G158" s="17"/>
      <c r="H158" s="18"/>
      <c r="I158" s="18"/>
      <c r="J158" s="18"/>
      <c r="K158" s="18"/>
      <c r="L158" s="18"/>
      <c r="M158" s="18"/>
      <c r="N158" s="18"/>
      <c r="O158" s="18"/>
      <c r="P158" s="18"/>
      <c r="Q158" s="18"/>
      <c r="R158" s="18"/>
      <c r="S158" s="18"/>
      <c r="T158" s="18"/>
      <c r="U158" s="18"/>
      <c r="V158" s="18"/>
      <c r="W158" s="18"/>
      <c r="X158" s="18"/>
      <c r="Y158" s="18"/>
      <c r="Z158" s="18"/>
    </row>
    <row r="159" spans="1:26" ht="14.25" customHeight="1">
      <c r="A159" s="18"/>
      <c r="B159" s="18"/>
      <c r="C159" s="17"/>
      <c r="D159" s="17"/>
      <c r="E159" s="17"/>
      <c r="F159" s="17"/>
      <c r="G159" s="17"/>
      <c r="H159" s="18"/>
      <c r="I159" s="18"/>
      <c r="J159" s="18"/>
      <c r="K159" s="18"/>
      <c r="L159" s="18"/>
      <c r="M159" s="18"/>
      <c r="N159" s="18"/>
      <c r="O159" s="18"/>
      <c r="P159" s="18"/>
      <c r="Q159" s="18"/>
      <c r="R159" s="18"/>
      <c r="S159" s="18"/>
      <c r="T159" s="18"/>
      <c r="U159" s="18"/>
      <c r="V159" s="18"/>
      <c r="W159" s="18"/>
      <c r="X159" s="18"/>
      <c r="Y159" s="18"/>
      <c r="Z159" s="18"/>
    </row>
    <row r="160" spans="1:26" ht="14.25" customHeight="1">
      <c r="A160" s="18"/>
      <c r="B160" s="18"/>
      <c r="C160" s="17"/>
      <c r="D160" s="17"/>
      <c r="E160" s="17"/>
      <c r="F160" s="17"/>
      <c r="G160" s="17"/>
      <c r="H160" s="18"/>
      <c r="I160" s="18"/>
      <c r="J160" s="18"/>
      <c r="K160" s="18"/>
      <c r="L160" s="18"/>
      <c r="M160" s="18"/>
      <c r="N160" s="18"/>
      <c r="O160" s="18"/>
      <c r="P160" s="18"/>
      <c r="Q160" s="18"/>
      <c r="R160" s="18"/>
      <c r="S160" s="18"/>
      <c r="T160" s="18"/>
      <c r="U160" s="18"/>
      <c r="V160" s="18"/>
      <c r="W160" s="18"/>
      <c r="X160" s="18"/>
      <c r="Y160" s="18"/>
      <c r="Z160" s="18"/>
    </row>
    <row r="161" spans="1:26" ht="14.25" customHeight="1">
      <c r="A161" s="18"/>
      <c r="B161" s="18"/>
      <c r="C161" s="17"/>
      <c r="D161" s="17"/>
      <c r="E161" s="17"/>
      <c r="F161" s="17"/>
      <c r="G161" s="17"/>
      <c r="H161" s="18"/>
      <c r="I161" s="18"/>
      <c r="J161" s="18"/>
      <c r="K161" s="18"/>
      <c r="L161" s="18"/>
      <c r="M161" s="18"/>
      <c r="N161" s="18"/>
      <c r="O161" s="18"/>
      <c r="P161" s="18"/>
      <c r="Q161" s="18"/>
      <c r="R161" s="18"/>
      <c r="S161" s="18"/>
      <c r="T161" s="18"/>
      <c r="U161" s="18"/>
      <c r="V161" s="18"/>
      <c r="W161" s="18"/>
      <c r="X161" s="18"/>
      <c r="Y161" s="18"/>
      <c r="Z161" s="18"/>
    </row>
    <row r="162" spans="1:26" ht="14.25" customHeight="1">
      <c r="A162" s="18"/>
      <c r="B162" s="18"/>
      <c r="C162" s="17"/>
      <c r="D162" s="17"/>
      <c r="E162" s="17"/>
      <c r="F162" s="17"/>
      <c r="G162" s="17"/>
      <c r="H162" s="18"/>
      <c r="I162" s="18"/>
      <c r="J162" s="18"/>
      <c r="K162" s="18"/>
      <c r="L162" s="18"/>
      <c r="M162" s="18"/>
      <c r="N162" s="18"/>
      <c r="O162" s="18"/>
      <c r="P162" s="18"/>
      <c r="Q162" s="18"/>
      <c r="R162" s="18"/>
      <c r="S162" s="18"/>
      <c r="T162" s="18"/>
      <c r="U162" s="18"/>
      <c r="V162" s="18"/>
      <c r="W162" s="18"/>
      <c r="X162" s="18"/>
      <c r="Y162" s="18"/>
      <c r="Z162" s="18"/>
    </row>
    <row r="163" spans="1:26" ht="14.25" customHeight="1">
      <c r="A163" s="18"/>
      <c r="B163" s="18"/>
      <c r="C163" s="17"/>
      <c r="D163" s="17"/>
      <c r="E163" s="17"/>
      <c r="F163" s="17"/>
      <c r="G163" s="17"/>
      <c r="H163" s="18"/>
      <c r="I163" s="18"/>
      <c r="J163" s="18"/>
      <c r="K163" s="18"/>
      <c r="L163" s="18"/>
      <c r="M163" s="18"/>
      <c r="N163" s="18"/>
      <c r="O163" s="18"/>
      <c r="P163" s="18"/>
      <c r="Q163" s="18"/>
      <c r="R163" s="18"/>
      <c r="S163" s="18"/>
      <c r="T163" s="18"/>
      <c r="U163" s="18"/>
      <c r="V163" s="18"/>
      <c r="W163" s="18"/>
      <c r="X163" s="18"/>
      <c r="Y163" s="18"/>
      <c r="Z163" s="18"/>
    </row>
    <row r="164" spans="1:26" ht="14.25" customHeight="1">
      <c r="A164" s="18"/>
      <c r="B164" s="18"/>
      <c r="C164" s="17"/>
      <c r="D164" s="17"/>
      <c r="E164" s="17"/>
      <c r="F164" s="17"/>
      <c r="G164" s="17"/>
      <c r="H164" s="18"/>
      <c r="I164" s="18"/>
      <c r="J164" s="18"/>
      <c r="K164" s="18"/>
      <c r="L164" s="18"/>
      <c r="M164" s="18"/>
      <c r="N164" s="18"/>
      <c r="O164" s="18"/>
      <c r="P164" s="18"/>
      <c r="Q164" s="18"/>
      <c r="R164" s="18"/>
      <c r="S164" s="18"/>
      <c r="T164" s="18"/>
      <c r="U164" s="18"/>
      <c r="V164" s="18"/>
      <c r="W164" s="18"/>
      <c r="X164" s="18"/>
      <c r="Y164" s="18"/>
      <c r="Z164" s="18"/>
    </row>
    <row r="165" spans="1:26" ht="14.25" customHeight="1">
      <c r="A165" s="18"/>
      <c r="B165" s="18"/>
      <c r="C165" s="17"/>
      <c r="D165" s="17"/>
      <c r="E165" s="17"/>
      <c r="F165" s="17"/>
      <c r="G165" s="17"/>
      <c r="H165" s="18"/>
      <c r="I165" s="18"/>
      <c r="J165" s="18"/>
      <c r="K165" s="18"/>
      <c r="L165" s="18"/>
      <c r="M165" s="18"/>
      <c r="N165" s="18"/>
      <c r="O165" s="18"/>
      <c r="P165" s="18"/>
      <c r="Q165" s="18"/>
      <c r="R165" s="18"/>
      <c r="S165" s="18"/>
      <c r="T165" s="18"/>
      <c r="U165" s="18"/>
      <c r="V165" s="18"/>
      <c r="W165" s="18"/>
      <c r="X165" s="18"/>
      <c r="Y165" s="18"/>
      <c r="Z165" s="18"/>
    </row>
    <row r="166" spans="1:26" ht="14.25" customHeight="1">
      <c r="A166" s="18"/>
      <c r="B166" s="18"/>
      <c r="C166" s="17"/>
      <c r="D166" s="17"/>
      <c r="E166" s="17"/>
      <c r="F166" s="17"/>
      <c r="G166" s="17"/>
      <c r="H166" s="18"/>
      <c r="I166" s="18"/>
      <c r="J166" s="18"/>
      <c r="K166" s="18"/>
      <c r="L166" s="18"/>
      <c r="M166" s="18"/>
      <c r="N166" s="18"/>
      <c r="O166" s="18"/>
      <c r="P166" s="18"/>
      <c r="Q166" s="18"/>
      <c r="R166" s="18"/>
      <c r="S166" s="18"/>
      <c r="T166" s="18"/>
      <c r="U166" s="18"/>
      <c r="V166" s="18"/>
      <c r="W166" s="18"/>
      <c r="X166" s="18"/>
      <c r="Y166" s="18"/>
      <c r="Z166" s="18"/>
    </row>
    <row r="167" spans="1:26" ht="14.25" customHeight="1">
      <c r="A167" s="18"/>
      <c r="B167" s="18"/>
      <c r="C167" s="17"/>
      <c r="D167" s="17"/>
      <c r="E167" s="17"/>
      <c r="F167" s="17"/>
      <c r="G167" s="17"/>
      <c r="H167" s="18"/>
      <c r="I167" s="18"/>
      <c r="J167" s="18"/>
      <c r="K167" s="18"/>
      <c r="L167" s="18"/>
      <c r="M167" s="18"/>
      <c r="N167" s="18"/>
      <c r="O167" s="18"/>
      <c r="P167" s="18"/>
      <c r="Q167" s="18"/>
      <c r="R167" s="18"/>
      <c r="S167" s="18"/>
      <c r="T167" s="18"/>
      <c r="U167" s="18"/>
      <c r="V167" s="18"/>
      <c r="W167" s="18"/>
      <c r="X167" s="18"/>
      <c r="Y167" s="18"/>
      <c r="Z167" s="18"/>
    </row>
    <row r="168" spans="1:26" ht="14.25" customHeight="1">
      <c r="A168" s="18"/>
      <c r="B168" s="18"/>
      <c r="C168" s="17"/>
      <c r="D168" s="17"/>
      <c r="E168" s="17"/>
      <c r="F168" s="17"/>
      <c r="G168" s="17"/>
      <c r="H168" s="18"/>
      <c r="I168" s="18"/>
      <c r="J168" s="18"/>
      <c r="K168" s="18"/>
      <c r="L168" s="18"/>
      <c r="M168" s="18"/>
      <c r="N168" s="18"/>
      <c r="O168" s="18"/>
      <c r="P168" s="18"/>
      <c r="Q168" s="18"/>
      <c r="R168" s="18"/>
      <c r="S168" s="18"/>
      <c r="T168" s="18"/>
      <c r="U168" s="18"/>
      <c r="V168" s="18"/>
      <c r="W168" s="18"/>
      <c r="X168" s="18"/>
      <c r="Y168" s="18"/>
      <c r="Z168" s="18"/>
    </row>
    <row r="169" spans="1:26" ht="14.25" customHeight="1">
      <c r="A169" s="18"/>
      <c r="B169" s="18"/>
      <c r="C169" s="17"/>
      <c r="D169" s="17"/>
      <c r="E169" s="17"/>
      <c r="F169" s="17"/>
      <c r="G169" s="17"/>
      <c r="H169" s="18"/>
      <c r="I169" s="18"/>
      <c r="J169" s="18"/>
      <c r="K169" s="18"/>
      <c r="L169" s="18"/>
      <c r="M169" s="18"/>
      <c r="N169" s="18"/>
      <c r="O169" s="18"/>
      <c r="P169" s="18"/>
      <c r="Q169" s="18"/>
      <c r="R169" s="18"/>
      <c r="S169" s="18"/>
      <c r="T169" s="18"/>
      <c r="U169" s="18"/>
      <c r="V169" s="18"/>
      <c r="W169" s="18"/>
      <c r="X169" s="18"/>
      <c r="Y169" s="18"/>
      <c r="Z169" s="18"/>
    </row>
    <row r="170" spans="1:26" ht="14.25" customHeight="1">
      <c r="A170" s="18"/>
      <c r="B170" s="18"/>
      <c r="C170" s="17"/>
      <c r="D170" s="17"/>
      <c r="E170" s="17"/>
      <c r="F170" s="17"/>
      <c r="G170" s="17"/>
      <c r="H170" s="18"/>
      <c r="I170" s="18"/>
      <c r="J170" s="18"/>
      <c r="K170" s="18"/>
      <c r="L170" s="18"/>
      <c r="M170" s="18"/>
      <c r="N170" s="18"/>
      <c r="O170" s="18"/>
      <c r="P170" s="18"/>
      <c r="Q170" s="18"/>
      <c r="R170" s="18"/>
      <c r="S170" s="18"/>
      <c r="T170" s="18"/>
      <c r="U170" s="18"/>
      <c r="V170" s="18"/>
      <c r="W170" s="18"/>
      <c r="X170" s="18"/>
      <c r="Y170" s="18"/>
      <c r="Z170" s="18"/>
    </row>
    <row r="171" spans="1:26" ht="14.25" customHeight="1">
      <c r="A171" s="18"/>
      <c r="B171" s="18"/>
      <c r="C171" s="17"/>
      <c r="D171" s="17"/>
      <c r="E171" s="17"/>
      <c r="F171" s="17"/>
      <c r="G171" s="17"/>
      <c r="H171" s="18"/>
      <c r="I171" s="18"/>
      <c r="J171" s="18"/>
      <c r="K171" s="18"/>
      <c r="L171" s="18"/>
      <c r="M171" s="18"/>
      <c r="N171" s="18"/>
      <c r="O171" s="18"/>
      <c r="P171" s="18"/>
      <c r="Q171" s="18"/>
      <c r="R171" s="18"/>
      <c r="S171" s="18"/>
      <c r="T171" s="18"/>
      <c r="U171" s="18"/>
      <c r="V171" s="18"/>
      <c r="W171" s="18"/>
      <c r="X171" s="18"/>
      <c r="Y171" s="18"/>
      <c r="Z171" s="18"/>
    </row>
    <row r="172" spans="1:26" ht="14.25" customHeight="1">
      <c r="A172" s="18"/>
      <c r="B172" s="18"/>
      <c r="C172" s="17"/>
      <c r="D172" s="17"/>
      <c r="E172" s="17"/>
      <c r="F172" s="17"/>
      <c r="G172" s="17"/>
      <c r="H172" s="18"/>
      <c r="I172" s="18"/>
      <c r="J172" s="18"/>
      <c r="K172" s="18"/>
      <c r="L172" s="18"/>
      <c r="M172" s="18"/>
      <c r="N172" s="18"/>
      <c r="O172" s="18"/>
      <c r="P172" s="18"/>
      <c r="Q172" s="18"/>
      <c r="R172" s="18"/>
      <c r="S172" s="18"/>
      <c r="T172" s="18"/>
      <c r="U172" s="18"/>
      <c r="V172" s="18"/>
      <c r="W172" s="18"/>
      <c r="X172" s="18"/>
      <c r="Y172" s="18"/>
      <c r="Z172" s="18"/>
    </row>
    <row r="173" spans="1:26" ht="14.25" customHeight="1">
      <c r="A173" s="18"/>
      <c r="B173" s="18"/>
      <c r="C173" s="17"/>
      <c r="D173" s="17"/>
      <c r="E173" s="17"/>
      <c r="F173" s="17"/>
      <c r="G173" s="17"/>
      <c r="H173" s="18"/>
      <c r="I173" s="18"/>
      <c r="J173" s="18"/>
      <c r="K173" s="18"/>
      <c r="L173" s="18"/>
      <c r="M173" s="18"/>
      <c r="N173" s="18"/>
      <c r="O173" s="18"/>
      <c r="P173" s="18"/>
      <c r="Q173" s="18"/>
      <c r="R173" s="18"/>
      <c r="S173" s="18"/>
      <c r="T173" s="18"/>
      <c r="U173" s="18"/>
      <c r="V173" s="18"/>
      <c r="W173" s="18"/>
      <c r="X173" s="18"/>
      <c r="Y173" s="18"/>
      <c r="Z173" s="18"/>
    </row>
    <row r="174" spans="1:26" ht="14.25" customHeight="1">
      <c r="A174" s="18"/>
      <c r="B174" s="18"/>
      <c r="C174" s="17"/>
      <c r="D174" s="17"/>
      <c r="E174" s="17"/>
      <c r="F174" s="17"/>
      <c r="G174" s="17"/>
      <c r="H174" s="18"/>
      <c r="I174" s="18"/>
      <c r="J174" s="18"/>
      <c r="K174" s="18"/>
      <c r="L174" s="18"/>
      <c r="M174" s="18"/>
      <c r="N174" s="18"/>
      <c r="O174" s="18"/>
      <c r="P174" s="18"/>
      <c r="Q174" s="18"/>
      <c r="R174" s="18"/>
      <c r="S174" s="18"/>
      <c r="T174" s="18"/>
      <c r="U174" s="18"/>
      <c r="V174" s="18"/>
      <c r="W174" s="18"/>
      <c r="X174" s="18"/>
      <c r="Y174" s="18"/>
      <c r="Z174" s="18"/>
    </row>
    <row r="175" spans="1:26" ht="14.25" customHeight="1">
      <c r="A175" s="18"/>
      <c r="B175" s="18"/>
      <c r="C175" s="17"/>
      <c r="D175" s="17"/>
      <c r="E175" s="17"/>
      <c r="F175" s="17"/>
      <c r="G175" s="17"/>
      <c r="H175" s="18"/>
      <c r="I175" s="18"/>
      <c r="J175" s="18"/>
      <c r="K175" s="18"/>
      <c r="L175" s="18"/>
      <c r="M175" s="18"/>
      <c r="N175" s="18"/>
      <c r="O175" s="18"/>
      <c r="P175" s="18"/>
      <c r="Q175" s="18"/>
      <c r="R175" s="18"/>
      <c r="S175" s="18"/>
      <c r="T175" s="18"/>
      <c r="U175" s="18"/>
      <c r="V175" s="18"/>
      <c r="W175" s="18"/>
      <c r="X175" s="18"/>
      <c r="Y175" s="18"/>
      <c r="Z175" s="18"/>
    </row>
    <row r="176" spans="1:26" ht="14.25" customHeight="1">
      <c r="A176" s="18"/>
      <c r="B176" s="18"/>
      <c r="C176" s="17"/>
      <c r="D176" s="17"/>
      <c r="E176" s="17"/>
      <c r="F176" s="17"/>
      <c r="G176" s="17"/>
      <c r="H176" s="18"/>
      <c r="I176" s="18"/>
      <c r="J176" s="18"/>
      <c r="K176" s="18"/>
      <c r="L176" s="18"/>
      <c r="M176" s="18"/>
      <c r="N176" s="18"/>
      <c r="O176" s="18"/>
      <c r="P176" s="18"/>
      <c r="Q176" s="18"/>
      <c r="R176" s="18"/>
      <c r="S176" s="18"/>
      <c r="T176" s="18"/>
      <c r="U176" s="18"/>
      <c r="V176" s="18"/>
      <c r="W176" s="18"/>
      <c r="X176" s="18"/>
      <c r="Y176" s="18"/>
      <c r="Z176" s="18"/>
    </row>
    <row r="177" spans="1:26" ht="14.25" customHeight="1">
      <c r="A177" s="18"/>
      <c r="B177" s="18"/>
      <c r="C177" s="17"/>
      <c r="D177" s="17"/>
      <c r="E177" s="17"/>
      <c r="F177" s="17"/>
      <c r="G177" s="17"/>
      <c r="H177" s="18"/>
      <c r="I177" s="18"/>
      <c r="J177" s="18"/>
      <c r="K177" s="18"/>
      <c r="L177" s="18"/>
      <c r="M177" s="18"/>
      <c r="N177" s="18"/>
      <c r="O177" s="18"/>
      <c r="P177" s="18"/>
      <c r="Q177" s="18"/>
      <c r="R177" s="18"/>
      <c r="S177" s="18"/>
      <c r="T177" s="18"/>
      <c r="U177" s="18"/>
      <c r="V177" s="18"/>
      <c r="W177" s="18"/>
      <c r="X177" s="18"/>
      <c r="Y177" s="18"/>
      <c r="Z177" s="18"/>
    </row>
    <row r="178" spans="1:26" ht="14.25" customHeight="1">
      <c r="A178" s="18"/>
      <c r="B178" s="18"/>
      <c r="C178" s="17"/>
      <c r="D178" s="17"/>
      <c r="E178" s="17"/>
      <c r="F178" s="17"/>
      <c r="G178" s="17"/>
      <c r="H178" s="18"/>
      <c r="I178" s="18"/>
      <c r="J178" s="18"/>
      <c r="K178" s="18"/>
      <c r="L178" s="18"/>
      <c r="M178" s="18"/>
      <c r="N178" s="18"/>
      <c r="O178" s="18"/>
      <c r="P178" s="18"/>
      <c r="Q178" s="18"/>
      <c r="R178" s="18"/>
      <c r="S178" s="18"/>
      <c r="T178" s="18"/>
      <c r="U178" s="18"/>
      <c r="V178" s="18"/>
      <c r="W178" s="18"/>
      <c r="X178" s="18"/>
      <c r="Y178" s="18"/>
      <c r="Z178" s="18"/>
    </row>
    <row r="179" spans="1:26" ht="14.25" customHeight="1">
      <c r="A179" s="18"/>
      <c r="B179" s="18"/>
      <c r="C179" s="17"/>
      <c r="D179" s="17"/>
      <c r="E179" s="17"/>
      <c r="F179" s="17"/>
      <c r="G179" s="17"/>
      <c r="H179" s="18"/>
      <c r="I179" s="18"/>
      <c r="J179" s="18"/>
      <c r="K179" s="18"/>
      <c r="L179" s="18"/>
      <c r="M179" s="18"/>
      <c r="N179" s="18"/>
      <c r="O179" s="18"/>
      <c r="P179" s="18"/>
      <c r="Q179" s="18"/>
      <c r="R179" s="18"/>
      <c r="S179" s="18"/>
      <c r="T179" s="18"/>
      <c r="U179" s="18"/>
      <c r="V179" s="18"/>
      <c r="W179" s="18"/>
      <c r="X179" s="18"/>
      <c r="Y179" s="18"/>
      <c r="Z179" s="18"/>
    </row>
    <row r="180" spans="1:26" ht="14.25" customHeight="1">
      <c r="A180" s="18"/>
      <c r="B180" s="18"/>
      <c r="C180" s="17"/>
      <c r="D180" s="17"/>
      <c r="E180" s="17"/>
      <c r="F180" s="17"/>
      <c r="G180" s="17"/>
      <c r="H180" s="18"/>
      <c r="I180" s="18"/>
      <c r="J180" s="18"/>
      <c r="K180" s="18"/>
      <c r="L180" s="18"/>
      <c r="M180" s="18"/>
      <c r="N180" s="18"/>
      <c r="O180" s="18"/>
      <c r="P180" s="18"/>
      <c r="Q180" s="18"/>
      <c r="R180" s="18"/>
      <c r="S180" s="18"/>
      <c r="T180" s="18"/>
      <c r="U180" s="18"/>
      <c r="V180" s="18"/>
      <c r="W180" s="18"/>
      <c r="X180" s="18"/>
      <c r="Y180" s="18"/>
      <c r="Z180" s="18"/>
    </row>
    <row r="181" spans="1:26" ht="14.25" customHeight="1">
      <c r="A181" s="18"/>
      <c r="B181" s="18"/>
      <c r="C181" s="17"/>
      <c r="D181" s="17"/>
      <c r="E181" s="17"/>
      <c r="F181" s="17"/>
      <c r="G181" s="17"/>
      <c r="H181" s="18"/>
      <c r="I181" s="18"/>
      <c r="J181" s="18"/>
      <c r="K181" s="18"/>
      <c r="L181" s="18"/>
      <c r="M181" s="18"/>
      <c r="N181" s="18"/>
      <c r="O181" s="18"/>
      <c r="P181" s="18"/>
      <c r="Q181" s="18"/>
      <c r="R181" s="18"/>
      <c r="S181" s="18"/>
      <c r="T181" s="18"/>
      <c r="U181" s="18"/>
      <c r="V181" s="18"/>
      <c r="W181" s="18"/>
      <c r="X181" s="18"/>
      <c r="Y181" s="18"/>
      <c r="Z181" s="18"/>
    </row>
    <row r="182" spans="1:26" ht="14.25" customHeight="1">
      <c r="A182" s="18"/>
      <c r="B182" s="18"/>
      <c r="C182" s="17"/>
      <c r="D182" s="17"/>
      <c r="E182" s="17"/>
      <c r="F182" s="17"/>
      <c r="G182" s="17"/>
      <c r="H182" s="18"/>
      <c r="I182" s="18"/>
      <c r="J182" s="18"/>
      <c r="K182" s="18"/>
      <c r="L182" s="18"/>
      <c r="M182" s="18"/>
      <c r="N182" s="18"/>
      <c r="O182" s="18"/>
      <c r="P182" s="18"/>
      <c r="Q182" s="18"/>
      <c r="R182" s="18"/>
      <c r="S182" s="18"/>
      <c r="T182" s="18"/>
      <c r="U182" s="18"/>
      <c r="V182" s="18"/>
      <c r="W182" s="18"/>
      <c r="X182" s="18"/>
      <c r="Y182" s="18"/>
      <c r="Z182" s="18"/>
    </row>
    <row r="183" spans="1:26" ht="14.25" customHeight="1">
      <c r="A183" s="18"/>
      <c r="B183" s="18"/>
      <c r="C183" s="17"/>
      <c r="D183" s="17"/>
      <c r="E183" s="17"/>
      <c r="F183" s="17"/>
      <c r="G183" s="17"/>
      <c r="H183" s="18"/>
      <c r="I183" s="18"/>
      <c r="J183" s="18"/>
      <c r="K183" s="18"/>
      <c r="L183" s="18"/>
      <c r="M183" s="18"/>
      <c r="N183" s="18"/>
      <c r="O183" s="18"/>
      <c r="P183" s="18"/>
      <c r="Q183" s="18"/>
      <c r="R183" s="18"/>
      <c r="S183" s="18"/>
      <c r="T183" s="18"/>
      <c r="U183" s="18"/>
      <c r="V183" s="18"/>
      <c r="W183" s="18"/>
      <c r="X183" s="18"/>
      <c r="Y183" s="18"/>
      <c r="Z183" s="18"/>
    </row>
    <row r="184" spans="1:26" ht="14.25" customHeight="1">
      <c r="A184" s="18"/>
      <c r="B184" s="18"/>
      <c r="C184" s="17"/>
      <c r="D184" s="17"/>
      <c r="E184" s="17"/>
      <c r="F184" s="17"/>
      <c r="G184" s="17"/>
      <c r="H184" s="18"/>
      <c r="I184" s="18"/>
      <c r="J184" s="18"/>
      <c r="K184" s="18"/>
      <c r="L184" s="18"/>
      <c r="M184" s="18"/>
      <c r="N184" s="18"/>
      <c r="O184" s="18"/>
      <c r="P184" s="18"/>
      <c r="Q184" s="18"/>
      <c r="R184" s="18"/>
      <c r="S184" s="18"/>
      <c r="T184" s="18"/>
      <c r="U184" s="18"/>
      <c r="V184" s="18"/>
      <c r="W184" s="18"/>
      <c r="X184" s="18"/>
      <c r="Y184" s="18"/>
      <c r="Z184" s="18"/>
    </row>
    <row r="185" spans="1:26" ht="14.25" customHeight="1">
      <c r="A185" s="18"/>
      <c r="B185" s="18"/>
      <c r="C185" s="17"/>
      <c r="D185" s="17"/>
      <c r="E185" s="17"/>
      <c r="F185" s="17"/>
      <c r="G185" s="17"/>
      <c r="H185" s="18"/>
      <c r="I185" s="18"/>
      <c r="J185" s="18"/>
      <c r="K185" s="18"/>
      <c r="L185" s="18"/>
      <c r="M185" s="18"/>
      <c r="N185" s="18"/>
      <c r="O185" s="18"/>
      <c r="P185" s="18"/>
      <c r="Q185" s="18"/>
      <c r="R185" s="18"/>
      <c r="S185" s="18"/>
      <c r="T185" s="18"/>
      <c r="U185" s="18"/>
      <c r="V185" s="18"/>
      <c r="W185" s="18"/>
      <c r="X185" s="18"/>
      <c r="Y185" s="18"/>
      <c r="Z185" s="18"/>
    </row>
    <row r="186" spans="1:26" ht="14.25" customHeight="1">
      <c r="A186" s="18"/>
      <c r="B186" s="18"/>
      <c r="C186" s="17"/>
      <c r="D186" s="17"/>
      <c r="E186" s="17"/>
      <c r="F186" s="17"/>
      <c r="G186" s="17"/>
      <c r="H186" s="18"/>
      <c r="I186" s="18"/>
      <c r="J186" s="18"/>
      <c r="K186" s="18"/>
      <c r="L186" s="18"/>
      <c r="M186" s="18"/>
      <c r="N186" s="18"/>
      <c r="O186" s="18"/>
      <c r="P186" s="18"/>
      <c r="Q186" s="18"/>
      <c r="R186" s="18"/>
      <c r="S186" s="18"/>
      <c r="T186" s="18"/>
      <c r="U186" s="18"/>
      <c r="V186" s="18"/>
      <c r="W186" s="18"/>
      <c r="X186" s="18"/>
      <c r="Y186" s="18"/>
      <c r="Z186" s="18"/>
    </row>
    <row r="187" spans="1:26" ht="14.25" customHeight="1">
      <c r="A187" s="18"/>
      <c r="B187" s="18"/>
      <c r="C187" s="17"/>
      <c r="D187" s="17"/>
      <c r="E187" s="17"/>
      <c r="F187" s="17"/>
      <c r="G187" s="17"/>
      <c r="H187" s="18"/>
      <c r="I187" s="18"/>
      <c r="J187" s="18"/>
      <c r="K187" s="18"/>
      <c r="L187" s="18"/>
      <c r="M187" s="18"/>
      <c r="N187" s="18"/>
      <c r="O187" s="18"/>
      <c r="P187" s="18"/>
      <c r="Q187" s="18"/>
      <c r="R187" s="18"/>
      <c r="S187" s="18"/>
      <c r="T187" s="18"/>
      <c r="U187" s="18"/>
      <c r="V187" s="18"/>
      <c r="W187" s="18"/>
      <c r="X187" s="18"/>
      <c r="Y187" s="18"/>
      <c r="Z187" s="18"/>
    </row>
    <row r="188" spans="1:26" ht="14.25" customHeight="1">
      <c r="A188" s="18"/>
      <c r="B188" s="18"/>
      <c r="C188" s="17"/>
      <c r="D188" s="17"/>
      <c r="E188" s="17"/>
      <c r="F188" s="17"/>
      <c r="G188" s="17"/>
      <c r="H188" s="18"/>
      <c r="I188" s="18"/>
      <c r="J188" s="18"/>
      <c r="K188" s="18"/>
      <c r="L188" s="18"/>
      <c r="M188" s="18"/>
      <c r="N188" s="18"/>
      <c r="O188" s="18"/>
      <c r="P188" s="18"/>
      <c r="Q188" s="18"/>
      <c r="R188" s="18"/>
      <c r="S188" s="18"/>
      <c r="T188" s="18"/>
      <c r="U188" s="18"/>
      <c r="V188" s="18"/>
      <c r="W188" s="18"/>
      <c r="X188" s="18"/>
      <c r="Y188" s="18"/>
      <c r="Z188" s="18"/>
    </row>
    <row r="189" spans="1:26" ht="14.25" customHeight="1">
      <c r="A189" s="18"/>
      <c r="B189" s="18"/>
      <c r="C189" s="17"/>
      <c r="D189" s="17"/>
      <c r="E189" s="17"/>
      <c r="F189" s="17"/>
      <c r="G189" s="17"/>
      <c r="H189" s="18"/>
      <c r="I189" s="18"/>
      <c r="J189" s="18"/>
      <c r="K189" s="18"/>
      <c r="L189" s="18"/>
      <c r="M189" s="18"/>
      <c r="N189" s="18"/>
      <c r="O189" s="18"/>
      <c r="P189" s="18"/>
      <c r="Q189" s="18"/>
      <c r="R189" s="18"/>
      <c r="S189" s="18"/>
      <c r="T189" s="18"/>
      <c r="U189" s="18"/>
      <c r="V189" s="18"/>
      <c r="W189" s="18"/>
      <c r="X189" s="18"/>
      <c r="Y189" s="18"/>
      <c r="Z189" s="18"/>
    </row>
    <row r="190" spans="1:26" ht="14.25" customHeight="1">
      <c r="A190" s="18"/>
      <c r="B190" s="18"/>
      <c r="C190" s="17"/>
      <c r="D190" s="17"/>
      <c r="E190" s="17"/>
      <c r="F190" s="17"/>
      <c r="G190" s="17"/>
      <c r="H190" s="18"/>
      <c r="I190" s="18"/>
      <c r="J190" s="18"/>
      <c r="K190" s="18"/>
      <c r="L190" s="18"/>
      <c r="M190" s="18"/>
      <c r="N190" s="18"/>
      <c r="O190" s="18"/>
      <c r="P190" s="18"/>
      <c r="Q190" s="18"/>
      <c r="R190" s="18"/>
      <c r="S190" s="18"/>
      <c r="T190" s="18"/>
      <c r="U190" s="18"/>
      <c r="V190" s="18"/>
      <c r="W190" s="18"/>
      <c r="X190" s="18"/>
      <c r="Y190" s="18"/>
      <c r="Z190" s="18"/>
    </row>
    <row r="191" spans="1:26" ht="14.25" customHeight="1">
      <c r="A191" s="18"/>
      <c r="B191" s="18"/>
      <c r="C191" s="17"/>
      <c r="D191" s="17"/>
      <c r="E191" s="17"/>
      <c r="F191" s="17"/>
      <c r="G191" s="17"/>
      <c r="H191" s="18"/>
      <c r="I191" s="18"/>
      <c r="J191" s="18"/>
      <c r="K191" s="18"/>
      <c r="L191" s="18"/>
      <c r="M191" s="18"/>
      <c r="N191" s="18"/>
      <c r="O191" s="18"/>
      <c r="P191" s="18"/>
      <c r="Q191" s="18"/>
      <c r="R191" s="18"/>
      <c r="S191" s="18"/>
      <c r="T191" s="18"/>
      <c r="U191" s="18"/>
      <c r="V191" s="18"/>
      <c r="W191" s="18"/>
      <c r="X191" s="18"/>
      <c r="Y191" s="18"/>
      <c r="Z191" s="18"/>
    </row>
    <row r="192" spans="1:26" ht="14.25" customHeight="1">
      <c r="A192" s="18"/>
      <c r="B192" s="18"/>
      <c r="C192" s="17"/>
      <c r="D192" s="17"/>
      <c r="E192" s="17"/>
      <c r="F192" s="17"/>
      <c r="G192" s="17"/>
      <c r="H192" s="18"/>
      <c r="I192" s="18"/>
      <c r="J192" s="18"/>
      <c r="K192" s="18"/>
      <c r="L192" s="18"/>
      <c r="M192" s="18"/>
      <c r="N192" s="18"/>
      <c r="O192" s="18"/>
      <c r="P192" s="18"/>
      <c r="Q192" s="18"/>
      <c r="R192" s="18"/>
      <c r="S192" s="18"/>
      <c r="T192" s="18"/>
      <c r="U192" s="18"/>
      <c r="V192" s="18"/>
      <c r="W192" s="18"/>
      <c r="X192" s="18"/>
      <c r="Y192" s="18"/>
      <c r="Z192" s="18"/>
    </row>
    <row r="193" spans="1:26" ht="14.25" customHeight="1">
      <c r="A193" s="18"/>
      <c r="B193" s="18"/>
      <c r="C193" s="17"/>
      <c r="D193" s="17"/>
      <c r="E193" s="17"/>
      <c r="F193" s="17"/>
      <c r="G193" s="17"/>
      <c r="H193" s="18"/>
      <c r="I193" s="18"/>
      <c r="J193" s="18"/>
      <c r="K193" s="18"/>
      <c r="L193" s="18"/>
      <c r="M193" s="18"/>
      <c r="N193" s="18"/>
      <c r="O193" s="18"/>
      <c r="P193" s="18"/>
      <c r="Q193" s="18"/>
      <c r="R193" s="18"/>
      <c r="S193" s="18"/>
      <c r="T193" s="18"/>
      <c r="U193" s="18"/>
      <c r="V193" s="18"/>
      <c r="W193" s="18"/>
      <c r="X193" s="18"/>
      <c r="Y193" s="18"/>
      <c r="Z193" s="18"/>
    </row>
    <row r="194" spans="1:26" ht="14.25" customHeight="1">
      <c r="A194" s="18"/>
      <c r="B194" s="18"/>
      <c r="C194" s="17"/>
      <c r="D194" s="17"/>
      <c r="E194" s="17"/>
      <c r="F194" s="17"/>
      <c r="G194" s="17"/>
      <c r="H194" s="18"/>
      <c r="I194" s="18"/>
      <c r="J194" s="18"/>
      <c r="K194" s="18"/>
      <c r="L194" s="18"/>
      <c r="M194" s="18"/>
      <c r="N194" s="18"/>
      <c r="O194" s="18"/>
      <c r="P194" s="18"/>
      <c r="Q194" s="18"/>
      <c r="R194" s="18"/>
      <c r="S194" s="18"/>
      <c r="T194" s="18"/>
      <c r="U194" s="18"/>
      <c r="V194" s="18"/>
      <c r="W194" s="18"/>
      <c r="X194" s="18"/>
      <c r="Y194" s="18"/>
      <c r="Z194" s="18"/>
    </row>
    <row r="195" spans="1:26" ht="14.25" customHeight="1">
      <c r="A195" s="18"/>
      <c r="B195" s="18"/>
      <c r="C195" s="17"/>
      <c r="D195" s="17"/>
      <c r="E195" s="17"/>
      <c r="F195" s="17"/>
      <c r="G195" s="17"/>
      <c r="H195" s="18"/>
      <c r="I195" s="18"/>
      <c r="J195" s="18"/>
      <c r="K195" s="18"/>
      <c r="L195" s="18"/>
      <c r="M195" s="18"/>
      <c r="N195" s="18"/>
      <c r="O195" s="18"/>
      <c r="P195" s="18"/>
      <c r="Q195" s="18"/>
      <c r="R195" s="18"/>
      <c r="S195" s="18"/>
      <c r="T195" s="18"/>
      <c r="U195" s="18"/>
      <c r="V195" s="18"/>
      <c r="W195" s="18"/>
      <c r="X195" s="18"/>
      <c r="Y195" s="18"/>
      <c r="Z195" s="18"/>
    </row>
    <row r="196" spans="1:26" ht="14.25" customHeight="1">
      <c r="A196" s="18"/>
      <c r="B196" s="18"/>
      <c r="C196" s="17"/>
      <c r="D196" s="17"/>
      <c r="E196" s="17"/>
      <c r="F196" s="17"/>
      <c r="G196" s="17"/>
      <c r="H196" s="18"/>
      <c r="I196" s="18"/>
      <c r="J196" s="18"/>
      <c r="K196" s="18"/>
      <c r="L196" s="18"/>
      <c r="M196" s="18"/>
      <c r="N196" s="18"/>
      <c r="O196" s="18"/>
      <c r="P196" s="18"/>
      <c r="Q196" s="18"/>
      <c r="R196" s="18"/>
      <c r="S196" s="18"/>
      <c r="T196" s="18"/>
      <c r="U196" s="18"/>
      <c r="V196" s="18"/>
      <c r="W196" s="18"/>
      <c r="X196" s="18"/>
      <c r="Y196" s="18"/>
      <c r="Z196" s="18"/>
    </row>
    <row r="197" spans="1:26" ht="14.25" customHeight="1">
      <c r="A197" s="18"/>
      <c r="B197" s="18"/>
      <c r="C197" s="17"/>
      <c r="D197" s="17"/>
      <c r="E197" s="17"/>
      <c r="F197" s="17"/>
      <c r="G197" s="17"/>
      <c r="H197" s="18"/>
      <c r="I197" s="18"/>
      <c r="J197" s="18"/>
      <c r="K197" s="18"/>
      <c r="L197" s="18"/>
      <c r="M197" s="18"/>
      <c r="N197" s="18"/>
      <c r="O197" s="18"/>
      <c r="P197" s="18"/>
      <c r="Q197" s="18"/>
      <c r="R197" s="18"/>
      <c r="S197" s="18"/>
      <c r="T197" s="18"/>
      <c r="U197" s="18"/>
      <c r="V197" s="18"/>
      <c r="W197" s="18"/>
      <c r="X197" s="18"/>
      <c r="Y197" s="18"/>
      <c r="Z197" s="18"/>
    </row>
    <row r="198" spans="1:26" ht="14.25" customHeight="1">
      <c r="A198" s="18"/>
      <c r="B198" s="18"/>
      <c r="C198" s="17"/>
      <c r="D198" s="17"/>
      <c r="E198" s="17"/>
      <c r="F198" s="17"/>
      <c r="G198" s="17"/>
      <c r="H198" s="18"/>
      <c r="I198" s="18"/>
      <c r="J198" s="18"/>
      <c r="K198" s="18"/>
      <c r="L198" s="18"/>
      <c r="M198" s="18"/>
      <c r="N198" s="18"/>
      <c r="O198" s="18"/>
      <c r="P198" s="18"/>
      <c r="Q198" s="18"/>
      <c r="R198" s="18"/>
      <c r="S198" s="18"/>
      <c r="T198" s="18"/>
      <c r="U198" s="18"/>
      <c r="V198" s="18"/>
      <c r="W198" s="18"/>
      <c r="X198" s="18"/>
      <c r="Y198" s="18"/>
      <c r="Z198" s="18"/>
    </row>
    <row r="199" spans="1:26" ht="14.25" customHeight="1">
      <c r="A199" s="18"/>
      <c r="B199" s="18"/>
      <c r="C199" s="17"/>
      <c r="D199" s="17"/>
      <c r="E199" s="17"/>
      <c r="F199" s="17"/>
      <c r="G199" s="17"/>
      <c r="H199" s="18"/>
      <c r="I199" s="18"/>
      <c r="J199" s="18"/>
      <c r="K199" s="18"/>
      <c r="L199" s="18"/>
      <c r="M199" s="18"/>
      <c r="N199" s="18"/>
      <c r="O199" s="18"/>
      <c r="P199" s="18"/>
      <c r="Q199" s="18"/>
      <c r="R199" s="18"/>
      <c r="S199" s="18"/>
      <c r="T199" s="18"/>
      <c r="U199" s="18"/>
      <c r="V199" s="18"/>
      <c r="W199" s="18"/>
      <c r="X199" s="18"/>
      <c r="Y199" s="18"/>
      <c r="Z199" s="18"/>
    </row>
    <row r="200" spans="1:26" ht="14.25" customHeight="1">
      <c r="A200" s="18"/>
      <c r="B200" s="18"/>
      <c r="C200" s="17"/>
      <c r="D200" s="17"/>
      <c r="E200" s="17"/>
      <c r="F200" s="17"/>
      <c r="G200" s="17"/>
      <c r="H200" s="18"/>
      <c r="I200" s="18"/>
      <c r="J200" s="18"/>
      <c r="K200" s="18"/>
      <c r="L200" s="18"/>
      <c r="M200" s="18"/>
      <c r="N200" s="18"/>
      <c r="O200" s="18"/>
      <c r="P200" s="18"/>
      <c r="Q200" s="18"/>
      <c r="R200" s="18"/>
      <c r="S200" s="18"/>
      <c r="T200" s="18"/>
      <c r="U200" s="18"/>
      <c r="V200" s="18"/>
      <c r="W200" s="18"/>
      <c r="X200" s="18"/>
      <c r="Y200" s="18"/>
      <c r="Z200" s="18"/>
    </row>
    <row r="201" spans="1:26" ht="14.25" customHeight="1">
      <c r="A201" s="18"/>
      <c r="B201" s="18"/>
      <c r="C201" s="17"/>
      <c r="D201" s="17"/>
      <c r="E201" s="17"/>
      <c r="F201" s="17"/>
      <c r="G201" s="17"/>
      <c r="H201" s="18"/>
      <c r="I201" s="18"/>
      <c r="J201" s="18"/>
      <c r="K201" s="18"/>
      <c r="L201" s="18"/>
      <c r="M201" s="18"/>
      <c r="N201" s="18"/>
      <c r="O201" s="18"/>
      <c r="P201" s="18"/>
      <c r="Q201" s="18"/>
      <c r="R201" s="18"/>
      <c r="S201" s="18"/>
      <c r="T201" s="18"/>
      <c r="U201" s="18"/>
      <c r="V201" s="18"/>
      <c r="W201" s="18"/>
      <c r="X201" s="18"/>
      <c r="Y201" s="18"/>
      <c r="Z201" s="18"/>
    </row>
    <row r="202" spans="1:26" ht="14.25" customHeight="1">
      <c r="A202" s="18"/>
      <c r="B202" s="18"/>
      <c r="C202" s="17"/>
      <c r="D202" s="17"/>
      <c r="E202" s="17"/>
      <c r="F202" s="17"/>
      <c r="G202" s="17"/>
      <c r="H202" s="18"/>
      <c r="I202" s="18"/>
      <c r="J202" s="18"/>
      <c r="K202" s="18"/>
      <c r="L202" s="18"/>
      <c r="M202" s="18"/>
      <c r="N202" s="18"/>
      <c r="O202" s="18"/>
      <c r="P202" s="18"/>
      <c r="Q202" s="18"/>
      <c r="R202" s="18"/>
      <c r="S202" s="18"/>
      <c r="T202" s="18"/>
      <c r="U202" s="18"/>
      <c r="V202" s="18"/>
      <c r="W202" s="18"/>
      <c r="X202" s="18"/>
      <c r="Y202" s="18"/>
      <c r="Z202" s="18"/>
    </row>
    <row r="203" spans="1:26" ht="14.25" customHeight="1">
      <c r="A203" s="18"/>
      <c r="B203" s="18"/>
      <c r="C203" s="17"/>
      <c r="D203" s="17"/>
      <c r="E203" s="17"/>
      <c r="F203" s="17"/>
      <c r="G203" s="17"/>
      <c r="H203" s="18"/>
      <c r="I203" s="18"/>
      <c r="J203" s="18"/>
      <c r="K203" s="18"/>
      <c r="L203" s="18"/>
      <c r="M203" s="18"/>
      <c r="N203" s="18"/>
      <c r="O203" s="18"/>
      <c r="P203" s="18"/>
      <c r="Q203" s="18"/>
      <c r="R203" s="18"/>
      <c r="S203" s="18"/>
      <c r="T203" s="18"/>
      <c r="U203" s="18"/>
      <c r="V203" s="18"/>
      <c r="W203" s="18"/>
      <c r="X203" s="18"/>
      <c r="Y203" s="18"/>
      <c r="Z203" s="18"/>
    </row>
    <row r="204" spans="1:26" ht="14.25" customHeight="1">
      <c r="A204" s="18"/>
      <c r="B204" s="18"/>
      <c r="C204" s="17"/>
      <c r="D204" s="17"/>
      <c r="E204" s="17"/>
      <c r="F204" s="17"/>
      <c r="G204" s="17"/>
      <c r="H204" s="18"/>
      <c r="I204" s="18"/>
      <c r="J204" s="18"/>
      <c r="K204" s="18"/>
      <c r="L204" s="18"/>
      <c r="M204" s="18"/>
      <c r="N204" s="18"/>
      <c r="O204" s="18"/>
      <c r="P204" s="18"/>
      <c r="Q204" s="18"/>
      <c r="R204" s="18"/>
      <c r="S204" s="18"/>
      <c r="T204" s="18"/>
      <c r="U204" s="18"/>
      <c r="V204" s="18"/>
      <c r="W204" s="18"/>
      <c r="X204" s="18"/>
      <c r="Y204" s="18"/>
      <c r="Z204" s="18"/>
    </row>
    <row r="205" spans="1:26" ht="14.25" customHeight="1">
      <c r="A205" s="18"/>
      <c r="B205" s="18"/>
      <c r="C205" s="17"/>
      <c r="D205" s="17"/>
      <c r="E205" s="17"/>
      <c r="F205" s="17"/>
      <c r="G205" s="17"/>
      <c r="H205" s="18"/>
      <c r="I205" s="18"/>
      <c r="J205" s="18"/>
      <c r="K205" s="18"/>
      <c r="L205" s="18"/>
      <c r="M205" s="18"/>
      <c r="N205" s="18"/>
      <c r="O205" s="18"/>
      <c r="P205" s="18"/>
      <c r="Q205" s="18"/>
      <c r="R205" s="18"/>
      <c r="S205" s="18"/>
      <c r="T205" s="18"/>
      <c r="U205" s="18"/>
      <c r="V205" s="18"/>
      <c r="W205" s="18"/>
      <c r="X205" s="18"/>
      <c r="Y205" s="18"/>
      <c r="Z205" s="18"/>
    </row>
    <row r="206" spans="1:26" ht="14.25" customHeight="1">
      <c r="A206" s="18"/>
      <c r="B206" s="18"/>
      <c r="C206" s="17"/>
      <c r="D206" s="17"/>
      <c r="E206" s="17"/>
      <c r="F206" s="17"/>
      <c r="G206" s="17"/>
      <c r="H206" s="18"/>
      <c r="I206" s="18"/>
      <c r="J206" s="18"/>
      <c r="K206" s="18"/>
      <c r="L206" s="18"/>
      <c r="M206" s="18"/>
      <c r="N206" s="18"/>
      <c r="O206" s="18"/>
      <c r="P206" s="18"/>
      <c r="Q206" s="18"/>
      <c r="R206" s="18"/>
      <c r="S206" s="18"/>
      <c r="T206" s="18"/>
      <c r="U206" s="18"/>
      <c r="V206" s="18"/>
      <c r="W206" s="18"/>
      <c r="X206" s="18"/>
      <c r="Y206" s="18"/>
      <c r="Z206" s="18"/>
    </row>
    <row r="207" spans="1:26" ht="14.25" customHeight="1">
      <c r="A207" s="18"/>
      <c r="B207" s="18"/>
      <c r="C207" s="17"/>
      <c r="D207" s="17"/>
      <c r="E207" s="17"/>
      <c r="F207" s="17"/>
      <c r="G207" s="17"/>
      <c r="H207" s="18"/>
      <c r="I207" s="18"/>
      <c r="J207" s="18"/>
      <c r="K207" s="18"/>
      <c r="L207" s="18"/>
      <c r="M207" s="18"/>
      <c r="N207" s="18"/>
      <c r="O207" s="18"/>
      <c r="P207" s="18"/>
      <c r="Q207" s="18"/>
      <c r="R207" s="18"/>
      <c r="S207" s="18"/>
      <c r="T207" s="18"/>
      <c r="U207" s="18"/>
      <c r="V207" s="18"/>
      <c r="W207" s="18"/>
      <c r="X207" s="18"/>
      <c r="Y207" s="18"/>
      <c r="Z207" s="18"/>
    </row>
    <row r="208" spans="1:26" ht="14.25" customHeight="1">
      <c r="A208" s="18"/>
      <c r="B208" s="18"/>
      <c r="C208" s="17"/>
      <c r="D208" s="17"/>
      <c r="E208" s="17"/>
      <c r="F208" s="17"/>
      <c r="G208" s="17"/>
      <c r="H208" s="18"/>
      <c r="I208" s="18"/>
      <c r="J208" s="18"/>
      <c r="K208" s="18"/>
      <c r="L208" s="18"/>
      <c r="M208" s="18"/>
      <c r="N208" s="18"/>
      <c r="O208" s="18"/>
      <c r="P208" s="18"/>
      <c r="Q208" s="18"/>
      <c r="R208" s="18"/>
      <c r="S208" s="18"/>
      <c r="T208" s="18"/>
      <c r="U208" s="18"/>
      <c r="V208" s="18"/>
      <c r="W208" s="18"/>
      <c r="X208" s="18"/>
      <c r="Y208" s="18"/>
      <c r="Z208" s="18"/>
    </row>
    <row r="209" spans="1:26" ht="14.25" customHeight="1">
      <c r="A209" s="18"/>
      <c r="B209" s="18"/>
      <c r="C209" s="17"/>
      <c r="D209" s="17"/>
      <c r="E209" s="17"/>
      <c r="F209" s="17"/>
      <c r="G209" s="17"/>
      <c r="H209" s="18"/>
      <c r="I209" s="18"/>
      <c r="J209" s="18"/>
      <c r="K209" s="18"/>
      <c r="L209" s="18"/>
      <c r="M209" s="18"/>
      <c r="N209" s="18"/>
      <c r="O209" s="18"/>
      <c r="P209" s="18"/>
      <c r="Q209" s="18"/>
      <c r="R209" s="18"/>
      <c r="S209" s="18"/>
      <c r="T209" s="18"/>
      <c r="U209" s="18"/>
      <c r="V209" s="18"/>
      <c r="W209" s="18"/>
      <c r="X209" s="18"/>
      <c r="Y209" s="18"/>
      <c r="Z209" s="18"/>
    </row>
    <row r="210" spans="1:26" ht="14.25" customHeight="1">
      <c r="A210" s="18"/>
      <c r="B210" s="18"/>
      <c r="C210" s="17"/>
      <c r="D210" s="17"/>
      <c r="E210" s="17"/>
      <c r="F210" s="17"/>
      <c r="G210" s="17"/>
      <c r="H210" s="18"/>
      <c r="I210" s="18"/>
      <c r="J210" s="18"/>
      <c r="K210" s="18"/>
      <c r="L210" s="18"/>
      <c r="M210" s="18"/>
      <c r="N210" s="18"/>
      <c r="O210" s="18"/>
      <c r="P210" s="18"/>
      <c r="Q210" s="18"/>
      <c r="R210" s="18"/>
      <c r="S210" s="18"/>
      <c r="T210" s="18"/>
      <c r="U210" s="18"/>
      <c r="V210" s="18"/>
      <c r="W210" s="18"/>
      <c r="X210" s="18"/>
      <c r="Y210" s="18"/>
      <c r="Z210" s="18"/>
    </row>
    <row r="211" spans="1:26" ht="14.25" customHeight="1">
      <c r="A211" s="18"/>
      <c r="B211" s="18"/>
      <c r="C211" s="17"/>
      <c r="D211" s="17"/>
      <c r="E211" s="17"/>
      <c r="F211" s="17"/>
      <c r="G211" s="17"/>
      <c r="H211" s="18"/>
      <c r="I211" s="18"/>
      <c r="J211" s="18"/>
      <c r="K211" s="18"/>
      <c r="L211" s="18"/>
      <c r="M211" s="18"/>
      <c r="N211" s="18"/>
      <c r="O211" s="18"/>
      <c r="P211" s="18"/>
      <c r="Q211" s="18"/>
      <c r="R211" s="18"/>
      <c r="S211" s="18"/>
      <c r="T211" s="18"/>
      <c r="U211" s="18"/>
      <c r="V211" s="18"/>
      <c r="W211" s="18"/>
      <c r="X211" s="18"/>
      <c r="Y211" s="18"/>
      <c r="Z211" s="18"/>
    </row>
    <row r="212" spans="1:26" ht="14.25" customHeight="1">
      <c r="A212" s="18"/>
      <c r="B212" s="18"/>
      <c r="C212" s="17"/>
      <c r="D212" s="17"/>
      <c r="E212" s="17"/>
      <c r="F212" s="17"/>
      <c r="G212" s="17"/>
      <c r="H212" s="18"/>
      <c r="I212" s="18"/>
      <c r="J212" s="18"/>
      <c r="K212" s="18"/>
      <c r="L212" s="18"/>
      <c r="M212" s="18"/>
      <c r="N212" s="18"/>
      <c r="O212" s="18"/>
      <c r="P212" s="18"/>
      <c r="Q212" s="18"/>
      <c r="R212" s="18"/>
      <c r="S212" s="18"/>
      <c r="T212" s="18"/>
      <c r="U212" s="18"/>
      <c r="V212" s="18"/>
      <c r="W212" s="18"/>
      <c r="X212" s="18"/>
      <c r="Y212" s="18"/>
      <c r="Z212" s="18"/>
    </row>
    <row r="213" spans="1:26" ht="14.25" customHeight="1">
      <c r="A213" s="18"/>
      <c r="B213" s="18"/>
      <c r="C213" s="17"/>
      <c r="D213" s="17"/>
      <c r="E213" s="17"/>
      <c r="F213" s="17"/>
      <c r="G213" s="17"/>
      <c r="H213" s="18"/>
      <c r="I213" s="18"/>
      <c r="J213" s="18"/>
      <c r="K213" s="18"/>
      <c r="L213" s="18"/>
      <c r="M213" s="18"/>
      <c r="N213" s="18"/>
      <c r="O213" s="18"/>
      <c r="P213" s="18"/>
      <c r="Q213" s="18"/>
      <c r="R213" s="18"/>
      <c r="S213" s="18"/>
      <c r="T213" s="18"/>
      <c r="U213" s="18"/>
      <c r="V213" s="18"/>
      <c r="W213" s="18"/>
      <c r="X213" s="18"/>
      <c r="Y213" s="18"/>
      <c r="Z213" s="18"/>
    </row>
    <row r="214" spans="1:26" ht="14.25" customHeight="1">
      <c r="A214" s="18"/>
      <c r="B214" s="18"/>
      <c r="C214" s="17"/>
      <c r="D214" s="17"/>
      <c r="E214" s="17"/>
      <c r="F214" s="17"/>
      <c r="G214" s="17"/>
      <c r="H214" s="18"/>
      <c r="I214" s="18"/>
      <c r="J214" s="18"/>
      <c r="K214" s="18"/>
      <c r="L214" s="18"/>
      <c r="M214" s="18"/>
      <c r="N214" s="18"/>
      <c r="O214" s="18"/>
      <c r="P214" s="18"/>
      <c r="Q214" s="18"/>
      <c r="R214" s="18"/>
      <c r="S214" s="18"/>
      <c r="T214" s="18"/>
      <c r="U214" s="18"/>
      <c r="V214" s="18"/>
      <c r="W214" s="18"/>
      <c r="X214" s="18"/>
      <c r="Y214" s="18"/>
      <c r="Z214" s="18"/>
    </row>
    <row r="215" spans="1:26" ht="14.25" customHeight="1">
      <c r="A215" s="18"/>
      <c r="B215" s="18"/>
      <c r="C215" s="17"/>
      <c r="D215" s="17"/>
      <c r="E215" s="17"/>
      <c r="F215" s="17"/>
      <c r="G215" s="17"/>
      <c r="H215" s="18"/>
      <c r="I215" s="18"/>
      <c r="J215" s="18"/>
      <c r="K215" s="18"/>
      <c r="L215" s="18"/>
      <c r="M215" s="18"/>
      <c r="N215" s="18"/>
      <c r="O215" s="18"/>
      <c r="P215" s="18"/>
      <c r="Q215" s="18"/>
      <c r="R215" s="18"/>
      <c r="S215" s="18"/>
      <c r="T215" s="18"/>
      <c r="U215" s="18"/>
      <c r="V215" s="18"/>
      <c r="W215" s="18"/>
      <c r="X215" s="18"/>
      <c r="Y215" s="18"/>
      <c r="Z215" s="18"/>
    </row>
    <row r="216" spans="1:26" ht="14.25" customHeight="1">
      <c r="A216" s="18"/>
      <c r="B216" s="18"/>
      <c r="C216" s="17"/>
      <c r="D216" s="17"/>
      <c r="E216" s="17"/>
      <c r="F216" s="17"/>
      <c r="G216" s="17"/>
      <c r="H216" s="18"/>
      <c r="I216" s="18"/>
      <c r="J216" s="18"/>
      <c r="K216" s="18"/>
      <c r="L216" s="18"/>
      <c r="M216" s="18"/>
      <c r="N216" s="18"/>
      <c r="O216" s="18"/>
      <c r="P216" s="18"/>
      <c r="Q216" s="18"/>
      <c r="R216" s="18"/>
      <c r="S216" s="18"/>
      <c r="T216" s="18"/>
      <c r="U216" s="18"/>
      <c r="V216" s="18"/>
      <c r="W216" s="18"/>
      <c r="X216" s="18"/>
      <c r="Y216" s="18"/>
      <c r="Z216" s="18"/>
    </row>
    <row r="217" spans="1:26" ht="14.25" customHeight="1">
      <c r="A217" s="18"/>
      <c r="B217" s="18"/>
      <c r="C217" s="17"/>
      <c r="D217" s="17"/>
      <c r="E217" s="17"/>
      <c r="F217" s="17"/>
      <c r="G217" s="17"/>
      <c r="H217" s="18"/>
      <c r="I217" s="18"/>
      <c r="J217" s="18"/>
      <c r="K217" s="18"/>
      <c r="L217" s="18"/>
      <c r="M217" s="18"/>
      <c r="N217" s="18"/>
      <c r="O217" s="18"/>
      <c r="P217" s="18"/>
      <c r="Q217" s="18"/>
      <c r="R217" s="18"/>
      <c r="S217" s="18"/>
      <c r="T217" s="18"/>
      <c r="U217" s="18"/>
      <c r="V217" s="18"/>
      <c r="W217" s="18"/>
      <c r="X217" s="18"/>
      <c r="Y217" s="18"/>
      <c r="Z217" s="18"/>
    </row>
    <row r="218" spans="1:26" ht="14.25" customHeight="1">
      <c r="A218" s="18"/>
      <c r="B218" s="18"/>
      <c r="C218" s="17"/>
      <c r="D218" s="17"/>
      <c r="E218" s="17"/>
      <c r="F218" s="17"/>
      <c r="G218" s="17"/>
      <c r="H218" s="18"/>
      <c r="I218" s="18"/>
      <c r="J218" s="18"/>
      <c r="K218" s="18"/>
      <c r="L218" s="18"/>
      <c r="M218" s="18"/>
      <c r="N218" s="18"/>
      <c r="O218" s="18"/>
      <c r="P218" s="18"/>
      <c r="Q218" s="18"/>
      <c r="R218" s="18"/>
      <c r="S218" s="18"/>
      <c r="T218" s="18"/>
      <c r="U218" s="18"/>
      <c r="V218" s="18"/>
      <c r="W218" s="18"/>
      <c r="X218" s="18"/>
      <c r="Y218" s="18"/>
      <c r="Z218" s="18"/>
    </row>
    <row r="219" spans="1:26" ht="14.25" customHeight="1">
      <c r="A219" s="18"/>
      <c r="B219" s="18"/>
      <c r="C219" s="17"/>
      <c r="D219" s="17"/>
      <c r="E219" s="17"/>
      <c r="F219" s="17"/>
      <c r="G219" s="17"/>
      <c r="H219" s="18"/>
      <c r="I219" s="18"/>
      <c r="J219" s="18"/>
      <c r="K219" s="18"/>
      <c r="L219" s="18"/>
      <c r="M219" s="18"/>
      <c r="N219" s="18"/>
      <c r="O219" s="18"/>
      <c r="P219" s="18"/>
      <c r="Q219" s="18"/>
      <c r="R219" s="18"/>
      <c r="S219" s="18"/>
      <c r="T219" s="18"/>
      <c r="U219" s="18"/>
      <c r="V219" s="18"/>
      <c r="W219" s="18"/>
      <c r="X219" s="18"/>
      <c r="Y219" s="18"/>
      <c r="Z219" s="18"/>
    </row>
    <row r="220" spans="1:26" ht="14.25" customHeight="1">
      <c r="A220" s="18"/>
      <c r="B220" s="18"/>
      <c r="C220" s="17"/>
      <c r="D220" s="17"/>
      <c r="E220" s="17"/>
      <c r="F220" s="17"/>
      <c r="G220" s="17"/>
      <c r="H220" s="18"/>
      <c r="I220" s="18"/>
      <c r="J220" s="18"/>
      <c r="K220" s="18"/>
      <c r="L220" s="18"/>
      <c r="M220" s="18"/>
      <c r="N220" s="18"/>
      <c r="O220" s="18"/>
      <c r="P220" s="18"/>
      <c r="Q220" s="18"/>
      <c r="R220" s="18"/>
      <c r="S220" s="18"/>
      <c r="T220" s="18"/>
      <c r="U220" s="18"/>
      <c r="V220" s="18"/>
      <c r="W220" s="18"/>
      <c r="X220" s="18"/>
      <c r="Y220" s="18"/>
      <c r="Z220" s="18"/>
    </row>
    <row r="221" spans="1:26" ht="14.25" customHeight="1">
      <c r="A221" s="18"/>
      <c r="B221" s="18"/>
      <c r="C221" s="17"/>
      <c r="D221" s="17"/>
      <c r="E221" s="17"/>
      <c r="F221" s="17"/>
      <c r="G221" s="17"/>
      <c r="H221" s="18"/>
      <c r="I221" s="18"/>
      <c r="J221" s="18"/>
      <c r="K221" s="18"/>
      <c r="L221" s="18"/>
      <c r="M221" s="18"/>
      <c r="N221" s="18"/>
      <c r="O221" s="18"/>
      <c r="P221" s="18"/>
      <c r="Q221" s="18"/>
      <c r="R221" s="18"/>
      <c r="S221" s="18"/>
      <c r="T221" s="18"/>
      <c r="U221" s="18"/>
      <c r="V221" s="18"/>
      <c r="W221" s="18"/>
      <c r="X221" s="18"/>
      <c r="Y221" s="18"/>
      <c r="Z221" s="18"/>
    </row>
    <row r="222" spans="1:26" ht="14.25" customHeight="1">
      <c r="A222" s="18"/>
      <c r="B222" s="18"/>
      <c r="C222" s="17"/>
      <c r="D222" s="17"/>
      <c r="E222" s="17"/>
      <c r="F222" s="17"/>
      <c r="G222" s="17"/>
      <c r="H222" s="18"/>
      <c r="I222" s="18"/>
      <c r="J222" s="18"/>
      <c r="K222" s="18"/>
      <c r="L222" s="18"/>
      <c r="M222" s="18"/>
      <c r="N222" s="18"/>
      <c r="O222" s="18"/>
      <c r="P222" s="18"/>
      <c r="Q222" s="18"/>
      <c r="R222" s="18"/>
      <c r="S222" s="18"/>
      <c r="T222" s="18"/>
      <c r="U222" s="18"/>
      <c r="V222" s="18"/>
      <c r="W222" s="18"/>
      <c r="X222" s="18"/>
      <c r="Y222" s="18"/>
      <c r="Z222" s="18"/>
    </row>
    <row r="223" spans="1:26" ht="14.25" customHeight="1">
      <c r="A223" s="18"/>
      <c r="B223" s="18"/>
      <c r="C223" s="17"/>
      <c r="D223" s="17"/>
      <c r="E223" s="17"/>
      <c r="F223" s="17"/>
      <c r="G223" s="17"/>
      <c r="H223" s="18"/>
      <c r="I223" s="18"/>
      <c r="J223" s="18"/>
      <c r="K223" s="18"/>
      <c r="L223" s="18"/>
      <c r="M223" s="18"/>
      <c r="N223" s="18"/>
      <c r="O223" s="18"/>
      <c r="P223" s="18"/>
      <c r="Q223" s="18"/>
      <c r="R223" s="18"/>
      <c r="S223" s="18"/>
      <c r="T223" s="18"/>
      <c r="U223" s="18"/>
      <c r="V223" s="18"/>
      <c r="W223" s="18"/>
      <c r="X223" s="18"/>
      <c r="Y223" s="18"/>
      <c r="Z223" s="18"/>
    </row>
    <row r="224" spans="1:26" ht="14.25" customHeight="1">
      <c r="A224" s="18"/>
      <c r="B224" s="18"/>
      <c r="C224" s="17"/>
      <c r="D224" s="17"/>
      <c r="E224" s="17"/>
      <c r="F224" s="17"/>
      <c r="G224" s="17"/>
      <c r="H224" s="18"/>
      <c r="I224" s="18"/>
      <c r="J224" s="18"/>
      <c r="K224" s="18"/>
      <c r="L224" s="18"/>
      <c r="M224" s="18"/>
      <c r="N224" s="18"/>
      <c r="O224" s="18"/>
      <c r="P224" s="18"/>
      <c r="Q224" s="18"/>
      <c r="R224" s="18"/>
      <c r="S224" s="18"/>
      <c r="T224" s="18"/>
      <c r="U224" s="18"/>
      <c r="V224" s="18"/>
      <c r="W224" s="18"/>
      <c r="X224" s="18"/>
      <c r="Y224" s="18"/>
      <c r="Z224" s="18"/>
    </row>
    <row r="225" spans="1:26" ht="14.25" customHeight="1">
      <c r="A225" s="18"/>
      <c r="B225" s="18"/>
      <c r="C225" s="17"/>
      <c r="D225" s="17"/>
      <c r="E225" s="17"/>
      <c r="F225" s="17"/>
      <c r="G225" s="17"/>
      <c r="H225" s="18"/>
      <c r="I225" s="18"/>
      <c r="J225" s="18"/>
      <c r="K225" s="18"/>
      <c r="L225" s="18"/>
      <c r="M225" s="18"/>
      <c r="N225" s="18"/>
      <c r="O225" s="18"/>
      <c r="P225" s="18"/>
      <c r="Q225" s="18"/>
      <c r="R225" s="18"/>
      <c r="S225" s="18"/>
      <c r="T225" s="18"/>
      <c r="U225" s="18"/>
      <c r="V225" s="18"/>
      <c r="W225" s="18"/>
      <c r="X225" s="18"/>
      <c r="Y225" s="18"/>
      <c r="Z225" s="18"/>
    </row>
    <row r="226" spans="1:26" ht="14.25" customHeight="1">
      <c r="A226" s="18"/>
      <c r="B226" s="18"/>
      <c r="C226" s="17"/>
      <c r="D226" s="17"/>
      <c r="E226" s="17"/>
      <c r="F226" s="17"/>
      <c r="G226" s="17"/>
      <c r="H226" s="18"/>
      <c r="I226" s="18"/>
      <c r="J226" s="18"/>
      <c r="K226" s="18"/>
      <c r="L226" s="18"/>
      <c r="M226" s="18"/>
      <c r="N226" s="18"/>
      <c r="O226" s="18"/>
      <c r="P226" s="18"/>
      <c r="Q226" s="18"/>
      <c r="R226" s="18"/>
      <c r="S226" s="18"/>
      <c r="T226" s="18"/>
      <c r="U226" s="18"/>
      <c r="V226" s="18"/>
      <c r="W226" s="18"/>
      <c r="X226" s="18"/>
      <c r="Y226" s="18"/>
      <c r="Z226" s="18"/>
    </row>
    <row r="227" spans="1:26" ht="14.25" customHeight="1">
      <c r="A227" s="18"/>
      <c r="B227" s="18"/>
      <c r="C227" s="17"/>
      <c r="D227" s="17"/>
      <c r="E227" s="17"/>
      <c r="F227" s="17"/>
      <c r="G227" s="17"/>
      <c r="H227" s="18"/>
      <c r="I227" s="18"/>
      <c r="J227" s="18"/>
      <c r="K227" s="18"/>
      <c r="L227" s="18"/>
      <c r="M227" s="18"/>
      <c r="N227" s="18"/>
      <c r="O227" s="18"/>
      <c r="P227" s="18"/>
      <c r="Q227" s="18"/>
      <c r="R227" s="18"/>
      <c r="S227" s="18"/>
      <c r="T227" s="18"/>
      <c r="U227" s="18"/>
      <c r="V227" s="18"/>
      <c r="W227" s="18"/>
      <c r="X227" s="18"/>
      <c r="Y227" s="18"/>
      <c r="Z227" s="18"/>
    </row>
    <row r="228" spans="1:26" ht="14.25" customHeight="1">
      <c r="A228" s="18"/>
      <c r="B228" s="18"/>
      <c r="C228" s="17"/>
      <c r="D228" s="17"/>
      <c r="E228" s="17"/>
      <c r="F228" s="17"/>
      <c r="G228" s="17"/>
      <c r="H228" s="18"/>
      <c r="I228" s="18"/>
      <c r="J228" s="18"/>
      <c r="K228" s="18"/>
      <c r="L228" s="18"/>
      <c r="M228" s="18"/>
      <c r="N228" s="18"/>
      <c r="O228" s="18"/>
      <c r="P228" s="18"/>
      <c r="Q228" s="18"/>
      <c r="R228" s="18"/>
      <c r="S228" s="18"/>
      <c r="T228" s="18"/>
      <c r="U228" s="18"/>
      <c r="V228" s="18"/>
      <c r="W228" s="18"/>
      <c r="X228" s="18"/>
      <c r="Y228" s="18"/>
      <c r="Z228" s="18"/>
    </row>
    <row r="229" spans="1:26" ht="14.25" customHeight="1">
      <c r="A229" s="18"/>
      <c r="B229" s="18"/>
      <c r="C229" s="17"/>
      <c r="D229" s="17"/>
      <c r="E229" s="17"/>
      <c r="F229" s="17"/>
      <c r="G229" s="17"/>
      <c r="H229" s="18"/>
      <c r="I229" s="18"/>
      <c r="J229" s="18"/>
      <c r="K229" s="18"/>
      <c r="L229" s="18"/>
      <c r="M229" s="18"/>
      <c r="N229" s="18"/>
      <c r="O229" s="18"/>
      <c r="P229" s="18"/>
      <c r="Q229" s="18"/>
      <c r="R229" s="18"/>
      <c r="S229" s="18"/>
      <c r="T229" s="18"/>
      <c r="U229" s="18"/>
      <c r="V229" s="18"/>
      <c r="W229" s="18"/>
      <c r="X229" s="18"/>
      <c r="Y229" s="18"/>
      <c r="Z229" s="18"/>
    </row>
    <row r="230" spans="1:26" ht="14.25" customHeight="1">
      <c r="A230" s="18"/>
      <c r="B230" s="18"/>
      <c r="C230" s="17"/>
      <c r="D230" s="17"/>
      <c r="E230" s="17"/>
      <c r="F230" s="17"/>
      <c r="G230" s="17"/>
      <c r="H230" s="18"/>
      <c r="I230" s="18"/>
      <c r="J230" s="18"/>
      <c r="K230" s="18"/>
      <c r="L230" s="18"/>
      <c r="M230" s="18"/>
      <c r="N230" s="18"/>
      <c r="O230" s="18"/>
      <c r="P230" s="18"/>
      <c r="Q230" s="18"/>
      <c r="R230" s="18"/>
      <c r="S230" s="18"/>
      <c r="T230" s="18"/>
      <c r="U230" s="18"/>
      <c r="V230" s="18"/>
      <c r="W230" s="18"/>
      <c r="X230" s="18"/>
      <c r="Y230" s="18"/>
      <c r="Z230" s="18"/>
    </row>
    <row r="231" spans="1:26" ht="14.25" customHeight="1">
      <c r="A231" s="18"/>
      <c r="B231" s="18"/>
      <c r="C231" s="17"/>
      <c r="D231" s="17"/>
      <c r="E231" s="17"/>
      <c r="F231" s="17"/>
      <c r="G231" s="17"/>
      <c r="H231" s="18"/>
      <c r="I231" s="18"/>
      <c r="J231" s="18"/>
      <c r="K231" s="18"/>
      <c r="L231" s="18"/>
      <c r="M231" s="18"/>
      <c r="N231" s="18"/>
      <c r="O231" s="18"/>
      <c r="P231" s="18"/>
      <c r="Q231" s="18"/>
      <c r="R231" s="18"/>
      <c r="S231" s="18"/>
      <c r="T231" s="18"/>
      <c r="U231" s="18"/>
      <c r="V231" s="18"/>
      <c r="W231" s="18"/>
      <c r="X231" s="18"/>
      <c r="Y231" s="18"/>
      <c r="Z231" s="18"/>
    </row>
    <row r="232" spans="1:26" ht="14.25" customHeight="1">
      <c r="A232" s="18"/>
      <c r="B232" s="18"/>
      <c r="C232" s="17"/>
      <c r="D232" s="17"/>
      <c r="E232" s="17"/>
      <c r="F232" s="17"/>
      <c r="G232" s="17"/>
      <c r="H232" s="18"/>
      <c r="I232" s="18"/>
      <c r="J232" s="18"/>
      <c r="K232" s="18"/>
      <c r="L232" s="18"/>
      <c r="M232" s="18"/>
      <c r="N232" s="18"/>
      <c r="O232" s="18"/>
      <c r="P232" s="18"/>
      <c r="Q232" s="18"/>
      <c r="R232" s="18"/>
      <c r="S232" s="18"/>
      <c r="T232" s="18"/>
      <c r="U232" s="18"/>
      <c r="V232" s="18"/>
      <c r="W232" s="18"/>
      <c r="X232" s="18"/>
      <c r="Y232" s="18"/>
      <c r="Z232" s="18"/>
    </row>
    <row r="233" spans="1:26" ht="14.25" customHeight="1">
      <c r="A233" s="18"/>
      <c r="B233" s="18"/>
      <c r="C233" s="17"/>
      <c r="D233" s="17"/>
      <c r="E233" s="17"/>
      <c r="F233" s="17"/>
      <c r="G233" s="17"/>
      <c r="H233" s="18"/>
      <c r="I233" s="18"/>
      <c r="J233" s="18"/>
      <c r="K233" s="18"/>
      <c r="L233" s="18"/>
      <c r="M233" s="18"/>
      <c r="N233" s="18"/>
      <c r="O233" s="18"/>
      <c r="P233" s="18"/>
      <c r="Q233" s="18"/>
      <c r="R233" s="18"/>
      <c r="S233" s="18"/>
      <c r="T233" s="18"/>
      <c r="U233" s="18"/>
      <c r="V233" s="18"/>
      <c r="W233" s="18"/>
      <c r="X233" s="18"/>
      <c r="Y233" s="18"/>
      <c r="Z233" s="18"/>
    </row>
    <row r="234" spans="1:26" ht="14.25" customHeight="1">
      <c r="A234" s="18"/>
      <c r="B234" s="18"/>
      <c r="C234" s="17"/>
      <c r="D234" s="17"/>
      <c r="E234" s="17"/>
      <c r="F234" s="17"/>
      <c r="G234" s="17"/>
      <c r="H234" s="18"/>
      <c r="I234" s="18"/>
      <c r="J234" s="18"/>
      <c r="K234" s="18"/>
      <c r="L234" s="18"/>
      <c r="M234" s="18"/>
      <c r="N234" s="18"/>
      <c r="O234" s="18"/>
      <c r="P234" s="18"/>
      <c r="Q234" s="18"/>
      <c r="R234" s="18"/>
      <c r="S234" s="18"/>
      <c r="T234" s="18"/>
      <c r="U234" s="18"/>
      <c r="V234" s="18"/>
      <c r="W234" s="18"/>
      <c r="X234" s="18"/>
      <c r="Y234" s="18"/>
      <c r="Z234" s="18"/>
    </row>
    <row r="235" spans="1:26" ht="14.25" customHeight="1">
      <c r="A235" s="18"/>
      <c r="B235" s="18"/>
      <c r="C235" s="17"/>
      <c r="D235" s="17"/>
      <c r="E235" s="17"/>
      <c r="F235" s="17"/>
      <c r="G235" s="17"/>
      <c r="H235" s="18"/>
      <c r="I235" s="18"/>
      <c r="J235" s="18"/>
      <c r="K235" s="18"/>
      <c r="L235" s="18"/>
      <c r="M235" s="18"/>
      <c r="N235" s="18"/>
      <c r="O235" s="18"/>
      <c r="P235" s="18"/>
      <c r="Q235" s="18"/>
      <c r="R235" s="18"/>
      <c r="S235" s="18"/>
      <c r="T235" s="18"/>
      <c r="U235" s="18"/>
      <c r="V235" s="18"/>
      <c r="W235" s="18"/>
      <c r="X235" s="18"/>
      <c r="Y235" s="18"/>
      <c r="Z235" s="18"/>
    </row>
    <row r="236" spans="1:26" ht="14.25" customHeight="1">
      <c r="A236" s="18"/>
      <c r="B236" s="18"/>
      <c r="C236" s="17"/>
      <c r="D236" s="17"/>
      <c r="E236" s="17"/>
      <c r="F236" s="17"/>
      <c r="G236" s="17"/>
      <c r="H236" s="18"/>
      <c r="I236" s="18"/>
      <c r="J236" s="18"/>
      <c r="K236" s="18"/>
      <c r="L236" s="18"/>
      <c r="M236" s="18"/>
      <c r="N236" s="18"/>
      <c r="O236" s="18"/>
      <c r="P236" s="18"/>
      <c r="Q236" s="18"/>
      <c r="R236" s="18"/>
      <c r="S236" s="18"/>
      <c r="T236" s="18"/>
      <c r="U236" s="18"/>
      <c r="V236" s="18"/>
      <c r="W236" s="18"/>
      <c r="X236" s="18"/>
      <c r="Y236" s="18"/>
      <c r="Z236" s="18"/>
    </row>
    <row r="237" spans="1:26" ht="14.25" customHeight="1">
      <c r="A237" s="18"/>
      <c r="B237" s="18"/>
      <c r="C237" s="17"/>
      <c r="D237" s="17"/>
      <c r="E237" s="17"/>
      <c r="F237" s="17"/>
      <c r="G237" s="17"/>
      <c r="H237" s="18"/>
      <c r="I237" s="18"/>
      <c r="J237" s="18"/>
      <c r="K237" s="18"/>
      <c r="L237" s="18"/>
      <c r="M237" s="18"/>
      <c r="N237" s="18"/>
      <c r="O237" s="18"/>
      <c r="P237" s="18"/>
      <c r="Q237" s="18"/>
      <c r="R237" s="18"/>
      <c r="S237" s="18"/>
      <c r="T237" s="18"/>
      <c r="U237" s="18"/>
      <c r="V237" s="18"/>
      <c r="W237" s="18"/>
      <c r="X237" s="18"/>
      <c r="Y237" s="18"/>
      <c r="Z237" s="18"/>
    </row>
    <row r="238" spans="1:26" ht="14.25" customHeight="1">
      <c r="A238" s="18"/>
      <c r="B238" s="18"/>
      <c r="C238" s="17"/>
      <c r="D238" s="17"/>
      <c r="E238" s="17"/>
      <c r="F238" s="17"/>
      <c r="G238" s="17"/>
      <c r="H238" s="18"/>
      <c r="I238" s="18"/>
      <c r="J238" s="18"/>
      <c r="K238" s="18"/>
      <c r="L238" s="18"/>
      <c r="M238" s="18"/>
      <c r="N238" s="18"/>
      <c r="O238" s="18"/>
      <c r="P238" s="18"/>
      <c r="Q238" s="18"/>
      <c r="R238" s="18"/>
      <c r="S238" s="18"/>
      <c r="T238" s="18"/>
      <c r="U238" s="18"/>
      <c r="V238" s="18"/>
      <c r="W238" s="18"/>
      <c r="X238" s="18"/>
      <c r="Y238" s="18"/>
      <c r="Z238" s="18"/>
    </row>
    <row r="239" spans="1:26" ht="14.25" customHeight="1">
      <c r="A239" s="18"/>
      <c r="B239" s="18"/>
      <c r="C239" s="17"/>
      <c r="D239" s="17"/>
      <c r="E239" s="17"/>
      <c r="F239" s="17"/>
      <c r="G239" s="17"/>
      <c r="H239" s="18"/>
      <c r="I239" s="18"/>
      <c r="J239" s="18"/>
      <c r="K239" s="18"/>
      <c r="L239" s="18"/>
      <c r="M239" s="18"/>
      <c r="N239" s="18"/>
      <c r="O239" s="18"/>
      <c r="P239" s="18"/>
      <c r="Q239" s="18"/>
      <c r="R239" s="18"/>
      <c r="S239" s="18"/>
      <c r="T239" s="18"/>
      <c r="U239" s="18"/>
      <c r="V239" s="18"/>
      <c r="W239" s="18"/>
      <c r="X239" s="18"/>
      <c r="Y239" s="18"/>
      <c r="Z239" s="18"/>
    </row>
    <row r="240" spans="1:26" ht="14.25" customHeight="1">
      <c r="A240" s="18"/>
      <c r="B240" s="18"/>
      <c r="C240" s="17"/>
      <c r="D240" s="17"/>
      <c r="E240" s="17"/>
      <c r="F240" s="17"/>
      <c r="G240" s="17"/>
      <c r="H240" s="18"/>
      <c r="I240" s="18"/>
      <c r="J240" s="18"/>
      <c r="K240" s="18"/>
      <c r="L240" s="18"/>
      <c r="M240" s="18"/>
      <c r="N240" s="18"/>
      <c r="O240" s="18"/>
      <c r="P240" s="18"/>
      <c r="Q240" s="18"/>
      <c r="R240" s="18"/>
      <c r="S240" s="18"/>
      <c r="T240" s="18"/>
      <c r="U240" s="18"/>
      <c r="V240" s="18"/>
      <c r="W240" s="18"/>
      <c r="X240" s="18"/>
      <c r="Y240" s="18"/>
      <c r="Z240" s="18"/>
    </row>
    <row r="241" spans="1:26" ht="14.25" customHeight="1">
      <c r="A241" s="18"/>
      <c r="B241" s="18"/>
      <c r="C241" s="17"/>
      <c r="D241" s="17"/>
      <c r="E241" s="17"/>
      <c r="F241" s="17"/>
      <c r="G241" s="17"/>
      <c r="H241" s="18"/>
      <c r="I241" s="18"/>
      <c r="J241" s="18"/>
      <c r="K241" s="18"/>
      <c r="L241" s="18"/>
      <c r="M241" s="18"/>
      <c r="N241" s="18"/>
      <c r="O241" s="18"/>
      <c r="P241" s="18"/>
      <c r="Q241" s="18"/>
      <c r="R241" s="18"/>
      <c r="S241" s="18"/>
      <c r="T241" s="18"/>
      <c r="U241" s="18"/>
      <c r="V241" s="18"/>
      <c r="W241" s="18"/>
      <c r="X241" s="18"/>
      <c r="Y241" s="18"/>
      <c r="Z241" s="18"/>
    </row>
    <row r="242" spans="1:26" ht="14.25" customHeight="1">
      <c r="A242" s="18"/>
      <c r="B242" s="18"/>
      <c r="C242" s="17"/>
      <c r="D242" s="17"/>
      <c r="E242" s="17"/>
      <c r="F242" s="17"/>
      <c r="G242" s="17"/>
      <c r="H242" s="18"/>
      <c r="I242" s="18"/>
      <c r="J242" s="18"/>
      <c r="K242" s="18"/>
      <c r="L242" s="18"/>
      <c r="M242" s="18"/>
      <c r="N242" s="18"/>
      <c r="O242" s="18"/>
      <c r="P242" s="18"/>
      <c r="Q242" s="18"/>
      <c r="R242" s="18"/>
      <c r="S242" s="18"/>
      <c r="T242" s="18"/>
      <c r="U242" s="18"/>
      <c r="V242" s="18"/>
      <c r="W242" s="18"/>
      <c r="X242" s="18"/>
      <c r="Y242" s="18"/>
      <c r="Z242" s="18"/>
    </row>
    <row r="243" spans="1:26" ht="14.25" customHeight="1">
      <c r="A243" s="18"/>
      <c r="B243" s="18"/>
      <c r="C243" s="17"/>
      <c r="D243" s="17"/>
      <c r="E243" s="17"/>
      <c r="F243" s="17"/>
      <c r="G243" s="17"/>
      <c r="H243" s="18"/>
      <c r="I243" s="18"/>
      <c r="J243" s="18"/>
      <c r="K243" s="18"/>
      <c r="L243" s="18"/>
      <c r="M243" s="18"/>
      <c r="N243" s="18"/>
      <c r="O243" s="18"/>
      <c r="P243" s="18"/>
      <c r="Q243" s="18"/>
      <c r="R243" s="18"/>
      <c r="S243" s="18"/>
      <c r="T243" s="18"/>
      <c r="U243" s="18"/>
      <c r="V243" s="18"/>
      <c r="W243" s="18"/>
      <c r="X243" s="18"/>
      <c r="Y243" s="18"/>
      <c r="Z243" s="18"/>
    </row>
    <row r="244" spans="1:26" ht="14.25" customHeight="1">
      <c r="A244" s="18"/>
      <c r="B244" s="18"/>
      <c r="C244" s="17"/>
      <c r="D244" s="17"/>
      <c r="E244" s="17"/>
      <c r="F244" s="17"/>
      <c r="G244" s="17"/>
      <c r="H244" s="18"/>
      <c r="I244" s="18"/>
      <c r="J244" s="18"/>
      <c r="K244" s="18"/>
      <c r="L244" s="18"/>
      <c r="M244" s="18"/>
      <c r="N244" s="18"/>
      <c r="O244" s="18"/>
      <c r="P244" s="18"/>
      <c r="Q244" s="18"/>
      <c r="R244" s="18"/>
      <c r="S244" s="18"/>
      <c r="T244" s="18"/>
      <c r="U244" s="18"/>
      <c r="V244" s="18"/>
      <c r="W244" s="18"/>
      <c r="X244" s="18"/>
      <c r="Y244" s="18"/>
      <c r="Z244" s="18"/>
    </row>
    <row r="245" spans="1:26" ht="14.25" customHeight="1">
      <c r="A245" s="18"/>
      <c r="B245" s="18"/>
      <c r="C245" s="17"/>
      <c r="D245" s="17"/>
      <c r="E245" s="17"/>
      <c r="F245" s="17"/>
      <c r="G245" s="17"/>
      <c r="H245" s="18"/>
      <c r="I245" s="18"/>
      <c r="J245" s="18"/>
      <c r="K245" s="18"/>
      <c r="L245" s="18"/>
      <c r="M245" s="18"/>
      <c r="N245" s="18"/>
      <c r="O245" s="18"/>
      <c r="P245" s="18"/>
      <c r="Q245" s="18"/>
      <c r="R245" s="18"/>
      <c r="S245" s="18"/>
      <c r="T245" s="18"/>
      <c r="U245" s="18"/>
      <c r="V245" s="18"/>
      <c r="W245" s="18"/>
      <c r="X245" s="18"/>
      <c r="Y245" s="18"/>
      <c r="Z245" s="18"/>
    </row>
    <row r="246" spans="1:26" ht="14.25" customHeight="1">
      <c r="A246" s="18"/>
      <c r="B246" s="18"/>
      <c r="C246" s="17"/>
      <c r="D246" s="17"/>
      <c r="E246" s="17"/>
      <c r="F246" s="17"/>
      <c r="G246" s="17"/>
      <c r="H246" s="18"/>
      <c r="I246" s="18"/>
      <c r="J246" s="18"/>
      <c r="K246" s="18"/>
      <c r="L246" s="18"/>
      <c r="M246" s="18"/>
      <c r="N246" s="18"/>
      <c r="O246" s="18"/>
      <c r="P246" s="18"/>
      <c r="Q246" s="18"/>
      <c r="R246" s="18"/>
      <c r="S246" s="18"/>
      <c r="T246" s="18"/>
      <c r="U246" s="18"/>
      <c r="V246" s="18"/>
      <c r="W246" s="18"/>
      <c r="X246" s="18"/>
      <c r="Y246" s="18"/>
      <c r="Z246" s="18"/>
    </row>
    <row r="247" spans="1:26" ht="14.25" customHeight="1">
      <c r="A247" s="18"/>
      <c r="B247" s="18"/>
      <c r="C247" s="17"/>
      <c r="D247" s="17"/>
      <c r="E247" s="17"/>
      <c r="F247" s="17"/>
      <c r="G247" s="17"/>
      <c r="H247" s="18"/>
      <c r="I247" s="18"/>
      <c r="J247" s="18"/>
      <c r="K247" s="18"/>
      <c r="L247" s="18"/>
      <c r="M247" s="18"/>
      <c r="N247" s="18"/>
      <c r="O247" s="18"/>
      <c r="P247" s="18"/>
      <c r="Q247" s="18"/>
      <c r="R247" s="18"/>
      <c r="S247" s="18"/>
      <c r="T247" s="18"/>
      <c r="U247" s="18"/>
      <c r="V247" s="18"/>
      <c r="W247" s="18"/>
      <c r="X247" s="18"/>
      <c r="Y247" s="18"/>
      <c r="Z247" s="18"/>
    </row>
    <row r="248" spans="1:26" ht="14.25" customHeight="1">
      <c r="A248" s="18"/>
      <c r="B248" s="18"/>
      <c r="C248" s="17"/>
      <c r="D248" s="17"/>
      <c r="E248" s="17"/>
      <c r="F248" s="17"/>
      <c r="G248" s="17"/>
      <c r="H248" s="18"/>
      <c r="I248" s="18"/>
      <c r="J248" s="18"/>
      <c r="K248" s="18"/>
      <c r="L248" s="18"/>
      <c r="M248" s="18"/>
      <c r="N248" s="18"/>
      <c r="O248" s="18"/>
      <c r="P248" s="18"/>
      <c r="Q248" s="18"/>
      <c r="R248" s="18"/>
      <c r="S248" s="18"/>
      <c r="T248" s="18"/>
      <c r="U248" s="18"/>
      <c r="V248" s="18"/>
      <c r="W248" s="18"/>
      <c r="X248" s="18"/>
      <c r="Y248" s="18"/>
      <c r="Z248" s="18"/>
    </row>
    <row r="249" spans="1:26" ht="14.25" customHeight="1">
      <c r="A249" s="18"/>
      <c r="B249" s="18"/>
      <c r="C249" s="17"/>
      <c r="D249" s="17"/>
      <c r="E249" s="17"/>
      <c r="F249" s="17"/>
      <c r="G249" s="17"/>
      <c r="H249" s="18"/>
      <c r="I249" s="18"/>
      <c r="J249" s="18"/>
      <c r="K249" s="18"/>
      <c r="L249" s="18"/>
      <c r="M249" s="18"/>
      <c r="N249" s="18"/>
      <c r="O249" s="18"/>
      <c r="P249" s="18"/>
      <c r="Q249" s="18"/>
      <c r="R249" s="18"/>
      <c r="S249" s="18"/>
      <c r="T249" s="18"/>
      <c r="U249" s="18"/>
      <c r="V249" s="18"/>
      <c r="W249" s="18"/>
      <c r="X249" s="18"/>
      <c r="Y249" s="18"/>
      <c r="Z249" s="18"/>
    </row>
    <row r="250" spans="1:26" ht="14.25" customHeight="1">
      <c r="A250" s="18"/>
      <c r="B250" s="18"/>
      <c r="C250" s="17"/>
      <c r="D250" s="17"/>
      <c r="E250" s="17"/>
      <c r="F250" s="17"/>
      <c r="G250" s="17"/>
      <c r="H250" s="18"/>
      <c r="I250" s="18"/>
      <c r="J250" s="18"/>
      <c r="K250" s="18"/>
      <c r="L250" s="18"/>
      <c r="M250" s="18"/>
      <c r="N250" s="18"/>
      <c r="O250" s="18"/>
      <c r="P250" s="18"/>
      <c r="Q250" s="18"/>
      <c r="R250" s="18"/>
      <c r="S250" s="18"/>
      <c r="T250" s="18"/>
      <c r="U250" s="18"/>
      <c r="V250" s="18"/>
      <c r="W250" s="18"/>
      <c r="X250" s="18"/>
      <c r="Y250" s="18"/>
      <c r="Z250" s="18"/>
    </row>
    <row r="251" spans="1:26" ht="14.25" customHeight="1">
      <c r="A251" s="18"/>
      <c r="B251" s="18"/>
      <c r="C251" s="17"/>
      <c r="D251" s="17"/>
      <c r="E251" s="17"/>
      <c r="F251" s="17"/>
      <c r="G251" s="17"/>
      <c r="H251" s="18"/>
      <c r="I251" s="18"/>
      <c r="J251" s="18"/>
      <c r="K251" s="18"/>
      <c r="L251" s="18"/>
      <c r="M251" s="18"/>
      <c r="N251" s="18"/>
      <c r="O251" s="18"/>
      <c r="P251" s="18"/>
      <c r="Q251" s="18"/>
      <c r="R251" s="18"/>
      <c r="S251" s="18"/>
      <c r="T251" s="18"/>
      <c r="U251" s="18"/>
      <c r="V251" s="18"/>
      <c r="W251" s="18"/>
      <c r="X251" s="18"/>
      <c r="Y251" s="18"/>
      <c r="Z251" s="18"/>
    </row>
    <row r="252" spans="1:26" ht="14.25" customHeight="1">
      <c r="A252" s="18"/>
      <c r="B252" s="18"/>
      <c r="C252" s="17"/>
      <c r="D252" s="17"/>
      <c r="E252" s="17"/>
      <c r="F252" s="17"/>
      <c r="G252" s="17"/>
      <c r="H252" s="18"/>
      <c r="I252" s="18"/>
      <c r="J252" s="18"/>
      <c r="K252" s="18"/>
      <c r="L252" s="18"/>
      <c r="M252" s="18"/>
      <c r="N252" s="18"/>
      <c r="O252" s="18"/>
      <c r="P252" s="18"/>
      <c r="Q252" s="18"/>
      <c r="R252" s="18"/>
      <c r="S252" s="18"/>
      <c r="T252" s="18"/>
      <c r="U252" s="18"/>
      <c r="V252" s="18"/>
      <c r="W252" s="18"/>
      <c r="X252" s="18"/>
      <c r="Y252" s="18"/>
      <c r="Z252" s="18"/>
    </row>
    <row r="253" spans="1:26" ht="14.25" customHeight="1">
      <c r="A253" s="18"/>
      <c r="B253" s="18"/>
      <c r="C253" s="17"/>
      <c r="D253" s="17"/>
      <c r="E253" s="17"/>
      <c r="F253" s="17"/>
      <c r="G253" s="17"/>
      <c r="H253" s="18"/>
      <c r="I253" s="18"/>
      <c r="J253" s="18"/>
      <c r="K253" s="18"/>
      <c r="L253" s="18"/>
      <c r="M253" s="18"/>
      <c r="N253" s="18"/>
      <c r="O253" s="18"/>
      <c r="P253" s="18"/>
      <c r="Q253" s="18"/>
      <c r="R253" s="18"/>
      <c r="S253" s="18"/>
      <c r="T253" s="18"/>
      <c r="U253" s="18"/>
      <c r="V253" s="18"/>
      <c r="W253" s="18"/>
      <c r="X253" s="18"/>
      <c r="Y253" s="18"/>
      <c r="Z253" s="18"/>
    </row>
    <row r="254" spans="1:26" ht="14.25" customHeight="1">
      <c r="A254" s="18"/>
      <c r="B254" s="18"/>
      <c r="C254" s="17"/>
      <c r="D254" s="17"/>
      <c r="E254" s="17"/>
      <c r="F254" s="17"/>
      <c r="G254" s="17"/>
      <c r="H254" s="18"/>
      <c r="I254" s="18"/>
      <c r="J254" s="18"/>
      <c r="K254" s="18"/>
      <c r="L254" s="18"/>
      <c r="M254" s="18"/>
      <c r="N254" s="18"/>
      <c r="O254" s="18"/>
      <c r="P254" s="18"/>
      <c r="Q254" s="18"/>
      <c r="R254" s="18"/>
      <c r="S254" s="18"/>
      <c r="T254" s="18"/>
      <c r="U254" s="18"/>
      <c r="V254" s="18"/>
      <c r="W254" s="18"/>
      <c r="X254" s="18"/>
      <c r="Y254" s="18"/>
      <c r="Z254" s="18"/>
    </row>
    <row r="255" spans="1:26" ht="14.25" customHeight="1">
      <c r="A255" s="18"/>
      <c r="B255" s="18"/>
      <c r="C255" s="17"/>
      <c r="D255" s="17"/>
      <c r="E255" s="17"/>
      <c r="F255" s="17"/>
      <c r="G255" s="17"/>
      <c r="H255" s="18"/>
      <c r="I255" s="18"/>
      <c r="J255" s="18"/>
      <c r="K255" s="18"/>
      <c r="L255" s="18"/>
      <c r="M255" s="18"/>
      <c r="N255" s="18"/>
      <c r="O255" s="18"/>
      <c r="P255" s="18"/>
      <c r="Q255" s="18"/>
      <c r="R255" s="18"/>
      <c r="S255" s="18"/>
      <c r="T255" s="18"/>
      <c r="U255" s="18"/>
      <c r="V255" s="18"/>
      <c r="W255" s="18"/>
      <c r="X255" s="18"/>
      <c r="Y255" s="18"/>
      <c r="Z255" s="18"/>
    </row>
    <row r="256" spans="1:26" ht="14.25" customHeight="1">
      <c r="A256" s="18"/>
      <c r="B256" s="18"/>
      <c r="C256" s="17"/>
      <c r="D256" s="17"/>
      <c r="E256" s="17"/>
      <c r="F256" s="17"/>
      <c r="G256" s="17"/>
      <c r="H256" s="18"/>
      <c r="I256" s="18"/>
      <c r="J256" s="18"/>
      <c r="K256" s="18"/>
      <c r="L256" s="18"/>
      <c r="M256" s="18"/>
      <c r="N256" s="18"/>
      <c r="O256" s="18"/>
      <c r="P256" s="18"/>
      <c r="Q256" s="18"/>
      <c r="R256" s="18"/>
      <c r="S256" s="18"/>
      <c r="T256" s="18"/>
      <c r="U256" s="18"/>
      <c r="V256" s="18"/>
      <c r="W256" s="18"/>
      <c r="X256" s="18"/>
      <c r="Y256" s="18"/>
      <c r="Z256" s="18"/>
    </row>
    <row r="257" spans="1:26" ht="14.25" customHeight="1">
      <c r="A257" s="18"/>
      <c r="B257" s="18"/>
      <c r="C257" s="17"/>
      <c r="D257" s="17"/>
      <c r="E257" s="17"/>
      <c r="F257" s="17"/>
      <c r="G257" s="17"/>
      <c r="H257" s="18"/>
      <c r="I257" s="18"/>
      <c r="J257" s="18"/>
      <c r="K257" s="18"/>
      <c r="L257" s="18"/>
      <c r="M257" s="18"/>
      <c r="N257" s="18"/>
      <c r="O257" s="18"/>
      <c r="P257" s="18"/>
      <c r="Q257" s="18"/>
      <c r="R257" s="18"/>
      <c r="S257" s="18"/>
      <c r="T257" s="18"/>
      <c r="U257" s="18"/>
      <c r="V257" s="18"/>
      <c r="W257" s="18"/>
      <c r="X257" s="18"/>
      <c r="Y257" s="18"/>
      <c r="Z257" s="18"/>
    </row>
    <row r="258" spans="1:26" ht="14.25" customHeight="1">
      <c r="A258" s="18"/>
      <c r="B258" s="18"/>
      <c r="C258" s="17"/>
      <c r="D258" s="17"/>
      <c r="E258" s="17"/>
      <c r="F258" s="17"/>
      <c r="G258" s="17"/>
      <c r="H258" s="18"/>
      <c r="I258" s="18"/>
      <c r="J258" s="18"/>
      <c r="K258" s="18"/>
      <c r="L258" s="18"/>
      <c r="M258" s="18"/>
      <c r="N258" s="18"/>
      <c r="O258" s="18"/>
      <c r="P258" s="18"/>
      <c r="Q258" s="18"/>
      <c r="R258" s="18"/>
      <c r="S258" s="18"/>
      <c r="T258" s="18"/>
      <c r="U258" s="18"/>
      <c r="V258" s="18"/>
      <c r="W258" s="18"/>
      <c r="X258" s="18"/>
      <c r="Y258" s="18"/>
      <c r="Z258" s="18"/>
    </row>
    <row r="259" spans="1:26" ht="14.25" customHeight="1">
      <c r="A259" s="18"/>
      <c r="B259" s="18"/>
      <c r="C259" s="17"/>
      <c r="D259" s="17"/>
      <c r="E259" s="17"/>
      <c r="F259" s="17"/>
      <c r="G259" s="17"/>
      <c r="H259" s="18"/>
      <c r="I259" s="18"/>
      <c r="J259" s="18"/>
      <c r="K259" s="18"/>
      <c r="L259" s="18"/>
      <c r="M259" s="18"/>
      <c r="N259" s="18"/>
      <c r="O259" s="18"/>
      <c r="P259" s="18"/>
      <c r="Q259" s="18"/>
      <c r="R259" s="18"/>
      <c r="S259" s="18"/>
      <c r="T259" s="18"/>
      <c r="U259" s="18"/>
      <c r="V259" s="18"/>
      <c r="W259" s="18"/>
      <c r="X259" s="18"/>
      <c r="Y259" s="18"/>
      <c r="Z259" s="18"/>
    </row>
    <row r="260" spans="1:26" ht="14.25" customHeight="1">
      <c r="A260" s="18"/>
      <c r="B260" s="18"/>
      <c r="C260" s="17"/>
      <c r="D260" s="17"/>
      <c r="E260" s="17"/>
      <c r="F260" s="17"/>
      <c r="G260" s="17"/>
      <c r="H260" s="18"/>
      <c r="I260" s="18"/>
      <c r="J260" s="18"/>
      <c r="K260" s="18"/>
      <c r="L260" s="18"/>
      <c r="M260" s="18"/>
      <c r="N260" s="18"/>
      <c r="O260" s="18"/>
      <c r="P260" s="18"/>
      <c r="Q260" s="18"/>
      <c r="R260" s="18"/>
      <c r="S260" s="18"/>
      <c r="T260" s="18"/>
      <c r="U260" s="18"/>
      <c r="V260" s="18"/>
      <c r="W260" s="18"/>
      <c r="X260" s="18"/>
      <c r="Y260" s="18"/>
      <c r="Z260" s="18"/>
    </row>
    <row r="261" spans="1:26" ht="14.25" customHeight="1">
      <c r="A261" s="18"/>
      <c r="B261" s="18"/>
      <c r="C261" s="17"/>
      <c r="D261" s="17"/>
      <c r="E261" s="17"/>
      <c r="F261" s="17"/>
      <c r="G261" s="17"/>
      <c r="H261" s="18"/>
      <c r="I261" s="18"/>
      <c r="J261" s="18"/>
      <c r="K261" s="18"/>
      <c r="L261" s="18"/>
      <c r="M261" s="18"/>
      <c r="N261" s="18"/>
      <c r="O261" s="18"/>
      <c r="P261" s="18"/>
      <c r="Q261" s="18"/>
      <c r="R261" s="18"/>
      <c r="S261" s="18"/>
      <c r="T261" s="18"/>
      <c r="U261" s="18"/>
      <c r="V261" s="18"/>
      <c r="W261" s="18"/>
      <c r="X261" s="18"/>
      <c r="Y261" s="18"/>
      <c r="Z261" s="18"/>
    </row>
    <row r="262" spans="1:26" ht="14.25" customHeight="1">
      <c r="A262" s="18"/>
      <c r="B262" s="18"/>
      <c r="C262" s="17"/>
      <c r="D262" s="17"/>
      <c r="E262" s="17"/>
      <c r="F262" s="17"/>
      <c r="G262" s="17"/>
      <c r="H262" s="18"/>
      <c r="I262" s="18"/>
      <c r="J262" s="18"/>
      <c r="K262" s="18"/>
      <c r="L262" s="18"/>
      <c r="M262" s="18"/>
      <c r="N262" s="18"/>
      <c r="O262" s="18"/>
      <c r="P262" s="18"/>
      <c r="Q262" s="18"/>
      <c r="R262" s="18"/>
      <c r="S262" s="18"/>
      <c r="T262" s="18"/>
      <c r="U262" s="18"/>
      <c r="V262" s="18"/>
      <c r="W262" s="18"/>
      <c r="X262" s="18"/>
      <c r="Y262" s="18"/>
      <c r="Z262" s="18"/>
    </row>
    <row r="263" spans="1:26" ht="14.25" customHeight="1">
      <c r="A263" s="18"/>
      <c r="B263" s="18"/>
      <c r="C263" s="17"/>
      <c r="D263" s="17"/>
      <c r="E263" s="17"/>
      <c r="F263" s="17"/>
      <c r="G263" s="17"/>
      <c r="H263" s="18"/>
      <c r="I263" s="18"/>
      <c r="J263" s="18"/>
      <c r="K263" s="18"/>
      <c r="L263" s="18"/>
      <c r="M263" s="18"/>
      <c r="N263" s="18"/>
      <c r="O263" s="18"/>
      <c r="P263" s="18"/>
      <c r="Q263" s="18"/>
      <c r="R263" s="18"/>
      <c r="S263" s="18"/>
      <c r="T263" s="18"/>
      <c r="U263" s="18"/>
      <c r="V263" s="18"/>
      <c r="W263" s="18"/>
      <c r="X263" s="18"/>
      <c r="Y263" s="18"/>
      <c r="Z263" s="18"/>
    </row>
    <row r="264" spans="1:26" ht="14.25" customHeight="1">
      <c r="A264" s="18"/>
      <c r="B264" s="18"/>
      <c r="C264" s="17"/>
      <c r="D264" s="17"/>
      <c r="E264" s="17"/>
      <c r="F264" s="17"/>
      <c r="G264" s="17"/>
      <c r="H264" s="18"/>
      <c r="I264" s="18"/>
      <c r="J264" s="18"/>
      <c r="K264" s="18"/>
      <c r="L264" s="18"/>
      <c r="M264" s="18"/>
      <c r="N264" s="18"/>
      <c r="O264" s="18"/>
      <c r="P264" s="18"/>
      <c r="Q264" s="18"/>
      <c r="R264" s="18"/>
      <c r="S264" s="18"/>
      <c r="T264" s="18"/>
      <c r="U264" s="18"/>
      <c r="V264" s="18"/>
      <c r="W264" s="18"/>
      <c r="X264" s="18"/>
      <c r="Y264" s="18"/>
      <c r="Z264" s="18"/>
    </row>
    <row r="265" spans="1:26" ht="14.25" customHeight="1">
      <c r="A265" s="18"/>
      <c r="B265" s="18"/>
      <c r="C265" s="17"/>
      <c r="D265" s="17"/>
      <c r="E265" s="17"/>
      <c r="F265" s="17"/>
      <c r="G265" s="17"/>
      <c r="H265" s="18"/>
      <c r="I265" s="18"/>
      <c r="J265" s="18"/>
      <c r="K265" s="18"/>
      <c r="L265" s="18"/>
      <c r="M265" s="18"/>
      <c r="N265" s="18"/>
      <c r="O265" s="18"/>
      <c r="P265" s="18"/>
      <c r="Q265" s="18"/>
      <c r="R265" s="18"/>
      <c r="S265" s="18"/>
      <c r="T265" s="18"/>
      <c r="U265" s="18"/>
      <c r="V265" s="18"/>
      <c r="W265" s="18"/>
      <c r="X265" s="18"/>
      <c r="Y265" s="18"/>
      <c r="Z265" s="18"/>
    </row>
    <row r="266" spans="1:26" ht="14.25" customHeight="1">
      <c r="A266" s="18"/>
      <c r="B266" s="18"/>
      <c r="C266" s="17"/>
      <c r="D266" s="17"/>
      <c r="E266" s="17"/>
      <c r="F266" s="17"/>
      <c r="G266" s="17"/>
      <c r="H266" s="18"/>
      <c r="I266" s="18"/>
      <c r="J266" s="18"/>
      <c r="K266" s="18"/>
      <c r="L266" s="18"/>
      <c r="M266" s="18"/>
      <c r="N266" s="18"/>
      <c r="O266" s="18"/>
      <c r="P266" s="18"/>
      <c r="Q266" s="18"/>
      <c r="R266" s="18"/>
      <c r="S266" s="18"/>
      <c r="T266" s="18"/>
      <c r="U266" s="18"/>
      <c r="V266" s="18"/>
      <c r="W266" s="18"/>
      <c r="X266" s="18"/>
      <c r="Y266" s="18"/>
      <c r="Z266" s="18"/>
    </row>
    <row r="267" spans="1:26" ht="14.25" customHeight="1">
      <c r="A267" s="18"/>
      <c r="B267" s="18"/>
      <c r="C267" s="17"/>
      <c r="D267" s="17"/>
      <c r="E267" s="17"/>
      <c r="F267" s="17"/>
      <c r="G267" s="17"/>
      <c r="H267" s="18"/>
      <c r="I267" s="18"/>
      <c r="J267" s="18"/>
      <c r="K267" s="18"/>
      <c r="L267" s="18"/>
      <c r="M267" s="18"/>
      <c r="N267" s="18"/>
      <c r="O267" s="18"/>
      <c r="P267" s="18"/>
      <c r="Q267" s="18"/>
      <c r="R267" s="18"/>
      <c r="S267" s="18"/>
      <c r="T267" s="18"/>
      <c r="U267" s="18"/>
      <c r="V267" s="18"/>
      <c r="W267" s="18"/>
      <c r="X267" s="18"/>
      <c r="Y267" s="18"/>
      <c r="Z267" s="18"/>
    </row>
    <row r="268" spans="1:26" ht="14.25" customHeight="1">
      <c r="A268" s="18"/>
      <c r="B268" s="18"/>
      <c r="C268" s="17"/>
      <c r="D268" s="17"/>
      <c r="E268" s="17"/>
      <c r="F268" s="17"/>
      <c r="G268" s="17"/>
      <c r="H268" s="18"/>
      <c r="I268" s="18"/>
      <c r="J268" s="18"/>
      <c r="K268" s="18"/>
      <c r="L268" s="18"/>
      <c r="M268" s="18"/>
      <c r="N268" s="18"/>
      <c r="O268" s="18"/>
      <c r="P268" s="18"/>
      <c r="Q268" s="18"/>
      <c r="R268" s="18"/>
      <c r="S268" s="18"/>
      <c r="T268" s="18"/>
      <c r="U268" s="18"/>
      <c r="V268" s="18"/>
      <c r="W268" s="18"/>
      <c r="X268" s="18"/>
      <c r="Y268" s="18"/>
      <c r="Z268" s="18"/>
    </row>
    <row r="269" spans="1:26" ht="14.25" customHeight="1">
      <c r="A269" s="18"/>
      <c r="B269" s="18"/>
      <c r="C269" s="17"/>
      <c r="D269" s="17"/>
      <c r="E269" s="17"/>
      <c r="F269" s="17"/>
      <c r="G269" s="17"/>
      <c r="H269" s="18"/>
      <c r="I269" s="18"/>
      <c r="J269" s="18"/>
      <c r="K269" s="18"/>
      <c r="L269" s="18"/>
      <c r="M269" s="18"/>
      <c r="N269" s="18"/>
      <c r="O269" s="18"/>
      <c r="P269" s="18"/>
      <c r="Q269" s="18"/>
      <c r="R269" s="18"/>
      <c r="S269" s="18"/>
      <c r="T269" s="18"/>
      <c r="U269" s="18"/>
      <c r="V269" s="18"/>
      <c r="W269" s="18"/>
      <c r="X269" s="18"/>
      <c r="Y269" s="18"/>
      <c r="Z269" s="18"/>
    </row>
    <row r="270" spans="1:26" ht="14.25" customHeight="1">
      <c r="A270" s="18"/>
      <c r="B270" s="18"/>
      <c r="C270" s="17"/>
      <c r="D270" s="17"/>
      <c r="E270" s="17"/>
      <c r="F270" s="17"/>
      <c r="G270" s="17"/>
      <c r="H270" s="18"/>
      <c r="I270" s="18"/>
      <c r="J270" s="18"/>
      <c r="K270" s="18"/>
      <c r="L270" s="18"/>
      <c r="M270" s="18"/>
      <c r="N270" s="18"/>
      <c r="O270" s="18"/>
      <c r="P270" s="18"/>
      <c r="Q270" s="18"/>
      <c r="R270" s="18"/>
      <c r="S270" s="18"/>
      <c r="T270" s="18"/>
      <c r="U270" s="18"/>
      <c r="V270" s="18"/>
      <c r="W270" s="18"/>
      <c r="X270" s="18"/>
      <c r="Y270" s="18"/>
      <c r="Z270" s="18"/>
    </row>
    <row r="271" spans="1:26" ht="14.25" customHeight="1">
      <c r="A271" s="18"/>
      <c r="B271" s="18"/>
      <c r="C271" s="17"/>
      <c r="D271" s="17"/>
      <c r="E271" s="17"/>
      <c r="F271" s="17"/>
      <c r="G271" s="17"/>
      <c r="H271" s="18"/>
      <c r="I271" s="18"/>
      <c r="J271" s="18"/>
      <c r="K271" s="18"/>
      <c r="L271" s="18"/>
      <c r="M271" s="18"/>
      <c r="N271" s="18"/>
      <c r="O271" s="18"/>
      <c r="P271" s="18"/>
      <c r="Q271" s="18"/>
      <c r="R271" s="18"/>
      <c r="S271" s="18"/>
      <c r="T271" s="18"/>
      <c r="U271" s="18"/>
      <c r="V271" s="18"/>
      <c r="W271" s="18"/>
      <c r="X271" s="18"/>
      <c r="Y271" s="18"/>
      <c r="Z271" s="18"/>
    </row>
    <row r="272" spans="1:26" ht="14.25" customHeight="1">
      <c r="A272" s="18"/>
      <c r="B272" s="18"/>
      <c r="C272" s="17"/>
      <c r="D272" s="17"/>
      <c r="E272" s="17"/>
      <c r="F272" s="17"/>
      <c r="G272" s="17"/>
      <c r="H272" s="18"/>
      <c r="I272" s="18"/>
      <c r="J272" s="18"/>
      <c r="K272" s="18"/>
      <c r="L272" s="18"/>
      <c r="M272" s="18"/>
      <c r="N272" s="18"/>
      <c r="O272" s="18"/>
      <c r="P272" s="18"/>
      <c r="Q272" s="18"/>
      <c r="R272" s="18"/>
      <c r="S272" s="18"/>
      <c r="T272" s="18"/>
      <c r="U272" s="18"/>
      <c r="V272" s="18"/>
      <c r="W272" s="18"/>
      <c r="X272" s="18"/>
      <c r="Y272" s="18"/>
      <c r="Z272" s="18"/>
    </row>
    <row r="273" spans="1:26" ht="14.25" customHeight="1">
      <c r="A273" s="18"/>
      <c r="B273" s="18"/>
      <c r="C273" s="17"/>
      <c r="D273" s="17"/>
      <c r="E273" s="17"/>
      <c r="F273" s="17"/>
      <c r="G273" s="17"/>
      <c r="H273" s="18"/>
      <c r="I273" s="18"/>
      <c r="J273" s="18"/>
      <c r="K273" s="18"/>
      <c r="L273" s="18"/>
      <c r="M273" s="18"/>
      <c r="N273" s="18"/>
      <c r="O273" s="18"/>
      <c r="P273" s="18"/>
      <c r="Q273" s="18"/>
      <c r="R273" s="18"/>
      <c r="S273" s="18"/>
      <c r="T273" s="18"/>
      <c r="U273" s="18"/>
      <c r="V273" s="18"/>
      <c r="W273" s="18"/>
      <c r="X273" s="18"/>
      <c r="Y273" s="18"/>
      <c r="Z273" s="18"/>
    </row>
    <row r="274" spans="1:26" ht="14.25" customHeight="1">
      <c r="A274" s="18"/>
      <c r="B274" s="18"/>
      <c r="C274" s="17"/>
      <c r="D274" s="17"/>
      <c r="E274" s="17"/>
      <c r="F274" s="17"/>
      <c r="G274" s="17"/>
      <c r="H274" s="18"/>
      <c r="I274" s="18"/>
      <c r="J274" s="18"/>
      <c r="K274" s="18"/>
      <c r="L274" s="18"/>
      <c r="M274" s="18"/>
      <c r="N274" s="18"/>
      <c r="O274" s="18"/>
      <c r="P274" s="18"/>
      <c r="Q274" s="18"/>
      <c r="R274" s="18"/>
      <c r="S274" s="18"/>
      <c r="T274" s="18"/>
      <c r="U274" s="18"/>
      <c r="V274" s="18"/>
      <c r="W274" s="18"/>
      <c r="X274" s="18"/>
      <c r="Y274" s="18"/>
      <c r="Z274" s="18"/>
    </row>
    <row r="275" spans="1:26" ht="14.25" customHeight="1">
      <c r="A275" s="18"/>
      <c r="B275" s="18"/>
      <c r="C275" s="17"/>
      <c r="D275" s="17"/>
      <c r="E275" s="17"/>
      <c r="F275" s="17"/>
      <c r="G275" s="17"/>
      <c r="H275" s="18"/>
      <c r="I275" s="18"/>
      <c r="J275" s="18"/>
      <c r="K275" s="18"/>
      <c r="L275" s="18"/>
      <c r="M275" s="18"/>
      <c r="N275" s="18"/>
      <c r="O275" s="18"/>
      <c r="P275" s="18"/>
      <c r="Q275" s="18"/>
      <c r="R275" s="18"/>
      <c r="S275" s="18"/>
      <c r="T275" s="18"/>
      <c r="U275" s="18"/>
      <c r="V275" s="18"/>
      <c r="W275" s="18"/>
      <c r="X275" s="18"/>
      <c r="Y275" s="18"/>
      <c r="Z275" s="18"/>
    </row>
    <row r="276" spans="1:26" ht="14.25" customHeight="1">
      <c r="A276" s="18"/>
      <c r="B276" s="18"/>
      <c r="C276" s="17"/>
      <c r="D276" s="17"/>
      <c r="E276" s="17"/>
      <c r="F276" s="17"/>
      <c r="G276" s="17"/>
      <c r="H276" s="18"/>
      <c r="I276" s="18"/>
      <c r="J276" s="18"/>
      <c r="K276" s="18"/>
      <c r="L276" s="18"/>
      <c r="M276" s="18"/>
      <c r="N276" s="18"/>
      <c r="O276" s="18"/>
      <c r="P276" s="18"/>
      <c r="Q276" s="18"/>
      <c r="R276" s="18"/>
      <c r="S276" s="18"/>
      <c r="T276" s="18"/>
      <c r="U276" s="18"/>
      <c r="V276" s="18"/>
      <c r="W276" s="18"/>
      <c r="X276" s="18"/>
      <c r="Y276" s="18"/>
      <c r="Z276" s="18"/>
    </row>
    <row r="277" spans="1:26" ht="14.25" customHeight="1">
      <c r="A277" s="18"/>
      <c r="B277" s="18"/>
      <c r="C277" s="17"/>
      <c r="D277" s="17"/>
      <c r="E277" s="17"/>
      <c r="F277" s="17"/>
      <c r="G277" s="17"/>
      <c r="H277" s="18"/>
      <c r="I277" s="18"/>
      <c r="J277" s="18"/>
      <c r="K277" s="18"/>
      <c r="L277" s="18"/>
      <c r="M277" s="18"/>
      <c r="N277" s="18"/>
      <c r="O277" s="18"/>
      <c r="P277" s="18"/>
      <c r="Q277" s="18"/>
      <c r="R277" s="18"/>
      <c r="S277" s="18"/>
      <c r="T277" s="18"/>
      <c r="U277" s="18"/>
      <c r="V277" s="18"/>
      <c r="W277" s="18"/>
      <c r="X277" s="18"/>
      <c r="Y277" s="18"/>
      <c r="Z277" s="18"/>
    </row>
    <row r="278" spans="1:26" ht="14.25" customHeight="1">
      <c r="A278" s="18"/>
      <c r="B278" s="18"/>
      <c r="C278" s="17"/>
      <c r="D278" s="17"/>
      <c r="E278" s="17"/>
      <c r="F278" s="17"/>
      <c r="G278" s="17"/>
      <c r="H278" s="18"/>
      <c r="I278" s="18"/>
      <c r="J278" s="18"/>
      <c r="K278" s="18"/>
      <c r="L278" s="18"/>
      <c r="M278" s="18"/>
      <c r="N278" s="18"/>
      <c r="O278" s="18"/>
      <c r="P278" s="18"/>
      <c r="Q278" s="18"/>
      <c r="R278" s="18"/>
      <c r="S278" s="18"/>
      <c r="T278" s="18"/>
      <c r="U278" s="18"/>
      <c r="V278" s="18"/>
      <c r="W278" s="18"/>
      <c r="X278" s="18"/>
      <c r="Y278" s="18"/>
      <c r="Z278" s="18"/>
    </row>
    <row r="279" spans="1:26" ht="14.25" customHeight="1">
      <c r="A279" s="18"/>
      <c r="B279" s="18"/>
      <c r="C279" s="17"/>
      <c r="D279" s="17"/>
      <c r="E279" s="17"/>
      <c r="F279" s="17"/>
      <c r="G279" s="17"/>
      <c r="H279" s="18"/>
      <c r="I279" s="18"/>
      <c r="J279" s="18"/>
      <c r="K279" s="18"/>
      <c r="L279" s="18"/>
      <c r="M279" s="18"/>
      <c r="N279" s="18"/>
      <c r="O279" s="18"/>
      <c r="P279" s="18"/>
      <c r="Q279" s="18"/>
      <c r="R279" s="18"/>
      <c r="S279" s="18"/>
      <c r="T279" s="18"/>
      <c r="U279" s="18"/>
      <c r="V279" s="18"/>
      <c r="W279" s="18"/>
      <c r="X279" s="18"/>
      <c r="Y279" s="18"/>
      <c r="Z279" s="18"/>
    </row>
    <row r="280" spans="1:26" ht="14.25" customHeight="1">
      <c r="A280" s="18"/>
      <c r="B280" s="18"/>
      <c r="C280" s="17"/>
      <c r="D280" s="17"/>
      <c r="E280" s="17"/>
      <c r="F280" s="17"/>
      <c r="G280" s="17"/>
      <c r="H280" s="18"/>
      <c r="I280" s="18"/>
      <c r="J280" s="18"/>
      <c r="K280" s="18"/>
      <c r="L280" s="18"/>
      <c r="M280" s="18"/>
      <c r="N280" s="18"/>
      <c r="O280" s="18"/>
      <c r="P280" s="18"/>
      <c r="Q280" s="18"/>
      <c r="R280" s="18"/>
      <c r="S280" s="18"/>
      <c r="T280" s="18"/>
      <c r="U280" s="18"/>
      <c r="V280" s="18"/>
      <c r="W280" s="18"/>
      <c r="X280" s="18"/>
      <c r="Y280" s="18"/>
      <c r="Z280" s="18"/>
    </row>
    <row r="281" spans="1:26" ht="14.25" customHeight="1">
      <c r="A281" s="18"/>
      <c r="B281" s="18"/>
      <c r="C281" s="17"/>
      <c r="D281" s="17"/>
      <c r="E281" s="17"/>
      <c r="F281" s="17"/>
      <c r="G281" s="17"/>
      <c r="H281" s="18"/>
      <c r="I281" s="18"/>
      <c r="J281" s="18"/>
      <c r="K281" s="18"/>
      <c r="L281" s="18"/>
      <c r="M281" s="18"/>
      <c r="N281" s="18"/>
      <c r="O281" s="18"/>
      <c r="P281" s="18"/>
      <c r="Q281" s="18"/>
      <c r="R281" s="18"/>
      <c r="S281" s="18"/>
      <c r="T281" s="18"/>
      <c r="U281" s="18"/>
      <c r="V281" s="18"/>
      <c r="W281" s="18"/>
      <c r="X281" s="18"/>
      <c r="Y281" s="18"/>
      <c r="Z281" s="18"/>
    </row>
    <row r="282" spans="1:26" ht="14.25" customHeight="1">
      <c r="A282" s="18"/>
      <c r="B282" s="18"/>
      <c r="C282" s="17"/>
      <c r="D282" s="17"/>
      <c r="E282" s="17"/>
      <c r="F282" s="17"/>
      <c r="G282" s="17"/>
      <c r="H282" s="18"/>
      <c r="I282" s="18"/>
      <c r="J282" s="18"/>
      <c r="K282" s="18"/>
      <c r="L282" s="18"/>
      <c r="M282" s="18"/>
      <c r="N282" s="18"/>
      <c r="O282" s="18"/>
      <c r="P282" s="18"/>
      <c r="Q282" s="18"/>
      <c r="R282" s="18"/>
      <c r="S282" s="18"/>
      <c r="T282" s="18"/>
      <c r="U282" s="18"/>
      <c r="V282" s="18"/>
      <c r="W282" s="18"/>
      <c r="X282" s="18"/>
      <c r="Y282" s="18"/>
      <c r="Z282" s="18"/>
    </row>
    <row r="283" spans="1:26" ht="14.25" customHeight="1">
      <c r="A283" s="18"/>
      <c r="B283" s="18"/>
      <c r="C283" s="17"/>
      <c r="D283" s="17"/>
      <c r="E283" s="17"/>
      <c r="F283" s="17"/>
      <c r="G283" s="17"/>
      <c r="H283" s="18"/>
      <c r="I283" s="18"/>
      <c r="J283" s="18"/>
      <c r="K283" s="18"/>
      <c r="L283" s="18"/>
      <c r="M283" s="18"/>
      <c r="N283" s="18"/>
      <c r="O283" s="18"/>
      <c r="P283" s="18"/>
      <c r="Q283" s="18"/>
      <c r="R283" s="18"/>
      <c r="S283" s="18"/>
      <c r="T283" s="18"/>
      <c r="U283" s="18"/>
      <c r="V283" s="18"/>
      <c r="W283" s="18"/>
      <c r="X283" s="18"/>
      <c r="Y283" s="18"/>
      <c r="Z283" s="18"/>
    </row>
    <row r="284" spans="1:26" ht="14.25" customHeight="1">
      <c r="A284" s="18"/>
      <c r="B284" s="18"/>
      <c r="C284" s="17"/>
      <c r="D284" s="17"/>
      <c r="E284" s="17"/>
      <c r="F284" s="17"/>
      <c r="G284" s="17"/>
      <c r="H284" s="18"/>
      <c r="I284" s="18"/>
      <c r="J284" s="18"/>
      <c r="K284" s="18"/>
      <c r="L284" s="18"/>
      <c r="M284" s="18"/>
      <c r="N284" s="18"/>
      <c r="O284" s="18"/>
      <c r="P284" s="18"/>
      <c r="Q284" s="18"/>
      <c r="R284" s="18"/>
      <c r="S284" s="18"/>
      <c r="T284" s="18"/>
      <c r="U284" s="18"/>
      <c r="V284" s="18"/>
      <c r="W284" s="18"/>
      <c r="X284" s="18"/>
      <c r="Y284" s="18"/>
      <c r="Z284" s="18"/>
    </row>
    <row r="285" spans="1:26" ht="14.25" customHeight="1">
      <c r="A285" s="18"/>
      <c r="B285" s="18"/>
      <c r="C285" s="17"/>
      <c r="D285" s="17"/>
      <c r="E285" s="17"/>
      <c r="F285" s="17"/>
      <c r="G285" s="17"/>
      <c r="H285" s="18"/>
      <c r="I285" s="18"/>
      <c r="J285" s="18"/>
      <c r="K285" s="18"/>
      <c r="L285" s="18"/>
      <c r="M285" s="18"/>
      <c r="N285" s="18"/>
      <c r="O285" s="18"/>
      <c r="P285" s="18"/>
      <c r="Q285" s="18"/>
      <c r="R285" s="18"/>
      <c r="S285" s="18"/>
      <c r="T285" s="18"/>
      <c r="U285" s="18"/>
      <c r="V285" s="18"/>
      <c r="W285" s="18"/>
      <c r="X285" s="18"/>
      <c r="Y285" s="18"/>
      <c r="Z285" s="18"/>
    </row>
    <row r="286" spans="1:26" ht="14.25" customHeight="1">
      <c r="A286" s="18"/>
      <c r="B286" s="18"/>
      <c r="C286" s="17"/>
      <c r="D286" s="17"/>
      <c r="E286" s="17"/>
      <c r="F286" s="17"/>
      <c r="G286" s="17"/>
      <c r="H286" s="18"/>
      <c r="I286" s="18"/>
      <c r="J286" s="18"/>
      <c r="K286" s="18"/>
      <c r="L286" s="18"/>
      <c r="M286" s="18"/>
      <c r="N286" s="18"/>
      <c r="O286" s="18"/>
      <c r="P286" s="18"/>
      <c r="Q286" s="18"/>
      <c r="R286" s="18"/>
      <c r="S286" s="18"/>
      <c r="T286" s="18"/>
      <c r="U286" s="18"/>
      <c r="V286" s="18"/>
      <c r="W286" s="18"/>
      <c r="X286" s="18"/>
      <c r="Y286" s="18"/>
      <c r="Z286" s="18"/>
    </row>
    <row r="287" spans="1:26" ht="14.25" customHeight="1">
      <c r="A287" s="18"/>
      <c r="B287" s="18"/>
      <c r="C287" s="17"/>
      <c r="D287" s="17"/>
      <c r="E287" s="17"/>
      <c r="F287" s="17"/>
      <c r="G287" s="17"/>
      <c r="H287" s="18"/>
      <c r="I287" s="18"/>
      <c r="J287" s="18"/>
      <c r="K287" s="18"/>
      <c r="L287" s="18"/>
      <c r="M287" s="18"/>
      <c r="N287" s="18"/>
      <c r="O287" s="18"/>
      <c r="P287" s="18"/>
      <c r="Q287" s="18"/>
      <c r="R287" s="18"/>
      <c r="S287" s="18"/>
      <c r="T287" s="18"/>
      <c r="U287" s="18"/>
      <c r="V287" s="18"/>
      <c r="W287" s="18"/>
      <c r="X287" s="18"/>
      <c r="Y287" s="18"/>
      <c r="Z287" s="18"/>
    </row>
    <row r="288" spans="1:26" ht="14.25" customHeight="1">
      <c r="A288" s="18"/>
      <c r="B288" s="18"/>
      <c r="C288" s="17"/>
      <c r="D288" s="17"/>
      <c r="E288" s="17"/>
      <c r="F288" s="17"/>
      <c r="G288" s="17"/>
      <c r="H288" s="18"/>
      <c r="I288" s="18"/>
      <c r="J288" s="18"/>
      <c r="K288" s="18"/>
      <c r="L288" s="18"/>
      <c r="M288" s="18"/>
      <c r="N288" s="18"/>
      <c r="O288" s="18"/>
      <c r="P288" s="18"/>
      <c r="Q288" s="18"/>
      <c r="R288" s="18"/>
      <c r="S288" s="18"/>
      <c r="T288" s="18"/>
      <c r="U288" s="18"/>
      <c r="V288" s="18"/>
      <c r="W288" s="18"/>
      <c r="X288" s="18"/>
      <c r="Y288" s="18"/>
      <c r="Z288" s="18"/>
    </row>
    <row r="289" spans="1:26" ht="14.25" customHeight="1">
      <c r="A289" s="18"/>
      <c r="B289" s="18"/>
      <c r="C289" s="17"/>
      <c r="D289" s="17"/>
      <c r="E289" s="17"/>
      <c r="F289" s="17"/>
      <c r="G289" s="17"/>
      <c r="H289" s="18"/>
      <c r="I289" s="18"/>
      <c r="J289" s="18"/>
      <c r="K289" s="18"/>
      <c r="L289" s="18"/>
      <c r="M289" s="18"/>
      <c r="N289" s="18"/>
      <c r="O289" s="18"/>
      <c r="P289" s="18"/>
      <c r="Q289" s="18"/>
      <c r="R289" s="18"/>
      <c r="S289" s="18"/>
      <c r="T289" s="18"/>
      <c r="U289" s="18"/>
      <c r="V289" s="18"/>
      <c r="W289" s="18"/>
      <c r="X289" s="18"/>
      <c r="Y289" s="18"/>
      <c r="Z289" s="18"/>
    </row>
    <row r="290" spans="1:26" ht="14.25" customHeight="1">
      <c r="A290" s="18"/>
      <c r="B290" s="18"/>
      <c r="C290" s="17"/>
      <c r="D290" s="17"/>
      <c r="E290" s="17"/>
      <c r="F290" s="17"/>
      <c r="G290" s="17"/>
      <c r="H290" s="18"/>
      <c r="I290" s="18"/>
      <c r="J290" s="18"/>
      <c r="K290" s="18"/>
      <c r="L290" s="18"/>
      <c r="M290" s="18"/>
      <c r="N290" s="18"/>
      <c r="O290" s="18"/>
      <c r="P290" s="18"/>
      <c r="Q290" s="18"/>
      <c r="R290" s="18"/>
      <c r="S290" s="18"/>
      <c r="T290" s="18"/>
      <c r="U290" s="18"/>
      <c r="V290" s="18"/>
      <c r="W290" s="18"/>
      <c r="X290" s="18"/>
      <c r="Y290" s="18"/>
      <c r="Z290" s="18"/>
    </row>
    <row r="291" spans="1:26" ht="14.25" customHeight="1">
      <c r="A291" s="18"/>
      <c r="B291" s="18"/>
      <c r="C291" s="17"/>
      <c r="D291" s="17"/>
      <c r="E291" s="17"/>
      <c r="F291" s="17"/>
      <c r="G291" s="17"/>
      <c r="H291" s="18"/>
      <c r="I291" s="18"/>
      <c r="J291" s="18"/>
      <c r="K291" s="18"/>
      <c r="L291" s="18"/>
      <c r="M291" s="18"/>
      <c r="N291" s="18"/>
      <c r="O291" s="18"/>
      <c r="P291" s="18"/>
      <c r="Q291" s="18"/>
      <c r="R291" s="18"/>
      <c r="S291" s="18"/>
      <c r="T291" s="18"/>
      <c r="U291" s="18"/>
      <c r="V291" s="18"/>
      <c r="W291" s="18"/>
      <c r="X291" s="18"/>
      <c r="Y291" s="18"/>
      <c r="Z291" s="18"/>
    </row>
    <row r="292" spans="1:26" ht="14.25" customHeight="1">
      <c r="A292" s="18"/>
      <c r="B292" s="18"/>
      <c r="C292" s="17"/>
      <c r="D292" s="17"/>
      <c r="E292" s="17"/>
      <c r="F292" s="17"/>
      <c r="G292" s="17"/>
      <c r="H292" s="18"/>
      <c r="I292" s="18"/>
      <c r="J292" s="18"/>
      <c r="K292" s="18"/>
      <c r="L292" s="18"/>
      <c r="M292" s="18"/>
      <c r="N292" s="18"/>
      <c r="O292" s="18"/>
      <c r="P292" s="18"/>
      <c r="Q292" s="18"/>
      <c r="R292" s="18"/>
      <c r="S292" s="18"/>
      <c r="T292" s="18"/>
      <c r="U292" s="18"/>
      <c r="V292" s="18"/>
      <c r="W292" s="18"/>
      <c r="X292" s="18"/>
      <c r="Y292" s="18"/>
      <c r="Z292" s="18"/>
    </row>
    <row r="293" spans="1:26" ht="14.25" customHeight="1">
      <c r="A293" s="18"/>
      <c r="B293" s="18"/>
      <c r="C293" s="17"/>
      <c r="D293" s="17"/>
      <c r="E293" s="17"/>
      <c r="F293" s="17"/>
      <c r="G293" s="17"/>
      <c r="H293" s="18"/>
      <c r="I293" s="18"/>
      <c r="J293" s="18"/>
      <c r="K293" s="18"/>
      <c r="L293" s="18"/>
      <c r="M293" s="18"/>
      <c r="N293" s="18"/>
      <c r="O293" s="18"/>
      <c r="P293" s="18"/>
      <c r="Q293" s="18"/>
      <c r="R293" s="18"/>
      <c r="S293" s="18"/>
      <c r="T293" s="18"/>
      <c r="U293" s="18"/>
      <c r="V293" s="18"/>
      <c r="W293" s="18"/>
      <c r="X293" s="18"/>
      <c r="Y293" s="18"/>
      <c r="Z293" s="18"/>
    </row>
    <row r="294" spans="1:26" ht="14.25" customHeight="1">
      <c r="A294" s="18"/>
      <c r="B294" s="18"/>
      <c r="C294" s="17"/>
      <c r="D294" s="17"/>
      <c r="E294" s="17"/>
      <c r="F294" s="17"/>
      <c r="G294" s="17"/>
      <c r="H294" s="18"/>
      <c r="I294" s="18"/>
      <c r="J294" s="18"/>
      <c r="K294" s="18"/>
      <c r="L294" s="18"/>
      <c r="M294" s="18"/>
      <c r="N294" s="18"/>
      <c r="O294" s="18"/>
      <c r="P294" s="18"/>
      <c r="Q294" s="18"/>
      <c r="R294" s="18"/>
      <c r="S294" s="18"/>
      <c r="T294" s="18"/>
      <c r="U294" s="18"/>
      <c r="V294" s="18"/>
      <c r="W294" s="18"/>
      <c r="X294" s="18"/>
      <c r="Y294" s="18"/>
      <c r="Z294" s="18"/>
    </row>
    <row r="295" spans="1:26" ht="14.25" customHeight="1">
      <c r="A295" s="18"/>
      <c r="B295" s="18"/>
      <c r="C295" s="17"/>
      <c r="D295" s="17"/>
      <c r="E295" s="17"/>
      <c r="F295" s="17"/>
      <c r="G295" s="17"/>
      <c r="H295" s="18"/>
      <c r="I295" s="18"/>
      <c r="J295" s="18"/>
      <c r="K295" s="18"/>
      <c r="L295" s="18"/>
      <c r="M295" s="18"/>
      <c r="N295" s="18"/>
      <c r="O295" s="18"/>
      <c r="P295" s="18"/>
      <c r="Q295" s="18"/>
      <c r="R295" s="18"/>
      <c r="S295" s="18"/>
      <c r="T295" s="18"/>
      <c r="U295" s="18"/>
      <c r="V295" s="18"/>
      <c r="W295" s="18"/>
      <c r="X295" s="18"/>
      <c r="Y295" s="18"/>
      <c r="Z295" s="18"/>
    </row>
    <row r="296" spans="1:26" ht="14.25" customHeight="1">
      <c r="A296" s="18"/>
      <c r="B296" s="18"/>
      <c r="C296" s="17"/>
      <c r="D296" s="17"/>
      <c r="E296" s="17"/>
      <c r="F296" s="17"/>
      <c r="G296" s="17"/>
      <c r="H296" s="18"/>
      <c r="I296" s="18"/>
      <c r="J296" s="18"/>
      <c r="K296" s="18"/>
      <c r="L296" s="18"/>
      <c r="M296" s="18"/>
      <c r="N296" s="18"/>
      <c r="O296" s="18"/>
      <c r="P296" s="18"/>
      <c r="Q296" s="18"/>
      <c r="R296" s="18"/>
      <c r="S296" s="18"/>
      <c r="T296" s="18"/>
      <c r="U296" s="18"/>
      <c r="V296" s="18"/>
      <c r="W296" s="18"/>
      <c r="X296" s="18"/>
      <c r="Y296" s="18"/>
      <c r="Z296" s="18"/>
    </row>
    <row r="297" spans="1:26" ht="14.25" customHeight="1">
      <c r="A297" s="18"/>
      <c r="B297" s="18"/>
      <c r="C297" s="17"/>
      <c r="D297" s="17"/>
      <c r="E297" s="17"/>
      <c r="F297" s="17"/>
      <c r="G297" s="17"/>
      <c r="H297" s="18"/>
      <c r="I297" s="18"/>
      <c r="J297" s="18"/>
      <c r="K297" s="18"/>
      <c r="L297" s="18"/>
      <c r="M297" s="18"/>
      <c r="N297" s="18"/>
      <c r="O297" s="18"/>
      <c r="P297" s="18"/>
      <c r="Q297" s="18"/>
      <c r="R297" s="18"/>
      <c r="S297" s="18"/>
      <c r="T297" s="18"/>
      <c r="U297" s="18"/>
      <c r="V297" s="18"/>
      <c r="W297" s="18"/>
      <c r="X297" s="18"/>
      <c r="Y297" s="18"/>
      <c r="Z297" s="18"/>
    </row>
    <row r="298" spans="1:26" ht="14.25" customHeight="1">
      <c r="A298" s="18"/>
      <c r="B298" s="18"/>
      <c r="C298" s="17"/>
      <c r="D298" s="17"/>
      <c r="E298" s="17"/>
      <c r="F298" s="17"/>
      <c r="G298" s="17"/>
      <c r="H298" s="18"/>
      <c r="I298" s="18"/>
      <c r="J298" s="18"/>
      <c r="K298" s="18"/>
      <c r="L298" s="18"/>
      <c r="M298" s="18"/>
      <c r="N298" s="18"/>
      <c r="O298" s="18"/>
      <c r="P298" s="18"/>
      <c r="Q298" s="18"/>
      <c r="R298" s="18"/>
      <c r="S298" s="18"/>
      <c r="T298" s="18"/>
      <c r="U298" s="18"/>
      <c r="V298" s="18"/>
      <c r="W298" s="18"/>
      <c r="X298" s="18"/>
      <c r="Y298" s="18"/>
      <c r="Z298" s="18"/>
    </row>
    <row r="299" spans="1:26" ht="14.25" customHeight="1">
      <c r="A299" s="18"/>
      <c r="B299" s="18"/>
      <c r="C299" s="17"/>
      <c r="D299" s="17"/>
      <c r="E299" s="17"/>
      <c r="F299" s="17"/>
      <c r="G299" s="17"/>
      <c r="H299" s="18"/>
      <c r="I299" s="18"/>
      <c r="J299" s="18"/>
      <c r="K299" s="18"/>
      <c r="L299" s="18"/>
      <c r="M299" s="18"/>
      <c r="N299" s="18"/>
      <c r="O299" s="18"/>
      <c r="P299" s="18"/>
      <c r="Q299" s="18"/>
      <c r="R299" s="18"/>
      <c r="S299" s="18"/>
      <c r="T299" s="18"/>
      <c r="U299" s="18"/>
      <c r="V299" s="18"/>
      <c r="W299" s="18"/>
      <c r="X299" s="18"/>
      <c r="Y299" s="18"/>
      <c r="Z299" s="18"/>
    </row>
    <row r="300" spans="1:26" ht="14.25" customHeight="1">
      <c r="A300" s="18"/>
      <c r="B300" s="18"/>
      <c r="C300" s="17"/>
      <c r="D300" s="17"/>
      <c r="E300" s="17"/>
      <c r="F300" s="17"/>
      <c r="G300" s="17"/>
      <c r="H300" s="18"/>
      <c r="I300" s="18"/>
      <c r="J300" s="18"/>
      <c r="K300" s="18"/>
      <c r="L300" s="18"/>
      <c r="M300" s="18"/>
      <c r="N300" s="18"/>
      <c r="O300" s="18"/>
      <c r="P300" s="18"/>
      <c r="Q300" s="18"/>
      <c r="R300" s="18"/>
      <c r="S300" s="18"/>
      <c r="T300" s="18"/>
      <c r="U300" s="18"/>
      <c r="V300" s="18"/>
      <c r="W300" s="18"/>
      <c r="X300" s="18"/>
      <c r="Y300" s="18"/>
      <c r="Z300" s="18"/>
    </row>
    <row r="301" spans="1:26" ht="14.25" customHeight="1">
      <c r="A301" s="18"/>
      <c r="B301" s="18"/>
      <c r="C301" s="17"/>
      <c r="D301" s="17"/>
      <c r="E301" s="17"/>
      <c r="F301" s="17"/>
      <c r="G301" s="17"/>
      <c r="H301" s="18"/>
      <c r="I301" s="18"/>
      <c r="J301" s="18"/>
      <c r="K301" s="18"/>
      <c r="L301" s="18"/>
      <c r="M301" s="18"/>
      <c r="N301" s="18"/>
      <c r="O301" s="18"/>
      <c r="P301" s="18"/>
      <c r="Q301" s="18"/>
      <c r="R301" s="18"/>
      <c r="S301" s="18"/>
      <c r="T301" s="18"/>
      <c r="U301" s="18"/>
      <c r="V301" s="18"/>
      <c r="W301" s="18"/>
      <c r="X301" s="18"/>
      <c r="Y301" s="18"/>
      <c r="Z301" s="18"/>
    </row>
    <row r="302" spans="1:26" ht="14.25" customHeight="1">
      <c r="A302" s="18"/>
      <c r="B302" s="18"/>
      <c r="C302" s="17"/>
      <c r="D302" s="17"/>
      <c r="E302" s="17"/>
      <c r="F302" s="17"/>
      <c r="G302" s="17"/>
      <c r="H302" s="18"/>
      <c r="I302" s="18"/>
      <c r="J302" s="18"/>
      <c r="K302" s="18"/>
      <c r="L302" s="18"/>
      <c r="M302" s="18"/>
      <c r="N302" s="18"/>
      <c r="O302" s="18"/>
      <c r="P302" s="18"/>
      <c r="Q302" s="18"/>
      <c r="R302" s="18"/>
      <c r="S302" s="18"/>
      <c r="T302" s="18"/>
      <c r="U302" s="18"/>
      <c r="V302" s="18"/>
      <c r="W302" s="18"/>
      <c r="X302" s="18"/>
      <c r="Y302" s="18"/>
      <c r="Z302" s="18"/>
    </row>
    <row r="303" spans="1:26" ht="14.25" customHeight="1">
      <c r="A303" s="18"/>
      <c r="B303" s="18"/>
      <c r="C303" s="17"/>
      <c r="D303" s="17"/>
      <c r="E303" s="17"/>
      <c r="F303" s="17"/>
      <c r="G303" s="17"/>
      <c r="H303" s="18"/>
      <c r="I303" s="18"/>
      <c r="J303" s="18"/>
      <c r="K303" s="18"/>
      <c r="L303" s="18"/>
      <c r="M303" s="18"/>
      <c r="N303" s="18"/>
      <c r="O303" s="18"/>
      <c r="P303" s="18"/>
      <c r="Q303" s="18"/>
      <c r="R303" s="18"/>
      <c r="S303" s="18"/>
      <c r="T303" s="18"/>
      <c r="U303" s="18"/>
      <c r="V303" s="18"/>
      <c r="W303" s="18"/>
      <c r="X303" s="18"/>
      <c r="Y303" s="18"/>
      <c r="Z303" s="18"/>
    </row>
    <row r="304" spans="1:26" ht="14.25" customHeight="1">
      <c r="A304" s="18"/>
      <c r="B304" s="18"/>
      <c r="C304" s="17"/>
      <c r="D304" s="17"/>
      <c r="E304" s="17"/>
      <c r="F304" s="17"/>
      <c r="G304" s="17"/>
      <c r="H304" s="18"/>
      <c r="I304" s="18"/>
      <c r="J304" s="18"/>
      <c r="K304" s="18"/>
      <c r="L304" s="18"/>
      <c r="M304" s="18"/>
      <c r="N304" s="18"/>
      <c r="O304" s="18"/>
      <c r="P304" s="18"/>
      <c r="Q304" s="18"/>
      <c r="R304" s="18"/>
      <c r="S304" s="18"/>
      <c r="T304" s="18"/>
      <c r="U304" s="18"/>
      <c r="V304" s="18"/>
      <c r="W304" s="18"/>
      <c r="X304" s="18"/>
      <c r="Y304" s="18"/>
      <c r="Z304" s="18"/>
    </row>
    <row r="305" spans="1:26" ht="14.25" customHeight="1">
      <c r="A305" s="18"/>
      <c r="B305" s="18"/>
      <c r="C305" s="17"/>
      <c r="D305" s="17"/>
      <c r="E305" s="17"/>
      <c r="F305" s="17"/>
      <c r="G305" s="17"/>
      <c r="H305" s="18"/>
      <c r="I305" s="18"/>
      <c r="J305" s="18"/>
      <c r="K305" s="18"/>
      <c r="L305" s="18"/>
      <c r="M305" s="18"/>
      <c r="N305" s="18"/>
      <c r="O305" s="18"/>
      <c r="P305" s="18"/>
      <c r="Q305" s="18"/>
      <c r="R305" s="18"/>
      <c r="S305" s="18"/>
      <c r="T305" s="18"/>
      <c r="U305" s="18"/>
      <c r="V305" s="18"/>
      <c r="W305" s="18"/>
      <c r="X305" s="18"/>
      <c r="Y305" s="18"/>
      <c r="Z305" s="18"/>
    </row>
    <row r="306" spans="1:26" ht="14.25" customHeight="1">
      <c r="A306" s="18"/>
      <c r="B306" s="18"/>
      <c r="C306" s="17"/>
      <c r="D306" s="17"/>
      <c r="E306" s="17"/>
      <c r="F306" s="17"/>
      <c r="G306" s="17"/>
      <c r="H306" s="18"/>
      <c r="I306" s="18"/>
      <c r="J306" s="18"/>
      <c r="K306" s="18"/>
      <c r="L306" s="18"/>
      <c r="M306" s="18"/>
      <c r="N306" s="18"/>
      <c r="O306" s="18"/>
      <c r="P306" s="18"/>
      <c r="Q306" s="18"/>
      <c r="R306" s="18"/>
      <c r="S306" s="18"/>
      <c r="T306" s="18"/>
      <c r="U306" s="18"/>
      <c r="V306" s="18"/>
      <c r="W306" s="18"/>
      <c r="X306" s="18"/>
      <c r="Y306" s="18"/>
      <c r="Z306" s="18"/>
    </row>
    <row r="307" spans="1:26" ht="14.25" customHeight="1">
      <c r="A307" s="18"/>
      <c r="B307" s="18"/>
      <c r="C307" s="17"/>
      <c r="D307" s="17"/>
      <c r="E307" s="17"/>
      <c r="F307" s="17"/>
      <c r="G307" s="17"/>
      <c r="H307" s="18"/>
      <c r="I307" s="18"/>
      <c r="J307" s="18"/>
      <c r="K307" s="18"/>
      <c r="L307" s="18"/>
      <c r="M307" s="18"/>
      <c r="N307" s="18"/>
      <c r="O307" s="18"/>
      <c r="P307" s="18"/>
      <c r="Q307" s="18"/>
      <c r="R307" s="18"/>
      <c r="S307" s="18"/>
      <c r="T307" s="18"/>
      <c r="U307" s="18"/>
      <c r="V307" s="18"/>
      <c r="W307" s="18"/>
      <c r="X307" s="18"/>
      <c r="Y307" s="18"/>
      <c r="Z307" s="18"/>
    </row>
    <row r="308" spans="1:26" ht="14.25" customHeight="1">
      <c r="A308" s="18"/>
      <c r="B308" s="18"/>
      <c r="C308" s="17"/>
      <c r="D308" s="17"/>
      <c r="E308" s="17"/>
      <c r="F308" s="17"/>
      <c r="G308" s="17"/>
      <c r="H308" s="18"/>
      <c r="I308" s="18"/>
      <c r="J308" s="18"/>
      <c r="K308" s="18"/>
      <c r="L308" s="18"/>
      <c r="M308" s="18"/>
      <c r="N308" s="18"/>
      <c r="O308" s="18"/>
      <c r="P308" s="18"/>
      <c r="Q308" s="18"/>
      <c r="R308" s="18"/>
      <c r="S308" s="18"/>
      <c r="T308" s="18"/>
      <c r="U308" s="18"/>
      <c r="V308" s="18"/>
      <c r="W308" s="18"/>
      <c r="X308" s="18"/>
      <c r="Y308" s="18"/>
      <c r="Z308" s="18"/>
    </row>
    <row r="309" spans="1:26" ht="14.25" customHeight="1">
      <c r="A309" s="18"/>
      <c r="B309" s="18"/>
      <c r="C309" s="17"/>
      <c r="D309" s="17"/>
      <c r="E309" s="17"/>
      <c r="F309" s="17"/>
      <c r="G309" s="17"/>
      <c r="H309" s="18"/>
      <c r="I309" s="18"/>
      <c r="J309" s="18"/>
      <c r="K309" s="18"/>
      <c r="L309" s="18"/>
      <c r="M309" s="18"/>
      <c r="N309" s="18"/>
      <c r="O309" s="18"/>
      <c r="P309" s="18"/>
      <c r="Q309" s="18"/>
      <c r="R309" s="18"/>
      <c r="S309" s="18"/>
      <c r="T309" s="18"/>
      <c r="U309" s="18"/>
      <c r="V309" s="18"/>
      <c r="W309" s="18"/>
      <c r="X309" s="18"/>
      <c r="Y309" s="18"/>
      <c r="Z309" s="18"/>
    </row>
    <row r="310" spans="1:26" ht="14.25" customHeight="1">
      <c r="A310" s="18"/>
      <c r="B310" s="18"/>
      <c r="C310" s="17"/>
      <c r="D310" s="17"/>
      <c r="E310" s="17"/>
      <c r="F310" s="17"/>
      <c r="G310" s="17"/>
      <c r="H310" s="18"/>
      <c r="I310" s="18"/>
      <c r="J310" s="18"/>
      <c r="K310" s="18"/>
      <c r="L310" s="18"/>
      <c r="M310" s="18"/>
      <c r="N310" s="18"/>
      <c r="O310" s="18"/>
      <c r="P310" s="18"/>
      <c r="Q310" s="18"/>
      <c r="R310" s="18"/>
      <c r="S310" s="18"/>
      <c r="T310" s="18"/>
      <c r="U310" s="18"/>
      <c r="V310" s="18"/>
      <c r="W310" s="18"/>
      <c r="X310" s="18"/>
      <c r="Y310" s="18"/>
      <c r="Z310" s="18"/>
    </row>
    <row r="311" spans="1:26" ht="14.25" customHeight="1">
      <c r="A311" s="18"/>
      <c r="B311" s="18"/>
      <c r="C311" s="17"/>
      <c r="D311" s="17"/>
      <c r="E311" s="17"/>
      <c r="F311" s="17"/>
      <c r="G311" s="17"/>
      <c r="H311" s="18"/>
      <c r="I311" s="18"/>
      <c r="J311" s="18"/>
      <c r="K311" s="18"/>
      <c r="L311" s="18"/>
      <c r="M311" s="18"/>
      <c r="N311" s="18"/>
      <c r="O311" s="18"/>
      <c r="P311" s="18"/>
      <c r="Q311" s="18"/>
      <c r="R311" s="18"/>
      <c r="S311" s="18"/>
      <c r="T311" s="18"/>
      <c r="U311" s="18"/>
      <c r="V311" s="18"/>
      <c r="W311" s="18"/>
      <c r="X311" s="18"/>
      <c r="Y311" s="18"/>
      <c r="Z311" s="18"/>
    </row>
    <row r="312" spans="1:26" ht="14.25" customHeight="1">
      <c r="A312" s="18"/>
      <c r="B312" s="18"/>
      <c r="C312" s="17"/>
      <c r="D312" s="17"/>
      <c r="E312" s="17"/>
      <c r="F312" s="17"/>
      <c r="G312" s="17"/>
      <c r="H312" s="18"/>
      <c r="I312" s="18"/>
      <c r="J312" s="18"/>
      <c r="K312" s="18"/>
      <c r="L312" s="18"/>
      <c r="M312" s="18"/>
      <c r="N312" s="18"/>
      <c r="O312" s="18"/>
      <c r="P312" s="18"/>
      <c r="Q312" s="18"/>
      <c r="R312" s="18"/>
      <c r="S312" s="18"/>
      <c r="T312" s="18"/>
      <c r="U312" s="18"/>
      <c r="V312" s="18"/>
      <c r="W312" s="18"/>
      <c r="X312" s="18"/>
      <c r="Y312" s="18"/>
      <c r="Z312" s="18"/>
    </row>
    <row r="313" spans="1:26" ht="14.25" customHeight="1">
      <c r="A313" s="18"/>
      <c r="B313" s="18"/>
      <c r="C313" s="17"/>
      <c r="D313" s="17"/>
      <c r="E313" s="17"/>
      <c r="F313" s="17"/>
      <c r="G313" s="17"/>
      <c r="H313" s="18"/>
      <c r="I313" s="18"/>
      <c r="J313" s="18"/>
      <c r="K313" s="18"/>
      <c r="L313" s="18"/>
      <c r="M313" s="18"/>
      <c r="N313" s="18"/>
      <c r="O313" s="18"/>
      <c r="P313" s="18"/>
      <c r="Q313" s="18"/>
      <c r="R313" s="18"/>
      <c r="S313" s="18"/>
      <c r="T313" s="18"/>
      <c r="U313" s="18"/>
      <c r="V313" s="18"/>
      <c r="W313" s="18"/>
      <c r="X313" s="18"/>
      <c r="Y313" s="18"/>
      <c r="Z313" s="18"/>
    </row>
    <row r="314" spans="1:26" ht="14.25" customHeight="1">
      <c r="A314" s="18"/>
      <c r="B314" s="18"/>
      <c r="C314" s="17"/>
      <c r="D314" s="17"/>
      <c r="E314" s="17"/>
      <c r="F314" s="17"/>
      <c r="G314" s="17"/>
      <c r="H314" s="18"/>
      <c r="I314" s="18"/>
      <c r="J314" s="18"/>
      <c r="K314" s="18"/>
      <c r="L314" s="18"/>
      <c r="M314" s="18"/>
      <c r="N314" s="18"/>
      <c r="O314" s="18"/>
      <c r="P314" s="18"/>
      <c r="Q314" s="18"/>
      <c r="R314" s="18"/>
      <c r="S314" s="18"/>
      <c r="T314" s="18"/>
      <c r="U314" s="18"/>
      <c r="V314" s="18"/>
      <c r="W314" s="18"/>
      <c r="X314" s="18"/>
      <c r="Y314" s="18"/>
      <c r="Z314" s="18"/>
    </row>
    <row r="315" spans="1:26" ht="14.25" customHeight="1">
      <c r="A315" s="18"/>
      <c r="B315" s="18"/>
      <c r="C315" s="17"/>
      <c r="D315" s="17"/>
      <c r="E315" s="17"/>
      <c r="F315" s="17"/>
      <c r="G315" s="17"/>
      <c r="H315" s="18"/>
      <c r="I315" s="18"/>
      <c r="J315" s="18"/>
      <c r="K315" s="18"/>
      <c r="L315" s="18"/>
      <c r="M315" s="18"/>
      <c r="N315" s="18"/>
      <c r="O315" s="18"/>
      <c r="P315" s="18"/>
      <c r="Q315" s="18"/>
      <c r="R315" s="18"/>
      <c r="S315" s="18"/>
      <c r="T315" s="18"/>
      <c r="U315" s="18"/>
      <c r="V315" s="18"/>
      <c r="W315" s="18"/>
      <c r="X315" s="18"/>
      <c r="Y315" s="18"/>
      <c r="Z315" s="18"/>
    </row>
    <row r="316" spans="1:26" ht="14.25" customHeight="1">
      <c r="A316" s="18"/>
      <c r="B316" s="18"/>
      <c r="C316" s="17"/>
      <c r="D316" s="17"/>
      <c r="E316" s="17"/>
      <c r="F316" s="17"/>
      <c r="G316" s="17"/>
      <c r="H316" s="18"/>
      <c r="I316" s="18"/>
      <c r="J316" s="18"/>
      <c r="K316" s="18"/>
      <c r="L316" s="18"/>
      <c r="M316" s="18"/>
      <c r="N316" s="18"/>
      <c r="O316" s="18"/>
      <c r="P316" s="18"/>
      <c r="Q316" s="18"/>
      <c r="R316" s="18"/>
      <c r="S316" s="18"/>
      <c r="T316" s="18"/>
      <c r="U316" s="18"/>
      <c r="V316" s="18"/>
      <c r="W316" s="18"/>
      <c r="X316" s="18"/>
      <c r="Y316" s="18"/>
      <c r="Z316" s="18"/>
    </row>
    <row r="317" spans="1:26" ht="14.25" customHeight="1">
      <c r="A317" s="18"/>
      <c r="B317" s="18"/>
      <c r="C317" s="17"/>
      <c r="D317" s="17"/>
      <c r="E317" s="17"/>
      <c r="F317" s="17"/>
      <c r="G317" s="17"/>
      <c r="H317" s="18"/>
      <c r="I317" s="18"/>
      <c r="J317" s="18"/>
      <c r="K317" s="18"/>
      <c r="L317" s="18"/>
      <c r="M317" s="18"/>
      <c r="N317" s="18"/>
      <c r="O317" s="18"/>
      <c r="P317" s="18"/>
      <c r="Q317" s="18"/>
      <c r="R317" s="18"/>
      <c r="S317" s="18"/>
      <c r="T317" s="18"/>
      <c r="U317" s="18"/>
      <c r="V317" s="18"/>
      <c r="W317" s="18"/>
      <c r="X317" s="18"/>
      <c r="Y317" s="18"/>
      <c r="Z317" s="18"/>
    </row>
    <row r="318" spans="1:26" ht="14.25" customHeight="1">
      <c r="A318" s="18"/>
      <c r="B318" s="18"/>
      <c r="C318" s="17"/>
      <c r="D318" s="17"/>
      <c r="E318" s="17"/>
      <c r="F318" s="17"/>
      <c r="G318" s="17"/>
      <c r="H318" s="18"/>
      <c r="I318" s="18"/>
      <c r="J318" s="18"/>
      <c r="K318" s="18"/>
      <c r="L318" s="18"/>
      <c r="M318" s="18"/>
      <c r="N318" s="18"/>
      <c r="O318" s="18"/>
      <c r="P318" s="18"/>
      <c r="Q318" s="18"/>
      <c r="R318" s="18"/>
      <c r="S318" s="18"/>
      <c r="T318" s="18"/>
      <c r="U318" s="18"/>
      <c r="V318" s="18"/>
      <c r="W318" s="18"/>
      <c r="X318" s="18"/>
      <c r="Y318" s="18"/>
      <c r="Z318" s="18"/>
    </row>
    <row r="319" spans="1:26" ht="14.25" customHeight="1">
      <c r="A319" s="18"/>
      <c r="B319" s="18"/>
      <c r="C319" s="17"/>
      <c r="D319" s="17"/>
      <c r="E319" s="17"/>
      <c r="F319" s="17"/>
      <c r="G319" s="17"/>
      <c r="H319" s="18"/>
      <c r="I319" s="18"/>
      <c r="J319" s="18"/>
      <c r="K319" s="18"/>
      <c r="L319" s="18"/>
      <c r="M319" s="18"/>
      <c r="N319" s="18"/>
      <c r="O319" s="18"/>
      <c r="P319" s="18"/>
      <c r="Q319" s="18"/>
      <c r="R319" s="18"/>
      <c r="S319" s="18"/>
      <c r="T319" s="18"/>
      <c r="U319" s="18"/>
      <c r="V319" s="18"/>
      <c r="W319" s="18"/>
      <c r="X319" s="18"/>
      <c r="Y319" s="18"/>
      <c r="Z319" s="18"/>
    </row>
    <row r="320" spans="1:26" ht="14.25" customHeight="1">
      <c r="A320" s="18"/>
      <c r="B320" s="18"/>
      <c r="C320" s="17"/>
      <c r="D320" s="17"/>
      <c r="E320" s="17"/>
      <c r="F320" s="17"/>
      <c r="G320" s="17"/>
      <c r="H320" s="18"/>
      <c r="I320" s="18"/>
      <c r="J320" s="18"/>
      <c r="K320" s="18"/>
      <c r="L320" s="18"/>
      <c r="M320" s="18"/>
      <c r="N320" s="18"/>
      <c r="O320" s="18"/>
      <c r="P320" s="18"/>
      <c r="Q320" s="18"/>
      <c r="R320" s="18"/>
      <c r="S320" s="18"/>
      <c r="T320" s="18"/>
      <c r="U320" s="18"/>
      <c r="V320" s="18"/>
      <c r="W320" s="18"/>
      <c r="X320" s="18"/>
      <c r="Y320" s="18"/>
      <c r="Z320" s="18"/>
    </row>
    <row r="321" spans="1:26" ht="14.25" customHeight="1">
      <c r="A321" s="18"/>
      <c r="B321" s="18"/>
      <c r="C321" s="17"/>
      <c r="D321" s="17"/>
      <c r="E321" s="17"/>
      <c r="F321" s="17"/>
      <c r="G321" s="17"/>
      <c r="H321" s="18"/>
      <c r="I321" s="18"/>
      <c r="J321" s="18"/>
      <c r="K321" s="18"/>
      <c r="L321" s="18"/>
      <c r="M321" s="18"/>
      <c r="N321" s="18"/>
      <c r="O321" s="18"/>
      <c r="P321" s="18"/>
      <c r="Q321" s="18"/>
      <c r="R321" s="18"/>
      <c r="S321" s="18"/>
      <c r="T321" s="18"/>
      <c r="U321" s="18"/>
      <c r="V321" s="18"/>
      <c r="W321" s="18"/>
      <c r="X321" s="18"/>
      <c r="Y321" s="18"/>
      <c r="Z321" s="18"/>
    </row>
    <row r="322" spans="1:26" ht="14.25" customHeight="1">
      <c r="A322" s="18"/>
      <c r="B322" s="18"/>
      <c r="C322" s="17"/>
      <c r="D322" s="17"/>
      <c r="E322" s="17"/>
      <c r="F322" s="17"/>
      <c r="G322" s="17"/>
      <c r="H322" s="18"/>
      <c r="I322" s="18"/>
      <c r="J322" s="18"/>
      <c r="K322" s="18"/>
      <c r="L322" s="18"/>
      <c r="M322" s="18"/>
      <c r="N322" s="18"/>
      <c r="O322" s="18"/>
      <c r="P322" s="18"/>
      <c r="Q322" s="18"/>
      <c r="R322" s="18"/>
      <c r="S322" s="18"/>
      <c r="T322" s="18"/>
      <c r="U322" s="18"/>
      <c r="V322" s="18"/>
      <c r="W322" s="18"/>
      <c r="X322" s="18"/>
      <c r="Y322" s="18"/>
      <c r="Z322" s="18"/>
    </row>
    <row r="323" spans="1:26" ht="14.25" customHeight="1">
      <c r="A323" s="18"/>
      <c r="B323" s="18"/>
      <c r="C323" s="17"/>
      <c r="D323" s="17"/>
      <c r="E323" s="17"/>
      <c r="F323" s="17"/>
      <c r="G323" s="17"/>
      <c r="H323" s="18"/>
      <c r="I323" s="18"/>
      <c r="J323" s="18"/>
      <c r="K323" s="18"/>
      <c r="L323" s="18"/>
      <c r="M323" s="18"/>
      <c r="N323" s="18"/>
      <c r="O323" s="18"/>
      <c r="P323" s="18"/>
      <c r="Q323" s="18"/>
      <c r="R323" s="18"/>
      <c r="S323" s="18"/>
      <c r="T323" s="18"/>
      <c r="U323" s="18"/>
      <c r="V323" s="18"/>
      <c r="W323" s="18"/>
      <c r="X323" s="18"/>
      <c r="Y323" s="18"/>
      <c r="Z323" s="18"/>
    </row>
    <row r="324" spans="1:26" ht="14.25" customHeight="1">
      <c r="A324" s="18"/>
      <c r="B324" s="18"/>
      <c r="C324" s="17"/>
      <c r="D324" s="17"/>
      <c r="E324" s="17"/>
      <c r="F324" s="17"/>
      <c r="G324" s="17"/>
      <c r="H324" s="18"/>
      <c r="I324" s="18"/>
      <c r="J324" s="18"/>
      <c r="K324" s="18"/>
      <c r="L324" s="18"/>
      <c r="M324" s="18"/>
      <c r="N324" s="18"/>
      <c r="O324" s="18"/>
      <c r="P324" s="18"/>
      <c r="Q324" s="18"/>
      <c r="R324" s="18"/>
      <c r="S324" s="18"/>
      <c r="T324" s="18"/>
      <c r="U324" s="18"/>
      <c r="V324" s="18"/>
      <c r="W324" s="18"/>
      <c r="X324" s="18"/>
      <c r="Y324" s="18"/>
      <c r="Z324" s="18"/>
    </row>
    <row r="325" spans="1:26" ht="14.25" customHeight="1">
      <c r="A325" s="18"/>
      <c r="B325" s="18"/>
      <c r="C325" s="17"/>
      <c r="D325" s="17"/>
      <c r="E325" s="17"/>
      <c r="F325" s="17"/>
      <c r="G325" s="17"/>
      <c r="H325" s="18"/>
      <c r="I325" s="18"/>
      <c r="J325" s="18"/>
      <c r="K325" s="18"/>
      <c r="L325" s="18"/>
      <c r="M325" s="18"/>
      <c r="N325" s="18"/>
      <c r="O325" s="18"/>
      <c r="P325" s="18"/>
      <c r="Q325" s="18"/>
      <c r="R325" s="18"/>
      <c r="S325" s="18"/>
      <c r="T325" s="18"/>
      <c r="U325" s="18"/>
      <c r="V325" s="18"/>
      <c r="W325" s="18"/>
      <c r="X325" s="18"/>
      <c r="Y325" s="18"/>
      <c r="Z325" s="18"/>
    </row>
    <row r="326" spans="1:26" ht="14.25" customHeight="1">
      <c r="A326" s="18"/>
      <c r="B326" s="18"/>
      <c r="C326" s="17"/>
      <c r="D326" s="17"/>
      <c r="E326" s="17"/>
      <c r="F326" s="17"/>
      <c r="G326" s="17"/>
      <c r="H326" s="18"/>
      <c r="I326" s="18"/>
      <c r="J326" s="18"/>
      <c r="K326" s="18"/>
      <c r="L326" s="18"/>
      <c r="M326" s="18"/>
      <c r="N326" s="18"/>
      <c r="O326" s="18"/>
      <c r="P326" s="18"/>
      <c r="Q326" s="18"/>
      <c r="R326" s="18"/>
      <c r="S326" s="18"/>
      <c r="T326" s="18"/>
      <c r="U326" s="18"/>
      <c r="V326" s="18"/>
      <c r="W326" s="18"/>
      <c r="X326" s="18"/>
      <c r="Y326" s="18"/>
      <c r="Z326" s="18"/>
    </row>
    <row r="327" spans="1:26" ht="14.25" customHeight="1">
      <c r="A327" s="18"/>
      <c r="B327" s="18"/>
      <c r="C327" s="17"/>
      <c r="D327" s="17"/>
      <c r="E327" s="17"/>
      <c r="F327" s="17"/>
      <c r="G327" s="17"/>
      <c r="H327" s="18"/>
      <c r="I327" s="18"/>
      <c r="J327" s="18"/>
      <c r="K327" s="18"/>
      <c r="L327" s="18"/>
      <c r="M327" s="18"/>
      <c r="N327" s="18"/>
      <c r="O327" s="18"/>
      <c r="P327" s="18"/>
      <c r="Q327" s="18"/>
      <c r="R327" s="18"/>
      <c r="S327" s="18"/>
      <c r="T327" s="18"/>
      <c r="U327" s="18"/>
      <c r="V327" s="18"/>
      <c r="W327" s="18"/>
      <c r="X327" s="18"/>
      <c r="Y327" s="18"/>
      <c r="Z327" s="18"/>
    </row>
    <row r="328" spans="1:26" ht="14.25" customHeight="1">
      <c r="A328" s="18"/>
      <c r="B328" s="18"/>
      <c r="C328" s="17"/>
      <c r="D328" s="17"/>
      <c r="E328" s="17"/>
      <c r="F328" s="17"/>
      <c r="G328" s="17"/>
      <c r="H328" s="18"/>
      <c r="I328" s="18"/>
      <c r="J328" s="18"/>
      <c r="K328" s="18"/>
      <c r="L328" s="18"/>
      <c r="M328" s="18"/>
      <c r="N328" s="18"/>
      <c r="O328" s="18"/>
      <c r="P328" s="18"/>
      <c r="Q328" s="18"/>
      <c r="R328" s="18"/>
      <c r="S328" s="18"/>
      <c r="T328" s="18"/>
      <c r="U328" s="18"/>
      <c r="V328" s="18"/>
      <c r="W328" s="18"/>
      <c r="X328" s="18"/>
      <c r="Y328" s="18"/>
      <c r="Z328" s="18"/>
    </row>
    <row r="329" spans="1:26" ht="14.25" customHeight="1">
      <c r="A329" s="18"/>
      <c r="B329" s="18"/>
      <c r="C329" s="17"/>
      <c r="D329" s="17"/>
      <c r="E329" s="17"/>
      <c r="F329" s="17"/>
      <c r="G329" s="17"/>
      <c r="H329" s="18"/>
      <c r="I329" s="18"/>
      <c r="J329" s="18"/>
      <c r="K329" s="18"/>
      <c r="L329" s="18"/>
      <c r="M329" s="18"/>
      <c r="N329" s="18"/>
      <c r="O329" s="18"/>
      <c r="P329" s="18"/>
      <c r="Q329" s="18"/>
      <c r="R329" s="18"/>
      <c r="S329" s="18"/>
      <c r="T329" s="18"/>
      <c r="U329" s="18"/>
      <c r="V329" s="18"/>
      <c r="W329" s="18"/>
      <c r="X329" s="18"/>
      <c r="Y329" s="18"/>
      <c r="Z329" s="18"/>
    </row>
    <row r="330" spans="1:26" ht="14.25" customHeight="1">
      <c r="A330" s="18"/>
      <c r="B330" s="18"/>
      <c r="C330" s="17"/>
      <c r="D330" s="17"/>
      <c r="E330" s="17"/>
      <c r="F330" s="17"/>
      <c r="G330" s="17"/>
      <c r="H330" s="18"/>
      <c r="I330" s="18"/>
      <c r="J330" s="18"/>
      <c r="K330" s="18"/>
      <c r="L330" s="18"/>
      <c r="M330" s="18"/>
      <c r="N330" s="18"/>
      <c r="O330" s="18"/>
      <c r="P330" s="18"/>
      <c r="Q330" s="18"/>
      <c r="R330" s="18"/>
      <c r="S330" s="18"/>
      <c r="T330" s="18"/>
      <c r="U330" s="18"/>
      <c r="V330" s="18"/>
      <c r="W330" s="18"/>
      <c r="X330" s="18"/>
      <c r="Y330" s="18"/>
      <c r="Z330" s="18"/>
    </row>
    <row r="331" spans="1:26" ht="14.25" customHeight="1">
      <c r="A331" s="18"/>
      <c r="B331" s="18"/>
      <c r="C331" s="17"/>
      <c r="D331" s="17"/>
      <c r="E331" s="17"/>
      <c r="F331" s="17"/>
      <c r="G331" s="17"/>
      <c r="H331" s="18"/>
      <c r="I331" s="18"/>
      <c r="J331" s="18"/>
      <c r="K331" s="18"/>
      <c r="L331" s="18"/>
      <c r="M331" s="18"/>
      <c r="N331" s="18"/>
      <c r="O331" s="18"/>
      <c r="P331" s="18"/>
      <c r="Q331" s="18"/>
      <c r="R331" s="18"/>
      <c r="S331" s="18"/>
      <c r="T331" s="18"/>
      <c r="U331" s="18"/>
      <c r="V331" s="18"/>
      <c r="W331" s="18"/>
      <c r="X331" s="18"/>
      <c r="Y331" s="18"/>
      <c r="Z331" s="18"/>
    </row>
    <row r="332" spans="1:26" ht="14.25" customHeight="1">
      <c r="A332" s="18"/>
      <c r="B332" s="18"/>
      <c r="C332" s="17"/>
      <c r="D332" s="17"/>
      <c r="E332" s="17"/>
      <c r="F332" s="17"/>
      <c r="G332" s="17"/>
      <c r="H332" s="18"/>
      <c r="I332" s="18"/>
      <c r="J332" s="18"/>
      <c r="K332" s="18"/>
      <c r="L332" s="18"/>
      <c r="M332" s="18"/>
      <c r="N332" s="18"/>
      <c r="O332" s="18"/>
      <c r="P332" s="18"/>
      <c r="Q332" s="18"/>
      <c r="R332" s="18"/>
      <c r="S332" s="18"/>
      <c r="T332" s="18"/>
      <c r="U332" s="18"/>
      <c r="V332" s="18"/>
      <c r="W332" s="18"/>
      <c r="X332" s="18"/>
      <c r="Y332" s="18"/>
      <c r="Z332" s="18"/>
    </row>
    <row r="333" spans="1:26" ht="14.25" customHeight="1">
      <c r="A333" s="18"/>
      <c r="B333" s="18"/>
      <c r="C333" s="17"/>
      <c r="D333" s="17"/>
      <c r="E333" s="17"/>
      <c r="F333" s="17"/>
      <c r="G333" s="17"/>
      <c r="H333" s="18"/>
      <c r="I333" s="18"/>
      <c r="J333" s="18"/>
      <c r="K333" s="18"/>
      <c r="L333" s="18"/>
      <c r="M333" s="18"/>
      <c r="N333" s="18"/>
      <c r="O333" s="18"/>
      <c r="P333" s="18"/>
      <c r="Q333" s="18"/>
      <c r="R333" s="18"/>
      <c r="S333" s="18"/>
      <c r="T333" s="18"/>
      <c r="U333" s="18"/>
      <c r="V333" s="18"/>
      <c r="W333" s="18"/>
      <c r="X333" s="18"/>
      <c r="Y333" s="18"/>
      <c r="Z333" s="18"/>
    </row>
    <row r="334" spans="1:26" ht="14.25" customHeight="1">
      <c r="A334" s="18"/>
      <c r="B334" s="18"/>
      <c r="C334" s="17"/>
      <c r="D334" s="17"/>
      <c r="E334" s="17"/>
      <c r="F334" s="17"/>
      <c r="G334" s="17"/>
      <c r="H334" s="18"/>
      <c r="I334" s="18"/>
      <c r="J334" s="18"/>
      <c r="K334" s="18"/>
      <c r="L334" s="18"/>
      <c r="M334" s="18"/>
      <c r="N334" s="18"/>
      <c r="O334" s="18"/>
      <c r="P334" s="18"/>
      <c r="Q334" s="18"/>
      <c r="R334" s="18"/>
      <c r="S334" s="18"/>
      <c r="T334" s="18"/>
      <c r="U334" s="18"/>
      <c r="V334" s="18"/>
      <c r="W334" s="18"/>
      <c r="X334" s="18"/>
      <c r="Y334" s="18"/>
      <c r="Z334" s="18"/>
    </row>
    <row r="335" spans="1:26" ht="14.25" customHeight="1">
      <c r="A335" s="18"/>
      <c r="B335" s="18"/>
      <c r="C335" s="17"/>
      <c r="D335" s="17"/>
      <c r="E335" s="17"/>
      <c r="F335" s="17"/>
      <c r="G335" s="17"/>
      <c r="H335" s="18"/>
      <c r="I335" s="18"/>
      <c r="J335" s="18"/>
      <c r="K335" s="18"/>
      <c r="L335" s="18"/>
      <c r="M335" s="18"/>
      <c r="N335" s="18"/>
      <c r="O335" s="18"/>
      <c r="P335" s="18"/>
      <c r="Q335" s="18"/>
      <c r="R335" s="18"/>
      <c r="S335" s="18"/>
      <c r="T335" s="18"/>
      <c r="U335" s="18"/>
      <c r="V335" s="18"/>
      <c r="W335" s="18"/>
      <c r="X335" s="18"/>
      <c r="Y335" s="18"/>
      <c r="Z335" s="18"/>
    </row>
    <row r="336" spans="1:26" ht="14.25" customHeight="1">
      <c r="A336" s="18"/>
      <c r="B336" s="18"/>
      <c r="C336" s="17"/>
      <c r="D336" s="17"/>
      <c r="E336" s="17"/>
      <c r="F336" s="17"/>
      <c r="G336" s="17"/>
      <c r="H336" s="18"/>
      <c r="I336" s="18"/>
      <c r="J336" s="18"/>
      <c r="K336" s="18"/>
      <c r="L336" s="18"/>
      <c r="M336" s="18"/>
      <c r="N336" s="18"/>
      <c r="O336" s="18"/>
      <c r="P336" s="18"/>
      <c r="Q336" s="18"/>
      <c r="R336" s="18"/>
      <c r="S336" s="18"/>
      <c r="T336" s="18"/>
      <c r="U336" s="18"/>
      <c r="V336" s="18"/>
      <c r="W336" s="18"/>
      <c r="X336" s="18"/>
      <c r="Y336" s="18"/>
      <c r="Z336" s="18"/>
    </row>
    <row r="337" spans="1:26" ht="14.25" customHeight="1">
      <c r="A337" s="18"/>
      <c r="B337" s="18"/>
      <c r="C337" s="17"/>
      <c r="D337" s="17"/>
      <c r="E337" s="17"/>
      <c r="F337" s="17"/>
      <c r="G337" s="17"/>
      <c r="H337" s="18"/>
      <c r="I337" s="18"/>
      <c r="J337" s="18"/>
      <c r="K337" s="18"/>
      <c r="L337" s="18"/>
      <c r="M337" s="18"/>
      <c r="N337" s="18"/>
      <c r="O337" s="18"/>
      <c r="P337" s="18"/>
      <c r="Q337" s="18"/>
      <c r="R337" s="18"/>
      <c r="S337" s="18"/>
      <c r="T337" s="18"/>
      <c r="U337" s="18"/>
      <c r="V337" s="18"/>
      <c r="W337" s="18"/>
      <c r="X337" s="18"/>
      <c r="Y337" s="18"/>
      <c r="Z337" s="18"/>
    </row>
    <row r="338" spans="1:26" ht="14.25" customHeight="1">
      <c r="A338" s="18"/>
      <c r="B338" s="18"/>
      <c r="C338" s="17"/>
      <c r="D338" s="17"/>
      <c r="E338" s="17"/>
      <c r="F338" s="17"/>
      <c r="G338" s="17"/>
      <c r="H338" s="18"/>
      <c r="I338" s="18"/>
      <c r="J338" s="18"/>
      <c r="K338" s="18"/>
      <c r="L338" s="18"/>
      <c r="M338" s="18"/>
      <c r="N338" s="18"/>
      <c r="O338" s="18"/>
      <c r="P338" s="18"/>
      <c r="Q338" s="18"/>
      <c r="R338" s="18"/>
      <c r="S338" s="18"/>
      <c r="T338" s="18"/>
      <c r="U338" s="18"/>
      <c r="V338" s="18"/>
      <c r="W338" s="18"/>
      <c r="X338" s="18"/>
      <c r="Y338" s="18"/>
      <c r="Z338" s="18"/>
    </row>
    <row r="339" spans="1:26" ht="14.25" customHeight="1">
      <c r="A339" s="18"/>
      <c r="B339" s="18"/>
      <c r="C339" s="17"/>
      <c r="D339" s="17"/>
      <c r="E339" s="17"/>
      <c r="F339" s="17"/>
      <c r="G339" s="17"/>
      <c r="H339" s="18"/>
      <c r="I339" s="18"/>
      <c r="J339" s="18"/>
      <c r="K339" s="18"/>
      <c r="L339" s="18"/>
      <c r="M339" s="18"/>
      <c r="N339" s="18"/>
      <c r="O339" s="18"/>
      <c r="P339" s="18"/>
      <c r="Q339" s="18"/>
      <c r="R339" s="18"/>
      <c r="S339" s="18"/>
      <c r="T339" s="18"/>
      <c r="U339" s="18"/>
      <c r="V339" s="18"/>
      <c r="W339" s="18"/>
      <c r="X339" s="18"/>
      <c r="Y339" s="18"/>
      <c r="Z339" s="18"/>
    </row>
    <row r="340" spans="1:26" ht="14.25" customHeight="1">
      <c r="A340" s="18"/>
      <c r="B340" s="18"/>
      <c r="C340" s="17"/>
      <c r="D340" s="17"/>
      <c r="E340" s="17"/>
      <c r="F340" s="17"/>
      <c r="G340" s="17"/>
      <c r="H340" s="18"/>
      <c r="I340" s="18"/>
      <c r="J340" s="18"/>
      <c r="K340" s="18"/>
      <c r="L340" s="18"/>
      <c r="M340" s="18"/>
      <c r="N340" s="18"/>
      <c r="O340" s="18"/>
      <c r="P340" s="18"/>
      <c r="Q340" s="18"/>
      <c r="R340" s="18"/>
      <c r="S340" s="18"/>
      <c r="T340" s="18"/>
      <c r="U340" s="18"/>
      <c r="V340" s="18"/>
      <c r="W340" s="18"/>
      <c r="X340" s="18"/>
      <c r="Y340" s="18"/>
      <c r="Z340" s="18"/>
    </row>
    <row r="341" spans="1:26" ht="14.25" customHeight="1">
      <c r="A341" s="18"/>
      <c r="B341" s="18"/>
      <c r="C341" s="17"/>
      <c r="D341" s="17"/>
      <c r="E341" s="17"/>
      <c r="F341" s="17"/>
      <c r="G341" s="17"/>
      <c r="H341" s="18"/>
      <c r="I341" s="18"/>
      <c r="J341" s="18"/>
      <c r="K341" s="18"/>
      <c r="L341" s="18"/>
      <c r="M341" s="18"/>
      <c r="N341" s="18"/>
      <c r="O341" s="18"/>
      <c r="P341" s="18"/>
      <c r="Q341" s="18"/>
      <c r="R341" s="18"/>
      <c r="S341" s="18"/>
      <c r="T341" s="18"/>
      <c r="U341" s="18"/>
      <c r="V341" s="18"/>
      <c r="W341" s="18"/>
      <c r="X341" s="18"/>
      <c r="Y341" s="18"/>
      <c r="Z341" s="18"/>
    </row>
    <row r="342" spans="1:26" ht="14.25" customHeight="1">
      <c r="A342" s="18"/>
      <c r="B342" s="18"/>
      <c r="C342" s="17"/>
      <c r="D342" s="17"/>
      <c r="E342" s="17"/>
      <c r="F342" s="17"/>
      <c r="G342" s="17"/>
      <c r="H342" s="18"/>
      <c r="I342" s="18"/>
      <c r="J342" s="18"/>
      <c r="K342" s="18"/>
      <c r="L342" s="18"/>
      <c r="M342" s="18"/>
      <c r="N342" s="18"/>
      <c r="O342" s="18"/>
      <c r="P342" s="18"/>
      <c r="Q342" s="18"/>
      <c r="R342" s="18"/>
      <c r="S342" s="18"/>
      <c r="T342" s="18"/>
      <c r="U342" s="18"/>
      <c r="V342" s="18"/>
      <c r="W342" s="18"/>
      <c r="X342" s="18"/>
      <c r="Y342" s="18"/>
      <c r="Z342" s="18"/>
    </row>
    <row r="343" spans="1:26" ht="14.25" customHeight="1">
      <c r="A343" s="18"/>
      <c r="B343" s="18"/>
      <c r="C343" s="17"/>
      <c r="D343" s="17"/>
      <c r="E343" s="17"/>
      <c r="F343" s="17"/>
      <c r="G343" s="17"/>
      <c r="H343" s="18"/>
      <c r="I343" s="18"/>
      <c r="J343" s="18"/>
      <c r="K343" s="18"/>
      <c r="L343" s="18"/>
      <c r="M343" s="18"/>
      <c r="N343" s="18"/>
      <c r="O343" s="18"/>
      <c r="P343" s="18"/>
      <c r="Q343" s="18"/>
      <c r="R343" s="18"/>
      <c r="S343" s="18"/>
      <c r="T343" s="18"/>
      <c r="U343" s="18"/>
      <c r="V343" s="18"/>
      <c r="W343" s="18"/>
      <c r="X343" s="18"/>
      <c r="Y343" s="18"/>
      <c r="Z343" s="18"/>
    </row>
    <row r="344" spans="1:26" ht="14.25" customHeight="1">
      <c r="A344" s="18"/>
      <c r="B344" s="18"/>
      <c r="C344" s="17"/>
      <c r="D344" s="17"/>
      <c r="E344" s="17"/>
      <c r="F344" s="17"/>
      <c r="G344" s="17"/>
      <c r="H344" s="18"/>
      <c r="I344" s="18"/>
      <c r="J344" s="18"/>
      <c r="K344" s="18"/>
      <c r="L344" s="18"/>
      <c r="M344" s="18"/>
      <c r="N344" s="18"/>
      <c r="O344" s="18"/>
      <c r="P344" s="18"/>
      <c r="Q344" s="18"/>
      <c r="R344" s="18"/>
      <c r="S344" s="18"/>
      <c r="T344" s="18"/>
      <c r="U344" s="18"/>
      <c r="V344" s="18"/>
      <c r="W344" s="18"/>
      <c r="X344" s="18"/>
      <c r="Y344" s="18"/>
      <c r="Z344" s="18"/>
    </row>
    <row r="345" spans="1:26" ht="14.25" customHeight="1">
      <c r="A345" s="18"/>
      <c r="B345" s="18"/>
      <c r="C345" s="17"/>
      <c r="D345" s="17"/>
      <c r="E345" s="17"/>
      <c r="F345" s="17"/>
      <c r="G345" s="17"/>
      <c r="H345" s="18"/>
      <c r="I345" s="18"/>
      <c r="J345" s="18"/>
      <c r="K345" s="18"/>
      <c r="L345" s="18"/>
      <c r="M345" s="18"/>
      <c r="N345" s="18"/>
      <c r="O345" s="18"/>
      <c r="P345" s="18"/>
      <c r="Q345" s="18"/>
      <c r="R345" s="18"/>
      <c r="S345" s="18"/>
      <c r="T345" s="18"/>
      <c r="U345" s="18"/>
      <c r="V345" s="18"/>
      <c r="W345" s="18"/>
      <c r="X345" s="18"/>
      <c r="Y345" s="18"/>
      <c r="Z345" s="18"/>
    </row>
    <row r="346" spans="1:26" ht="14.25" customHeight="1">
      <c r="A346" s="18"/>
      <c r="B346" s="18"/>
      <c r="C346" s="17"/>
      <c r="D346" s="17"/>
      <c r="E346" s="17"/>
      <c r="F346" s="17"/>
      <c r="G346" s="17"/>
      <c r="H346" s="18"/>
      <c r="I346" s="18"/>
      <c r="J346" s="18"/>
      <c r="K346" s="18"/>
      <c r="L346" s="18"/>
      <c r="M346" s="18"/>
      <c r="N346" s="18"/>
      <c r="O346" s="18"/>
      <c r="P346" s="18"/>
      <c r="Q346" s="18"/>
      <c r="R346" s="18"/>
      <c r="S346" s="18"/>
      <c r="T346" s="18"/>
      <c r="U346" s="18"/>
      <c r="V346" s="18"/>
      <c r="W346" s="18"/>
      <c r="X346" s="18"/>
      <c r="Y346" s="18"/>
      <c r="Z346" s="18"/>
    </row>
    <row r="347" spans="1:26" ht="14.25" customHeight="1">
      <c r="A347" s="18"/>
      <c r="B347" s="18"/>
      <c r="C347" s="17"/>
      <c r="D347" s="17"/>
      <c r="E347" s="17"/>
      <c r="F347" s="17"/>
      <c r="G347" s="17"/>
      <c r="H347" s="18"/>
      <c r="I347" s="18"/>
      <c r="J347" s="18"/>
      <c r="K347" s="18"/>
      <c r="L347" s="18"/>
      <c r="M347" s="18"/>
      <c r="N347" s="18"/>
      <c r="O347" s="18"/>
      <c r="P347" s="18"/>
      <c r="Q347" s="18"/>
      <c r="R347" s="18"/>
      <c r="S347" s="18"/>
      <c r="T347" s="18"/>
      <c r="U347" s="18"/>
      <c r="V347" s="18"/>
      <c r="W347" s="18"/>
      <c r="X347" s="18"/>
      <c r="Y347" s="18"/>
      <c r="Z347" s="18"/>
    </row>
    <row r="348" spans="1:26" ht="14.25" customHeight="1">
      <c r="A348" s="18"/>
      <c r="B348" s="18"/>
      <c r="C348" s="17"/>
      <c r="D348" s="17"/>
      <c r="E348" s="17"/>
      <c r="F348" s="17"/>
      <c r="G348" s="17"/>
      <c r="H348" s="18"/>
      <c r="I348" s="18"/>
      <c r="J348" s="18"/>
      <c r="K348" s="18"/>
      <c r="L348" s="18"/>
      <c r="M348" s="18"/>
      <c r="N348" s="18"/>
      <c r="O348" s="18"/>
      <c r="P348" s="18"/>
      <c r="Q348" s="18"/>
      <c r="R348" s="18"/>
      <c r="S348" s="18"/>
      <c r="T348" s="18"/>
      <c r="U348" s="18"/>
      <c r="V348" s="18"/>
      <c r="W348" s="18"/>
      <c r="X348" s="18"/>
      <c r="Y348" s="18"/>
      <c r="Z348" s="18"/>
    </row>
    <row r="349" spans="1:26" ht="14.25" customHeight="1">
      <c r="A349" s="18"/>
      <c r="B349" s="18"/>
      <c r="C349" s="17"/>
      <c r="D349" s="17"/>
      <c r="E349" s="17"/>
      <c r="F349" s="17"/>
      <c r="G349" s="17"/>
      <c r="H349" s="18"/>
      <c r="I349" s="18"/>
      <c r="J349" s="18"/>
      <c r="K349" s="18"/>
      <c r="L349" s="18"/>
      <c r="M349" s="18"/>
      <c r="N349" s="18"/>
      <c r="O349" s="18"/>
      <c r="P349" s="18"/>
      <c r="Q349" s="18"/>
      <c r="R349" s="18"/>
      <c r="S349" s="18"/>
      <c r="T349" s="18"/>
      <c r="U349" s="18"/>
      <c r="V349" s="18"/>
      <c r="W349" s="18"/>
      <c r="X349" s="18"/>
      <c r="Y349" s="18"/>
      <c r="Z349" s="18"/>
    </row>
    <row r="350" spans="1:26" ht="14.25" customHeight="1">
      <c r="A350" s="18"/>
      <c r="B350" s="18"/>
      <c r="C350" s="17"/>
      <c r="D350" s="17"/>
      <c r="E350" s="17"/>
      <c r="F350" s="17"/>
      <c r="G350" s="17"/>
      <c r="H350" s="18"/>
      <c r="I350" s="18"/>
      <c r="J350" s="18"/>
      <c r="K350" s="18"/>
      <c r="L350" s="18"/>
      <c r="M350" s="18"/>
      <c r="N350" s="18"/>
      <c r="O350" s="18"/>
      <c r="P350" s="18"/>
      <c r="Q350" s="18"/>
      <c r="R350" s="18"/>
      <c r="S350" s="18"/>
      <c r="T350" s="18"/>
      <c r="U350" s="18"/>
      <c r="V350" s="18"/>
      <c r="W350" s="18"/>
      <c r="X350" s="18"/>
      <c r="Y350" s="18"/>
      <c r="Z350" s="18"/>
    </row>
    <row r="351" spans="1:26" ht="14.25" customHeight="1">
      <c r="A351" s="18"/>
      <c r="B351" s="18"/>
      <c r="C351" s="17"/>
      <c r="D351" s="17"/>
      <c r="E351" s="17"/>
      <c r="F351" s="17"/>
      <c r="G351" s="17"/>
      <c r="H351" s="18"/>
      <c r="I351" s="18"/>
      <c r="J351" s="18"/>
      <c r="K351" s="18"/>
      <c r="L351" s="18"/>
      <c r="M351" s="18"/>
      <c r="N351" s="18"/>
      <c r="O351" s="18"/>
      <c r="P351" s="18"/>
      <c r="Q351" s="18"/>
      <c r="R351" s="18"/>
      <c r="S351" s="18"/>
      <c r="T351" s="18"/>
      <c r="U351" s="18"/>
      <c r="V351" s="18"/>
      <c r="W351" s="18"/>
      <c r="X351" s="18"/>
      <c r="Y351" s="18"/>
      <c r="Z351" s="18"/>
    </row>
    <row r="352" spans="1:26" ht="14.25" customHeight="1">
      <c r="A352" s="18"/>
      <c r="B352" s="18"/>
      <c r="C352" s="17"/>
      <c r="D352" s="17"/>
      <c r="E352" s="17"/>
      <c r="F352" s="17"/>
      <c r="G352" s="17"/>
      <c r="H352" s="18"/>
      <c r="I352" s="18"/>
      <c r="J352" s="18"/>
      <c r="K352" s="18"/>
      <c r="L352" s="18"/>
      <c r="M352" s="18"/>
      <c r="N352" s="18"/>
      <c r="O352" s="18"/>
      <c r="P352" s="18"/>
      <c r="Q352" s="18"/>
      <c r="R352" s="18"/>
      <c r="S352" s="18"/>
      <c r="T352" s="18"/>
      <c r="U352" s="18"/>
      <c r="V352" s="18"/>
      <c r="W352" s="18"/>
      <c r="X352" s="18"/>
      <c r="Y352" s="18"/>
      <c r="Z352" s="18"/>
    </row>
    <row r="353" spans="1:26" ht="14.25" customHeight="1">
      <c r="A353" s="18"/>
      <c r="B353" s="18"/>
      <c r="C353" s="17"/>
      <c r="D353" s="17"/>
      <c r="E353" s="17"/>
      <c r="F353" s="17"/>
      <c r="G353" s="17"/>
      <c r="H353" s="18"/>
      <c r="I353" s="18"/>
      <c r="J353" s="18"/>
      <c r="K353" s="18"/>
      <c r="L353" s="18"/>
      <c r="M353" s="18"/>
      <c r="N353" s="18"/>
      <c r="O353" s="18"/>
      <c r="P353" s="18"/>
      <c r="Q353" s="18"/>
      <c r="R353" s="18"/>
      <c r="S353" s="18"/>
      <c r="T353" s="18"/>
      <c r="U353" s="18"/>
      <c r="V353" s="18"/>
      <c r="W353" s="18"/>
      <c r="X353" s="18"/>
      <c r="Y353" s="18"/>
      <c r="Z353" s="18"/>
    </row>
    <row r="354" spans="1:26" ht="14.25" customHeight="1">
      <c r="A354" s="18"/>
      <c r="B354" s="18"/>
      <c r="C354" s="17"/>
      <c r="D354" s="17"/>
      <c r="E354" s="17"/>
      <c r="F354" s="17"/>
      <c r="G354" s="17"/>
      <c r="H354" s="18"/>
      <c r="I354" s="18"/>
      <c r="J354" s="18"/>
      <c r="K354" s="18"/>
      <c r="L354" s="18"/>
      <c r="M354" s="18"/>
      <c r="N354" s="18"/>
      <c r="O354" s="18"/>
      <c r="P354" s="18"/>
      <c r="Q354" s="18"/>
      <c r="R354" s="18"/>
      <c r="S354" s="18"/>
      <c r="T354" s="18"/>
      <c r="U354" s="18"/>
      <c r="V354" s="18"/>
      <c r="W354" s="18"/>
      <c r="X354" s="18"/>
      <c r="Y354" s="18"/>
      <c r="Z354" s="18"/>
    </row>
    <row r="355" spans="1:26" ht="14.25" customHeight="1">
      <c r="A355" s="18"/>
      <c r="B355" s="18"/>
      <c r="C355" s="17"/>
      <c r="D355" s="17"/>
      <c r="E355" s="17"/>
      <c r="F355" s="17"/>
      <c r="G355" s="17"/>
      <c r="H355" s="18"/>
      <c r="I355" s="18"/>
      <c r="J355" s="18"/>
      <c r="K355" s="18"/>
      <c r="L355" s="18"/>
      <c r="M355" s="18"/>
      <c r="N355" s="18"/>
      <c r="O355" s="18"/>
      <c r="P355" s="18"/>
      <c r="Q355" s="18"/>
      <c r="R355" s="18"/>
      <c r="S355" s="18"/>
      <c r="T355" s="18"/>
      <c r="U355" s="18"/>
      <c r="V355" s="18"/>
      <c r="W355" s="18"/>
      <c r="X355" s="18"/>
      <c r="Y355" s="18"/>
      <c r="Z355" s="18"/>
    </row>
    <row r="356" spans="1:26" ht="14.25" customHeight="1">
      <c r="A356" s="18"/>
      <c r="B356" s="18"/>
      <c r="C356" s="17"/>
      <c r="D356" s="17"/>
      <c r="E356" s="17"/>
      <c r="F356" s="17"/>
      <c r="G356" s="17"/>
      <c r="H356" s="18"/>
      <c r="I356" s="18"/>
      <c r="J356" s="18"/>
      <c r="K356" s="18"/>
      <c r="L356" s="18"/>
      <c r="M356" s="18"/>
      <c r="N356" s="18"/>
      <c r="O356" s="18"/>
      <c r="P356" s="18"/>
      <c r="Q356" s="18"/>
      <c r="R356" s="18"/>
      <c r="S356" s="18"/>
      <c r="T356" s="18"/>
      <c r="U356" s="18"/>
      <c r="V356" s="18"/>
      <c r="W356" s="18"/>
      <c r="X356" s="18"/>
      <c r="Y356" s="18"/>
      <c r="Z356" s="18"/>
    </row>
    <row r="357" spans="1:26" ht="14.25" customHeight="1">
      <c r="A357" s="18"/>
      <c r="B357" s="18"/>
      <c r="C357" s="17"/>
      <c r="D357" s="17"/>
      <c r="E357" s="17"/>
      <c r="F357" s="17"/>
      <c r="G357" s="17"/>
      <c r="H357" s="18"/>
      <c r="I357" s="18"/>
      <c r="J357" s="18"/>
      <c r="K357" s="18"/>
      <c r="L357" s="18"/>
      <c r="M357" s="18"/>
      <c r="N357" s="18"/>
      <c r="O357" s="18"/>
      <c r="P357" s="18"/>
      <c r="Q357" s="18"/>
      <c r="R357" s="18"/>
      <c r="S357" s="18"/>
      <c r="T357" s="18"/>
      <c r="U357" s="18"/>
      <c r="V357" s="18"/>
      <c r="W357" s="18"/>
      <c r="X357" s="18"/>
      <c r="Y357" s="18"/>
      <c r="Z357" s="18"/>
    </row>
    <row r="358" spans="1:26" ht="14.25" customHeight="1">
      <c r="A358" s="18"/>
      <c r="B358" s="18"/>
      <c r="C358" s="17"/>
      <c r="D358" s="17"/>
      <c r="E358" s="17"/>
      <c r="F358" s="17"/>
      <c r="G358" s="17"/>
      <c r="H358" s="18"/>
      <c r="I358" s="18"/>
      <c r="J358" s="18"/>
      <c r="K358" s="18"/>
      <c r="L358" s="18"/>
      <c r="M358" s="18"/>
      <c r="N358" s="18"/>
      <c r="O358" s="18"/>
      <c r="P358" s="18"/>
      <c r="Q358" s="18"/>
      <c r="R358" s="18"/>
      <c r="S358" s="18"/>
      <c r="T358" s="18"/>
      <c r="U358" s="18"/>
      <c r="V358" s="18"/>
      <c r="W358" s="18"/>
      <c r="X358" s="18"/>
      <c r="Y358" s="18"/>
      <c r="Z358" s="18"/>
    </row>
    <row r="359" spans="1:26" ht="14.25" customHeight="1">
      <c r="A359" s="18"/>
      <c r="B359" s="18"/>
      <c r="C359" s="17"/>
      <c r="D359" s="17"/>
      <c r="E359" s="17"/>
      <c r="F359" s="17"/>
      <c r="G359" s="17"/>
      <c r="H359" s="18"/>
      <c r="I359" s="18"/>
      <c r="J359" s="18"/>
      <c r="K359" s="18"/>
      <c r="L359" s="18"/>
      <c r="M359" s="18"/>
      <c r="N359" s="18"/>
      <c r="O359" s="18"/>
      <c r="P359" s="18"/>
      <c r="Q359" s="18"/>
      <c r="R359" s="18"/>
      <c r="S359" s="18"/>
      <c r="T359" s="18"/>
      <c r="U359" s="18"/>
      <c r="V359" s="18"/>
      <c r="W359" s="18"/>
      <c r="X359" s="18"/>
      <c r="Y359" s="18"/>
      <c r="Z359" s="18"/>
    </row>
    <row r="360" spans="1:26" ht="14.25" customHeight="1">
      <c r="A360" s="18"/>
      <c r="B360" s="18"/>
      <c r="C360" s="17"/>
      <c r="D360" s="17"/>
      <c r="E360" s="17"/>
      <c r="F360" s="17"/>
      <c r="G360" s="17"/>
      <c r="H360" s="18"/>
      <c r="I360" s="18"/>
      <c r="J360" s="18"/>
      <c r="K360" s="18"/>
      <c r="L360" s="18"/>
      <c r="M360" s="18"/>
      <c r="N360" s="18"/>
      <c r="O360" s="18"/>
      <c r="P360" s="18"/>
      <c r="Q360" s="18"/>
      <c r="R360" s="18"/>
      <c r="S360" s="18"/>
      <c r="T360" s="18"/>
      <c r="U360" s="18"/>
      <c r="V360" s="18"/>
      <c r="W360" s="18"/>
      <c r="X360" s="18"/>
      <c r="Y360" s="18"/>
      <c r="Z360" s="18"/>
    </row>
    <row r="361" spans="1:26" ht="14.25" customHeight="1">
      <c r="A361" s="18"/>
      <c r="B361" s="18"/>
      <c r="C361" s="17"/>
      <c r="D361" s="17"/>
      <c r="E361" s="17"/>
      <c r="F361" s="17"/>
      <c r="G361" s="17"/>
      <c r="H361" s="18"/>
      <c r="I361" s="18"/>
      <c r="J361" s="18"/>
      <c r="K361" s="18"/>
      <c r="L361" s="18"/>
      <c r="M361" s="18"/>
      <c r="N361" s="18"/>
      <c r="O361" s="18"/>
      <c r="P361" s="18"/>
      <c r="Q361" s="18"/>
      <c r="R361" s="18"/>
      <c r="S361" s="18"/>
      <c r="T361" s="18"/>
      <c r="U361" s="18"/>
      <c r="V361" s="18"/>
      <c r="W361" s="18"/>
      <c r="X361" s="18"/>
      <c r="Y361" s="18"/>
      <c r="Z361" s="18"/>
    </row>
    <row r="362" spans="1:26" ht="14.25" customHeight="1">
      <c r="A362" s="18"/>
      <c r="B362" s="18"/>
      <c r="C362" s="17"/>
      <c r="D362" s="17"/>
      <c r="E362" s="17"/>
      <c r="F362" s="17"/>
      <c r="G362" s="17"/>
      <c r="H362" s="18"/>
      <c r="I362" s="18"/>
      <c r="J362" s="18"/>
      <c r="K362" s="18"/>
      <c r="L362" s="18"/>
      <c r="M362" s="18"/>
      <c r="N362" s="18"/>
      <c r="O362" s="18"/>
      <c r="P362" s="18"/>
      <c r="Q362" s="18"/>
      <c r="R362" s="18"/>
      <c r="S362" s="18"/>
      <c r="T362" s="18"/>
      <c r="U362" s="18"/>
      <c r="V362" s="18"/>
      <c r="W362" s="18"/>
      <c r="X362" s="18"/>
      <c r="Y362" s="18"/>
      <c r="Z362" s="18"/>
    </row>
    <row r="363" spans="1:26" ht="14.25" customHeight="1">
      <c r="A363" s="18"/>
      <c r="B363" s="18"/>
      <c r="C363" s="17"/>
      <c r="D363" s="17"/>
      <c r="E363" s="17"/>
      <c r="F363" s="17"/>
      <c r="G363" s="17"/>
      <c r="H363" s="18"/>
      <c r="I363" s="18"/>
      <c r="J363" s="18"/>
      <c r="K363" s="18"/>
      <c r="L363" s="18"/>
      <c r="M363" s="18"/>
      <c r="N363" s="18"/>
      <c r="O363" s="18"/>
      <c r="P363" s="18"/>
      <c r="Q363" s="18"/>
      <c r="R363" s="18"/>
      <c r="S363" s="18"/>
      <c r="T363" s="18"/>
      <c r="U363" s="18"/>
      <c r="V363" s="18"/>
      <c r="W363" s="18"/>
      <c r="X363" s="18"/>
      <c r="Y363" s="18"/>
      <c r="Z363" s="18"/>
    </row>
    <row r="364" spans="1:26" ht="14.25" customHeight="1">
      <c r="A364" s="18"/>
      <c r="B364" s="18"/>
      <c r="C364" s="17"/>
      <c r="D364" s="17"/>
      <c r="E364" s="17"/>
      <c r="F364" s="17"/>
      <c r="G364" s="17"/>
      <c r="H364" s="18"/>
      <c r="I364" s="18"/>
      <c r="J364" s="18"/>
      <c r="K364" s="18"/>
      <c r="L364" s="18"/>
      <c r="M364" s="18"/>
      <c r="N364" s="18"/>
      <c r="O364" s="18"/>
      <c r="P364" s="18"/>
      <c r="Q364" s="18"/>
      <c r="R364" s="18"/>
      <c r="S364" s="18"/>
      <c r="T364" s="18"/>
      <c r="U364" s="18"/>
      <c r="V364" s="18"/>
      <c r="W364" s="18"/>
      <c r="X364" s="18"/>
      <c r="Y364" s="18"/>
      <c r="Z364" s="18"/>
    </row>
    <row r="365" spans="1:26" ht="14.25" customHeight="1">
      <c r="A365" s="18"/>
      <c r="B365" s="18"/>
      <c r="C365" s="17"/>
      <c r="D365" s="17"/>
      <c r="E365" s="17"/>
      <c r="F365" s="17"/>
      <c r="G365" s="17"/>
      <c r="H365" s="18"/>
      <c r="I365" s="18"/>
      <c r="J365" s="18"/>
      <c r="K365" s="18"/>
      <c r="L365" s="18"/>
      <c r="M365" s="18"/>
      <c r="N365" s="18"/>
      <c r="O365" s="18"/>
      <c r="P365" s="18"/>
      <c r="Q365" s="18"/>
      <c r="R365" s="18"/>
      <c r="S365" s="18"/>
      <c r="T365" s="18"/>
      <c r="U365" s="18"/>
      <c r="V365" s="18"/>
      <c r="W365" s="18"/>
      <c r="X365" s="18"/>
      <c r="Y365" s="18"/>
      <c r="Z365" s="18"/>
    </row>
    <row r="366" spans="1:26" ht="14.25" customHeight="1">
      <c r="A366" s="18"/>
      <c r="B366" s="18"/>
      <c r="C366" s="17"/>
      <c r="D366" s="17"/>
      <c r="E366" s="17"/>
      <c r="F366" s="17"/>
      <c r="G366" s="17"/>
      <c r="H366" s="18"/>
      <c r="I366" s="18"/>
      <c r="J366" s="18"/>
      <c r="K366" s="18"/>
      <c r="L366" s="18"/>
      <c r="M366" s="18"/>
      <c r="N366" s="18"/>
      <c r="O366" s="18"/>
      <c r="P366" s="18"/>
      <c r="Q366" s="18"/>
      <c r="R366" s="18"/>
      <c r="S366" s="18"/>
      <c r="T366" s="18"/>
      <c r="U366" s="18"/>
      <c r="V366" s="18"/>
      <c r="W366" s="18"/>
      <c r="X366" s="18"/>
      <c r="Y366" s="18"/>
      <c r="Z366" s="18"/>
    </row>
    <row r="367" spans="1:26" ht="14.25" customHeight="1">
      <c r="A367" s="18"/>
      <c r="B367" s="18"/>
      <c r="C367" s="17"/>
      <c r="D367" s="17"/>
      <c r="E367" s="17"/>
      <c r="F367" s="17"/>
      <c r="G367" s="17"/>
      <c r="H367" s="18"/>
      <c r="I367" s="18"/>
      <c r="J367" s="18"/>
      <c r="K367" s="18"/>
      <c r="L367" s="18"/>
      <c r="M367" s="18"/>
      <c r="N367" s="18"/>
      <c r="O367" s="18"/>
      <c r="P367" s="18"/>
      <c r="Q367" s="18"/>
      <c r="R367" s="18"/>
      <c r="S367" s="18"/>
      <c r="T367" s="18"/>
      <c r="U367" s="18"/>
      <c r="V367" s="18"/>
      <c r="W367" s="18"/>
      <c r="X367" s="18"/>
      <c r="Y367" s="18"/>
      <c r="Z367" s="18"/>
    </row>
    <row r="368" spans="1:26" ht="14.25" customHeight="1">
      <c r="A368" s="18"/>
      <c r="B368" s="18"/>
      <c r="C368" s="17"/>
      <c r="D368" s="17"/>
      <c r="E368" s="17"/>
      <c r="F368" s="17"/>
      <c r="G368" s="17"/>
      <c r="H368" s="18"/>
      <c r="I368" s="18"/>
      <c r="J368" s="18"/>
      <c r="K368" s="18"/>
      <c r="L368" s="18"/>
      <c r="M368" s="18"/>
      <c r="N368" s="18"/>
      <c r="O368" s="18"/>
      <c r="P368" s="18"/>
      <c r="Q368" s="18"/>
      <c r="R368" s="18"/>
      <c r="S368" s="18"/>
      <c r="T368" s="18"/>
      <c r="U368" s="18"/>
      <c r="V368" s="18"/>
      <c r="W368" s="18"/>
      <c r="X368" s="18"/>
      <c r="Y368" s="18"/>
      <c r="Z368" s="18"/>
    </row>
    <row r="369" spans="1:26" ht="14.25" customHeight="1">
      <c r="A369" s="18"/>
      <c r="B369" s="18"/>
      <c r="C369" s="17"/>
      <c r="D369" s="17"/>
      <c r="E369" s="17"/>
      <c r="F369" s="17"/>
      <c r="G369" s="17"/>
      <c r="H369" s="18"/>
      <c r="I369" s="18"/>
      <c r="J369" s="18"/>
      <c r="K369" s="18"/>
      <c r="L369" s="18"/>
      <c r="M369" s="18"/>
      <c r="N369" s="18"/>
      <c r="O369" s="18"/>
      <c r="P369" s="18"/>
      <c r="Q369" s="18"/>
      <c r="R369" s="18"/>
      <c r="S369" s="18"/>
      <c r="T369" s="18"/>
      <c r="U369" s="18"/>
      <c r="V369" s="18"/>
      <c r="W369" s="18"/>
      <c r="X369" s="18"/>
      <c r="Y369" s="18"/>
      <c r="Z369" s="18"/>
    </row>
    <row r="370" spans="1:26" ht="14.25" customHeight="1">
      <c r="A370" s="18"/>
      <c r="B370" s="18"/>
      <c r="C370" s="17"/>
      <c r="D370" s="17"/>
      <c r="E370" s="17"/>
      <c r="F370" s="17"/>
      <c r="G370" s="17"/>
      <c r="H370" s="18"/>
      <c r="I370" s="18"/>
      <c r="J370" s="18"/>
      <c r="K370" s="18"/>
      <c r="L370" s="18"/>
      <c r="M370" s="18"/>
      <c r="N370" s="18"/>
      <c r="O370" s="18"/>
      <c r="P370" s="18"/>
      <c r="Q370" s="18"/>
      <c r="R370" s="18"/>
      <c r="S370" s="18"/>
      <c r="T370" s="18"/>
      <c r="U370" s="18"/>
      <c r="V370" s="18"/>
      <c r="W370" s="18"/>
      <c r="X370" s="18"/>
      <c r="Y370" s="18"/>
      <c r="Z370" s="18"/>
    </row>
    <row r="371" spans="1:26" ht="14.25" customHeight="1">
      <c r="A371" s="18"/>
      <c r="B371" s="18"/>
      <c r="C371" s="17"/>
      <c r="D371" s="17"/>
      <c r="E371" s="17"/>
      <c r="F371" s="17"/>
      <c r="G371" s="17"/>
      <c r="H371" s="18"/>
      <c r="I371" s="18"/>
      <c r="J371" s="18"/>
      <c r="K371" s="18"/>
      <c r="L371" s="18"/>
      <c r="M371" s="18"/>
      <c r="N371" s="18"/>
      <c r="O371" s="18"/>
      <c r="P371" s="18"/>
      <c r="Q371" s="18"/>
      <c r="R371" s="18"/>
      <c r="S371" s="18"/>
      <c r="T371" s="18"/>
      <c r="U371" s="18"/>
      <c r="V371" s="18"/>
      <c r="W371" s="18"/>
      <c r="X371" s="18"/>
      <c r="Y371" s="18"/>
      <c r="Z371" s="18"/>
    </row>
    <row r="372" spans="1:26" ht="14.25" customHeight="1">
      <c r="A372" s="18"/>
      <c r="B372" s="18"/>
      <c r="C372" s="17"/>
      <c r="D372" s="17"/>
      <c r="E372" s="17"/>
      <c r="F372" s="17"/>
      <c r="G372" s="17"/>
      <c r="H372" s="18"/>
      <c r="I372" s="18"/>
      <c r="J372" s="18"/>
      <c r="K372" s="18"/>
      <c r="L372" s="18"/>
      <c r="M372" s="18"/>
      <c r="N372" s="18"/>
      <c r="O372" s="18"/>
      <c r="P372" s="18"/>
      <c r="Q372" s="18"/>
      <c r="R372" s="18"/>
      <c r="S372" s="18"/>
      <c r="T372" s="18"/>
      <c r="U372" s="18"/>
      <c r="V372" s="18"/>
      <c r="W372" s="18"/>
      <c r="X372" s="18"/>
      <c r="Y372" s="18"/>
      <c r="Z372" s="18"/>
    </row>
    <row r="373" spans="1:26" ht="14.25" customHeight="1">
      <c r="A373" s="18"/>
      <c r="B373" s="18"/>
      <c r="C373" s="17"/>
      <c r="D373" s="17"/>
      <c r="E373" s="17"/>
      <c r="F373" s="17"/>
      <c r="G373" s="17"/>
      <c r="H373" s="18"/>
      <c r="I373" s="18"/>
      <c r="J373" s="18"/>
      <c r="K373" s="18"/>
      <c r="L373" s="18"/>
      <c r="M373" s="18"/>
      <c r="N373" s="18"/>
      <c r="O373" s="18"/>
      <c r="P373" s="18"/>
      <c r="Q373" s="18"/>
      <c r="R373" s="18"/>
      <c r="S373" s="18"/>
      <c r="T373" s="18"/>
      <c r="U373" s="18"/>
      <c r="V373" s="18"/>
      <c r="W373" s="18"/>
      <c r="X373" s="18"/>
      <c r="Y373" s="18"/>
      <c r="Z373" s="18"/>
    </row>
    <row r="374" spans="1:26" ht="14.25" customHeight="1">
      <c r="A374" s="18"/>
      <c r="B374" s="18"/>
      <c r="C374" s="17"/>
      <c r="D374" s="17"/>
      <c r="E374" s="17"/>
      <c r="F374" s="17"/>
      <c r="G374" s="17"/>
      <c r="H374" s="18"/>
      <c r="I374" s="18"/>
      <c r="J374" s="18"/>
      <c r="K374" s="18"/>
      <c r="L374" s="18"/>
      <c r="M374" s="18"/>
      <c r="N374" s="18"/>
      <c r="O374" s="18"/>
      <c r="P374" s="18"/>
      <c r="Q374" s="18"/>
      <c r="R374" s="18"/>
      <c r="S374" s="18"/>
      <c r="T374" s="18"/>
      <c r="U374" s="18"/>
      <c r="V374" s="18"/>
      <c r="W374" s="18"/>
      <c r="X374" s="18"/>
      <c r="Y374" s="18"/>
      <c r="Z374" s="18"/>
    </row>
    <row r="375" spans="1:26" ht="14.25" customHeight="1">
      <c r="A375" s="18"/>
      <c r="B375" s="18"/>
      <c r="C375" s="17"/>
      <c r="D375" s="17"/>
      <c r="E375" s="17"/>
      <c r="F375" s="17"/>
      <c r="G375" s="17"/>
      <c r="H375" s="18"/>
      <c r="I375" s="18"/>
      <c r="J375" s="18"/>
      <c r="K375" s="18"/>
      <c r="L375" s="18"/>
      <c r="M375" s="18"/>
      <c r="N375" s="18"/>
      <c r="O375" s="18"/>
      <c r="P375" s="18"/>
      <c r="Q375" s="18"/>
      <c r="R375" s="18"/>
      <c r="S375" s="18"/>
      <c r="T375" s="18"/>
      <c r="U375" s="18"/>
      <c r="V375" s="18"/>
      <c r="W375" s="18"/>
      <c r="X375" s="18"/>
      <c r="Y375" s="18"/>
      <c r="Z375" s="18"/>
    </row>
    <row r="376" spans="1:26" ht="14.25" customHeight="1">
      <c r="A376" s="18"/>
      <c r="B376" s="18"/>
      <c r="C376" s="17"/>
      <c r="D376" s="17"/>
      <c r="E376" s="17"/>
      <c r="F376" s="17"/>
      <c r="G376" s="17"/>
      <c r="H376" s="18"/>
      <c r="I376" s="18"/>
      <c r="J376" s="18"/>
      <c r="K376" s="18"/>
      <c r="L376" s="18"/>
      <c r="M376" s="18"/>
      <c r="N376" s="18"/>
      <c r="O376" s="18"/>
      <c r="P376" s="18"/>
      <c r="Q376" s="18"/>
      <c r="R376" s="18"/>
      <c r="S376" s="18"/>
      <c r="T376" s="18"/>
      <c r="U376" s="18"/>
      <c r="V376" s="18"/>
      <c r="W376" s="18"/>
      <c r="X376" s="18"/>
      <c r="Y376" s="18"/>
      <c r="Z376" s="18"/>
    </row>
    <row r="377" spans="1:26" ht="14.25" customHeight="1">
      <c r="A377" s="18"/>
      <c r="B377" s="18"/>
      <c r="C377" s="17"/>
      <c r="D377" s="17"/>
      <c r="E377" s="17"/>
      <c r="F377" s="17"/>
      <c r="G377" s="17"/>
      <c r="H377" s="18"/>
      <c r="I377" s="18"/>
      <c r="J377" s="18"/>
      <c r="K377" s="18"/>
      <c r="L377" s="18"/>
      <c r="M377" s="18"/>
      <c r="N377" s="18"/>
      <c r="O377" s="18"/>
      <c r="P377" s="18"/>
      <c r="Q377" s="18"/>
      <c r="R377" s="18"/>
      <c r="S377" s="18"/>
      <c r="T377" s="18"/>
      <c r="U377" s="18"/>
      <c r="V377" s="18"/>
      <c r="W377" s="18"/>
      <c r="X377" s="18"/>
      <c r="Y377" s="18"/>
      <c r="Z377" s="18"/>
    </row>
    <row r="378" spans="1:26" ht="14.25" customHeight="1">
      <c r="A378" s="18"/>
      <c r="B378" s="18"/>
      <c r="C378" s="17"/>
      <c r="D378" s="17"/>
      <c r="E378" s="17"/>
      <c r="F378" s="17"/>
      <c r="G378" s="17"/>
      <c r="H378" s="18"/>
      <c r="I378" s="18"/>
      <c r="J378" s="18"/>
      <c r="K378" s="18"/>
      <c r="L378" s="18"/>
      <c r="M378" s="18"/>
      <c r="N378" s="18"/>
      <c r="O378" s="18"/>
      <c r="P378" s="18"/>
      <c r="Q378" s="18"/>
      <c r="R378" s="18"/>
      <c r="S378" s="18"/>
      <c r="T378" s="18"/>
      <c r="U378" s="18"/>
      <c r="V378" s="18"/>
      <c r="W378" s="18"/>
      <c r="X378" s="18"/>
      <c r="Y378" s="18"/>
      <c r="Z378" s="18"/>
    </row>
    <row r="379" spans="1:26" ht="14.25" customHeight="1">
      <c r="A379" s="18"/>
      <c r="B379" s="18"/>
      <c r="C379" s="17"/>
      <c r="D379" s="17"/>
      <c r="E379" s="17"/>
      <c r="F379" s="17"/>
      <c r="G379" s="17"/>
      <c r="H379" s="18"/>
      <c r="I379" s="18"/>
      <c r="J379" s="18"/>
      <c r="K379" s="18"/>
      <c r="L379" s="18"/>
      <c r="M379" s="18"/>
      <c r="N379" s="18"/>
      <c r="O379" s="18"/>
      <c r="P379" s="18"/>
      <c r="Q379" s="18"/>
      <c r="R379" s="18"/>
      <c r="S379" s="18"/>
      <c r="T379" s="18"/>
      <c r="U379" s="18"/>
      <c r="V379" s="18"/>
      <c r="W379" s="18"/>
      <c r="X379" s="18"/>
      <c r="Y379" s="18"/>
      <c r="Z379" s="18"/>
    </row>
    <row r="380" spans="1:26" ht="14.25" customHeight="1">
      <c r="A380" s="18"/>
      <c r="B380" s="18"/>
      <c r="C380" s="17"/>
      <c r="D380" s="17"/>
      <c r="E380" s="17"/>
      <c r="F380" s="17"/>
      <c r="G380" s="17"/>
      <c r="H380" s="18"/>
      <c r="I380" s="18"/>
      <c r="J380" s="18"/>
      <c r="K380" s="18"/>
      <c r="L380" s="18"/>
      <c r="M380" s="18"/>
      <c r="N380" s="18"/>
      <c r="O380" s="18"/>
      <c r="P380" s="18"/>
      <c r="Q380" s="18"/>
      <c r="R380" s="18"/>
      <c r="S380" s="18"/>
      <c r="T380" s="18"/>
      <c r="U380" s="18"/>
      <c r="V380" s="18"/>
      <c r="W380" s="18"/>
      <c r="X380" s="18"/>
      <c r="Y380" s="18"/>
      <c r="Z380" s="18"/>
    </row>
    <row r="381" spans="1:26" ht="14.25" customHeight="1">
      <c r="A381" s="18"/>
      <c r="B381" s="18"/>
      <c r="C381" s="17"/>
      <c r="D381" s="17"/>
      <c r="E381" s="17"/>
      <c r="F381" s="17"/>
      <c r="G381" s="17"/>
      <c r="H381" s="18"/>
      <c r="I381" s="18"/>
      <c r="J381" s="18"/>
      <c r="K381" s="18"/>
      <c r="L381" s="18"/>
      <c r="M381" s="18"/>
      <c r="N381" s="18"/>
      <c r="O381" s="18"/>
      <c r="P381" s="18"/>
      <c r="Q381" s="18"/>
      <c r="R381" s="18"/>
      <c r="S381" s="18"/>
      <c r="T381" s="18"/>
      <c r="U381" s="18"/>
      <c r="V381" s="18"/>
      <c r="W381" s="18"/>
      <c r="X381" s="18"/>
      <c r="Y381" s="18"/>
      <c r="Z381" s="18"/>
    </row>
    <row r="382" spans="1:26" ht="14.25" customHeight="1">
      <c r="A382" s="18"/>
      <c r="B382" s="18"/>
      <c r="C382" s="17"/>
      <c r="D382" s="17"/>
      <c r="E382" s="17"/>
      <c r="F382" s="17"/>
      <c r="G382" s="17"/>
      <c r="H382" s="18"/>
      <c r="I382" s="18"/>
      <c r="J382" s="18"/>
      <c r="K382" s="18"/>
      <c r="L382" s="18"/>
      <c r="M382" s="18"/>
      <c r="N382" s="18"/>
      <c r="O382" s="18"/>
      <c r="P382" s="18"/>
      <c r="Q382" s="18"/>
      <c r="R382" s="18"/>
      <c r="S382" s="18"/>
      <c r="T382" s="18"/>
      <c r="U382" s="18"/>
      <c r="V382" s="18"/>
      <c r="W382" s="18"/>
      <c r="X382" s="18"/>
      <c r="Y382" s="18"/>
      <c r="Z382" s="18"/>
    </row>
    <row r="383" spans="1:26" ht="14.25" customHeight="1">
      <c r="A383" s="18"/>
      <c r="B383" s="18"/>
      <c r="C383" s="17"/>
      <c r="D383" s="17"/>
      <c r="E383" s="17"/>
      <c r="F383" s="17"/>
      <c r="G383" s="17"/>
      <c r="H383" s="18"/>
      <c r="I383" s="18"/>
      <c r="J383" s="18"/>
      <c r="K383" s="18"/>
      <c r="L383" s="18"/>
      <c r="M383" s="18"/>
      <c r="N383" s="18"/>
      <c r="O383" s="18"/>
      <c r="P383" s="18"/>
      <c r="Q383" s="18"/>
      <c r="R383" s="18"/>
      <c r="S383" s="18"/>
      <c r="T383" s="18"/>
      <c r="U383" s="18"/>
      <c r="V383" s="18"/>
      <c r="W383" s="18"/>
      <c r="X383" s="18"/>
      <c r="Y383" s="18"/>
      <c r="Z383" s="18"/>
    </row>
    <row r="384" spans="1:26" ht="14.25" customHeight="1">
      <c r="A384" s="18"/>
      <c r="B384" s="18"/>
      <c r="C384" s="17"/>
      <c r="D384" s="17"/>
      <c r="E384" s="17"/>
      <c r="F384" s="17"/>
      <c r="G384" s="17"/>
      <c r="H384" s="18"/>
      <c r="I384" s="18"/>
      <c r="J384" s="18"/>
      <c r="K384" s="18"/>
      <c r="L384" s="18"/>
      <c r="M384" s="18"/>
      <c r="N384" s="18"/>
      <c r="O384" s="18"/>
      <c r="P384" s="18"/>
      <c r="Q384" s="18"/>
      <c r="R384" s="18"/>
      <c r="S384" s="18"/>
      <c r="T384" s="18"/>
      <c r="U384" s="18"/>
      <c r="V384" s="18"/>
      <c r="W384" s="18"/>
      <c r="X384" s="18"/>
      <c r="Y384" s="18"/>
      <c r="Z384" s="18"/>
    </row>
    <row r="385" spans="1:26" ht="14.25" customHeight="1">
      <c r="A385" s="18"/>
      <c r="B385" s="18"/>
      <c r="C385" s="17"/>
      <c r="D385" s="17"/>
      <c r="E385" s="17"/>
      <c r="F385" s="17"/>
      <c r="G385" s="17"/>
      <c r="H385" s="18"/>
      <c r="I385" s="18"/>
      <c r="J385" s="18"/>
      <c r="K385" s="18"/>
      <c r="L385" s="18"/>
      <c r="M385" s="18"/>
      <c r="N385" s="18"/>
      <c r="O385" s="18"/>
      <c r="P385" s="18"/>
      <c r="Q385" s="18"/>
      <c r="R385" s="18"/>
      <c r="S385" s="18"/>
      <c r="T385" s="18"/>
      <c r="U385" s="18"/>
      <c r="V385" s="18"/>
      <c r="W385" s="18"/>
      <c r="X385" s="18"/>
      <c r="Y385" s="18"/>
      <c r="Z385" s="18"/>
    </row>
    <row r="386" spans="1:26" ht="14.25" customHeight="1">
      <c r="A386" s="18"/>
      <c r="B386" s="18"/>
      <c r="C386" s="17"/>
      <c r="D386" s="17"/>
      <c r="E386" s="17"/>
      <c r="F386" s="17"/>
      <c r="G386" s="17"/>
      <c r="H386" s="18"/>
      <c r="I386" s="18"/>
      <c r="J386" s="18"/>
      <c r="K386" s="18"/>
      <c r="L386" s="18"/>
      <c r="M386" s="18"/>
      <c r="N386" s="18"/>
      <c r="O386" s="18"/>
      <c r="P386" s="18"/>
      <c r="Q386" s="18"/>
      <c r="R386" s="18"/>
      <c r="S386" s="18"/>
      <c r="T386" s="18"/>
      <c r="U386" s="18"/>
      <c r="V386" s="18"/>
      <c r="W386" s="18"/>
      <c r="X386" s="18"/>
      <c r="Y386" s="18"/>
      <c r="Z386" s="18"/>
    </row>
    <row r="387" spans="1:26" ht="14.25" customHeight="1">
      <c r="A387" s="18"/>
      <c r="B387" s="18"/>
      <c r="C387" s="17"/>
      <c r="D387" s="17"/>
      <c r="E387" s="17"/>
      <c r="F387" s="17"/>
      <c r="G387" s="17"/>
      <c r="H387" s="18"/>
      <c r="I387" s="18"/>
      <c r="J387" s="18"/>
      <c r="K387" s="18"/>
      <c r="L387" s="18"/>
      <c r="M387" s="18"/>
      <c r="N387" s="18"/>
      <c r="O387" s="18"/>
      <c r="P387" s="18"/>
      <c r="Q387" s="18"/>
      <c r="R387" s="18"/>
      <c r="S387" s="18"/>
      <c r="T387" s="18"/>
      <c r="U387" s="18"/>
      <c r="V387" s="18"/>
      <c r="W387" s="18"/>
      <c r="X387" s="18"/>
      <c r="Y387" s="18"/>
      <c r="Z387" s="18"/>
    </row>
    <row r="388" spans="1:26" ht="14.25" customHeight="1">
      <c r="A388" s="18"/>
      <c r="B388" s="18"/>
      <c r="C388" s="17"/>
      <c r="D388" s="17"/>
      <c r="E388" s="17"/>
      <c r="F388" s="17"/>
      <c r="G388" s="17"/>
      <c r="H388" s="18"/>
      <c r="I388" s="18"/>
      <c r="J388" s="18"/>
      <c r="K388" s="18"/>
      <c r="L388" s="18"/>
      <c r="M388" s="18"/>
      <c r="N388" s="18"/>
      <c r="O388" s="18"/>
      <c r="P388" s="18"/>
      <c r="Q388" s="18"/>
      <c r="R388" s="18"/>
      <c r="S388" s="18"/>
      <c r="T388" s="18"/>
      <c r="U388" s="18"/>
      <c r="V388" s="18"/>
      <c r="W388" s="18"/>
      <c r="X388" s="18"/>
      <c r="Y388" s="18"/>
      <c r="Z388" s="18"/>
    </row>
    <row r="389" spans="1:26" ht="14.25" customHeight="1">
      <c r="A389" s="18"/>
      <c r="B389" s="18"/>
      <c r="C389" s="17"/>
      <c r="D389" s="17"/>
      <c r="E389" s="17"/>
      <c r="F389" s="17"/>
      <c r="G389" s="17"/>
      <c r="H389" s="18"/>
      <c r="I389" s="18"/>
      <c r="J389" s="18"/>
      <c r="K389" s="18"/>
      <c r="L389" s="18"/>
      <c r="M389" s="18"/>
      <c r="N389" s="18"/>
      <c r="O389" s="18"/>
      <c r="P389" s="18"/>
      <c r="Q389" s="18"/>
      <c r="R389" s="18"/>
      <c r="S389" s="18"/>
      <c r="T389" s="18"/>
      <c r="U389" s="18"/>
      <c r="V389" s="18"/>
      <c r="W389" s="18"/>
      <c r="X389" s="18"/>
      <c r="Y389" s="18"/>
      <c r="Z389" s="18"/>
    </row>
    <row r="390" spans="1:26" ht="14.25" customHeight="1">
      <c r="A390" s="18"/>
      <c r="B390" s="18"/>
      <c r="C390" s="17"/>
      <c r="D390" s="17"/>
      <c r="E390" s="17"/>
      <c r="F390" s="17"/>
      <c r="G390" s="17"/>
      <c r="H390" s="18"/>
      <c r="I390" s="18"/>
      <c r="J390" s="18"/>
      <c r="K390" s="18"/>
      <c r="L390" s="18"/>
      <c r="M390" s="18"/>
      <c r="N390" s="18"/>
      <c r="O390" s="18"/>
      <c r="P390" s="18"/>
      <c r="Q390" s="18"/>
      <c r="R390" s="18"/>
      <c r="S390" s="18"/>
      <c r="T390" s="18"/>
      <c r="U390" s="18"/>
      <c r="V390" s="18"/>
      <c r="W390" s="18"/>
      <c r="X390" s="18"/>
      <c r="Y390" s="18"/>
      <c r="Z390" s="18"/>
    </row>
    <row r="391" spans="1:26" ht="14.25" customHeight="1">
      <c r="A391" s="18"/>
      <c r="B391" s="18"/>
      <c r="C391" s="17"/>
      <c r="D391" s="17"/>
      <c r="E391" s="17"/>
      <c r="F391" s="17"/>
      <c r="G391" s="17"/>
      <c r="H391" s="18"/>
      <c r="I391" s="18"/>
      <c r="J391" s="18"/>
      <c r="K391" s="18"/>
      <c r="L391" s="18"/>
      <c r="M391" s="18"/>
      <c r="N391" s="18"/>
      <c r="O391" s="18"/>
      <c r="P391" s="18"/>
      <c r="Q391" s="18"/>
      <c r="R391" s="18"/>
      <c r="S391" s="18"/>
      <c r="T391" s="18"/>
      <c r="U391" s="18"/>
      <c r="V391" s="18"/>
      <c r="W391" s="18"/>
      <c r="X391" s="18"/>
      <c r="Y391" s="18"/>
      <c r="Z391" s="18"/>
    </row>
    <row r="392" spans="1:26" ht="14.25" customHeight="1">
      <c r="A392" s="18"/>
      <c r="B392" s="18"/>
      <c r="C392" s="17"/>
      <c r="D392" s="17"/>
      <c r="E392" s="17"/>
      <c r="F392" s="17"/>
      <c r="G392" s="17"/>
      <c r="H392" s="18"/>
      <c r="I392" s="18"/>
      <c r="J392" s="18"/>
      <c r="K392" s="18"/>
      <c r="L392" s="18"/>
      <c r="M392" s="18"/>
      <c r="N392" s="18"/>
      <c r="O392" s="18"/>
      <c r="P392" s="18"/>
      <c r="Q392" s="18"/>
      <c r="R392" s="18"/>
      <c r="S392" s="18"/>
      <c r="T392" s="18"/>
      <c r="U392" s="18"/>
      <c r="V392" s="18"/>
      <c r="W392" s="18"/>
      <c r="X392" s="18"/>
      <c r="Y392" s="18"/>
      <c r="Z392" s="18"/>
    </row>
    <row r="393" spans="1:26" ht="14.25" customHeight="1">
      <c r="A393" s="18"/>
      <c r="B393" s="18"/>
      <c r="C393" s="17"/>
      <c r="D393" s="17"/>
      <c r="E393" s="17"/>
      <c r="F393" s="17"/>
      <c r="G393" s="17"/>
      <c r="H393" s="18"/>
      <c r="I393" s="18"/>
      <c r="J393" s="18"/>
      <c r="K393" s="18"/>
      <c r="L393" s="18"/>
      <c r="M393" s="18"/>
      <c r="N393" s="18"/>
      <c r="O393" s="18"/>
      <c r="P393" s="18"/>
      <c r="Q393" s="18"/>
      <c r="R393" s="18"/>
      <c r="S393" s="18"/>
      <c r="T393" s="18"/>
      <c r="U393" s="18"/>
      <c r="V393" s="18"/>
      <c r="W393" s="18"/>
      <c r="X393" s="18"/>
      <c r="Y393" s="18"/>
      <c r="Z393" s="18"/>
    </row>
    <row r="394" spans="1:26" ht="14.25" customHeight="1">
      <c r="A394" s="18"/>
      <c r="B394" s="18"/>
      <c r="C394" s="17"/>
      <c r="D394" s="17"/>
      <c r="E394" s="17"/>
      <c r="F394" s="17"/>
      <c r="G394" s="17"/>
      <c r="H394" s="18"/>
      <c r="I394" s="18"/>
      <c r="J394" s="18"/>
      <c r="K394" s="18"/>
      <c r="L394" s="18"/>
      <c r="M394" s="18"/>
      <c r="N394" s="18"/>
      <c r="O394" s="18"/>
      <c r="P394" s="18"/>
      <c r="Q394" s="18"/>
      <c r="R394" s="18"/>
      <c r="S394" s="18"/>
      <c r="T394" s="18"/>
      <c r="U394" s="18"/>
      <c r="V394" s="18"/>
      <c r="W394" s="18"/>
      <c r="X394" s="18"/>
      <c r="Y394" s="18"/>
      <c r="Z394" s="18"/>
    </row>
    <row r="395" spans="1:26" ht="14.25" customHeight="1">
      <c r="A395" s="18"/>
      <c r="B395" s="18"/>
      <c r="C395" s="17"/>
      <c r="D395" s="17"/>
      <c r="E395" s="17"/>
      <c r="F395" s="17"/>
      <c r="G395" s="17"/>
      <c r="H395" s="18"/>
      <c r="I395" s="18"/>
      <c r="J395" s="18"/>
      <c r="K395" s="18"/>
      <c r="L395" s="18"/>
      <c r="M395" s="18"/>
      <c r="N395" s="18"/>
      <c r="O395" s="18"/>
      <c r="P395" s="18"/>
      <c r="Q395" s="18"/>
      <c r="R395" s="18"/>
      <c r="S395" s="18"/>
      <c r="T395" s="18"/>
      <c r="U395" s="18"/>
      <c r="V395" s="18"/>
      <c r="W395" s="18"/>
      <c r="X395" s="18"/>
      <c r="Y395" s="18"/>
      <c r="Z395" s="18"/>
    </row>
    <row r="396" spans="1:26" ht="14.25" customHeight="1">
      <c r="A396" s="18"/>
      <c r="B396" s="18"/>
      <c r="C396" s="17"/>
      <c r="D396" s="17"/>
      <c r="E396" s="17"/>
      <c r="F396" s="17"/>
      <c r="G396" s="17"/>
      <c r="H396" s="18"/>
      <c r="I396" s="18"/>
      <c r="J396" s="18"/>
      <c r="K396" s="18"/>
      <c r="L396" s="18"/>
      <c r="M396" s="18"/>
      <c r="N396" s="18"/>
      <c r="O396" s="18"/>
      <c r="P396" s="18"/>
      <c r="Q396" s="18"/>
      <c r="R396" s="18"/>
      <c r="S396" s="18"/>
      <c r="T396" s="18"/>
      <c r="U396" s="18"/>
      <c r="V396" s="18"/>
      <c r="W396" s="18"/>
      <c r="X396" s="18"/>
      <c r="Y396" s="18"/>
      <c r="Z396" s="18"/>
    </row>
    <row r="397" spans="1:26" ht="14.25" customHeight="1">
      <c r="A397" s="18"/>
      <c r="B397" s="18"/>
      <c r="C397" s="17"/>
      <c r="D397" s="17"/>
      <c r="E397" s="17"/>
      <c r="F397" s="17"/>
      <c r="G397" s="17"/>
      <c r="H397" s="18"/>
      <c r="I397" s="18"/>
      <c r="J397" s="18"/>
      <c r="K397" s="18"/>
      <c r="L397" s="18"/>
      <c r="M397" s="18"/>
      <c r="N397" s="18"/>
      <c r="O397" s="18"/>
      <c r="P397" s="18"/>
      <c r="Q397" s="18"/>
      <c r="R397" s="18"/>
      <c r="S397" s="18"/>
      <c r="T397" s="18"/>
      <c r="U397" s="18"/>
      <c r="V397" s="18"/>
      <c r="W397" s="18"/>
      <c r="X397" s="18"/>
      <c r="Y397" s="18"/>
      <c r="Z397" s="18"/>
    </row>
    <row r="398" spans="1:26" ht="14.25" customHeight="1">
      <c r="A398" s="18"/>
      <c r="B398" s="18"/>
      <c r="C398" s="17"/>
      <c r="D398" s="17"/>
      <c r="E398" s="17"/>
      <c r="F398" s="17"/>
      <c r="G398" s="17"/>
      <c r="H398" s="18"/>
      <c r="I398" s="18"/>
      <c r="J398" s="18"/>
      <c r="K398" s="18"/>
      <c r="L398" s="18"/>
      <c r="M398" s="18"/>
      <c r="N398" s="18"/>
      <c r="O398" s="18"/>
      <c r="P398" s="18"/>
      <c r="Q398" s="18"/>
      <c r="R398" s="18"/>
      <c r="S398" s="18"/>
      <c r="T398" s="18"/>
      <c r="U398" s="18"/>
      <c r="V398" s="18"/>
      <c r="W398" s="18"/>
      <c r="X398" s="18"/>
      <c r="Y398" s="18"/>
      <c r="Z398" s="18"/>
    </row>
    <row r="399" spans="1:26" ht="14.25" customHeight="1">
      <c r="A399" s="18"/>
      <c r="B399" s="18"/>
      <c r="C399" s="17"/>
      <c r="D399" s="17"/>
      <c r="E399" s="17"/>
      <c r="F399" s="17"/>
      <c r="G399" s="17"/>
      <c r="H399" s="18"/>
      <c r="I399" s="18"/>
      <c r="J399" s="18"/>
      <c r="K399" s="18"/>
      <c r="L399" s="18"/>
      <c r="M399" s="18"/>
      <c r="N399" s="18"/>
      <c r="O399" s="18"/>
      <c r="P399" s="18"/>
      <c r="Q399" s="18"/>
      <c r="R399" s="18"/>
      <c r="S399" s="18"/>
      <c r="T399" s="18"/>
      <c r="U399" s="18"/>
      <c r="V399" s="18"/>
      <c r="W399" s="18"/>
      <c r="X399" s="18"/>
      <c r="Y399" s="18"/>
      <c r="Z399" s="18"/>
    </row>
    <row r="400" spans="1:26" ht="14.25" customHeight="1">
      <c r="A400" s="18"/>
      <c r="B400" s="18"/>
      <c r="C400" s="17"/>
      <c r="D400" s="17"/>
      <c r="E400" s="17"/>
      <c r="F400" s="17"/>
      <c r="G400" s="17"/>
      <c r="H400" s="18"/>
      <c r="I400" s="18"/>
      <c r="J400" s="18"/>
      <c r="K400" s="18"/>
      <c r="L400" s="18"/>
      <c r="M400" s="18"/>
      <c r="N400" s="18"/>
      <c r="O400" s="18"/>
      <c r="P400" s="18"/>
      <c r="Q400" s="18"/>
      <c r="R400" s="18"/>
      <c r="S400" s="18"/>
      <c r="T400" s="18"/>
      <c r="U400" s="18"/>
      <c r="V400" s="18"/>
      <c r="W400" s="18"/>
      <c r="X400" s="18"/>
      <c r="Y400" s="18"/>
      <c r="Z400" s="18"/>
    </row>
    <row r="401" spans="1:26" ht="14.25" customHeight="1">
      <c r="A401" s="18"/>
      <c r="B401" s="18"/>
      <c r="C401" s="17"/>
      <c r="D401" s="17"/>
      <c r="E401" s="17"/>
      <c r="F401" s="17"/>
      <c r="G401" s="17"/>
      <c r="H401" s="18"/>
      <c r="I401" s="18"/>
      <c r="J401" s="18"/>
      <c r="K401" s="18"/>
      <c r="L401" s="18"/>
      <c r="M401" s="18"/>
      <c r="N401" s="18"/>
      <c r="O401" s="18"/>
      <c r="P401" s="18"/>
      <c r="Q401" s="18"/>
      <c r="R401" s="18"/>
      <c r="S401" s="18"/>
      <c r="T401" s="18"/>
      <c r="U401" s="18"/>
      <c r="V401" s="18"/>
      <c r="W401" s="18"/>
      <c r="X401" s="18"/>
      <c r="Y401" s="18"/>
      <c r="Z401" s="18"/>
    </row>
    <row r="402" spans="1:26" ht="14.25" customHeight="1">
      <c r="A402" s="18"/>
      <c r="B402" s="18"/>
      <c r="C402" s="17"/>
      <c r="D402" s="17"/>
      <c r="E402" s="17"/>
      <c r="F402" s="17"/>
      <c r="G402" s="17"/>
      <c r="H402" s="18"/>
      <c r="I402" s="18"/>
      <c r="J402" s="18"/>
      <c r="K402" s="18"/>
      <c r="L402" s="18"/>
      <c r="M402" s="18"/>
      <c r="N402" s="18"/>
      <c r="O402" s="18"/>
      <c r="P402" s="18"/>
      <c r="Q402" s="18"/>
      <c r="R402" s="18"/>
      <c r="S402" s="18"/>
      <c r="T402" s="18"/>
      <c r="U402" s="18"/>
      <c r="V402" s="18"/>
      <c r="W402" s="18"/>
      <c r="X402" s="18"/>
      <c r="Y402" s="18"/>
      <c r="Z402" s="18"/>
    </row>
    <row r="403" spans="1:26" ht="14.25" customHeight="1">
      <c r="A403" s="18"/>
      <c r="B403" s="18"/>
      <c r="C403" s="17"/>
      <c r="D403" s="17"/>
      <c r="E403" s="17"/>
      <c r="F403" s="17"/>
      <c r="G403" s="17"/>
      <c r="H403" s="18"/>
      <c r="I403" s="18"/>
      <c r="J403" s="18"/>
      <c r="K403" s="18"/>
      <c r="L403" s="18"/>
      <c r="M403" s="18"/>
      <c r="N403" s="18"/>
      <c r="O403" s="18"/>
      <c r="P403" s="18"/>
      <c r="Q403" s="18"/>
      <c r="R403" s="18"/>
      <c r="S403" s="18"/>
      <c r="T403" s="18"/>
      <c r="U403" s="18"/>
      <c r="V403" s="18"/>
      <c r="W403" s="18"/>
      <c r="X403" s="18"/>
      <c r="Y403" s="18"/>
      <c r="Z403" s="18"/>
    </row>
    <row r="404" spans="1:26" ht="14.25" customHeight="1">
      <c r="A404" s="18"/>
      <c r="B404" s="18"/>
      <c r="C404" s="17"/>
      <c r="D404" s="17"/>
      <c r="E404" s="17"/>
      <c r="F404" s="17"/>
      <c r="G404" s="17"/>
      <c r="H404" s="18"/>
      <c r="I404" s="18"/>
      <c r="J404" s="18"/>
      <c r="K404" s="18"/>
      <c r="L404" s="18"/>
      <c r="M404" s="18"/>
      <c r="N404" s="18"/>
      <c r="O404" s="18"/>
      <c r="P404" s="18"/>
      <c r="Q404" s="18"/>
      <c r="R404" s="18"/>
      <c r="S404" s="18"/>
      <c r="T404" s="18"/>
      <c r="U404" s="18"/>
      <c r="V404" s="18"/>
      <c r="W404" s="18"/>
      <c r="X404" s="18"/>
      <c r="Y404" s="18"/>
      <c r="Z404" s="18"/>
    </row>
    <row r="405" spans="1:26" ht="14.25" customHeight="1">
      <c r="A405" s="18"/>
      <c r="B405" s="18"/>
      <c r="C405" s="17"/>
      <c r="D405" s="17"/>
      <c r="E405" s="17"/>
      <c r="F405" s="17"/>
      <c r="G405" s="17"/>
      <c r="H405" s="18"/>
      <c r="I405" s="18"/>
      <c r="J405" s="18"/>
      <c r="K405" s="18"/>
      <c r="L405" s="18"/>
      <c r="M405" s="18"/>
      <c r="N405" s="18"/>
      <c r="O405" s="18"/>
      <c r="P405" s="18"/>
      <c r="Q405" s="18"/>
      <c r="R405" s="18"/>
      <c r="S405" s="18"/>
      <c r="T405" s="18"/>
      <c r="U405" s="18"/>
      <c r="V405" s="18"/>
      <c r="W405" s="18"/>
      <c r="X405" s="18"/>
      <c r="Y405" s="18"/>
      <c r="Z405" s="18"/>
    </row>
    <row r="406" spans="1:26" ht="14.25" customHeight="1">
      <c r="A406" s="18"/>
      <c r="B406" s="18"/>
      <c r="C406" s="17"/>
      <c r="D406" s="17"/>
      <c r="E406" s="17"/>
      <c r="F406" s="17"/>
      <c r="G406" s="17"/>
      <c r="H406" s="18"/>
      <c r="I406" s="18"/>
      <c r="J406" s="18"/>
      <c r="K406" s="18"/>
      <c r="L406" s="18"/>
      <c r="M406" s="18"/>
      <c r="N406" s="18"/>
      <c r="O406" s="18"/>
      <c r="P406" s="18"/>
      <c r="Q406" s="18"/>
      <c r="R406" s="18"/>
      <c r="S406" s="18"/>
      <c r="T406" s="18"/>
      <c r="U406" s="18"/>
      <c r="V406" s="18"/>
      <c r="W406" s="18"/>
      <c r="X406" s="18"/>
      <c r="Y406" s="18"/>
      <c r="Z406" s="18"/>
    </row>
    <row r="407" spans="1:26" ht="14.25" customHeight="1">
      <c r="A407" s="18"/>
      <c r="B407" s="18"/>
      <c r="C407" s="17"/>
      <c r="D407" s="17"/>
      <c r="E407" s="17"/>
      <c r="F407" s="17"/>
      <c r="G407" s="17"/>
      <c r="H407" s="18"/>
      <c r="I407" s="18"/>
      <c r="J407" s="18"/>
      <c r="K407" s="18"/>
      <c r="L407" s="18"/>
      <c r="M407" s="18"/>
      <c r="N407" s="18"/>
      <c r="O407" s="18"/>
      <c r="P407" s="18"/>
      <c r="Q407" s="18"/>
      <c r="R407" s="18"/>
      <c r="S407" s="18"/>
      <c r="T407" s="18"/>
      <c r="U407" s="18"/>
      <c r="V407" s="18"/>
      <c r="W407" s="18"/>
      <c r="X407" s="18"/>
      <c r="Y407" s="18"/>
      <c r="Z407" s="18"/>
    </row>
    <row r="408" spans="1:26" ht="14.25" customHeight="1">
      <c r="A408" s="18"/>
      <c r="B408" s="18"/>
      <c r="C408" s="17"/>
      <c r="D408" s="17"/>
      <c r="E408" s="17"/>
      <c r="F408" s="17"/>
      <c r="G408" s="17"/>
      <c r="H408" s="18"/>
      <c r="I408" s="18"/>
      <c r="J408" s="18"/>
      <c r="K408" s="18"/>
      <c r="L408" s="18"/>
      <c r="M408" s="18"/>
      <c r="N408" s="18"/>
      <c r="O408" s="18"/>
      <c r="P408" s="18"/>
      <c r="Q408" s="18"/>
      <c r="R408" s="18"/>
      <c r="S408" s="18"/>
      <c r="T408" s="18"/>
      <c r="U408" s="18"/>
      <c r="V408" s="18"/>
      <c r="W408" s="18"/>
      <c r="X408" s="18"/>
      <c r="Y408" s="18"/>
      <c r="Z408" s="18"/>
    </row>
    <row r="409" spans="1:26" ht="14.25" customHeight="1">
      <c r="A409" s="18"/>
      <c r="B409" s="18"/>
      <c r="C409" s="17"/>
      <c r="D409" s="17"/>
      <c r="E409" s="17"/>
      <c r="F409" s="17"/>
      <c r="G409" s="17"/>
      <c r="H409" s="18"/>
      <c r="I409" s="18"/>
      <c r="J409" s="18"/>
      <c r="K409" s="18"/>
      <c r="L409" s="18"/>
      <c r="M409" s="18"/>
      <c r="N409" s="18"/>
      <c r="O409" s="18"/>
      <c r="P409" s="18"/>
      <c r="Q409" s="18"/>
      <c r="R409" s="18"/>
      <c r="S409" s="18"/>
      <c r="T409" s="18"/>
      <c r="U409" s="18"/>
      <c r="V409" s="18"/>
      <c r="W409" s="18"/>
      <c r="X409" s="18"/>
      <c r="Y409" s="18"/>
      <c r="Z409" s="18"/>
    </row>
    <row r="410" spans="1:26" ht="14.25" customHeight="1">
      <c r="A410" s="18"/>
      <c r="B410" s="18"/>
      <c r="C410" s="17"/>
      <c r="D410" s="17"/>
      <c r="E410" s="17"/>
      <c r="F410" s="17"/>
      <c r="G410" s="17"/>
      <c r="H410" s="18"/>
      <c r="I410" s="18"/>
      <c r="J410" s="18"/>
      <c r="K410" s="18"/>
      <c r="L410" s="18"/>
      <c r="M410" s="18"/>
      <c r="N410" s="18"/>
      <c r="O410" s="18"/>
      <c r="P410" s="18"/>
      <c r="Q410" s="18"/>
      <c r="R410" s="18"/>
      <c r="S410" s="18"/>
      <c r="T410" s="18"/>
      <c r="U410" s="18"/>
      <c r="V410" s="18"/>
      <c r="W410" s="18"/>
      <c r="X410" s="18"/>
      <c r="Y410" s="18"/>
      <c r="Z410" s="18"/>
    </row>
    <row r="411" spans="1:26" ht="14.25" customHeight="1">
      <c r="A411" s="18"/>
      <c r="B411" s="18"/>
      <c r="C411" s="17"/>
      <c r="D411" s="17"/>
      <c r="E411" s="17"/>
      <c r="F411" s="17"/>
      <c r="G411" s="17"/>
      <c r="H411" s="18"/>
      <c r="I411" s="18"/>
      <c r="J411" s="18"/>
      <c r="K411" s="18"/>
      <c r="L411" s="18"/>
      <c r="M411" s="18"/>
      <c r="N411" s="18"/>
      <c r="O411" s="18"/>
      <c r="P411" s="18"/>
      <c r="Q411" s="18"/>
      <c r="R411" s="18"/>
      <c r="S411" s="18"/>
      <c r="T411" s="18"/>
      <c r="U411" s="18"/>
      <c r="V411" s="18"/>
      <c r="W411" s="18"/>
      <c r="X411" s="18"/>
      <c r="Y411" s="18"/>
      <c r="Z411" s="18"/>
    </row>
    <row r="412" spans="1:26" ht="14.25" customHeight="1">
      <c r="A412" s="18"/>
      <c r="B412" s="18"/>
      <c r="C412" s="17"/>
      <c r="D412" s="17"/>
      <c r="E412" s="17"/>
      <c r="F412" s="17"/>
      <c r="G412" s="17"/>
      <c r="H412" s="18"/>
      <c r="I412" s="18"/>
      <c r="J412" s="18"/>
      <c r="K412" s="18"/>
      <c r="L412" s="18"/>
      <c r="M412" s="18"/>
      <c r="N412" s="18"/>
      <c r="O412" s="18"/>
      <c r="P412" s="18"/>
      <c r="Q412" s="18"/>
      <c r="R412" s="18"/>
      <c r="S412" s="18"/>
      <c r="T412" s="18"/>
      <c r="U412" s="18"/>
      <c r="V412" s="18"/>
      <c r="W412" s="18"/>
      <c r="X412" s="18"/>
      <c r="Y412" s="18"/>
      <c r="Z412" s="18"/>
    </row>
    <row r="413" spans="1:26" ht="14.25" customHeight="1">
      <c r="A413" s="18"/>
      <c r="B413" s="18"/>
      <c r="C413" s="17"/>
      <c r="D413" s="17"/>
      <c r="E413" s="17"/>
      <c r="F413" s="17"/>
      <c r="G413" s="17"/>
      <c r="H413" s="18"/>
      <c r="I413" s="18"/>
      <c r="J413" s="18"/>
      <c r="K413" s="18"/>
      <c r="L413" s="18"/>
      <c r="M413" s="18"/>
      <c r="N413" s="18"/>
      <c r="O413" s="18"/>
      <c r="P413" s="18"/>
      <c r="Q413" s="18"/>
      <c r="R413" s="18"/>
      <c r="S413" s="18"/>
      <c r="T413" s="18"/>
      <c r="U413" s="18"/>
      <c r="V413" s="18"/>
      <c r="W413" s="18"/>
      <c r="X413" s="18"/>
      <c r="Y413" s="18"/>
      <c r="Z413" s="18"/>
    </row>
    <row r="414" spans="1:26" ht="14.25" customHeight="1">
      <c r="A414" s="18"/>
      <c r="B414" s="18"/>
      <c r="C414" s="17"/>
      <c r="D414" s="17"/>
      <c r="E414" s="17"/>
      <c r="F414" s="17"/>
      <c r="G414" s="17"/>
      <c r="H414" s="18"/>
      <c r="I414" s="18"/>
      <c r="J414" s="18"/>
      <c r="K414" s="18"/>
      <c r="L414" s="18"/>
      <c r="M414" s="18"/>
      <c r="N414" s="18"/>
      <c r="O414" s="18"/>
      <c r="P414" s="18"/>
      <c r="Q414" s="18"/>
      <c r="R414" s="18"/>
      <c r="S414" s="18"/>
      <c r="T414" s="18"/>
      <c r="U414" s="18"/>
      <c r="V414" s="18"/>
      <c r="W414" s="18"/>
      <c r="X414" s="18"/>
      <c r="Y414" s="18"/>
      <c r="Z414" s="18"/>
    </row>
    <row r="415" spans="1:26" ht="14.25" customHeight="1">
      <c r="A415" s="18"/>
      <c r="B415" s="18"/>
      <c r="C415" s="17"/>
      <c r="D415" s="17"/>
      <c r="E415" s="17"/>
      <c r="F415" s="17"/>
      <c r="G415" s="17"/>
      <c r="H415" s="18"/>
      <c r="I415" s="18"/>
      <c r="J415" s="18"/>
      <c r="K415" s="18"/>
      <c r="L415" s="18"/>
      <c r="M415" s="18"/>
      <c r="N415" s="18"/>
      <c r="O415" s="18"/>
      <c r="P415" s="18"/>
      <c r="Q415" s="18"/>
      <c r="R415" s="18"/>
      <c r="S415" s="18"/>
      <c r="T415" s="18"/>
      <c r="U415" s="18"/>
      <c r="V415" s="18"/>
      <c r="W415" s="18"/>
      <c r="X415" s="18"/>
      <c r="Y415" s="18"/>
      <c r="Z415" s="18"/>
    </row>
    <row r="416" spans="1:26" ht="14.25" customHeight="1">
      <c r="A416" s="18"/>
      <c r="B416" s="18"/>
      <c r="C416" s="17"/>
      <c r="D416" s="17"/>
      <c r="E416" s="17"/>
      <c r="F416" s="17"/>
      <c r="G416" s="17"/>
      <c r="H416" s="18"/>
      <c r="I416" s="18"/>
      <c r="J416" s="18"/>
      <c r="K416" s="18"/>
      <c r="L416" s="18"/>
      <c r="M416" s="18"/>
      <c r="N416" s="18"/>
      <c r="O416" s="18"/>
      <c r="P416" s="18"/>
      <c r="Q416" s="18"/>
      <c r="R416" s="18"/>
      <c r="S416" s="18"/>
      <c r="T416" s="18"/>
      <c r="U416" s="18"/>
      <c r="V416" s="18"/>
      <c r="W416" s="18"/>
      <c r="X416" s="18"/>
      <c r="Y416" s="18"/>
      <c r="Z416" s="18"/>
    </row>
    <row r="417" spans="1:26" ht="14.25" customHeight="1">
      <c r="A417" s="18"/>
      <c r="B417" s="18"/>
      <c r="C417" s="17"/>
      <c r="D417" s="17"/>
      <c r="E417" s="17"/>
      <c r="F417" s="17"/>
      <c r="G417" s="17"/>
      <c r="H417" s="18"/>
      <c r="I417" s="18"/>
      <c r="J417" s="18"/>
      <c r="K417" s="18"/>
      <c r="L417" s="18"/>
      <c r="M417" s="18"/>
      <c r="N417" s="18"/>
      <c r="O417" s="18"/>
      <c r="P417" s="18"/>
      <c r="Q417" s="18"/>
      <c r="R417" s="18"/>
      <c r="S417" s="18"/>
      <c r="T417" s="18"/>
      <c r="U417" s="18"/>
      <c r="V417" s="18"/>
      <c r="W417" s="18"/>
      <c r="X417" s="18"/>
      <c r="Y417" s="18"/>
      <c r="Z417" s="18"/>
    </row>
    <row r="418" spans="1:26" ht="14.25" customHeight="1">
      <c r="A418" s="18"/>
      <c r="B418" s="18"/>
      <c r="C418" s="17"/>
      <c r="D418" s="17"/>
      <c r="E418" s="17"/>
      <c r="F418" s="17"/>
      <c r="G418" s="17"/>
      <c r="H418" s="18"/>
      <c r="I418" s="18"/>
      <c r="J418" s="18"/>
      <c r="K418" s="18"/>
      <c r="L418" s="18"/>
      <c r="M418" s="18"/>
      <c r="N418" s="18"/>
      <c r="O418" s="18"/>
      <c r="P418" s="18"/>
      <c r="Q418" s="18"/>
      <c r="R418" s="18"/>
      <c r="S418" s="18"/>
      <c r="T418" s="18"/>
      <c r="U418" s="18"/>
      <c r="V418" s="18"/>
      <c r="W418" s="18"/>
      <c r="X418" s="18"/>
      <c r="Y418" s="18"/>
      <c r="Z418" s="18"/>
    </row>
    <row r="419" spans="1:26" ht="14.25" customHeight="1">
      <c r="A419" s="18"/>
      <c r="B419" s="18"/>
      <c r="C419" s="17"/>
      <c r="D419" s="17"/>
      <c r="E419" s="17"/>
      <c r="F419" s="17"/>
      <c r="G419" s="17"/>
      <c r="H419" s="18"/>
      <c r="I419" s="18"/>
      <c r="J419" s="18"/>
      <c r="K419" s="18"/>
      <c r="L419" s="18"/>
      <c r="M419" s="18"/>
      <c r="N419" s="18"/>
      <c r="O419" s="18"/>
      <c r="P419" s="18"/>
      <c r="Q419" s="18"/>
      <c r="R419" s="18"/>
      <c r="S419" s="18"/>
      <c r="T419" s="18"/>
      <c r="U419" s="18"/>
      <c r="V419" s="18"/>
      <c r="W419" s="18"/>
      <c r="X419" s="18"/>
      <c r="Y419" s="18"/>
      <c r="Z419" s="18"/>
    </row>
    <row r="420" spans="1:26" ht="14.25" customHeight="1">
      <c r="A420" s="18"/>
      <c r="B420" s="18"/>
      <c r="C420" s="17"/>
      <c r="D420" s="17"/>
      <c r="E420" s="17"/>
      <c r="F420" s="17"/>
      <c r="G420" s="17"/>
      <c r="H420" s="18"/>
      <c r="I420" s="18"/>
      <c r="J420" s="18"/>
      <c r="K420" s="18"/>
      <c r="L420" s="18"/>
      <c r="M420" s="18"/>
      <c r="N420" s="18"/>
      <c r="O420" s="18"/>
      <c r="P420" s="18"/>
      <c r="Q420" s="18"/>
      <c r="R420" s="18"/>
      <c r="S420" s="18"/>
      <c r="T420" s="18"/>
      <c r="U420" s="18"/>
      <c r="V420" s="18"/>
      <c r="W420" s="18"/>
      <c r="X420" s="18"/>
      <c r="Y420" s="18"/>
      <c r="Z420" s="18"/>
    </row>
    <row r="421" spans="1:26" ht="14.25" customHeight="1">
      <c r="A421" s="18"/>
      <c r="B421" s="18"/>
      <c r="C421" s="17"/>
      <c r="D421" s="17"/>
      <c r="E421" s="17"/>
      <c r="F421" s="17"/>
      <c r="G421" s="17"/>
      <c r="H421" s="18"/>
      <c r="I421" s="18"/>
      <c r="J421" s="18"/>
      <c r="K421" s="18"/>
      <c r="L421" s="18"/>
      <c r="M421" s="18"/>
      <c r="N421" s="18"/>
      <c r="O421" s="18"/>
      <c r="P421" s="18"/>
      <c r="Q421" s="18"/>
      <c r="R421" s="18"/>
      <c r="S421" s="18"/>
      <c r="T421" s="18"/>
      <c r="U421" s="18"/>
      <c r="V421" s="18"/>
      <c r="W421" s="18"/>
      <c r="X421" s="18"/>
      <c r="Y421" s="18"/>
      <c r="Z421" s="18"/>
    </row>
    <row r="422" spans="1:26" ht="14.25" customHeight="1">
      <c r="A422" s="18"/>
      <c r="B422" s="18"/>
      <c r="C422" s="17"/>
      <c r="D422" s="17"/>
      <c r="E422" s="17"/>
      <c r="F422" s="17"/>
      <c r="G422" s="17"/>
      <c r="H422" s="18"/>
      <c r="I422" s="18"/>
      <c r="J422" s="18"/>
      <c r="K422" s="18"/>
      <c r="L422" s="18"/>
      <c r="M422" s="18"/>
      <c r="N422" s="18"/>
      <c r="O422" s="18"/>
      <c r="P422" s="18"/>
      <c r="Q422" s="18"/>
      <c r="R422" s="18"/>
      <c r="S422" s="18"/>
      <c r="T422" s="18"/>
      <c r="U422" s="18"/>
      <c r="V422" s="18"/>
      <c r="W422" s="18"/>
      <c r="X422" s="18"/>
      <c r="Y422" s="18"/>
      <c r="Z422" s="18"/>
    </row>
    <row r="423" spans="1:26" ht="14.25" customHeight="1">
      <c r="A423" s="18"/>
      <c r="B423" s="18"/>
      <c r="C423" s="17"/>
      <c r="D423" s="17"/>
      <c r="E423" s="17"/>
      <c r="F423" s="17"/>
      <c r="G423" s="17"/>
      <c r="H423" s="18"/>
      <c r="I423" s="18"/>
      <c r="J423" s="18"/>
      <c r="K423" s="18"/>
      <c r="L423" s="18"/>
      <c r="M423" s="18"/>
      <c r="N423" s="18"/>
      <c r="O423" s="18"/>
      <c r="P423" s="18"/>
      <c r="Q423" s="18"/>
      <c r="R423" s="18"/>
      <c r="S423" s="18"/>
      <c r="T423" s="18"/>
      <c r="U423" s="18"/>
      <c r="V423" s="18"/>
      <c r="W423" s="18"/>
      <c r="X423" s="18"/>
      <c r="Y423" s="18"/>
      <c r="Z423" s="18"/>
    </row>
    <row r="424" spans="1:26" ht="14.25" customHeight="1">
      <c r="A424" s="18"/>
      <c r="B424" s="18"/>
      <c r="C424" s="17"/>
      <c r="D424" s="17"/>
      <c r="E424" s="17"/>
      <c r="F424" s="17"/>
      <c r="G424" s="17"/>
      <c r="H424" s="18"/>
      <c r="I424" s="18"/>
      <c r="J424" s="18"/>
      <c r="K424" s="18"/>
      <c r="L424" s="18"/>
      <c r="M424" s="18"/>
      <c r="N424" s="18"/>
      <c r="O424" s="18"/>
      <c r="P424" s="18"/>
      <c r="Q424" s="18"/>
      <c r="R424" s="18"/>
      <c r="S424" s="18"/>
      <c r="T424" s="18"/>
      <c r="U424" s="18"/>
      <c r="V424" s="18"/>
      <c r="W424" s="18"/>
      <c r="X424" s="18"/>
      <c r="Y424" s="18"/>
      <c r="Z424" s="18"/>
    </row>
    <row r="425" spans="1:26" ht="14.25" customHeight="1">
      <c r="A425" s="18"/>
      <c r="B425" s="18"/>
      <c r="C425" s="17"/>
      <c r="D425" s="17"/>
      <c r="E425" s="17"/>
      <c r="F425" s="17"/>
      <c r="G425" s="17"/>
      <c r="H425" s="18"/>
      <c r="I425" s="18"/>
      <c r="J425" s="18"/>
      <c r="K425" s="18"/>
      <c r="L425" s="18"/>
      <c r="M425" s="18"/>
      <c r="N425" s="18"/>
      <c r="O425" s="18"/>
      <c r="P425" s="18"/>
      <c r="Q425" s="18"/>
      <c r="R425" s="18"/>
      <c r="S425" s="18"/>
      <c r="T425" s="18"/>
      <c r="U425" s="18"/>
      <c r="V425" s="18"/>
      <c r="W425" s="18"/>
      <c r="X425" s="18"/>
      <c r="Y425" s="18"/>
      <c r="Z425" s="18"/>
    </row>
    <row r="426" spans="1:26" ht="14.25" customHeight="1">
      <c r="A426" s="18"/>
      <c r="B426" s="18"/>
      <c r="C426" s="17"/>
      <c r="D426" s="17"/>
      <c r="E426" s="17"/>
      <c r="F426" s="17"/>
      <c r="G426" s="17"/>
      <c r="H426" s="18"/>
      <c r="I426" s="18"/>
      <c r="J426" s="18"/>
      <c r="K426" s="18"/>
      <c r="L426" s="18"/>
      <c r="M426" s="18"/>
      <c r="N426" s="18"/>
      <c r="O426" s="18"/>
      <c r="P426" s="18"/>
      <c r="Q426" s="18"/>
      <c r="R426" s="18"/>
      <c r="S426" s="18"/>
      <c r="T426" s="18"/>
      <c r="U426" s="18"/>
      <c r="V426" s="18"/>
      <c r="W426" s="18"/>
      <c r="X426" s="18"/>
      <c r="Y426" s="18"/>
      <c r="Z426" s="18"/>
    </row>
    <row r="427" spans="1:26" ht="14.25" customHeight="1">
      <c r="A427" s="18"/>
      <c r="B427" s="18"/>
      <c r="C427" s="17"/>
      <c r="D427" s="17"/>
      <c r="E427" s="17"/>
      <c r="F427" s="17"/>
      <c r="G427" s="17"/>
      <c r="H427" s="18"/>
      <c r="I427" s="18"/>
      <c r="J427" s="18"/>
      <c r="K427" s="18"/>
      <c r="L427" s="18"/>
      <c r="M427" s="18"/>
      <c r="N427" s="18"/>
      <c r="O427" s="18"/>
      <c r="P427" s="18"/>
      <c r="Q427" s="18"/>
      <c r="R427" s="18"/>
      <c r="S427" s="18"/>
      <c r="T427" s="18"/>
      <c r="U427" s="18"/>
      <c r="V427" s="18"/>
      <c r="W427" s="18"/>
      <c r="X427" s="18"/>
      <c r="Y427" s="18"/>
      <c r="Z427" s="18"/>
    </row>
    <row r="428" spans="1:26" ht="14.25" customHeight="1">
      <c r="A428" s="18"/>
      <c r="B428" s="18"/>
      <c r="C428" s="17"/>
      <c r="D428" s="17"/>
      <c r="E428" s="17"/>
      <c r="F428" s="17"/>
      <c r="G428" s="17"/>
      <c r="H428" s="18"/>
      <c r="I428" s="18"/>
      <c r="J428" s="18"/>
      <c r="K428" s="18"/>
      <c r="L428" s="18"/>
      <c r="M428" s="18"/>
      <c r="N428" s="18"/>
      <c r="O428" s="18"/>
      <c r="P428" s="18"/>
      <c r="Q428" s="18"/>
      <c r="R428" s="18"/>
      <c r="S428" s="18"/>
      <c r="T428" s="18"/>
      <c r="U428" s="18"/>
      <c r="V428" s="18"/>
      <c r="W428" s="18"/>
      <c r="X428" s="18"/>
      <c r="Y428" s="18"/>
      <c r="Z428" s="18"/>
    </row>
    <row r="429" spans="1:26" ht="14.25" customHeight="1">
      <c r="A429" s="18"/>
      <c r="B429" s="18"/>
      <c r="C429" s="17"/>
      <c r="D429" s="17"/>
      <c r="E429" s="17"/>
      <c r="F429" s="17"/>
      <c r="G429" s="17"/>
      <c r="H429" s="18"/>
      <c r="I429" s="18"/>
      <c r="J429" s="18"/>
      <c r="K429" s="18"/>
      <c r="L429" s="18"/>
      <c r="M429" s="18"/>
      <c r="N429" s="18"/>
      <c r="O429" s="18"/>
      <c r="P429" s="18"/>
      <c r="Q429" s="18"/>
      <c r="R429" s="18"/>
      <c r="S429" s="18"/>
      <c r="T429" s="18"/>
      <c r="U429" s="18"/>
      <c r="V429" s="18"/>
      <c r="W429" s="18"/>
      <c r="X429" s="18"/>
      <c r="Y429" s="18"/>
      <c r="Z429" s="18"/>
    </row>
    <row r="430" spans="1:26" ht="14.25" customHeight="1">
      <c r="A430" s="18"/>
      <c r="B430" s="18"/>
      <c r="C430" s="17"/>
      <c r="D430" s="17"/>
      <c r="E430" s="17"/>
      <c r="F430" s="17"/>
      <c r="G430" s="17"/>
      <c r="H430" s="18"/>
      <c r="I430" s="18"/>
      <c r="J430" s="18"/>
      <c r="K430" s="18"/>
      <c r="L430" s="18"/>
      <c r="M430" s="18"/>
      <c r="N430" s="18"/>
      <c r="O430" s="18"/>
      <c r="P430" s="18"/>
      <c r="Q430" s="18"/>
      <c r="R430" s="18"/>
      <c r="S430" s="18"/>
      <c r="T430" s="18"/>
      <c r="U430" s="18"/>
      <c r="V430" s="18"/>
      <c r="W430" s="18"/>
      <c r="X430" s="18"/>
      <c r="Y430" s="18"/>
      <c r="Z430" s="18"/>
    </row>
    <row r="431" spans="1:26" ht="14.25" customHeight="1">
      <c r="A431" s="18"/>
      <c r="B431" s="18"/>
      <c r="C431" s="17"/>
      <c r="D431" s="17"/>
      <c r="E431" s="17"/>
      <c r="F431" s="17"/>
      <c r="G431" s="17"/>
      <c r="H431" s="18"/>
      <c r="I431" s="18"/>
      <c r="J431" s="18"/>
      <c r="K431" s="18"/>
      <c r="L431" s="18"/>
      <c r="M431" s="18"/>
      <c r="N431" s="18"/>
      <c r="O431" s="18"/>
      <c r="P431" s="18"/>
      <c r="Q431" s="18"/>
      <c r="R431" s="18"/>
      <c r="S431" s="18"/>
      <c r="T431" s="18"/>
      <c r="U431" s="18"/>
      <c r="V431" s="18"/>
      <c r="W431" s="18"/>
      <c r="X431" s="18"/>
      <c r="Y431" s="18"/>
      <c r="Z431" s="18"/>
    </row>
    <row r="432" spans="1:26" ht="14.25" customHeight="1">
      <c r="A432" s="18"/>
      <c r="B432" s="18"/>
      <c r="C432" s="17"/>
      <c r="D432" s="17"/>
      <c r="E432" s="17"/>
      <c r="F432" s="17"/>
      <c r="G432" s="17"/>
      <c r="H432" s="18"/>
      <c r="I432" s="18"/>
      <c r="J432" s="18"/>
      <c r="K432" s="18"/>
      <c r="L432" s="18"/>
      <c r="M432" s="18"/>
      <c r="N432" s="18"/>
      <c r="O432" s="18"/>
      <c r="P432" s="18"/>
      <c r="Q432" s="18"/>
      <c r="R432" s="18"/>
      <c r="S432" s="18"/>
      <c r="T432" s="18"/>
      <c r="U432" s="18"/>
      <c r="V432" s="18"/>
      <c r="W432" s="18"/>
      <c r="X432" s="18"/>
      <c r="Y432" s="18"/>
      <c r="Z432" s="18"/>
    </row>
    <row r="433" spans="1:26" ht="14.25" customHeight="1">
      <c r="A433" s="18"/>
      <c r="B433" s="18"/>
      <c r="C433" s="17"/>
      <c r="D433" s="17"/>
      <c r="E433" s="17"/>
      <c r="F433" s="17"/>
      <c r="G433" s="17"/>
      <c r="H433" s="18"/>
      <c r="I433" s="18"/>
      <c r="J433" s="18"/>
      <c r="K433" s="18"/>
      <c r="L433" s="18"/>
      <c r="M433" s="18"/>
      <c r="N433" s="18"/>
      <c r="O433" s="18"/>
      <c r="P433" s="18"/>
      <c r="Q433" s="18"/>
      <c r="R433" s="18"/>
      <c r="S433" s="18"/>
      <c r="T433" s="18"/>
      <c r="U433" s="18"/>
      <c r="V433" s="18"/>
      <c r="W433" s="18"/>
      <c r="X433" s="18"/>
      <c r="Y433" s="18"/>
      <c r="Z433" s="18"/>
    </row>
    <row r="434" spans="1:26" ht="14.25" customHeight="1">
      <c r="A434" s="18"/>
      <c r="B434" s="18"/>
      <c r="C434" s="17"/>
      <c r="D434" s="17"/>
      <c r="E434" s="17"/>
      <c r="F434" s="17"/>
      <c r="G434" s="17"/>
      <c r="H434" s="18"/>
      <c r="I434" s="18"/>
      <c r="J434" s="18"/>
      <c r="K434" s="18"/>
      <c r="L434" s="18"/>
      <c r="M434" s="18"/>
      <c r="N434" s="18"/>
      <c r="O434" s="18"/>
      <c r="P434" s="18"/>
      <c r="Q434" s="18"/>
      <c r="R434" s="18"/>
      <c r="S434" s="18"/>
      <c r="T434" s="18"/>
      <c r="U434" s="18"/>
      <c r="V434" s="18"/>
      <c r="W434" s="18"/>
      <c r="X434" s="18"/>
      <c r="Y434" s="18"/>
      <c r="Z434" s="18"/>
    </row>
    <row r="435" spans="1:26" ht="14.25" customHeight="1">
      <c r="A435" s="18"/>
      <c r="B435" s="18"/>
      <c r="C435" s="17"/>
      <c r="D435" s="17"/>
      <c r="E435" s="17"/>
      <c r="F435" s="17"/>
      <c r="G435" s="17"/>
      <c r="H435" s="18"/>
      <c r="I435" s="18"/>
      <c r="J435" s="18"/>
      <c r="K435" s="18"/>
      <c r="L435" s="18"/>
      <c r="M435" s="18"/>
      <c r="N435" s="18"/>
      <c r="O435" s="18"/>
      <c r="P435" s="18"/>
      <c r="Q435" s="18"/>
      <c r="R435" s="18"/>
      <c r="S435" s="18"/>
      <c r="T435" s="18"/>
      <c r="U435" s="18"/>
      <c r="V435" s="18"/>
      <c r="W435" s="18"/>
      <c r="X435" s="18"/>
      <c r="Y435" s="18"/>
      <c r="Z435" s="18"/>
    </row>
    <row r="436" spans="1:26" ht="14.25" customHeight="1">
      <c r="A436" s="18"/>
      <c r="B436" s="18"/>
      <c r="C436" s="17"/>
      <c r="D436" s="17"/>
      <c r="E436" s="17"/>
      <c r="F436" s="17"/>
      <c r="G436" s="17"/>
      <c r="H436" s="18"/>
      <c r="I436" s="18"/>
      <c r="J436" s="18"/>
      <c r="K436" s="18"/>
      <c r="L436" s="18"/>
      <c r="M436" s="18"/>
      <c r="N436" s="18"/>
      <c r="O436" s="18"/>
      <c r="P436" s="18"/>
      <c r="Q436" s="18"/>
      <c r="R436" s="18"/>
      <c r="S436" s="18"/>
      <c r="T436" s="18"/>
      <c r="U436" s="18"/>
      <c r="V436" s="18"/>
      <c r="W436" s="18"/>
      <c r="X436" s="18"/>
      <c r="Y436" s="18"/>
      <c r="Z436" s="18"/>
    </row>
    <row r="437" spans="1:26" ht="14.25" customHeight="1">
      <c r="A437" s="18"/>
      <c r="B437" s="18"/>
      <c r="C437" s="17"/>
      <c r="D437" s="17"/>
      <c r="E437" s="17"/>
      <c r="F437" s="17"/>
      <c r="G437" s="17"/>
      <c r="H437" s="18"/>
      <c r="I437" s="18"/>
      <c r="J437" s="18"/>
      <c r="K437" s="18"/>
      <c r="L437" s="18"/>
      <c r="M437" s="18"/>
      <c r="N437" s="18"/>
      <c r="O437" s="18"/>
      <c r="P437" s="18"/>
      <c r="Q437" s="18"/>
      <c r="R437" s="18"/>
      <c r="S437" s="18"/>
      <c r="T437" s="18"/>
      <c r="U437" s="18"/>
      <c r="V437" s="18"/>
      <c r="W437" s="18"/>
      <c r="X437" s="18"/>
      <c r="Y437" s="18"/>
      <c r="Z437" s="18"/>
    </row>
    <row r="438" spans="1:26" ht="14.25" customHeight="1">
      <c r="A438" s="18"/>
      <c r="B438" s="18"/>
      <c r="C438" s="17"/>
      <c r="D438" s="17"/>
      <c r="E438" s="17"/>
      <c r="F438" s="17"/>
      <c r="G438" s="17"/>
      <c r="H438" s="18"/>
      <c r="I438" s="18"/>
      <c r="J438" s="18"/>
      <c r="K438" s="18"/>
      <c r="L438" s="18"/>
      <c r="M438" s="18"/>
      <c r="N438" s="18"/>
      <c r="O438" s="18"/>
      <c r="P438" s="18"/>
      <c r="Q438" s="18"/>
      <c r="R438" s="18"/>
      <c r="S438" s="18"/>
      <c r="T438" s="18"/>
      <c r="U438" s="18"/>
      <c r="V438" s="18"/>
      <c r="W438" s="18"/>
      <c r="X438" s="18"/>
      <c r="Y438" s="18"/>
      <c r="Z438" s="18"/>
    </row>
    <row r="439" spans="1:26" ht="14.25" customHeight="1">
      <c r="A439" s="18"/>
      <c r="B439" s="18"/>
      <c r="C439" s="17"/>
      <c r="D439" s="17"/>
      <c r="E439" s="17"/>
      <c r="F439" s="17"/>
      <c r="G439" s="17"/>
      <c r="H439" s="18"/>
      <c r="I439" s="18"/>
      <c r="J439" s="18"/>
      <c r="K439" s="18"/>
      <c r="L439" s="18"/>
      <c r="M439" s="18"/>
      <c r="N439" s="18"/>
      <c r="O439" s="18"/>
      <c r="P439" s="18"/>
      <c r="Q439" s="18"/>
      <c r="R439" s="18"/>
      <c r="S439" s="18"/>
      <c r="T439" s="18"/>
      <c r="U439" s="18"/>
      <c r="V439" s="18"/>
      <c r="W439" s="18"/>
      <c r="X439" s="18"/>
      <c r="Y439" s="18"/>
      <c r="Z439" s="18"/>
    </row>
    <row r="440" spans="1:26" ht="14.25" customHeight="1">
      <c r="A440" s="18"/>
      <c r="B440" s="18"/>
      <c r="C440" s="17"/>
      <c r="D440" s="17"/>
      <c r="E440" s="17"/>
      <c r="F440" s="17"/>
      <c r="G440" s="17"/>
      <c r="H440" s="18"/>
      <c r="I440" s="18"/>
      <c r="J440" s="18"/>
      <c r="K440" s="18"/>
      <c r="L440" s="18"/>
      <c r="M440" s="18"/>
      <c r="N440" s="18"/>
      <c r="O440" s="18"/>
      <c r="P440" s="18"/>
      <c r="Q440" s="18"/>
      <c r="R440" s="18"/>
      <c r="S440" s="18"/>
      <c r="T440" s="18"/>
      <c r="U440" s="18"/>
      <c r="V440" s="18"/>
      <c r="W440" s="18"/>
      <c r="X440" s="18"/>
      <c r="Y440" s="18"/>
      <c r="Z440" s="18"/>
    </row>
    <row r="441" spans="1:26" ht="14.25" customHeight="1">
      <c r="A441" s="18"/>
      <c r="B441" s="18"/>
      <c r="C441" s="17"/>
      <c r="D441" s="17"/>
      <c r="E441" s="17"/>
      <c r="F441" s="17"/>
      <c r="G441" s="17"/>
      <c r="H441" s="18"/>
      <c r="I441" s="18"/>
      <c r="J441" s="18"/>
      <c r="K441" s="18"/>
      <c r="L441" s="18"/>
      <c r="M441" s="18"/>
      <c r="N441" s="18"/>
      <c r="O441" s="18"/>
      <c r="P441" s="18"/>
      <c r="Q441" s="18"/>
      <c r="R441" s="18"/>
      <c r="S441" s="18"/>
      <c r="T441" s="18"/>
      <c r="U441" s="18"/>
      <c r="V441" s="18"/>
      <c r="W441" s="18"/>
      <c r="X441" s="18"/>
      <c r="Y441" s="18"/>
      <c r="Z441" s="18"/>
    </row>
    <row r="442" spans="1:26" ht="14.25" customHeight="1">
      <c r="A442" s="18"/>
      <c r="B442" s="18"/>
      <c r="C442" s="17"/>
      <c r="D442" s="17"/>
      <c r="E442" s="17"/>
      <c r="F442" s="17"/>
      <c r="G442" s="17"/>
      <c r="H442" s="18"/>
      <c r="I442" s="18"/>
      <c r="J442" s="18"/>
      <c r="K442" s="18"/>
      <c r="L442" s="18"/>
      <c r="M442" s="18"/>
      <c r="N442" s="18"/>
      <c r="O442" s="18"/>
      <c r="P442" s="18"/>
      <c r="Q442" s="18"/>
      <c r="R442" s="18"/>
      <c r="S442" s="18"/>
      <c r="T442" s="18"/>
      <c r="U442" s="18"/>
      <c r="V442" s="18"/>
      <c r="W442" s="18"/>
      <c r="X442" s="18"/>
      <c r="Y442" s="18"/>
      <c r="Z442" s="18"/>
    </row>
    <row r="443" spans="1:26" ht="14.25" customHeight="1">
      <c r="A443" s="18"/>
      <c r="B443" s="18"/>
      <c r="C443" s="17"/>
      <c r="D443" s="17"/>
      <c r="E443" s="17"/>
      <c r="F443" s="17"/>
      <c r="G443" s="17"/>
      <c r="H443" s="18"/>
      <c r="I443" s="18"/>
      <c r="J443" s="18"/>
      <c r="K443" s="18"/>
      <c r="L443" s="18"/>
      <c r="M443" s="18"/>
      <c r="N443" s="18"/>
      <c r="O443" s="18"/>
      <c r="P443" s="18"/>
      <c r="Q443" s="18"/>
      <c r="R443" s="18"/>
      <c r="S443" s="18"/>
      <c r="T443" s="18"/>
      <c r="U443" s="18"/>
      <c r="V443" s="18"/>
      <c r="W443" s="18"/>
      <c r="X443" s="18"/>
      <c r="Y443" s="18"/>
      <c r="Z443" s="18"/>
    </row>
    <row r="444" spans="1:26" ht="14.25" customHeight="1">
      <c r="A444" s="18"/>
      <c r="B444" s="18"/>
      <c r="C444" s="17"/>
      <c r="D444" s="17"/>
      <c r="E444" s="17"/>
      <c r="F444" s="17"/>
      <c r="G444" s="17"/>
      <c r="H444" s="18"/>
      <c r="I444" s="18"/>
      <c r="J444" s="18"/>
      <c r="K444" s="18"/>
      <c r="L444" s="18"/>
      <c r="M444" s="18"/>
      <c r="N444" s="18"/>
      <c r="O444" s="18"/>
      <c r="P444" s="18"/>
      <c r="Q444" s="18"/>
      <c r="R444" s="18"/>
      <c r="S444" s="18"/>
      <c r="T444" s="18"/>
      <c r="U444" s="18"/>
      <c r="V444" s="18"/>
      <c r="W444" s="18"/>
      <c r="X444" s="18"/>
      <c r="Y444" s="18"/>
      <c r="Z444" s="18"/>
    </row>
    <row r="445" spans="1:26" ht="14.25" customHeight="1">
      <c r="A445" s="18"/>
      <c r="B445" s="18"/>
      <c r="C445" s="17"/>
      <c r="D445" s="17"/>
      <c r="E445" s="17"/>
      <c r="F445" s="17"/>
      <c r="G445" s="17"/>
      <c r="H445" s="18"/>
      <c r="I445" s="18"/>
      <c r="J445" s="18"/>
      <c r="K445" s="18"/>
      <c r="L445" s="18"/>
      <c r="M445" s="18"/>
      <c r="N445" s="18"/>
      <c r="O445" s="18"/>
      <c r="P445" s="18"/>
      <c r="Q445" s="18"/>
      <c r="R445" s="18"/>
      <c r="S445" s="18"/>
      <c r="T445" s="18"/>
      <c r="U445" s="18"/>
      <c r="V445" s="18"/>
      <c r="W445" s="18"/>
      <c r="X445" s="18"/>
      <c r="Y445" s="18"/>
      <c r="Z445" s="18"/>
    </row>
    <row r="446" spans="1:26" ht="14.25" customHeight="1">
      <c r="A446" s="18"/>
      <c r="B446" s="18"/>
      <c r="C446" s="17"/>
      <c r="D446" s="17"/>
      <c r="E446" s="17"/>
      <c r="F446" s="17"/>
      <c r="G446" s="17"/>
      <c r="H446" s="18"/>
      <c r="I446" s="18"/>
      <c r="J446" s="18"/>
      <c r="K446" s="18"/>
      <c r="L446" s="18"/>
      <c r="M446" s="18"/>
      <c r="N446" s="18"/>
      <c r="O446" s="18"/>
      <c r="P446" s="18"/>
      <c r="Q446" s="18"/>
      <c r="R446" s="18"/>
      <c r="S446" s="18"/>
      <c r="T446" s="18"/>
      <c r="U446" s="18"/>
      <c r="V446" s="18"/>
      <c r="W446" s="18"/>
      <c r="X446" s="18"/>
      <c r="Y446" s="18"/>
      <c r="Z446" s="18"/>
    </row>
    <row r="447" spans="1:26" ht="14.25" customHeight="1">
      <c r="A447" s="18"/>
      <c r="B447" s="18"/>
      <c r="C447" s="17"/>
      <c r="D447" s="17"/>
      <c r="E447" s="17"/>
      <c r="F447" s="17"/>
      <c r="G447" s="17"/>
      <c r="H447" s="18"/>
      <c r="I447" s="18"/>
      <c r="J447" s="18"/>
      <c r="K447" s="18"/>
      <c r="L447" s="18"/>
      <c r="M447" s="18"/>
      <c r="N447" s="18"/>
      <c r="O447" s="18"/>
      <c r="P447" s="18"/>
      <c r="Q447" s="18"/>
      <c r="R447" s="18"/>
      <c r="S447" s="18"/>
      <c r="T447" s="18"/>
      <c r="U447" s="18"/>
      <c r="V447" s="18"/>
      <c r="W447" s="18"/>
      <c r="X447" s="18"/>
      <c r="Y447" s="18"/>
      <c r="Z447" s="18"/>
    </row>
    <row r="448" spans="1:26" ht="14.25" customHeight="1">
      <c r="A448" s="18"/>
      <c r="B448" s="18"/>
      <c r="C448" s="17"/>
      <c r="D448" s="17"/>
      <c r="E448" s="17"/>
      <c r="F448" s="17"/>
      <c r="G448" s="17"/>
      <c r="H448" s="18"/>
      <c r="I448" s="18"/>
      <c r="J448" s="18"/>
      <c r="K448" s="18"/>
      <c r="L448" s="18"/>
      <c r="M448" s="18"/>
      <c r="N448" s="18"/>
      <c r="O448" s="18"/>
      <c r="P448" s="18"/>
      <c r="Q448" s="18"/>
      <c r="R448" s="18"/>
      <c r="S448" s="18"/>
      <c r="T448" s="18"/>
      <c r="U448" s="18"/>
      <c r="V448" s="18"/>
      <c r="W448" s="18"/>
      <c r="X448" s="18"/>
      <c r="Y448" s="18"/>
      <c r="Z448" s="18"/>
    </row>
    <row r="449" spans="1:26" ht="14.25" customHeight="1">
      <c r="A449" s="18"/>
      <c r="B449" s="18"/>
      <c r="C449" s="17"/>
      <c r="D449" s="17"/>
      <c r="E449" s="17"/>
      <c r="F449" s="17"/>
      <c r="G449" s="17"/>
      <c r="H449" s="18"/>
      <c r="I449" s="18"/>
      <c r="J449" s="18"/>
      <c r="K449" s="18"/>
      <c r="L449" s="18"/>
      <c r="M449" s="18"/>
      <c r="N449" s="18"/>
      <c r="O449" s="18"/>
      <c r="P449" s="18"/>
      <c r="Q449" s="18"/>
      <c r="R449" s="18"/>
      <c r="S449" s="18"/>
      <c r="T449" s="18"/>
      <c r="U449" s="18"/>
      <c r="V449" s="18"/>
      <c r="W449" s="18"/>
      <c r="X449" s="18"/>
      <c r="Y449" s="18"/>
      <c r="Z449" s="18"/>
    </row>
    <row r="450" spans="1:26" ht="14.25" customHeight="1">
      <c r="A450" s="18"/>
      <c r="B450" s="18"/>
      <c r="C450" s="17"/>
      <c r="D450" s="17"/>
      <c r="E450" s="17"/>
      <c r="F450" s="17"/>
      <c r="G450" s="17"/>
      <c r="H450" s="18"/>
      <c r="I450" s="18"/>
      <c r="J450" s="18"/>
      <c r="K450" s="18"/>
      <c r="L450" s="18"/>
      <c r="M450" s="18"/>
      <c r="N450" s="18"/>
      <c r="O450" s="18"/>
      <c r="P450" s="18"/>
      <c r="Q450" s="18"/>
      <c r="R450" s="18"/>
      <c r="S450" s="18"/>
      <c r="T450" s="18"/>
      <c r="U450" s="18"/>
      <c r="V450" s="18"/>
      <c r="W450" s="18"/>
      <c r="X450" s="18"/>
      <c r="Y450" s="18"/>
      <c r="Z450" s="18"/>
    </row>
    <row r="451" spans="1:26" ht="14.25" customHeight="1">
      <c r="A451" s="18"/>
      <c r="B451" s="18"/>
      <c r="C451" s="17"/>
      <c r="D451" s="17"/>
      <c r="E451" s="17"/>
      <c r="F451" s="17"/>
      <c r="G451" s="17"/>
      <c r="H451" s="18"/>
      <c r="I451" s="18"/>
      <c r="J451" s="18"/>
      <c r="K451" s="18"/>
      <c r="L451" s="18"/>
      <c r="M451" s="18"/>
      <c r="N451" s="18"/>
      <c r="O451" s="18"/>
      <c r="P451" s="18"/>
      <c r="Q451" s="18"/>
      <c r="R451" s="18"/>
      <c r="S451" s="18"/>
      <c r="T451" s="18"/>
      <c r="U451" s="18"/>
      <c r="V451" s="18"/>
      <c r="W451" s="18"/>
      <c r="X451" s="18"/>
      <c r="Y451" s="18"/>
      <c r="Z451" s="18"/>
    </row>
    <row r="452" spans="1:26" ht="14.25" customHeight="1">
      <c r="A452" s="18"/>
      <c r="B452" s="18"/>
      <c r="C452" s="17"/>
      <c r="D452" s="17"/>
      <c r="E452" s="17"/>
      <c r="F452" s="17"/>
      <c r="G452" s="17"/>
      <c r="H452" s="18"/>
      <c r="I452" s="18"/>
      <c r="J452" s="18"/>
      <c r="K452" s="18"/>
      <c r="L452" s="18"/>
      <c r="M452" s="18"/>
      <c r="N452" s="18"/>
      <c r="O452" s="18"/>
      <c r="P452" s="18"/>
      <c r="Q452" s="18"/>
      <c r="R452" s="18"/>
      <c r="S452" s="18"/>
      <c r="T452" s="18"/>
      <c r="U452" s="18"/>
      <c r="V452" s="18"/>
      <c r="W452" s="18"/>
      <c r="X452" s="18"/>
      <c r="Y452" s="18"/>
      <c r="Z452" s="18"/>
    </row>
    <row r="453" spans="1:26" ht="14.25" customHeight="1">
      <c r="A453" s="18"/>
      <c r="B453" s="18"/>
      <c r="C453" s="17"/>
      <c r="D453" s="17"/>
      <c r="E453" s="17"/>
      <c r="F453" s="17"/>
      <c r="G453" s="17"/>
      <c r="H453" s="18"/>
      <c r="I453" s="18"/>
      <c r="J453" s="18"/>
      <c r="K453" s="18"/>
      <c r="L453" s="18"/>
      <c r="M453" s="18"/>
      <c r="N453" s="18"/>
      <c r="O453" s="18"/>
      <c r="P453" s="18"/>
      <c r="Q453" s="18"/>
      <c r="R453" s="18"/>
      <c r="S453" s="18"/>
      <c r="T453" s="18"/>
      <c r="U453" s="18"/>
      <c r="V453" s="18"/>
      <c r="W453" s="18"/>
      <c r="X453" s="18"/>
      <c r="Y453" s="18"/>
      <c r="Z453" s="18"/>
    </row>
    <row r="454" spans="1:26" ht="14.25" customHeight="1">
      <c r="A454" s="18"/>
      <c r="B454" s="18"/>
      <c r="C454" s="17"/>
      <c r="D454" s="17"/>
      <c r="E454" s="17"/>
      <c r="F454" s="17"/>
      <c r="G454" s="17"/>
      <c r="H454" s="18"/>
      <c r="I454" s="18"/>
      <c r="J454" s="18"/>
      <c r="K454" s="18"/>
      <c r="L454" s="18"/>
      <c r="M454" s="18"/>
      <c r="N454" s="18"/>
      <c r="O454" s="18"/>
      <c r="P454" s="18"/>
      <c r="Q454" s="18"/>
      <c r="R454" s="18"/>
      <c r="S454" s="18"/>
      <c r="T454" s="18"/>
      <c r="U454" s="18"/>
      <c r="V454" s="18"/>
      <c r="W454" s="18"/>
      <c r="X454" s="18"/>
      <c r="Y454" s="18"/>
      <c r="Z454" s="18"/>
    </row>
    <row r="455" spans="1:26" ht="14.25" customHeight="1">
      <c r="A455" s="18"/>
      <c r="B455" s="18"/>
      <c r="C455" s="17"/>
      <c r="D455" s="17"/>
      <c r="E455" s="17"/>
      <c r="F455" s="17"/>
      <c r="G455" s="17"/>
      <c r="H455" s="18"/>
      <c r="I455" s="18"/>
      <c r="J455" s="18"/>
      <c r="K455" s="18"/>
      <c r="L455" s="18"/>
      <c r="M455" s="18"/>
      <c r="N455" s="18"/>
      <c r="O455" s="18"/>
      <c r="P455" s="18"/>
      <c r="Q455" s="18"/>
      <c r="R455" s="18"/>
      <c r="S455" s="18"/>
      <c r="T455" s="18"/>
      <c r="U455" s="18"/>
      <c r="V455" s="18"/>
      <c r="W455" s="18"/>
      <c r="X455" s="18"/>
      <c r="Y455" s="18"/>
      <c r="Z455" s="18"/>
    </row>
    <row r="456" spans="1:26" ht="14.25" customHeight="1">
      <c r="A456" s="18"/>
      <c r="B456" s="18"/>
      <c r="C456" s="17"/>
      <c r="D456" s="17"/>
      <c r="E456" s="17"/>
      <c r="F456" s="17"/>
      <c r="G456" s="17"/>
      <c r="H456" s="18"/>
      <c r="I456" s="18"/>
      <c r="J456" s="18"/>
      <c r="K456" s="18"/>
      <c r="L456" s="18"/>
      <c r="M456" s="18"/>
      <c r="N456" s="18"/>
      <c r="O456" s="18"/>
      <c r="P456" s="18"/>
      <c r="Q456" s="18"/>
      <c r="R456" s="18"/>
      <c r="S456" s="18"/>
      <c r="T456" s="18"/>
      <c r="U456" s="18"/>
      <c r="V456" s="18"/>
      <c r="W456" s="18"/>
      <c r="X456" s="18"/>
      <c r="Y456" s="18"/>
      <c r="Z456" s="18"/>
    </row>
    <row r="457" spans="1:26" ht="14.25" customHeight="1">
      <c r="A457" s="18"/>
      <c r="B457" s="18"/>
      <c r="C457" s="17"/>
      <c r="D457" s="17"/>
      <c r="E457" s="17"/>
      <c r="F457" s="17"/>
      <c r="G457" s="17"/>
      <c r="H457" s="18"/>
      <c r="I457" s="18"/>
      <c r="J457" s="18"/>
      <c r="K457" s="18"/>
      <c r="L457" s="18"/>
      <c r="M457" s="18"/>
      <c r="N457" s="18"/>
      <c r="O457" s="18"/>
      <c r="P457" s="18"/>
      <c r="Q457" s="18"/>
      <c r="R457" s="18"/>
      <c r="S457" s="18"/>
      <c r="T457" s="18"/>
      <c r="U457" s="18"/>
      <c r="V457" s="18"/>
      <c r="W457" s="18"/>
      <c r="X457" s="18"/>
      <c r="Y457" s="18"/>
      <c r="Z457" s="18"/>
    </row>
    <row r="458" spans="1:26" ht="14.25" customHeight="1">
      <c r="A458" s="18"/>
      <c r="B458" s="18"/>
      <c r="C458" s="17"/>
      <c r="D458" s="17"/>
      <c r="E458" s="17"/>
      <c r="F458" s="17"/>
      <c r="G458" s="17"/>
      <c r="H458" s="18"/>
      <c r="I458" s="18"/>
      <c r="J458" s="18"/>
      <c r="K458" s="18"/>
      <c r="L458" s="18"/>
      <c r="M458" s="18"/>
      <c r="N458" s="18"/>
      <c r="O458" s="18"/>
      <c r="P458" s="18"/>
      <c r="Q458" s="18"/>
      <c r="R458" s="18"/>
      <c r="S458" s="18"/>
      <c r="T458" s="18"/>
      <c r="U458" s="18"/>
      <c r="V458" s="18"/>
      <c r="W458" s="18"/>
      <c r="X458" s="18"/>
      <c r="Y458" s="18"/>
      <c r="Z458" s="18"/>
    </row>
    <row r="459" spans="1:26" ht="14.25" customHeight="1">
      <c r="A459" s="18"/>
      <c r="B459" s="18"/>
      <c r="C459" s="17"/>
      <c r="D459" s="17"/>
      <c r="E459" s="17"/>
      <c r="F459" s="17"/>
      <c r="G459" s="17"/>
      <c r="H459" s="18"/>
      <c r="I459" s="18"/>
      <c r="J459" s="18"/>
      <c r="K459" s="18"/>
      <c r="L459" s="18"/>
      <c r="M459" s="18"/>
      <c r="N459" s="18"/>
      <c r="O459" s="18"/>
      <c r="P459" s="18"/>
      <c r="Q459" s="18"/>
      <c r="R459" s="18"/>
      <c r="S459" s="18"/>
      <c r="T459" s="18"/>
      <c r="U459" s="18"/>
      <c r="V459" s="18"/>
      <c r="W459" s="18"/>
      <c r="X459" s="18"/>
      <c r="Y459" s="18"/>
      <c r="Z459" s="18"/>
    </row>
    <row r="460" spans="1:26" ht="14.25" customHeight="1">
      <c r="A460" s="18"/>
      <c r="B460" s="18"/>
      <c r="C460" s="17"/>
      <c r="D460" s="17"/>
      <c r="E460" s="17"/>
      <c r="F460" s="17"/>
      <c r="G460" s="17"/>
      <c r="H460" s="18"/>
      <c r="I460" s="18"/>
      <c r="J460" s="18"/>
      <c r="K460" s="18"/>
      <c r="L460" s="18"/>
      <c r="M460" s="18"/>
      <c r="N460" s="18"/>
      <c r="O460" s="18"/>
      <c r="P460" s="18"/>
      <c r="Q460" s="18"/>
      <c r="R460" s="18"/>
      <c r="S460" s="18"/>
      <c r="T460" s="18"/>
      <c r="U460" s="18"/>
      <c r="V460" s="18"/>
      <c r="W460" s="18"/>
      <c r="X460" s="18"/>
      <c r="Y460" s="18"/>
      <c r="Z460" s="18"/>
    </row>
    <row r="461" spans="1:26" ht="14.25" customHeight="1">
      <c r="A461" s="18"/>
      <c r="B461" s="18"/>
      <c r="C461" s="17"/>
      <c r="D461" s="17"/>
      <c r="E461" s="17"/>
      <c r="F461" s="17"/>
      <c r="G461" s="17"/>
      <c r="H461" s="18"/>
      <c r="I461" s="18"/>
      <c r="J461" s="18"/>
      <c r="K461" s="18"/>
      <c r="L461" s="18"/>
      <c r="M461" s="18"/>
      <c r="N461" s="18"/>
      <c r="O461" s="18"/>
      <c r="P461" s="18"/>
      <c r="Q461" s="18"/>
      <c r="R461" s="18"/>
      <c r="S461" s="18"/>
      <c r="T461" s="18"/>
      <c r="U461" s="18"/>
      <c r="V461" s="18"/>
      <c r="W461" s="18"/>
      <c r="X461" s="18"/>
      <c r="Y461" s="18"/>
      <c r="Z461" s="18"/>
    </row>
    <row r="462" spans="1:26" ht="14.25" customHeight="1">
      <c r="A462" s="18"/>
      <c r="B462" s="18"/>
      <c r="C462" s="17"/>
      <c r="D462" s="17"/>
      <c r="E462" s="17"/>
      <c r="F462" s="17"/>
      <c r="G462" s="17"/>
      <c r="H462" s="18"/>
      <c r="I462" s="18"/>
      <c r="J462" s="18"/>
      <c r="K462" s="18"/>
      <c r="L462" s="18"/>
      <c r="M462" s="18"/>
      <c r="N462" s="18"/>
      <c r="O462" s="18"/>
      <c r="P462" s="18"/>
      <c r="Q462" s="18"/>
      <c r="R462" s="18"/>
      <c r="S462" s="18"/>
      <c r="T462" s="18"/>
      <c r="U462" s="18"/>
      <c r="V462" s="18"/>
      <c r="W462" s="18"/>
      <c r="X462" s="18"/>
      <c r="Y462" s="18"/>
      <c r="Z462" s="18"/>
    </row>
    <row r="463" spans="1:26" ht="14.25" customHeight="1">
      <c r="A463" s="18"/>
      <c r="B463" s="18"/>
      <c r="C463" s="17"/>
      <c r="D463" s="17"/>
      <c r="E463" s="17"/>
      <c r="F463" s="17"/>
      <c r="G463" s="17"/>
      <c r="H463" s="18"/>
      <c r="I463" s="18"/>
      <c r="J463" s="18"/>
      <c r="K463" s="18"/>
      <c r="L463" s="18"/>
      <c r="M463" s="18"/>
      <c r="N463" s="18"/>
      <c r="O463" s="18"/>
      <c r="P463" s="18"/>
      <c r="Q463" s="18"/>
      <c r="R463" s="18"/>
      <c r="S463" s="18"/>
      <c r="T463" s="18"/>
      <c r="U463" s="18"/>
      <c r="V463" s="18"/>
      <c r="W463" s="18"/>
      <c r="X463" s="18"/>
      <c r="Y463" s="18"/>
      <c r="Z463" s="18"/>
    </row>
    <row r="464" spans="1:26" ht="14.25" customHeight="1">
      <c r="A464" s="18"/>
      <c r="B464" s="18"/>
      <c r="C464" s="17"/>
      <c r="D464" s="17"/>
      <c r="E464" s="17"/>
      <c r="F464" s="17"/>
      <c r="G464" s="17"/>
      <c r="H464" s="18"/>
      <c r="I464" s="18"/>
      <c r="J464" s="18"/>
      <c r="K464" s="18"/>
      <c r="L464" s="18"/>
      <c r="M464" s="18"/>
      <c r="N464" s="18"/>
      <c r="O464" s="18"/>
      <c r="P464" s="18"/>
      <c r="Q464" s="18"/>
      <c r="R464" s="18"/>
      <c r="S464" s="18"/>
      <c r="T464" s="18"/>
      <c r="U464" s="18"/>
      <c r="V464" s="18"/>
      <c r="W464" s="18"/>
      <c r="X464" s="18"/>
      <c r="Y464" s="18"/>
      <c r="Z464" s="18"/>
    </row>
    <row r="465" spans="1:26" ht="14.25" customHeight="1">
      <c r="A465" s="18"/>
      <c r="B465" s="18"/>
      <c r="C465" s="17"/>
      <c r="D465" s="17"/>
      <c r="E465" s="17"/>
      <c r="F465" s="17"/>
      <c r="G465" s="17"/>
      <c r="H465" s="18"/>
      <c r="I465" s="18"/>
      <c r="J465" s="18"/>
      <c r="K465" s="18"/>
      <c r="L465" s="18"/>
      <c r="M465" s="18"/>
      <c r="N465" s="18"/>
      <c r="O465" s="18"/>
      <c r="P465" s="18"/>
      <c r="Q465" s="18"/>
      <c r="R465" s="18"/>
      <c r="S465" s="18"/>
      <c r="T465" s="18"/>
      <c r="U465" s="18"/>
      <c r="V465" s="18"/>
      <c r="W465" s="18"/>
      <c r="X465" s="18"/>
      <c r="Y465" s="18"/>
      <c r="Z465" s="18"/>
    </row>
    <row r="466" spans="1:26" ht="14.25" customHeight="1">
      <c r="A466" s="18"/>
      <c r="B466" s="18"/>
      <c r="C466" s="17"/>
      <c r="D466" s="17"/>
      <c r="E466" s="17"/>
      <c r="F466" s="17"/>
      <c r="G466" s="17"/>
      <c r="H466" s="18"/>
      <c r="I466" s="18"/>
      <c r="J466" s="18"/>
      <c r="K466" s="18"/>
      <c r="L466" s="18"/>
      <c r="M466" s="18"/>
      <c r="N466" s="18"/>
      <c r="O466" s="18"/>
      <c r="P466" s="18"/>
      <c r="Q466" s="18"/>
      <c r="R466" s="18"/>
      <c r="S466" s="18"/>
      <c r="T466" s="18"/>
      <c r="U466" s="18"/>
      <c r="V466" s="18"/>
      <c r="W466" s="18"/>
      <c r="X466" s="18"/>
      <c r="Y466" s="18"/>
      <c r="Z466" s="18"/>
    </row>
    <row r="467" spans="1:26" ht="14.25" customHeight="1">
      <c r="A467" s="18"/>
      <c r="B467" s="18"/>
      <c r="C467" s="17"/>
      <c r="D467" s="17"/>
      <c r="E467" s="17"/>
      <c r="F467" s="17"/>
      <c r="G467" s="17"/>
      <c r="H467" s="18"/>
      <c r="I467" s="18"/>
      <c r="J467" s="18"/>
      <c r="K467" s="18"/>
      <c r="L467" s="18"/>
      <c r="M467" s="18"/>
      <c r="N467" s="18"/>
      <c r="O467" s="18"/>
      <c r="P467" s="18"/>
      <c r="Q467" s="18"/>
      <c r="R467" s="18"/>
      <c r="S467" s="18"/>
      <c r="T467" s="18"/>
      <c r="U467" s="18"/>
      <c r="V467" s="18"/>
      <c r="W467" s="18"/>
      <c r="X467" s="18"/>
      <c r="Y467" s="18"/>
      <c r="Z467" s="18"/>
    </row>
    <row r="468" spans="1:26" ht="14.25" customHeight="1">
      <c r="A468" s="18"/>
      <c r="B468" s="18"/>
      <c r="C468" s="17"/>
      <c r="D468" s="17"/>
      <c r="E468" s="17"/>
      <c r="F468" s="17"/>
      <c r="G468" s="17"/>
      <c r="H468" s="18"/>
      <c r="I468" s="18"/>
      <c r="J468" s="18"/>
      <c r="K468" s="18"/>
      <c r="L468" s="18"/>
      <c r="M468" s="18"/>
      <c r="N468" s="18"/>
      <c r="O468" s="18"/>
      <c r="P468" s="18"/>
      <c r="Q468" s="18"/>
      <c r="R468" s="18"/>
      <c r="S468" s="18"/>
      <c r="T468" s="18"/>
      <c r="U468" s="18"/>
      <c r="V468" s="18"/>
      <c r="W468" s="18"/>
      <c r="X468" s="18"/>
      <c r="Y468" s="18"/>
      <c r="Z468" s="18"/>
    </row>
    <row r="469" spans="1:26" ht="14.25" customHeight="1">
      <c r="A469" s="18"/>
      <c r="B469" s="18"/>
      <c r="C469" s="17"/>
      <c r="D469" s="17"/>
      <c r="E469" s="17"/>
      <c r="F469" s="17"/>
      <c r="G469" s="17"/>
      <c r="H469" s="18"/>
      <c r="I469" s="18"/>
      <c r="J469" s="18"/>
      <c r="K469" s="18"/>
      <c r="L469" s="18"/>
      <c r="M469" s="18"/>
      <c r="N469" s="18"/>
      <c r="O469" s="18"/>
      <c r="P469" s="18"/>
      <c r="Q469" s="18"/>
      <c r="R469" s="18"/>
      <c r="S469" s="18"/>
      <c r="T469" s="18"/>
      <c r="U469" s="18"/>
      <c r="V469" s="18"/>
      <c r="W469" s="18"/>
      <c r="X469" s="18"/>
      <c r="Y469" s="18"/>
      <c r="Z469" s="18"/>
    </row>
    <row r="470" spans="1:26" ht="14.25" customHeight="1">
      <c r="A470" s="18"/>
      <c r="B470" s="18"/>
      <c r="C470" s="17"/>
      <c r="D470" s="17"/>
      <c r="E470" s="17"/>
      <c r="F470" s="17"/>
      <c r="G470" s="17"/>
      <c r="H470" s="18"/>
      <c r="I470" s="18"/>
      <c r="J470" s="18"/>
      <c r="K470" s="18"/>
      <c r="L470" s="18"/>
      <c r="M470" s="18"/>
      <c r="N470" s="18"/>
      <c r="O470" s="18"/>
      <c r="P470" s="18"/>
      <c r="Q470" s="18"/>
      <c r="R470" s="18"/>
      <c r="S470" s="18"/>
      <c r="T470" s="18"/>
      <c r="U470" s="18"/>
      <c r="V470" s="18"/>
      <c r="W470" s="18"/>
      <c r="X470" s="18"/>
      <c r="Y470" s="18"/>
      <c r="Z470" s="18"/>
    </row>
    <row r="471" spans="1:26" ht="14.25" customHeight="1">
      <c r="A471" s="18"/>
      <c r="B471" s="18"/>
      <c r="C471" s="17"/>
      <c r="D471" s="17"/>
      <c r="E471" s="17"/>
      <c r="F471" s="17"/>
      <c r="G471" s="17"/>
      <c r="H471" s="18"/>
      <c r="I471" s="18"/>
      <c r="J471" s="18"/>
      <c r="K471" s="18"/>
      <c r="L471" s="18"/>
      <c r="M471" s="18"/>
      <c r="N471" s="18"/>
      <c r="O471" s="18"/>
      <c r="P471" s="18"/>
      <c r="Q471" s="18"/>
      <c r="R471" s="18"/>
      <c r="S471" s="18"/>
      <c r="T471" s="18"/>
      <c r="U471" s="18"/>
      <c r="V471" s="18"/>
      <c r="W471" s="18"/>
      <c r="X471" s="18"/>
      <c r="Y471" s="18"/>
      <c r="Z471" s="18"/>
    </row>
    <row r="472" spans="1:26" ht="14.25" customHeight="1">
      <c r="A472" s="18"/>
      <c r="B472" s="18"/>
      <c r="C472" s="17"/>
      <c r="D472" s="17"/>
      <c r="E472" s="17"/>
      <c r="F472" s="17"/>
      <c r="G472" s="17"/>
      <c r="H472" s="18"/>
      <c r="I472" s="18"/>
      <c r="J472" s="18"/>
      <c r="K472" s="18"/>
      <c r="L472" s="18"/>
      <c r="M472" s="18"/>
      <c r="N472" s="18"/>
      <c r="O472" s="18"/>
      <c r="P472" s="18"/>
      <c r="Q472" s="18"/>
      <c r="R472" s="18"/>
      <c r="S472" s="18"/>
      <c r="T472" s="18"/>
      <c r="U472" s="18"/>
      <c r="V472" s="18"/>
      <c r="W472" s="18"/>
      <c r="X472" s="18"/>
      <c r="Y472" s="18"/>
      <c r="Z472" s="18"/>
    </row>
    <row r="473" spans="1:26" ht="14.25" customHeight="1">
      <c r="A473" s="18"/>
      <c r="B473" s="18"/>
      <c r="C473" s="17"/>
      <c r="D473" s="17"/>
      <c r="E473" s="17"/>
      <c r="F473" s="17"/>
      <c r="G473" s="17"/>
      <c r="H473" s="18"/>
      <c r="I473" s="18"/>
      <c r="J473" s="18"/>
      <c r="K473" s="18"/>
      <c r="L473" s="18"/>
      <c r="M473" s="18"/>
      <c r="N473" s="18"/>
      <c r="O473" s="18"/>
      <c r="P473" s="18"/>
      <c r="Q473" s="18"/>
      <c r="R473" s="18"/>
      <c r="S473" s="18"/>
      <c r="T473" s="18"/>
      <c r="U473" s="18"/>
      <c r="V473" s="18"/>
      <c r="W473" s="18"/>
      <c r="X473" s="18"/>
      <c r="Y473" s="18"/>
      <c r="Z473" s="18"/>
    </row>
    <row r="474" spans="1:26" ht="14.25" customHeight="1">
      <c r="A474" s="18"/>
      <c r="B474" s="18"/>
      <c r="C474" s="17"/>
      <c r="D474" s="17"/>
      <c r="E474" s="17"/>
      <c r="F474" s="17"/>
      <c r="G474" s="17"/>
      <c r="H474" s="18"/>
      <c r="I474" s="18"/>
      <c r="J474" s="18"/>
      <c r="K474" s="18"/>
      <c r="L474" s="18"/>
      <c r="M474" s="18"/>
      <c r="N474" s="18"/>
      <c r="O474" s="18"/>
      <c r="P474" s="18"/>
      <c r="Q474" s="18"/>
      <c r="R474" s="18"/>
      <c r="S474" s="18"/>
      <c r="T474" s="18"/>
      <c r="U474" s="18"/>
      <c r="V474" s="18"/>
      <c r="W474" s="18"/>
      <c r="X474" s="18"/>
      <c r="Y474" s="18"/>
      <c r="Z474" s="18"/>
    </row>
    <row r="475" spans="1:26" ht="14.25" customHeight="1">
      <c r="A475" s="18"/>
      <c r="B475" s="18"/>
      <c r="C475" s="17"/>
      <c r="D475" s="17"/>
      <c r="E475" s="17"/>
      <c r="F475" s="17"/>
      <c r="G475" s="17"/>
      <c r="H475" s="18"/>
      <c r="I475" s="18"/>
      <c r="J475" s="18"/>
      <c r="K475" s="18"/>
      <c r="L475" s="18"/>
      <c r="M475" s="18"/>
      <c r="N475" s="18"/>
      <c r="O475" s="18"/>
      <c r="P475" s="18"/>
      <c r="Q475" s="18"/>
      <c r="R475" s="18"/>
      <c r="S475" s="18"/>
      <c r="T475" s="18"/>
      <c r="U475" s="18"/>
      <c r="V475" s="18"/>
      <c r="W475" s="18"/>
      <c r="X475" s="18"/>
      <c r="Y475" s="18"/>
      <c r="Z475" s="18"/>
    </row>
    <row r="476" spans="1:26" ht="14.25" customHeight="1">
      <c r="A476" s="18"/>
      <c r="B476" s="18"/>
      <c r="C476" s="17"/>
      <c r="D476" s="17"/>
      <c r="E476" s="17"/>
      <c r="F476" s="17"/>
      <c r="G476" s="17"/>
      <c r="H476" s="18"/>
      <c r="I476" s="18"/>
      <c r="J476" s="18"/>
      <c r="K476" s="18"/>
      <c r="L476" s="18"/>
      <c r="M476" s="18"/>
      <c r="N476" s="18"/>
      <c r="O476" s="18"/>
      <c r="P476" s="18"/>
      <c r="Q476" s="18"/>
      <c r="R476" s="18"/>
      <c r="S476" s="18"/>
      <c r="T476" s="18"/>
      <c r="U476" s="18"/>
      <c r="V476" s="18"/>
      <c r="W476" s="18"/>
      <c r="X476" s="18"/>
      <c r="Y476" s="18"/>
      <c r="Z476" s="18"/>
    </row>
    <row r="477" spans="1:26" ht="14.25" customHeight="1">
      <c r="A477" s="18"/>
      <c r="B477" s="18"/>
      <c r="C477" s="17"/>
      <c r="D477" s="17"/>
      <c r="E477" s="17"/>
      <c r="F477" s="17"/>
      <c r="G477" s="17"/>
      <c r="H477" s="18"/>
      <c r="I477" s="18"/>
      <c r="J477" s="18"/>
      <c r="K477" s="18"/>
      <c r="L477" s="18"/>
      <c r="M477" s="18"/>
      <c r="N477" s="18"/>
      <c r="O477" s="18"/>
      <c r="P477" s="18"/>
      <c r="Q477" s="18"/>
      <c r="R477" s="18"/>
      <c r="S477" s="18"/>
      <c r="T477" s="18"/>
      <c r="U477" s="18"/>
      <c r="V477" s="18"/>
      <c r="W477" s="18"/>
      <c r="X477" s="18"/>
      <c r="Y477" s="18"/>
      <c r="Z477" s="18"/>
    </row>
    <row r="478" spans="1:26" ht="14.25" customHeight="1">
      <c r="A478" s="18"/>
      <c r="B478" s="18"/>
      <c r="C478" s="17"/>
      <c r="D478" s="17"/>
      <c r="E478" s="17"/>
      <c r="F478" s="17"/>
      <c r="G478" s="17"/>
      <c r="H478" s="18"/>
      <c r="I478" s="18"/>
      <c r="J478" s="18"/>
      <c r="K478" s="18"/>
      <c r="L478" s="18"/>
      <c r="M478" s="18"/>
      <c r="N478" s="18"/>
      <c r="O478" s="18"/>
      <c r="P478" s="18"/>
      <c r="Q478" s="18"/>
      <c r="R478" s="18"/>
      <c r="S478" s="18"/>
      <c r="T478" s="18"/>
      <c r="U478" s="18"/>
      <c r="V478" s="18"/>
      <c r="W478" s="18"/>
      <c r="X478" s="18"/>
      <c r="Y478" s="18"/>
      <c r="Z478" s="18"/>
    </row>
    <row r="479" spans="1:26" ht="14.25" customHeight="1">
      <c r="A479" s="18"/>
      <c r="B479" s="18"/>
      <c r="C479" s="17"/>
      <c r="D479" s="17"/>
      <c r="E479" s="17"/>
      <c r="F479" s="17"/>
      <c r="G479" s="17"/>
      <c r="H479" s="18"/>
      <c r="I479" s="18"/>
      <c r="J479" s="18"/>
      <c r="K479" s="18"/>
      <c r="L479" s="18"/>
      <c r="M479" s="18"/>
      <c r="N479" s="18"/>
      <c r="O479" s="18"/>
      <c r="P479" s="18"/>
      <c r="Q479" s="18"/>
      <c r="R479" s="18"/>
      <c r="S479" s="18"/>
      <c r="T479" s="18"/>
      <c r="U479" s="18"/>
      <c r="V479" s="18"/>
      <c r="W479" s="18"/>
      <c r="X479" s="18"/>
      <c r="Y479" s="18"/>
      <c r="Z479" s="18"/>
    </row>
    <row r="480" spans="1:26" ht="14.25" customHeight="1">
      <c r="A480" s="18"/>
      <c r="B480" s="18"/>
      <c r="C480" s="17"/>
      <c r="D480" s="17"/>
      <c r="E480" s="17"/>
      <c r="F480" s="17"/>
      <c r="G480" s="17"/>
      <c r="H480" s="18"/>
      <c r="I480" s="18"/>
      <c r="J480" s="18"/>
      <c r="K480" s="18"/>
      <c r="L480" s="18"/>
      <c r="M480" s="18"/>
      <c r="N480" s="18"/>
      <c r="O480" s="18"/>
      <c r="P480" s="18"/>
      <c r="Q480" s="18"/>
      <c r="R480" s="18"/>
      <c r="S480" s="18"/>
      <c r="T480" s="18"/>
      <c r="U480" s="18"/>
      <c r="V480" s="18"/>
      <c r="W480" s="18"/>
      <c r="X480" s="18"/>
      <c r="Y480" s="18"/>
      <c r="Z480" s="18"/>
    </row>
    <row r="481" spans="1:26" ht="14.25" customHeight="1">
      <c r="A481" s="18"/>
      <c r="B481" s="18"/>
      <c r="C481" s="17"/>
      <c r="D481" s="17"/>
      <c r="E481" s="17"/>
      <c r="F481" s="17"/>
      <c r="G481" s="17"/>
      <c r="H481" s="18"/>
      <c r="I481" s="18"/>
      <c r="J481" s="18"/>
      <c r="K481" s="18"/>
      <c r="L481" s="18"/>
      <c r="M481" s="18"/>
      <c r="N481" s="18"/>
      <c r="O481" s="18"/>
      <c r="P481" s="18"/>
      <c r="Q481" s="18"/>
      <c r="R481" s="18"/>
      <c r="S481" s="18"/>
      <c r="T481" s="18"/>
      <c r="U481" s="18"/>
      <c r="V481" s="18"/>
      <c r="W481" s="18"/>
      <c r="X481" s="18"/>
      <c r="Y481" s="18"/>
      <c r="Z481" s="18"/>
    </row>
    <row r="482" spans="1:26" ht="14.25" customHeight="1">
      <c r="A482" s="18"/>
      <c r="B482" s="18"/>
      <c r="C482" s="17"/>
      <c r="D482" s="17"/>
      <c r="E482" s="17"/>
      <c r="F482" s="17"/>
      <c r="G482" s="17"/>
      <c r="H482" s="18"/>
      <c r="I482" s="18"/>
      <c r="J482" s="18"/>
      <c r="K482" s="18"/>
      <c r="L482" s="18"/>
      <c r="M482" s="18"/>
      <c r="N482" s="18"/>
      <c r="O482" s="18"/>
      <c r="P482" s="18"/>
      <c r="Q482" s="18"/>
      <c r="R482" s="18"/>
      <c r="S482" s="18"/>
      <c r="T482" s="18"/>
      <c r="U482" s="18"/>
      <c r="V482" s="18"/>
      <c r="W482" s="18"/>
      <c r="X482" s="18"/>
      <c r="Y482" s="18"/>
      <c r="Z482" s="18"/>
    </row>
    <row r="483" spans="1:26" ht="14.25" customHeight="1">
      <c r="A483" s="18"/>
      <c r="B483" s="18"/>
      <c r="C483" s="17"/>
      <c r="D483" s="17"/>
      <c r="E483" s="17"/>
      <c r="F483" s="17"/>
      <c r="G483" s="17"/>
      <c r="H483" s="18"/>
      <c r="I483" s="18"/>
      <c r="J483" s="18"/>
      <c r="K483" s="18"/>
      <c r="L483" s="18"/>
      <c r="M483" s="18"/>
      <c r="N483" s="18"/>
      <c r="O483" s="18"/>
      <c r="P483" s="18"/>
      <c r="Q483" s="18"/>
      <c r="R483" s="18"/>
      <c r="S483" s="18"/>
      <c r="T483" s="18"/>
      <c r="U483" s="18"/>
      <c r="V483" s="18"/>
      <c r="W483" s="18"/>
      <c r="X483" s="18"/>
      <c r="Y483" s="18"/>
      <c r="Z483" s="18"/>
    </row>
    <row r="484" spans="1:26" ht="14.25" customHeight="1">
      <c r="A484" s="18"/>
      <c r="B484" s="18"/>
      <c r="C484" s="17"/>
      <c r="D484" s="17"/>
      <c r="E484" s="17"/>
      <c r="F484" s="17"/>
      <c r="G484" s="17"/>
      <c r="H484" s="18"/>
      <c r="I484" s="18"/>
      <c r="J484" s="18"/>
      <c r="K484" s="18"/>
      <c r="L484" s="18"/>
      <c r="M484" s="18"/>
      <c r="N484" s="18"/>
      <c r="O484" s="18"/>
      <c r="P484" s="18"/>
      <c r="Q484" s="18"/>
      <c r="R484" s="18"/>
      <c r="S484" s="18"/>
      <c r="T484" s="18"/>
      <c r="U484" s="18"/>
      <c r="V484" s="18"/>
      <c r="W484" s="18"/>
      <c r="X484" s="18"/>
      <c r="Y484" s="18"/>
      <c r="Z484" s="18"/>
    </row>
    <row r="485" spans="1:26" ht="14.25" customHeight="1">
      <c r="A485" s="18"/>
      <c r="B485" s="18"/>
      <c r="C485" s="17"/>
      <c r="D485" s="17"/>
      <c r="E485" s="17"/>
      <c r="F485" s="17"/>
      <c r="G485" s="17"/>
      <c r="H485" s="18"/>
      <c r="I485" s="18"/>
      <c r="J485" s="18"/>
      <c r="K485" s="18"/>
      <c r="L485" s="18"/>
      <c r="M485" s="18"/>
      <c r="N485" s="18"/>
      <c r="O485" s="18"/>
      <c r="P485" s="18"/>
      <c r="Q485" s="18"/>
      <c r="R485" s="18"/>
      <c r="S485" s="18"/>
      <c r="T485" s="18"/>
      <c r="U485" s="18"/>
      <c r="V485" s="18"/>
      <c r="W485" s="18"/>
      <c r="X485" s="18"/>
      <c r="Y485" s="18"/>
      <c r="Z485" s="18"/>
    </row>
    <row r="486" spans="1:26" ht="14.25" customHeight="1">
      <c r="A486" s="18"/>
      <c r="B486" s="18"/>
      <c r="C486" s="17"/>
      <c r="D486" s="17"/>
      <c r="E486" s="17"/>
      <c r="F486" s="17"/>
      <c r="G486" s="17"/>
      <c r="H486" s="18"/>
      <c r="I486" s="18"/>
      <c r="J486" s="18"/>
      <c r="K486" s="18"/>
      <c r="L486" s="18"/>
      <c r="M486" s="18"/>
      <c r="N486" s="18"/>
      <c r="O486" s="18"/>
      <c r="P486" s="18"/>
      <c r="Q486" s="18"/>
      <c r="R486" s="18"/>
      <c r="S486" s="18"/>
      <c r="T486" s="18"/>
      <c r="U486" s="18"/>
      <c r="V486" s="18"/>
      <c r="W486" s="18"/>
      <c r="X486" s="18"/>
      <c r="Y486" s="18"/>
      <c r="Z486" s="18"/>
    </row>
    <row r="487" spans="1:26" ht="14.25" customHeight="1">
      <c r="A487" s="18"/>
      <c r="B487" s="18"/>
      <c r="C487" s="17"/>
      <c r="D487" s="17"/>
      <c r="E487" s="17"/>
      <c r="F487" s="17"/>
      <c r="G487" s="17"/>
      <c r="H487" s="18"/>
      <c r="I487" s="18"/>
      <c r="J487" s="18"/>
      <c r="K487" s="18"/>
      <c r="L487" s="18"/>
      <c r="M487" s="18"/>
      <c r="N487" s="18"/>
      <c r="O487" s="18"/>
      <c r="P487" s="18"/>
      <c r="Q487" s="18"/>
      <c r="R487" s="18"/>
      <c r="S487" s="18"/>
      <c r="T487" s="18"/>
      <c r="U487" s="18"/>
      <c r="V487" s="18"/>
      <c r="W487" s="18"/>
      <c r="X487" s="18"/>
      <c r="Y487" s="18"/>
      <c r="Z487" s="18"/>
    </row>
    <row r="488" spans="1:26" ht="14.25" customHeight="1">
      <c r="A488" s="18"/>
      <c r="B488" s="18"/>
      <c r="C488" s="17"/>
      <c r="D488" s="17"/>
      <c r="E488" s="17"/>
      <c r="F488" s="17"/>
      <c r="G488" s="17"/>
      <c r="H488" s="18"/>
      <c r="I488" s="18"/>
      <c r="J488" s="18"/>
      <c r="K488" s="18"/>
      <c r="L488" s="18"/>
      <c r="M488" s="18"/>
      <c r="N488" s="18"/>
      <c r="O488" s="18"/>
      <c r="P488" s="18"/>
      <c r="Q488" s="18"/>
      <c r="R488" s="18"/>
      <c r="S488" s="18"/>
      <c r="T488" s="18"/>
      <c r="U488" s="18"/>
      <c r="V488" s="18"/>
      <c r="W488" s="18"/>
      <c r="X488" s="18"/>
      <c r="Y488" s="18"/>
      <c r="Z488" s="18"/>
    </row>
    <row r="489" spans="1:26" ht="14.25" customHeight="1">
      <c r="A489" s="18"/>
      <c r="B489" s="18"/>
      <c r="C489" s="17"/>
      <c r="D489" s="17"/>
      <c r="E489" s="17"/>
      <c r="F489" s="17"/>
      <c r="G489" s="17"/>
      <c r="H489" s="18"/>
      <c r="I489" s="18"/>
      <c r="J489" s="18"/>
      <c r="K489" s="18"/>
      <c r="L489" s="18"/>
      <c r="M489" s="18"/>
      <c r="N489" s="18"/>
      <c r="O489" s="18"/>
      <c r="P489" s="18"/>
      <c r="Q489" s="18"/>
      <c r="R489" s="18"/>
      <c r="S489" s="18"/>
      <c r="T489" s="18"/>
      <c r="U489" s="18"/>
      <c r="V489" s="18"/>
      <c r="W489" s="18"/>
      <c r="X489" s="18"/>
      <c r="Y489" s="18"/>
      <c r="Z489" s="18"/>
    </row>
    <row r="490" spans="1:26" ht="14.25" customHeight="1">
      <c r="A490" s="18"/>
      <c r="B490" s="18"/>
      <c r="C490" s="17"/>
      <c r="D490" s="17"/>
      <c r="E490" s="17"/>
      <c r="F490" s="17"/>
      <c r="G490" s="17"/>
      <c r="H490" s="18"/>
      <c r="I490" s="18"/>
      <c r="J490" s="18"/>
      <c r="K490" s="18"/>
      <c r="L490" s="18"/>
      <c r="M490" s="18"/>
      <c r="N490" s="18"/>
      <c r="O490" s="18"/>
      <c r="P490" s="18"/>
      <c r="Q490" s="18"/>
      <c r="R490" s="18"/>
      <c r="S490" s="18"/>
      <c r="T490" s="18"/>
      <c r="U490" s="18"/>
      <c r="V490" s="18"/>
      <c r="W490" s="18"/>
      <c r="X490" s="18"/>
      <c r="Y490" s="18"/>
      <c r="Z490" s="18"/>
    </row>
    <row r="491" spans="1:26" ht="14.25" customHeight="1">
      <c r="A491" s="18"/>
      <c r="B491" s="18"/>
      <c r="C491" s="17"/>
      <c r="D491" s="17"/>
      <c r="E491" s="17"/>
      <c r="F491" s="17"/>
      <c r="G491" s="17"/>
      <c r="H491" s="18"/>
      <c r="I491" s="18"/>
      <c r="J491" s="18"/>
      <c r="K491" s="18"/>
      <c r="L491" s="18"/>
      <c r="M491" s="18"/>
      <c r="N491" s="18"/>
      <c r="O491" s="18"/>
      <c r="P491" s="18"/>
      <c r="Q491" s="18"/>
      <c r="R491" s="18"/>
      <c r="S491" s="18"/>
      <c r="T491" s="18"/>
      <c r="U491" s="18"/>
      <c r="V491" s="18"/>
      <c r="W491" s="18"/>
      <c r="X491" s="18"/>
      <c r="Y491" s="18"/>
      <c r="Z491" s="18"/>
    </row>
    <row r="492" spans="1:26" ht="14.25" customHeight="1">
      <c r="A492" s="18"/>
      <c r="B492" s="18"/>
      <c r="C492" s="17"/>
      <c r="D492" s="17"/>
      <c r="E492" s="17"/>
      <c r="F492" s="17"/>
      <c r="G492" s="17"/>
      <c r="H492" s="18"/>
      <c r="I492" s="18"/>
      <c r="J492" s="18"/>
      <c r="K492" s="18"/>
      <c r="L492" s="18"/>
      <c r="M492" s="18"/>
      <c r="N492" s="18"/>
      <c r="O492" s="18"/>
      <c r="P492" s="18"/>
      <c r="Q492" s="18"/>
      <c r="R492" s="18"/>
      <c r="S492" s="18"/>
      <c r="T492" s="18"/>
      <c r="U492" s="18"/>
      <c r="V492" s="18"/>
      <c r="W492" s="18"/>
      <c r="X492" s="18"/>
      <c r="Y492" s="18"/>
      <c r="Z492" s="18"/>
    </row>
    <row r="493" spans="1:26" ht="14.25" customHeight="1">
      <c r="A493" s="18"/>
      <c r="B493" s="18"/>
      <c r="C493" s="17"/>
      <c r="D493" s="17"/>
      <c r="E493" s="17"/>
      <c r="F493" s="17"/>
      <c r="G493" s="17"/>
      <c r="H493" s="18"/>
      <c r="I493" s="18"/>
      <c r="J493" s="18"/>
      <c r="K493" s="18"/>
      <c r="L493" s="18"/>
      <c r="M493" s="18"/>
      <c r="N493" s="18"/>
      <c r="O493" s="18"/>
      <c r="P493" s="18"/>
      <c r="Q493" s="18"/>
      <c r="R493" s="18"/>
      <c r="S493" s="18"/>
      <c r="T493" s="18"/>
      <c r="U493" s="18"/>
      <c r="V493" s="18"/>
      <c r="W493" s="18"/>
      <c r="X493" s="18"/>
      <c r="Y493" s="18"/>
      <c r="Z493" s="18"/>
    </row>
    <row r="494" spans="1:26" ht="14.25" customHeight="1">
      <c r="A494" s="18"/>
      <c r="B494" s="18"/>
      <c r="C494" s="17"/>
      <c r="D494" s="17"/>
      <c r="E494" s="17"/>
      <c r="F494" s="17"/>
      <c r="G494" s="17"/>
      <c r="H494" s="18"/>
      <c r="I494" s="18"/>
      <c r="J494" s="18"/>
      <c r="K494" s="18"/>
      <c r="L494" s="18"/>
      <c r="M494" s="18"/>
      <c r="N494" s="18"/>
      <c r="O494" s="18"/>
      <c r="P494" s="18"/>
      <c r="Q494" s="18"/>
      <c r="R494" s="18"/>
      <c r="S494" s="18"/>
      <c r="T494" s="18"/>
      <c r="U494" s="18"/>
      <c r="V494" s="18"/>
      <c r="W494" s="18"/>
      <c r="X494" s="18"/>
      <c r="Y494" s="18"/>
      <c r="Z494" s="18"/>
    </row>
    <row r="495" spans="1:26" ht="14.25" customHeight="1">
      <c r="A495" s="18"/>
      <c r="B495" s="18"/>
      <c r="C495" s="17"/>
      <c r="D495" s="17"/>
      <c r="E495" s="17"/>
      <c r="F495" s="17"/>
      <c r="G495" s="17"/>
      <c r="H495" s="18"/>
      <c r="I495" s="18"/>
      <c r="J495" s="18"/>
      <c r="K495" s="18"/>
      <c r="L495" s="18"/>
      <c r="M495" s="18"/>
      <c r="N495" s="18"/>
      <c r="O495" s="18"/>
      <c r="P495" s="18"/>
      <c r="Q495" s="18"/>
      <c r="R495" s="18"/>
      <c r="S495" s="18"/>
      <c r="T495" s="18"/>
      <c r="U495" s="18"/>
      <c r="V495" s="18"/>
      <c r="W495" s="18"/>
      <c r="X495" s="18"/>
      <c r="Y495" s="18"/>
      <c r="Z495" s="18"/>
    </row>
    <row r="496" spans="1:26" ht="14.25" customHeight="1">
      <c r="A496" s="18"/>
      <c r="B496" s="18"/>
      <c r="C496" s="17"/>
      <c r="D496" s="17"/>
      <c r="E496" s="17"/>
      <c r="F496" s="17"/>
      <c r="G496" s="17"/>
      <c r="H496" s="18"/>
      <c r="I496" s="18"/>
      <c r="J496" s="18"/>
      <c r="K496" s="18"/>
      <c r="L496" s="18"/>
      <c r="M496" s="18"/>
      <c r="N496" s="18"/>
      <c r="O496" s="18"/>
      <c r="P496" s="18"/>
      <c r="Q496" s="18"/>
      <c r="R496" s="18"/>
      <c r="S496" s="18"/>
      <c r="T496" s="18"/>
      <c r="U496" s="18"/>
      <c r="V496" s="18"/>
      <c r="W496" s="18"/>
      <c r="X496" s="18"/>
      <c r="Y496" s="18"/>
      <c r="Z496" s="18"/>
    </row>
    <row r="497" spans="1:26" ht="14.25" customHeight="1">
      <c r="A497" s="18"/>
      <c r="B497" s="18"/>
      <c r="C497" s="17"/>
      <c r="D497" s="17"/>
      <c r="E497" s="17"/>
      <c r="F497" s="17"/>
      <c r="G497" s="17"/>
      <c r="H497" s="18"/>
      <c r="I497" s="18"/>
      <c r="J497" s="18"/>
      <c r="K497" s="18"/>
      <c r="L497" s="18"/>
      <c r="M497" s="18"/>
      <c r="N497" s="18"/>
      <c r="O497" s="18"/>
      <c r="P497" s="18"/>
      <c r="Q497" s="18"/>
      <c r="R497" s="18"/>
      <c r="S497" s="18"/>
      <c r="T497" s="18"/>
      <c r="U497" s="18"/>
      <c r="V497" s="18"/>
      <c r="W497" s="18"/>
      <c r="X497" s="18"/>
      <c r="Y497" s="18"/>
      <c r="Z497" s="18"/>
    </row>
    <row r="498" spans="1:26" ht="14.25" customHeight="1">
      <c r="A498" s="18"/>
      <c r="B498" s="18"/>
      <c r="C498" s="17"/>
      <c r="D498" s="17"/>
      <c r="E498" s="17"/>
      <c r="F498" s="17"/>
      <c r="G498" s="17"/>
      <c r="H498" s="18"/>
      <c r="I498" s="18"/>
      <c r="J498" s="18"/>
      <c r="K498" s="18"/>
      <c r="L498" s="18"/>
      <c r="M498" s="18"/>
      <c r="N498" s="18"/>
      <c r="O498" s="18"/>
      <c r="P498" s="18"/>
      <c r="Q498" s="18"/>
      <c r="R498" s="18"/>
      <c r="S498" s="18"/>
      <c r="T498" s="18"/>
      <c r="U498" s="18"/>
      <c r="V498" s="18"/>
      <c r="W498" s="18"/>
      <c r="X498" s="18"/>
      <c r="Y498" s="18"/>
      <c r="Z498" s="18"/>
    </row>
    <row r="499" spans="1:26" ht="14.25" customHeight="1">
      <c r="A499" s="18"/>
      <c r="B499" s="18"/>
      <c r="C499" s="17"/>
      <c r="D499" s="17"/>
      <c r="E499" s="17"/>
      <c r="F499" s="17"/>
      <c r="G499" s="17"/>
      <c r="H499" s="18"/>
      <c r="I499" s="18"/>
      <c r="J499" s="18"/>
      <c r="K499" s="18"/>
      <c r="L499" s="18"/>
      <c r="M499" s="18"/>
      <c r="N499" s="18"/>
      <c r="O499" s="18"/>
      <c r="P499" s="18"/>
      <c r="Q499" s="18"/>
      <c r="R499" s="18"/>
      <c r="S499" s="18"/>
      <c r="T499" s="18"/>
      <c r="U499" s="18"/>
      <c r="V499" s="18"/>
      <c r="W499" s="18"/>
      <c r="X499" s="18"/>
      <c r="Y499" s="18"/>
      <c r="Z499" s="18"/>
    </row>
    <row r="500" spans="1:26" ht="14.25" customHeight="1">
      <c r="A500" s="18"/>
      <c r="B500" s="18"/>
      <c r="C500" s="17"/>
      <c r="D500" s="17"/>
      <c r="E500" s="17"/>
      <c r="F500" s="17"/>
      <c r="G500" s="17"/>
      <c r="H500" s="18"/>
      <c r="I500" s="18"/>
      <c r="J500" s="18"/>
      <c r="K500" s="18"/>
      <c r="L500" s="18"/>
      <c r="M500" s="18"/>
      <c r="N500" s="18"/>
      <c r="O500" s="18"/>
      <c r="P500" s="18"/>
      <c r="Q500" s="18"/>
      <c r="R500" s="18"/>
      <c r="S500" s="18"/>
      <c r="T500" s="18"/>
      <c r="U500" s="18"/>
      <c r="V500" s="18"/>
      <c r="W500" s="18"/>
      <c r="X500" s="18"/>
      <c r="Y500" s="18"/>
      <c r="Z500" s="18"/>
    </row>
    <row r="501" spans="1:26" ht="14.25" customHeight="1">
      <c r="A501" s="18"/>
      <c r="B501" s="18"/>
      <c r="C501" s="17"/>
      <c r="D501" s="17"/>
      <c r="E501" s="17"/>
      <c r="F501" s="17"/>
      <c r="G501" s="17"/>
      <c r="H501" s="18"/>
      <c r="I501" s="18"/>
      <c r="J501" s="18"/>
      <c r="K501" s="18"/>
      <c r="L501" s="18"/>
      <c r="M501" s="18"/>
      <c r="N501" s="18"/>
      <c r="O501" s="18"/>
      <c r="P501" s="18"/>
      <c r="Q501" s="18"/>
      <c r="R501" s="18"/>
      <c r="S501" s="18"/>
      <c r="T501" s="18"/>
      <c r="U501" s="18"/>
      <c r="V501" s="18"/>
      <c r="W501" s="18"/>
      <c r="X501" s="18"/>
      <c r="Y501" s="18"/>
      <c r="Z501" s="18"/>
    </row>
    <row r="502" spans="1:26" ht="14.25" customHeight="1">
      <c r="A502" s="18"/>
      <c r="B502" s="18"/>
      <c r="C502" s="17"/>
      <c r="D502" s="17"/>
      <c r="E502" s="17"/>
      <c r="F502" s="17"/>
      <c r="G502" s="17"/>
      <c r="H502" s="18"/>
      <c r="I502" s="18"/>
      <c r="J502" s="18"/>
      <c r="K502" s="18"/>
      <c r="L502" s="18"/>
      <c r="M502" s="18"/>
      <c r="N502" s="18"/>
      <c r="O502" s="18"/>
      <c r="P502" s="18"/>
      <c r="Q502" s="18"/>
      <c r="R502" s="18"/>
      <c r="S502" s="18"/>
      <c r="T502" s="18"/>
      <c r="U502" s="18"/>
      <c r="V502" s="18"/>
      <c r="W502" s="18"/>
      <c r="X502" s="18"/>
      <c r="Y502" s="18"/>
      <c r="Z502" s="18"/>
    </row>
    <row r="503" spans="1:26" ht="14.25" customHeight="1">
      <c r="A503" s="18"/>
      <c r="B503" s="18"/>
      <c r="C503" s="17"/>
      <c r="D503" s="17"/>
      <c r="E503" s="17"/>
      <c r="F503" s="17"/>
      <c r="G503" s="17"/>
      <c r="H503" s="18"/>
      <c r="I503" s="18"/>
      <c r="J503" s="18"/>
      <c r="K503" s="18"/>
      <c r="L503" s="18"/>
      <c r="M503" s="18"/>
      <c r="N503" s="18"/>
      <c r="O503" s="18"/>
      <c r="P503" s="18"/>
      <c r="Q503" s="18"/>
      <c r="R503" s="18"/>
      <c r="S503" s="18"/>
      <c r="T503" s="18"/>
      <c r="U503" s="18"/>
      <c r="V503" s="18"/>
      <c r="W503" s="18"/>
      <c r="X503" s="18"/>
      <c r="Y503" s="18"/>
      <c r="Z503" s="18"/>
    </row>
    <row r="504" spans="1:26" ht="14.25" customHeight="1">
      <c r="A504" s="18"/>
      <c r="B504" s="18"/>
      <c r="C504" s="17"/>
      <c r="D504" s="17"/>
      <c r="E504" s="17"/>
      <c r="F504" s="17"/>
      <c r="G504" s="17"/>
      <c r="H504" s="18"/>
      <c r="I504" s="18"/>
      <c r="J504" s="18"/>
      <c r="K504" s="18"/>
      <c r="L504" s="18"/>
      <c r="M504" s="18"/>
      <c r="N504" s="18"/>
      <c r="O504" s="18"/>
      <c r="P504" s="18"/>
      <c r="Q504" s="18"/>
      <c r="R504" s="18"/>
      <c r="S504" s="18"/>
      <c r="T504" s="18"/>
      <c r="U504" s="18"/>
      <c r="V504" s="18"/>
      <c r="W504" s="18"/>
      <c r="X504" s="18"/>
      <c r="Y504" s="18"/>
      <c r="Z504" s="18"/>
    </row>
    <row r="505" spans="1:26" ht="14.25" customHeight="1">
      <c r="A505" s="18"/>
      <c r="B505" s="18"/>
      <c r="C505" s="17"/>
      <c r="D505" s="17"/>
      <c r="E505" s="17"/>
      <c r="F505" s="17"/>
      <c r="G505" s="17"/>
      <c r="H505" s="18"/>
      <c r="I505" s="18"/>
      <c r="J505" s="18"/>
      <c r="K505" s="18"/>
      <c r="L505" s="18"/>
      <c r="M505" s="18"/>
      <c r="N505" s="18"/>
      <c r="O505" s="18"/>
      <c r="P505" s="18"/>
      <c r="Q505" s="18"/>
      <c r="R505" s="18"/>
      <c r="S505" s="18"/>
      <c r="T505" s="18"/>
      <c r="U505" s="18"/>
      <c r="V505" s="18"/>
      <c r="W505" s="18"/>
      <c r="X505" s="18"/>
      <c r="Y505" s="18"/>
      <c r="Z505" s="18"/>
    </row>
    <row r="506" spans="1:26" ht="14.25" customHeight="1">
      <c r="A506" s="18"/>
      <c r="B506" s="18"/>
      <c r="C506" s="17"/>
      <c r="D506" s="17"/>
      <c r="E506" s="17"/>
      <c r="F506" s="17"/>
      <c r="G506" s="17"/>
      <c r="H506" s="18"/>
      <c r="I506" s="18"/>
      <c r="J506" s="18"/>
      <c r="K506" s="18"/>
      <c r="L506" s="18"/>
      <c r="M506" s="18"/>
      <c r="N506" s="18"/>
      <c r="O506" s="18"/>
      <c r="P506" s="18"/>
      <c r="Q506" s="18"/>
      <c r="R506" s="18"/>
      <c r="S506" s="18"/>
      <c r="T506" s="18"/>
      <c r="U506" s="18"/>
      <c r="V506" s="18"/>
      <c r="W506" s="18"/>
      <c r="X506" s="18"/>
      <c r="Y506" s="18"/>
      <c r="Z506" s="18"/>
    </row>
    <row r="507" spans="1:26" ht="14.25" customHeight="1">
      <c r="A507" s="18"/>
      <c r="B507" s="18"/>
      <c r="C507" s="17"/>
      <c r="D507" s="17"/>
      <c r="E507" s="17"/>
      <c r="F507" s="17"/>
      <c r="G507" s="17"/>
      <c r="H507" s="18"/>
      <c r="I507" s="18"/>
      <c r="J507" s="18"/>
      <c r="K507" s="18"/>
      <c r="L507" s="18"/>
      <c r="M507" s="18"/>
      <c r="N507" s="18"/>
      <c r="O507" s="18"/>
      <c r="P507" s="18"/>
      <c r="Q507" s="18"/>
      <c r="R507" s="18"/>
      <c r="S507" s="18"/>
      <c r="T507" s="18"/>
      <c r="U507" s="18"/>
      <c r="V507" s="18"/>
      <c r="W507" s="18"/>
      <c r="X507" s="18"/>
      <c r="Y507" s="18"/>
      <c r="Z507" s="18"/>
    </row>
    <row r="508" spans="1:26" ht="14.25" customHeight="1">
      <c r="A508" s="18"/>
      <c r="B508" s="18"/>
      <c r="C508" s="17"/>
      <c r="D508" s="17"/>
      <c r="E508" s="17"/>
      <c r="F508" s="17"/>
      <c r="G508" s="17"/>
      <c r="H508" s="18"/>
      <c r="I508" s="18"/>
      <c r="J508" s="18"/>
      <c r="K508" s="18"/>
      <c r="L508" s="18"/>
      <c r="M508" s="18"/>
      <c r="N508" s="18"/>
      <c r="O508" s="18"/>
      <c r="P508" s="18"/>
      <c r="Q508" s="18"/>
      <c r="R508" s="18"/>
      <c r="S508" s="18"/>
      <c r="T508" s="18"/>
      <c r="U508" s="18"/>
      <c r="V508" s="18"/>
      <c r="W508" s="18"/>
      <c r="X508" s="18"/>
      <c r="Y508" s="18"/>
      <c r="Z508" s="18"/>
    </row>
    <row r="509" spans="1:26" ht="14.25" customHeight="1">
      <c r="A509" s="18"/>
      <c r="B509" s="18"/>
      <c r="C509" s="17"/>
      <c r="D509" s="17"/>
      <c r="E509" s="17"/>
      <c r="F509" s="17"/>
      <c r="G509" s="17"/>
      <c r="H509" s="18"/>
      <c r="I509" s="18"/>
      <c r="J509" s="18"/>
      <c r="K509" s="18"/>
      <c r="L509" s="18"/>
      <c r="M509" s="18"/>
      <c r="N509" s="18"/>
      <c r="O509" s="18"/>
      <c r="P509" s="18"/>
      <c r="Q509" s="18"/>
      <c r="R509" s="18"/>
      <c r="S509" s="18"/>
      <c r="T509" s="18"/>
      <c r="U509" s="18"/>
      <c r="V509" s="18"/>
      <c r="W509" s="18"/>
      <c r="X509" s="18"/>
      <c r="Y509" s="18"/>
      <c r="Z509" s="18"/>
    </row>
    <row r="510" spans="1:26" ht="14.25" customHeight="1">
      <c r="A510" s="18"/>
      <c r="B510" s="18"/>
      <c r="C510" s="17"/>
      <c r="D510" s="17"/>
      <c r="E510" s="17"/>
      <c r="F510" s="17"/>
      <c r="G510" s="17"/>
      <c r="H510" s="18"/>
      <c r="I510" s="18"/>
      <c r="J510" s="18"/>
      <c r="K510" s="18"/>
      <c r="L510" s="18"/>
      <c r="M510" s="18"/>
      <c r="N510" s="18"/>
      <c r="O510" s="18"/>
      <c r="P510" s="18"/>
      <c r="Q510" s="18"/>
      <c r="R510" s="18"/>
      <c r="S510" s="18"/>
      <c r="T510" s="18"/>
      <c r="U510" s="18"/>
      <c r="V510" s="18"/>
      <c r="W510" s="18"/>
      <c r="X510" s="18"/>
      <c r="Y510" s="18"/>
      <c r="Z510" s="18"/>
    </row>
    <row r="511" spans="1:26" ht="14.25" customHeight="1">
      <c r="A511" s="18"/>
      <c r="B511" s="18"/>
      <c r="C511" s="17"/>
      <c r="D511" s="17"/>
      <c r="E511" s="17"/>
      <c r="F511" s="17"/>
      <c r="G511" s="17"/>
      <c r="H511" s="18"/>
      <c r="I511" s="18"/>
      <c r="J511" s="18"/>
      <c r="K511" s="18"/>
      <c r="L511" s="18"/>
      <c r="M511" s="18"/>
      <c r="N511" s="18"/>
      <c r="O511" s="18"/>
      <c r="P511" s="18"/>
      <c r="Q511" s="18"/>
      <c r="R511" s="18"/>
      <c r="S511" s="18"/>
      <c r="T511" s="18"/>
      <c r="U511" s="18"/>
      <c r="V511" s="18"/>
      <c r="W511" s="18"/>
      <c r="X511" s="18"/>
      <c r="Y511" s="18"/>
      <c r="Z511" s="18"/>
    </row>
    <row r="512" spans="1:26" ht="14.25" customHeight="1">
      <c r="A512" s="18"/>
      <c r="B512" s="18"/>
      <c r="C512" s="17"/>
      <c r="D512" s="17"/>
      <c r="E512" s="17"/>
      <c r="F512" s="17"/>
      <c r="G512" s="17"/>
      <c r="H512" s="18"/>
      <c r="I512" s="18"/>
      <c r="J512" s="18"/>
      <c r="K512" s="18"/>
      <c r="L512" s="18"/>
      <c r="M512" s="18"/>
      <c r="N512" s="18"/>
      <c r="O512" s="18"/>
      <c r="P512" s="18"/>
      <c r="Q512" s="18"/>
      <c r="R512" s="18"/>
      <c r="S512" s="18"/>
      <c r="T512" s="18"/>
      <c r="U512" s="18"/>
      <c r="V512" s="18"/>
      <c r="W512" s="18"/>
      <c r="X512" s="18"/>
      <c r="Y512" s="18"/>
      <c r="Z512" s="18"/>
    </row>
    <row r="513" spans="1:26" ht="14.25" customHeight="1">
      <c r="A513" s="18"/>
      <c r="B513" s="18"/>
      <c r="C513" s="17"/>
      <c r="D513" s="17"/>
      <c r="E513" s="17"/>
      <c r="F513" s="17"/>
      <c r="G513" s="17"/>
      <c r="H513" s="18"/>
      <c r="I513" s="18"/>
      <c r="J513" s="18"/>
      <c r="K513" s="18"/>
      <c r="L513" s="18"/>
      <c r="M513" s="18"/>
      <c r="N513" s="18"/>
      <c r="O513" s="18"/>
      <c r="P513" s="18"/>
      <c r="Q513" s="18"/>
      <c r="R513" s="18"/>
      <c r="S513" s="18"/>
      <c r="T513" s="18"/>
      <c r="U513" s="18"/>
      <c r="V513" s="18"/>
      <c r="W513" s="18"/>
      <c r="X513" s="18"/>
      <c r="Y513" s="18"/>
      <c r="Z513" s="18"/>
    </row>
    <row r="514" spans="1:26" ht="14.25" customHeight="1">
      <c r="A514" s="18"/>
      <c r="B514" s="18"/>
      <c r="C514" s="17"/>
      <c r="D514" s="17"/>
      <c r="E514" s="17"/>
      <c r="F514" s="17"/>
      <c r="G514" s="17"/>
      <c r="H514" s="18"/>
      <c r="I514" s="18"/>
      <c r="J514" s="18"/>
      <c r="K514" s="18"/>
      <c r="L514" s="18"/>
      <c r="M514" s="18"/>
      <c r="N514" s="18"/>
      <c r="O514" s="18"/>
      <c r="P514" s="18"/>
      <c r="Q514" s="18"/>
      <c r="R514" s="18"/>
      <c r="S514" s="18"/>
      <c r="T514" s="18"/>
      <c r="U514" s="18"/>
      <c r="V514" s="18"/>
      <c r="W514" s="18"/>
      <c r="X514" s="18"/>
      <c r="Y514" s="18"/>
      <c r="Z514" s="18"/>
    </row>
    <row r="515" spans="1:26" ht="14.25" customHeight="1">
      <c r="A515" s="18"/>
      <c r="B515" s="18"/>
      <c r="C515" s="17"/>
      <c r="D515" s="17"/>
      <c r="E515" s="17"/>
      <c r="F515" s="17"/>
      <c r="G515" s="17"/>
      <c r="H515" s="18"/>
      <c r="I515" s="18"/>
      <c r="J515" s="18"/>
      <c r="K515" s="18"/>
      <c r="L515" s="18"/>
      <c r="M515" s="18"/>
      <c r="N515" s="18"/>
      <c r="O515" s="18"/>
      <c r="P515" s="18"/>
      <c r="Q515" s="18"/>
      <c r="R515" s="18"/>
      <c r="S515" s="18"/>
      <c r="T515" s="18"/>
      <c r="U515" s="18"/>
      <c r="V515" s="18"/>
      <c r="W515" s="18"/>
      <c r="X515" s="18"/>
      <c r="Y515" s="18"/>
      <c r="Z515" s="18"/>
    </row>
    <row r="516" spans="1:26" ht="14.25" customHeight="1">
      <c r="A516" s="18"/>
      <c r="B516" s="18"/>
      <c r="C516" s="17"/>
      <c r="D516" s="17"/>
      <c r="E516" s="17"/>
      <c r="F516" s="17"/>
      <c r="G516" s="17"/>
      <c r="H516" s="18"/>
      <c r="I516" s="18"/>
      <c r="J516" s="18"/>
      <c r="K516" s="18"/>
      <c r="L516" s="18"/>
      <c r="M516" s="18"/>
      <c r="N516" s="18"/>
      <c r="O516" s="18"/>
      <c r="P516" s="18"/>
      <c r="Q516" s="18"/>
      <c r="R516" s="18"/>
      <c r="S516" s="18"/>
      <c r="T516" s="18"/>
      <c r="U516" s="18"/>
      <c r="V516" s="18"/>
      <c r="W516" s="18"/>
      <c r="X516" s="18"/>
      <c r="Y516" s="18"/>
      <c r="Z516" s="18"/>
    </row>
    <row r="517" spans="1:26" ht="14.25" customHeight="1">
      <c r="A517" s="18"/>
      <c r="B517" s="18"/>
      <c r="C517" s="17"/>
      <c r="D517" s="17"/>
      <c r="E517" s="17"/>
      <c r="F517" s="17"/>
      <c r="G517" s="17"/>
      <c r="H517" s="18"/>
      <c r="I517" s="18"/>
      <c r="J517" s="18"/>
      <c r="K517" s="18"/>
      <c r="L517" s="18"/>
      <c r="M517" s="18"/>
      <c r="N517" s="18"/>
      <c r="O517" s="18"/>
      <c r="P517" s="18"/>
      <c r="Q517" s="18"/>
      <c r="R517" s="18"/>
      <c r="S517" s="18"/>
      <c r="T517" s="18"/>
      <c r="U517" s="18"/>
      <c r="V517" s="18"/>
      <c r="W517" s="18"/>
      <c r="X517" s="18"/>
      <c r="Y517" s="18"/>
      <c r="Z517" s="18"/>
    </row>
    <row r="518" spans="1:26" ht="14.25" customHeight="1">
      <c r="A518" s="18"/>
      <c r="B518" s="18"/>
      <c r="C518" s="17"/>
      <c r="D518" s="17"/>
      <c r="E518" s="17"/>
      <c r="F518" s="17"/>
      <c r="G518" s="17"/>
      <c r="H518" s="18"/>
      <c r="I518" s="18"/>
      <c r="J518" s="18"/>
      <c r="K518" s="18"/>
      <c r="L518" s="18"/>
      <c r="M518" s="18"/>
      <c r="N518" s="18"/>
      <c r="O518" s="18"/>
      <c r="P518" s="18"/>
      <c r="Q518" s="18"/>
      <c r="R518" s="18"/>
      <c r="S518" s="18"/>
      <c r="T518" s="18"/>
      <c r="U518" s="18"/>
      <c r="V518" s="18"/>
      <c r="W518" s="18"/>
      <c r="X518" s="18"/>
      <c r="Y518" s="18"/>
      <c r="Z518" s="18"/>
    </row>
    <row r="519" spans="1:26" ht="14.25" customHeight="1">
      <c r="A519" s="18"/>
      <c r="B519" s="18"/>
      <c r="C519" s="17"/>
      <c r="D519" s="17"/>
      <c r="E519" s="17"/>
      <c r="F519" s="17"/>
      <c r="G519" s="17"/>
      <c r="H519" s="18"/>
      <c r="I519" s="18"/>
      <c r="J519" s="18"/>
      <c r="K519" s="18"/>
      <c r="L519" s="18"/>
      <c r="M519" s="18"/>
      <c r="N519" s="18"/>
      <c r="O519" s="18"/>
      <c r="P519" s="18"/>
      <c r="Q519" s="18"/>
      <c r="R519" s="18"/>
      <c r="S519" s="18"/>
      <c r="T519" s="18"/>
      <c r="U519" s="18"/>
      <c r="V519" s="18"/>
      <c r="W519" s="18"/>
      <c r="X519" s="18"/>
      <c r="Y519" s="18"/>
      <c r="Z519" s="18"/>
    </row>
    <row r="520" spans="1:26" ht="14.25" customHeight="1">
      <c r="A520" s="18"/>
      <c r="B520" s="18"/>
      <c r="C520" s="17"/>
      <c r="D520" s="17"/>
      <c r="E520" s="17"/>
      <c r="F520" s="17"/>
      <c r="G520" s="17"/>
      <c r="H520" s="18"/>
      <c r="I520" s="18"/>
      <c r="J520" s="18"/>
      <c r="K520" s="18"/>
      <c r="L520" s="18"/>
      <c r="M520" s="18"/>
      <c r="N520" s="18"/>
      <c r="O520" s="18"/>
      <c r="P520" s="18"/>
      <c r="Q520" s="18"/>
      <c r="R520" s="18"/>
      <c r="S520" s="18"/>
      <c r="T520" s="18"/>
      <c r="U520" s="18"/>
      <c r="V520" s="18"/>
      <c r="W520" s="18"/>
      <c r="X520" s="18"/>
      <c r="Y520" s="18"/>
      <c r="Z520" s="18"/>
    </row>
    <row r="521" spans="1:26" ht="14.25" customHeight="1">
      <c r="A521" s="18"/>
      <c r="B521" s="18"/>
      <c r="C521" s="17"/>
      <c r="D521" s="17"/>
      <c r="E521" s="17"/>
      <c r="F521" s="17"/>
      <c r="G521" s="17"/>
      <c r="H521" s="18"/>
      <c r="I521" s="18"/>
      <c r="J521" s="18"/>
      <c r="K521" s="18"/>
      <c r="L521" s="18"/>
      <c r="M521" s="18"/>
      <c r="N521" s="18"/>
      <c r="O521" s="18"/>
      <c r="P521" s="18"/>
      <c r="Q521" s="18"/>
      <c r="R521" s="18"/>
      <c r="S521" s="18"/>
      <c r="T521" s="18"/>
      <c r="U521" s="18"/>
      <c r="V521" s="18"/>
      <c r="W521" s="18"/>
      <c r="X521" s="18"/>
      <c r="Y521" s="18"/>
      <c r="Z521" s="18"/>
    </row>
    <row r="522" spans="1:26" ht="14.25" customHeight="1">
      <c r="A522" s="18"/>
      <c r="B522" s="18"/>
      <c r="C522" s="17"/>
      <c r="D522" s="17"/>
      <c r="E522" s="17"/>
      <c r="F522" s="17"/>
      <c r="G522" s="17"/>
      <c r="H522" s="18"/>
      <c r="I522" s="18"/>
      <c r="J522" s="18"/>
      <c r="K522" s="18"/>
      <c r="L522" s="18"/>
      <c r="M522" s="18"/>
      <c r="N522" s="18"/>
      <c r="O522" s="18"/>
      <c r="P522" s="18"/>
      <c r="Q522" s="18"/>
      <c r="R522" s="18"/>
      <c r="S522" s="18"/>
      <c r="T522" s="18"/>
      <c r="U522" s="18"/>
      <c r="V522" s="18"/>
      <c r="W522" s="18"/>
      <c r="X522" s="18"/>
      <c r="Y522" s="18"/>
      <c r="Z522" s="18"/>
    </row>
    <row r="523" spans="1:26" ht="14.25" customHeight="1">
      <c r="A523" s="18"/>
      <c r="B523" s="18"/>
      <c r="C523" s="17"/>
      <c r="D523" s="17"/>
      <c r="E523" s="17"/>
      <c r="F523" s="17"/>
      <c r="G523" s="17"/>
      <c r="H523" s="18"/>
      <c r="I523" s="18"/>
      <c r="J523" s="18"/>
      <c r="K523" s="18"/>
      <c r="L523" s="18"/>
      <c r="M523" s="18"/>
      <c r="N523" s="18"/>
      <c r="O523" s="18"/>
      <c r="P523" s="18"/>
      <c r="Q523" s="18"/>
      <c r="R523" s="18"/>
      <c r="S523" s="18"/>
      <c r="T523" s="18"/>
      <c r="U523" s="18"/>
      <c r="V523" s="18"/>
      <c r="W523" s="18"/>
      <c r="X523" s="18"/>
      <c r="Y523" s="18"/>
      <c r="Z523" s="18"/>
    </row>
    <row r="524" spans="1:26" ht="14.25" customHeight="1">
      <c r="A524" s="18"/>
      <c r="B524" s="18"/>
      <c r="C524" s="17"/>
      <c r="D524" s="17"/>
      <c r="E524" s="17"/>
      <c r="F524" s="17"/>
      <c r="G524" s="17"/>
      <c r="H524" s="18"/>
      <c r="I524" s="18"/>
      <c r="J524" s="18"/>
      <c r="K524" s="18"/>
      <c r="L524" s="18"/>
      <c r="M524" s="18"/>
      <c r="N524" s="18"/>
      <c r="O524" s="18"/>
      <c r="P524" s="18"/>
      <c r="Q524" s="18"/>
      <c r="R524" s="18"/>
      <c r="S524" s="18"/>
      <c r="T524" s="18"/>
      <c r="U524" s="18"/>
      <c r="V524" s="18"/>
      <c r="W524" s="18"/>
      <c r="X524" s="18"/>
      <c r="Y524" s="18"/>
      <c r="Z524" s="18"/>
    </row>
    <row r="525" spans="1:26" ht="14.25" customHeight="1">
      <c r="A525" s="18"/>
      <c r="B525" s="18"/>
      <c r="C525" s="17"/>
      <c r="D525" s="17"/>
      <c r="E525" s="17"/>
      <c r="F525" s="17"/>
      <c r="G525" s="17"/>
      <c r="H525" s="18"/>
      <c r="I525" s="18"/>
      <c r="J525" s="18"/>
      <c r="K525" s="18"/>
      <c r="L525" s="18"/>
      <c r="M525" s="18"/>
      <c r="N525" s="18"/>
      <c r="O525" s="18"/>
      <c r="P525" s="18"/>
      <c r="Q525" s="18"/>
      <c r="R525" s="18"/>
      <c r="S525" s="18"/>
      <c r="T525" s="18"/>
      <c r="U525" s="18"/>
      <c r="V525" s="18"/>
      <c r="W525" s="18"/>
      <c r="X525" s="18"/>
      <c r="Y525" s="18"/>
      <c r="Z525" s="18"/>
    </row>
    <row r="526" spans="1:26" ht="14.25" customHeight="1">
      <c r="A526" s="18"/>
      <c r="B526" s="18"/>
      <c r="C526" s="17"/>
      <c r="D526" s="17"/>
      <c r="E526" s="17"/>
      <c r="F526" s="17"/>
      <c r="G526" s="17"/>
      <c r="H526" s="18"/>
      <c r="I526" s="18"/>
      <c r="J526" s="18"/>
      <c r="K526" s="18"/>
      <c r="L526" s="18"/>
      <c r="M526" s="18"/>
      <c r="N526" s="18"/>
      <c r="O526" s="18"/>
      <c r="P526" s="18"/>
      <c r="Q526" s="18"/>
      <c r="R526" s="18"/>
      <c r="S526" s="18"/>
      <c r="T526" s="18"/>
      <c r="U526" s="18"/>
      <c r="V526" s="18"/>
      <c r="W526" s="18"/>
      <c r="X526" s="18"/>
      <c r="Y526" s="18"/>
      <c r="Z526" s="18"/>
    </row>
    <row r="527" spans="1:26" ht="14.25" customHeight="1">
      <c r="A527" s="18"/>
      <c r="B527" s="18"/>
      <c r="C527" s="17"/>
      <c r="D527" s="17"/>
      <c r="E527" s="17"/>
      <c r="F527" s="17"/>
      <c r="G527" s="17"/>
      <c r="H527" s="18"/>
      <c r="I527" s="18"/>
      <c r="J527" s="18"/>
      <c r="K527" s="18"/>
      <c r="L527" s="18"/>
      <c r="M527" s="18"/>
      <c r="N527" s="18"/>
      <c r="O527" s="18"/>
      <c r="P527" s="18"/>
      <c r="Q527" s="18"/>
      <c r="R527" s="18"/>
      <c r="S527" s="18"/>
      <c r="T527" s="18"/>
      <c r="U527" s="18"/>
      <c r="V527" s="18"/>
      <c r="W527" s="18"/>
      <c r="X527" s="18"/>
      <c r="Y527" s="18"/>
      <c r="Z527" s="18"/>
    </row>
    <row r="528" spans="1:26" ht="14.25" customHeight="1">
      <c r="A528" s="18"/>
      <c r="B528" s="18"/>
      <c r="C528" s="17"/>
      <c r="D528" s="17"/>
      <c r="E528" s="17"/>
      <c r="F528" s="17"/>
      <c r="G528" s="17"/>
      <c r="H528" s="18"/>
      <c r="I528" s="18"/>
      <c r="J528" s="18"/>
      <c r="K528" s="18"/>
      <c r="L528" s="18"/>
      <c r="M528" s="18"/>
      <c r="N528" s="18"/>
      <c r="O528" s="18"/>
      <c r="P528" s="18"/>
      <c r="Q528" s="18"/>
      <c r="R528" s="18"/>
      <c r="S528" s="18"/>
      <c r="T528" s="18"/>
      <c r="U528" s="18"/>
      <c r="V528" s="18"/>
      <c r="W528" s="18"/>
      <c r="X528" s="18"/>
      <c r="Y528" s="18"/>
      <c r="Z528" s="18"/>
    </row>
    <row r="529" spans="1:26" ht="14.25" customHeight="1">
      <c r="A529" s="18"/>
      <c r="B529" s="18"/>
      <c r="C529" s="17"/>
      <c r="D529" s="17"/>
      <c r="E529" s="17"/>
      <c r="F529" s="17"/>
      <c r="G529" s="17"/>
      <c r="H529" s="18"/>
      <c r="I529" s="18"/>
      <c r="J529" s="18"/>
      <c r="K529" s="18"/>
      <c r="L529" s="18"/>
      <c r="M529" s="18"/>
      <c r="N529" s="18"/>
      <c r="O529" s="18"/>
      <c r="P529" s="18"/>
      <c r="Q529" s="18"/>
      <c r="R529" s="18"/>
      <c r="S529" s="18"/>
      <c r="T529" s="18"/>
      <c r="U529" s="18"/>
      <c r="V529" s="18"/>
      <c r="W529" s="18"/>
      <c r="X529" s="18"/>
      <c r="Y529" s="18"/>
      <c r="Z529" s="18"/>
    </row>
    <row r="530" spans="1:26" ht="14.25" customHeight="1">
      <c r="A530" s="18"/>
      <c r="B530" s="18"/>
      <c r="C530" s="17"/>
      <c r="D530" s="17"/>
      <c r="E530" s="17"/>
      <c r="F530" s="17"/>
      <c r="G530" s="17"/>
      <c r="H530" s="18"/>
      <c r="I530" s="18"/>
      <c r="J530" s="18"/>
      <c r="K530" s="18"/>
      <c r="L530" s="18"/>
      <c r="M530" s="18"/>
      <c r="N530" s="18"/>
      <c r="O530" s="18"/>
      <c r="P530" s="18"/>
      <c r="Q530" s="18"/>
      <c r="R530" s="18"/>
      <c r="S530" s="18"/>
      <c r="T530" s="18"/>
      <c r="U530" s="18"/>
      <c r="V530" s="18"/>
      <c r="W530" s="18"/>
      <c r="X530" s="18"/>
      <c r="Y530" s="18"/>
      <c r="Z530" s="18"/>
    </row>
    <row r="531" spans="1:26" ht="14.25" customHeight="1">
      <c r="A531" s="18"/>
      <c r="B531" s="18"/>
      <c r="C531" s="17"/>
      <c r="D531" s="17"/>
      <c r="E531" s="17"/>
      <c r="F531" s="17"/>
      <c r="G531" s="17"/>
      <c r="H531" s="18"/>
      <c r="I531" s="18"/>
      <c r="J531" s="18"/>
      <c r="K531" s="18"/>
      <c r="L531" s="18"/>
      <c r="M531" s="18"/>
      <c r="N531" s="18"/>
      <c r="O531" s="18"/>
      <c r="P531" s="18"/>
      <c r="Q531" s="18"/>
      <c r="R531" s="18"/>
      <c r="S531" s="18"/>
      <c r="T531" s="18"/>
      <c r="U531" s="18"/>
      <c r="V531" s="18"/>
      <c r="W531" s="18"/>
      <c r="X531" s="18"/>
      <c r="Y531" s="18"/>
      <c r="Z531" s="18"/>
    </row>
    <row r="532" spans="1:26" ht="14.25" customHeight="1">
      <c r="A532" s="18"/>
      <c r="B532" s="18"/>
      <c r="C532" s="17"/>
      <c r="D532" s="17"/>
      <c r="E532" s="17"/>
      <c r="F532" s="17"/>
      <c r="G532" s="17"/>
      <c r="H532" s="18"/>
      <c r="I532" s="18"/>
      <c r="J532" s="18"/>
      <c r="K532" s="18"/>
      <c r="L532" s="18"/>
      <c r="M532" s="18"/>
      <c r="N532" s="18"/>
      <c r="O532" s="18"/>
      <c r="P532" s="18"/>
      <c r="Q532" s="18"/>
      <c r="R532" s="18"/>
      <c r="S532" s="18"/>
      <c r="T532" s="18"/>
      <c r="U532" s="18"/>
      <c r="V532" s="18"/>
      <c r="W532" s="18"/>
      <c r="X532" s="18"/>
      <c r="Y532" s="18"/>
      <c r="Z532" s="18"/>
    </row>
    <row r="533" spans="1:26" ht="14.25" customHeight="1">
      <c r="A533" s="18"/>
      <c r="B533" s="18"/>
      <c r="C533" s="17"/>
      <c r="D533" s="17"/>
      <c r="E533" s="17"/>
      <c r="F533" s="17"/>
      <c r="G533" s="17"/>
      <c r="H533" s="18"/>
      <c r="I533" s="18"/>
      <c r="J533" s="18"/>
      <c r="K533" s="18"/>
      <c r="L533" s="18"/>
      <c r="M533" s="18"/>
      <c r="N533" s="18"/>
      <c r="O533" s="18"/>
      <c r="P533" s="18"/>
      <c r="Q533" s="18"/>
      <c r="R533" s="18"/>
      <c r="S533" s="18"/>
      <c r="T533" s="18"/>
      <c r="U533" s="18"/>
      <c r="V533" s="18"/>
      <c r="W533" s="18"/>
      <c r="X533" s="18"/>
      <c r="Y533" s="18"/>
      <c r="Z533" s="18"/>
    </row>
    <row r="534" spans="1:26" ht="14.25" customHeight="1">
      <c r="A534" s="18"/>
      <c r="B534" s="18"/>
      <c r="C534" s="17"/>
      <c r="D534" s="17"/>
      <c r="E534" s="17"/>
      <c r="F534" s="17"/>
      <c r="G534" s="17"/>
      <c r="H534" s="18"/>
      <c r="I534" s="18"/>
      <c r="J534" s="18"/>
      <c r="K534" s="18"/>
      <c r="L534" s="18"/>
      <c r="M534" s="18"/>
      <c r="N534" s="18"/>
      <c r="O534" s="18"/>
      <c r="P534" s="18"/>
      <c r="Q534" s="18"/>
      <c r="R534" s="18"/>
      <c r="S534" s="18"/>
      <c r="T534" s="18"/>
      <c r="U534" s="18"/>
      <c r="V534" s="18"/>
      <c r="W534" s="18"/>
      <c r="X534" s="18"/>
      <c r="Y534" s="18"/>
      <c r="Z534" s="18"/>
    </row>
    <row r="535" spans="1:26" ht="14.25" customHeight="1">
      <c r="A535" s="18"/>
      <c r="B535" s="18"/>
      <c r="C535" s="17"/>
      <c r="D535" s="17"/>
      <c r="E535" s="17"/>
      <c r="F535" s="17"/>
      <c r="G535" s="17"/>
      <c r="H535" s="18"/>
      <c r="I535" s="18"/>
      <c r="J535" s="18"/>
      <c r="K535" s="18"/>
      <c r="L535" s="18"/>
      <c r="M535" s="18"/>
      <c r="N535" s="18"/>
      <c r="O535" s="18"/>
      <c r="P535" s="18"/>
      <c r="Q535" s="18"/>
      <c r="R535" s="18"/>
      <c r="S535" s="18"/>
      <c r="T535" s="18"/>
      <c r="U535" s="18"/>
      <c r="V535" s="18"/>
      <c r="W535" s="18"/>
      <c r="X535" s="18"/>
      <c r="Y535" s="18"/>
      <c r="Z535" s="18"/>
    </row>
    <row r="536" spans="1:26" ht="14.25" customHeight="1">
      <c r="A536" s="18"/>
      <c r="B536" s="18"/>
      <c r="C536" s="17"/>
      <c r="D536" s="17"/>
      <c r="E536" s="17"/>
      <c r="F536" s="17"/>
      <c r="G536" s="17"/>
      <c r="H536" s="18"/>
      <c r="I536" s="18"/>
      <c r="J536" s="18"/>
      <c r="K536" s="18"/>
      <c r="L536" s="18"/>
      <c r="M536" s="18"/>
      <c r="N536" s="18"/>
      <c r="O536" s="18"/>
      <c r="P536" s="18"/>
      <c r="Q536" s="18"/>
      <c r="R536" s="18"/>
      <c r="S536" s="18"/>
      <c r="T536" s="18"/>
      <c r="U536" s="18"/>
      <c r="V536" s="18"/>
      <c r="W536" s="18"/>
      <c r="X536" s="18"/>
      <c r="Y536" s="18"/>
      <c r="Z536" s="18"/>
    </row>
    <row r="537" spans="1:26" ht="14.25" customHeight="1">
      <c r="A537" s="18"/>
      <c r="B537" s="18"/>
      <c r="C537" s="17"/>
      <c r="D537" s="17"/>
      <c r="E537" s="17"/>
      <c r="F537" s="17"/>
      <c r="G537" s="17"/>
      <c r="H537" s="18"/>
      <c r="I537" s="18"/>
      <c r="J537" s="18"/>
      <c r="K537" s="18"/>
      <c r="L537" s="18"/>
      <c r="M537" s="18"/>
      <c r="N537" s="18"/>
      <c r="O537" s="18"/>
      <c r="P537" s="18"/>
      <c r="Q537" s="18"/>
      <c r="R537" s="18"/>
      <c r="S537" s="18"/>
      <c r="T537" s="18"/>
      <c r="U537" s="18"/>
      <c r="V537" s="18"/>
      <c r="W537" s="18"/>
      <c r="X537" s="18"/>
      <c r="Y537" s="18"/>
      <c r="Z537" s="18"/>
    </row>
    <row r="538" spans="1:26" ht="14.25" customHeight="1">
      <c r="A538" s="18"/>
      <c r="B538" s="18"/>
      <c r="C538" s="17"/>
      <c r="D538" s="17"/>
      <c r="E538" s="17"/>
      <c r="F538" s="17"/>
      <c r="G538" s="17"/>
      <c r="H538" s="18"/>
      <c r="I538" s="18"/>
      <c r="J538" s="18"/>
      <c r="K538" s="18"/>
      <c r="L538" s="18"/>
      <c r="M538" s="18"/>
      <c r="N538" s="18"/>
      <c r="O538" s="18"/>
      <c r="P538" s="18"/>
      <c r="Q538" s="18"/>
      <c r="R538" s="18"/>
      <c r="S538" s="18"/>
      <c r="T538" s="18"/>
      <c r="U538" s="18"/>
      <c r="V538" s="18"/>
      <c r="W538" s="18"/>
      <c r="X538" s="18"/>
      <c r="Y538" s="18"/>
      <c r="Z538" s="18"/>
    </row>
    <row r="539" spans="1:26" ht="14.25" customHeight="1">
      <c r="A539" s="18"/>
      <c r="B539" s="18"/>
      <c r="C539" s="17"/>
      <c r="D539" s="17"/>
      <c r="E539" s="17"/>
      <c r="F539" s="17"/>
      <c r="G539" s="17"/>
      <c r="H539" s="18"/>
      <c r="I539" s="18"/>
      <c r="J539" s="18"/>
      <c r="K539" s="18"/>
      <c r="L539" s="18"/>
      <c r="M539" s="18"/>
      <c r="N539" s="18"/>
      <c r="O539" s="18"/>
      <c r="P539" s="18"/>
      <c r="Q539" s="18"/>
      <c r="R539" s="18"/>
      <c r="S539" s="18"/>
      <c r="T539" s="18"/>
      <c r="U539" s="18"/>
      <c r="V539" s="18"/>
      <c r="W539" s="18"/>
      <c r="X539" s="18"/>
      <c r="Y539" s="18"/>
      <c r="Z539" s="18"/>
    </row>
    <row r="540" spans="1:26" ht="14.25" customHeight="1">
      <c r="A540" s="18"/>
      <c r="B540" s="18"/>
      <c r="C540" s="17"/>
      <c r="D540" s="17"/>
      <c r="E540" s="17"/>
      <c r="F540" s="17"/>
      <c r="G540" s="17"/>
      <c r="H540" s="18"/>
      <c r="I540" s="18"/>
      <c r="J540" s="18"/>
      <c r="K540" s="18"/>
      <c r="L540" s="18"/>
      <c r="M540" s="18"/>
      <c r="N540" s="18"/>
      <c r="O540" s="18"/>
      <c r="P540" s="18"/>
      <c r="Q540" s="18"/>
      <c r="R540" s="18"/>
      <c r="S540" s="18"/>
      <c r="T540" s="18"/>
      <c r="U540" s="18"/>
      <c r="V540" s="18"/>
      <c r="W540" s="18"/>
      <c r="X540" s="18"/>
      <c r="Y540" s="18"/>
      <c r="Z540" s="18"/>
    </row>
    <row r="541" spans="1:26" ht="14.25" customHeight="1">
      <c r="A541" s="18"/>
      <c r="B541" s="18"/>
      <c r="C541" s="17"/>
      <c r="D541" s="17"/>
      <c r="E541" s="17"/>
      <c r="F541" s="17"/>
      <c r="G541" s="17"/>
      <c r="H541" s="18"/>
      <c r="I541" s="18"/>
      <c r="J541" s="18"/>
      <c r="K541" s="18"/>
      <c r="L541" s="18"/>
      <c r="M541" s="18"/>
      <c r="N541" s="18"/>
      <c r="O541" s="18"/>
      <c r="P541" s="18"/>
      <c r="Q541" s="18"/>
      <c r="R541" s="18"/>
      <c r="S541" s="18"/>
      <c r="T541" s="18"/>
      <c r="U541" s="18"/>
      <c r="V541" s="18"/>
      <c r="W541" s="18"/>
      <c r="X541" s="18"/>
      <c r="Y541" s="18"/>
      <c r="Z541" s="18"/>
    </row>
    <row r="542" spans="1:26" ht="14.25" customHeight="1">
      <c r="A542" s="18"/>
      <c r="B542" s="18"/>
      <c r="C542" s="17"/>
      <c r="D542" s="17"/>
      <c r="E542" s="17"/>
      <c r="F542" s="17"/>
      <c r="G542" s="17"/>
      <c r="H542" s="18"/>
      <c r="I542" s="18"/>
      <c r="J542" s="18"/>
      <c r="K542" s="18"/>
      <c r="L542" s="18"/>
      <c r="M542" s="18"/>
      <c r="N542" s="18"/>
      <c r="O542" s="18"/>
      <c r="P542" s="18"/>
      <c r="Q542" s="18"/>
      <c r="R542" s="18"/>
      <c r="S542" s="18"/>
      <c r="T542" s="18"/>
      <c r="U542" s="18"/>
      <c r="V542" s="18"/>
      <c r="W542" s="18"/>
      <c r="X542" s="18"/>
      <c r="Y542" s="18"/>
      <c r="Z542" s="18"/>
    </row>
    <row r="543" spans="1:26" ht="14.25" customHeight="1">
      <c r="A543" s="18"/>
      <c r="B543" s="18"/>
      <c r="C543" s="17"/>
      <c r="D543" s="17"/>
      <c r="E543" s="17"/>
      <c r="F543" s="17"/>
      <c r="G543" s="17"/>
      <c r="H543" s="18"/>
      <c r="I543" s="18"/>
      <c r="J543" s="18"/>
      <c r="K543" s="18"/>
      <c r="L543" s="18"/>
      <c r="M543" s="18"/>
      <c r="N543" s="18"/>
      <c r="O543" s="18"/>
      <c r="P543" s="18"/>
      <c r="Q543" s="18"/>
      <c r="R543" s="18"/>
      <c r="S543" s="18"/>
      <c r="T543" s="18"/>
      <c r="U543" s="18"/>
      <c r="V543" s="18"/>
      <c r="W543" s="18"/>
      <c r="X543" s="18"/>
      <c r="Y543" s="18"/>
      <c r="Z543" s="18"/>
    </row>
    <row r="544" spans="1:26" ht="14.25" customHeight="1">
      <c r="A544" s="18"/>
      <c r="B544" s="18"/>
      <c r="C544" s="17"/>
      <c r="D544" s="17"/>
      <c r="E544" s="17"/>
      <c r="F544" s="17"/>
      <c r="G544" s="17"/>
      <c r="H544" s="18"/>
      <c r="I544" s="18"/>
      <c r="J544" s="18"/>
      <c r="K544" s="18"/>
      <c r="L544" s="18"/>
      <c r="M544" s="18"/>
      <c r="N544" s="18"/>
      <c r="O544" s="18"/>
      <c r="P544" s="18"/>
      <c r="Q544" s="18"/>
      <c r="R544" s="18"/>
      <c r="S544" s="18"/>
      <c r="T544" s="18"/>
      <c r="U544" s="18"/>
      <c r="V544" s="18"/>
      <c r="W544" s="18"/>
      <c r="X544" s="18"/>
      <c r="Y544" s="18"/>
      <c r="Z544" s="18"/>
    </row>
    <row r="545" spans="1:26" ht="14.25" customHeight="1">
      <c r="A545" s="18"/>
      <c r="B545" s="18"/>
      <c r="C545" s="17"/>
      <c r="D545" s="17"/>
      <c r="E545" s="17"/>
      <c r="F545" s="17"/>
      <c r="G545" s="17"/>
      <c r="H545" s="18"/>
      <c r="I545" s="18"/>
      <c r="J545" s="18"/>
      <c r="K545" s="18"/>
      <c r="L545" s="18"/>
      <c r="M545" s="18"/>
      <c r="N545" s="18"/>
      <c r="O545" s="18"/>
      <c r="P545" s="18"/>
      <c r="Q545" s="18"/>
      <c r="R545" s="18"/>
      <c r="S545" s="18"/>
      <c r="T545" s="18"/>
      <c r="U545" s="18"/>
      <c r="V545" s="18"/>
      <c r="W545" s="18"/>
      <c r="X545" s="18"/>
      <c r="Y545" s="18"/>
      <c r="Z545" s="18"/>
    </row>
    <row r="546" spans="1:26" ht="14.25" customHeight="1">
      <c r="A546" s="18"/>
      <c r="B546" s="18"/>
      <c r="C546" s="17"/>
      <c r="D546" s="17"/>
      <c r="E546" s="17"/>
      <c r="F546" s="17"/>
      <c r="G546" s="17"/>
      <c r="H546" s="18"/>
      <c r="I546" s="18"/>
      <c r="J546" s="18"/>
      <c r="K546" s="18"/>
      <c r="L546" s="18"/>
      <c r="M546" s="18"/>
      <c r="N546" s="18"/>
      <c r="O546" s="18"/>
      <c r="P546" s="18"/>
      <c r="Q546" s="18"/>
      <c r="R546" s="18"/>
      <c r="S546" s="18"/>
      <c r="T546" s="18"/>
      <c r="U546" s="18"/>
      <c r="V546" s="18"/>
      <c r="W546" s="18"/>
      <c r="X546" s="18"/>
      <c r="Y546" s="18"/>
      <c r="Z546" s="18"/>
    </row>
    <row r="547" spans="1:26" ht="14.25" customHeight="1">
      <c r="A547" s="18"/>
      <c r="B547" s="18"/>
      <c r="C547" s="17"/>
      <c r="D547" s="17"/>
      <c r="E547" s="17"/>
      <c r="F547" s="17"/>
      <c r="G547" s="17"/>
      <c r="H547" s="18"/>
      <c r="I547" s="18"/>
      <c r="J547" s="18"/>
      <c r="K547" s="18"/>
      <c r="L547" s="18"/>
      <c r="M547" s="18"/>
      <c r="N547" s="18"/>
      <c r="O547" s="18"/>
      <c r="P547" s="18"/>
      <c r="Q547" s="18"/>
      <c r="R547" s="18"/>
      <c r="S547" s="18"/>
      <c r="T547" s="18"/>
      <c r="U547" s="18"/>
      <c r="V547" s="18"/>
      <c r="W547" s="18"/>
      <c r="X547" s="18"/>
      <c r="Y547" s="18"/>
      <c r="Z547" s="18"/>
    </row>
    <row r="548" spans="1:26" ht="14.25" customHeight="1">
      <c r="A548" s="18"/>
      <c r="B548" s="18"/>
      <c r="C548" s="17"/>
      <c r="D548" s="17"/>
      <c r="E548" s="17"/>
      <c r="F548" s="17"/>
      <c r="G548" s="17"/>
      <c r="H548" s="18"/>
      <c r="I548" s="18"/>
      <c r="J548" s="18"/>
      <c r="K548" s="18"/>
      <c r="L548" s="18"/>
      <c r="M548" s="18"/>
      <c r="N548" s="18"/>
      <c r="O548" s="18"/>
      <c r="P548" s="18"/>
      <c r="Q548" s="18"/>
      <c r="R548" s="18"/>
      <c r="S548" s="18"/>
      <c r="T548" s="18"/>
      <c r="U548" s="18"/>
      <c r="V548" s="18"/>
      <c r="W548" s="18"/>
      <c r="X548" s="18"/>
      <c r="Y548" s="18"/>
      <c r="Z548" s="18"/>
    </row>
    <row r="549" spans="1:26" ht="14.25" customHeight="1">
      <c r="A549" s="18"/>
      <c r="B549" s="18"/>
      <c r="C549" s="17"/>
      <c r="D549" s="17"/>
      <c r="E549" s="17"/>
      <c r="F549" s="17"/>
      <c r="G549" s="17"/>
      <c r="H549" s="18"/>
      <c r="I549" s="18"/>
      <c r="J549" s="18"/>
      <c r="K549" s="18"/>
      <c r="L549" s="18"/>
      <c r="M549" s="18"/>
      <c r="N549" s="18"/>
      <c r="O549" s="18"/>
      <c r="P549" s="18"/>
      <c r="Q549" s="18"/>
      <c r="R549" s="18"/>
      <c r="S549" s="18"/>
      <c r="T549" s="18"/>
      <c r="U549" s="18"/>
      <c r="V549" s="18"/>
      <c r="W549" s="18"/>
      <c r="X549" s="18"/>
      <c r="Y549" s="18"/>
      <c r="Z549" s="18"/>
    </row>
    <row r="550" spans="1:26" ht="14.25" customHeight="1">
      <c r="A550" s="18"/>
      <c r="B550" s="18"/>
      <c r="C550" s="17"/>
      <c r="D550" s="17"/>
      <c r="E550" s="17"/>
      <c r="F550" s="17"/>
      <c r="G550" s="17"/>
      <c r="H550" s="18"/>
      <c r="I550" s="18"/>
      <c r="J550" s="18"/>
      <c r="K550" s="18"/>
      <c r="L550" s="18"/>
      <c r="M550" s="18"/>
      <c r="N550" s="18"/>
      <c r="O550" s="18"/>
      <c r="P550" s="18"/>
      <c r="Q550" s="18"/>
      <c r="R550" s="18"/>
      <c r="S550" s="18"/>
      <c r="T550" s="18"/>
      <c r="U550" s="18"/>
      <c r="V550" s="18"/>
      <c r="W550" s="18"/>
      <c r="X550" s="18"/>
      <c r="Y550" s="18"/>
      <c r="Z550" s="18"/>
    </row>
    <row r="551" spans="1:26" ht="14.25" customHeight="1">
      <c r="A551" s="18"/>
      <c r="B551" s="18"/>
      <c r="C551" s="17"/>
      <c r="D551" s="17"/>
      <c r="E551" s="17"/>
      <c r="F551" s="17"/>
      <c r="G551" s="17"/>
      <c r="H551" s="18"/>
      <c r="I551" s="18"/>
      <c r="J551" s="18"/>
      <c r="K551" s="18"/>
      <c r="L551" s="18"/>
      <c r="M551" s="18"/>
      <c r="N551" s="18"/>
      <c r="O551" s="18"/>
      <c r="P551" s="18"/>
      <c r="Q551" s="18"/>
      <c r="R551" s="18"/>
      <c r="S551" s="18"/>
      <c r="T551" s="18"/>
      <c r="U551" s="18"/>
      <c r="V551" s="18"/>
      <c r="W551" s="18"/>
      <c r="X551" s="18"/>
      <c r="Y551" s="18"/>
      <c r="Z551" s="18"/>
    </row>
    <row r="552" spans="1:26" ht="14.25" customHeight="1">
      <c r="A552" s="18"/>
      <c r="B552" s="18"/>
      <c r="C552" s="17"/>
      <c r="D552" s="17"/>
      <c r="E552" s="17"/>
      <c r="F552" s="17"/>
      <c r="G552" s="17"/>
      <c r="H552" s="18"/>
      <c r="I552" s="18"/>
      <c r="J552" s="18"/>
      <c r="K552" s="18"/>
      <c r="L552" s="18"/>
      <c r="M552" s="18"/>
      <c r="N552" s="18"/>
      <c r="O552" s="18"/>
      <c r="P552" s="18"/>
      <c r="Q552" s="18"/>
      <c r="R552" s="18"/>
      <c r="S552" s="18"/>
      <c r="T552" s="18"/>
      <c r="U552" s="18"/>
      <c r="V552" s="18"/>
      <c r="W552" s="18"/>
      <c r="X552" s="18"/>
      <c r="Y552" s="18"/>
      <c r="Z552" s="18"/>
    </row>
    <row r="553" spans="1:26" ht="14.25" customHeight="1">
      <c r="A553" s="18"/>
      <c r="B553" s="18"/>
      <c r="C553" s="17"/>
      <c r="D553" s="17"/>
      <c r="E553" s="17"/>
      <c r="F553" s="17"/>
      <c r="G553" s="17"/>
      <c r="H553" s="18"/>
      <c r="I553" s="18"/>
      <c r="J553" s="18"/>
      <c r="K553" s="18"/>
      <c r="L553" s="18"/>
      <c r="M553" s="18"/>
      <c r="N553" s="18"/>
      <c r="O553" s="18"/>
      <c r="P553" s="18"/>
      <c r="Q553" s="18"/>
      <c r="R553" s="18"/>
      <c r="S553" s="18"/>
      <c r="T553" s="18"/>
      <c r="U553" s="18"/>
      <c r="V553" s="18"/>
      <c r="W553" s="18"/>
      <c r="X553" s="18"/>
      <c r="Y553" s="18"/>
      <c r="Z553" s="18"/>
    </row>
    <row r="554" spans="1:26" ht="14.25" customHeight="1">
      <c r="A554" s="18"/>
      <c r="B554" s="18"/>
      <c r="C554" s="17"/>
      <c r="D554" s="17"/>
      <c r="E554" s="17"/>
      <c r="F554" s="17"/>
      <c r="G554" s="17"/>
      <c r="H554" s="18"/>
      <c r="I554" s="18"/>
      <c r="J554" s="18"/>
      <c r="K554" s="18"/>
      <c r="L554" s="18"/>
      <c r="M554" s="18"/>
      <c r="N554" s="18"/>
      <c r="O554" s="18"/>
      <c r="P554" s="18"/>
      <c r="Q554" s="18"/>
      <c r="R554" s="18"/>
      <c r="S554" s="18"/>
      <c r="T554" s="18"/>
      <c r="U554" s="18"/>
      <c r="V554" s="18"/>
      <c r="W554" s="18"/>
      <c r="X554" s="18"/>
      <c r="Y554" s="18"/>
      <c r="Z554" s="18"/>
    </row>
    <row r="555" spans="1:26" ht="14.25" customHeight="1">
      <c r="A555" s="18"/>
      <c r="B555" s="18"/>
      <c r="C555" s="17"/>
      <c r="D555" s="17"/>
      <c r="E555" s="17"/>
      <c r="F555" s="17"/>
      <c r="G555" s="17"/>
      <c r="H555" s="18"/>
      <c r="I555" s="18"/>
      <c r="J555" s="18"/>
      <c r="K555" s="18"/>
      <c r="L555" s="18"/>
      <c r="M555" s="18"/>
      <c r="N555" s="18"/>
      <c r="O555" s="18"/>
      <c r="P555" s="18"/>
      <c r="Q555" s="18"/>
      <c r="R555" s="18"/>
      <c r="S555" s="18"/>
      <c r="T555" s="18"/>
      <c r="U555" s="18"/>
      <c r="V555" s="18"/>
      <c r="W555" s="18"/>
      <c r="X555" s="18"/>
      <c r="Y555" s="18"/>
      <c r="Z555" s="18"/>
    </row>
    <row r="556" spans="1:26" ht="14.25" customHeight="1">
      <c r="A556" s="18"/>
      <c r="B556" s="18"/>
      <c r="C556" s="17"/>
      <c r="D556" s="17"/>
      <c r="E556" s="17"/>
      <c r="F556" s="17"/>
      <c r="G556" s="17"/>
      <c r="H556" s="18"/>
      <c r="I556" s="18"/>
      <c r="J556" s="18"/>
      <c r="K556" s="18"/>
      <c r="L556" s="18"/>
      <c r="M556" s="18"/>
      <c r="N556" s="18"/>
      <c r="O556" s="18"/>
      <c r="P556" s="18"/>
      <c r="Q556" s="18"/>
      <c r="R556" s="18"/>
      <c r="S556" s="18"/>
      <c r="T556" s="18"/>
      <c r="U556" s="18"/>
      <c r="V556" s="18"/>
      <c r="W556" s="18"/>
      <c r="X556" s="18"/>
      <c r="Y556" s="18"/>
      <c r="Z556" s="18"/>
    </row>
    <row r="557" spans="1:26" ht="14.25" customHeight="1">
      <c r="A557" s="18"/>
      <c r="B557" s="18"/>
      <c r="C557" s="17"/>
      <c r="D557" s="17"/>
      <c r="E557" s="17"/>
      <c r="F557" s="17"/>
      <c r="G557" s="17"/>
      <c r="H557" s="18"/>
      <c r="I557" s="18"/>
      <c r="J557" s="18"/>
      <c r="K557" s="18"/>
      <c r="L557" s="18"/>
      <c r="M557" s="18"/>
      <c r="N557" s="18"/>
      <c r="O557" s="18"/>
      <c r="P557" s="18"/>
      <c r="Q557" s="18"/>
      <c r="R557" s="18"/>
      <c r="S557" s="18"/>
      <c r="T557" s="18"/>
      <c r="U557" s="18"/>
      <c r="V557" s="18"/>
      <c r="W557" s="18"/>
      <c r="X557" s="18"/>
      <c r="Y557" s="18"/>
      <c r="Z557" s="18"/>
    </row>
    <row r="558" spans="1:26" ht="14.25" customHeight="1">
      <c r="A558" s="18"/>
      <c r="B558" s="18"/>
      <c r="C558" s="17"/>
      <c r="D558" s="17"/>
      <c r="E558" s="17"/>
      <c r="F558" s="17"/>
      <c r="G558" s="17"/>
      <c r="H558" s="18"/>
      <c r="I558" s="18"/>
      <c r="J558" s="18"/>
      <c r="K558" s="18"/>
      <c r="L558" s="18"/>
      <c r="M558" s="18"/>
      <c r="N558" s="18"/>
      <c r="O558" s="18"/>
      <c r="P558" s="18"/>
      <c r="Q558" s="18"/>
      <c r="R558" s="18"/>
      <c r="S558" s="18"/>
      <c r="T558" s="18"/>
      <c r="U558" s="18"/>
      <c r="V558" s="18"/>
      <c r="W558" s="18"/>
      <c r="X558" s="18"/>
      <c r="Y558" s="18"/>
      <c r="Z558" s="18"/>
    </row>
    <row r="559" spans="1:26" ht="14.25" customHeight="1">
      <c r="A559" s="18"/>
      <c r="B559" s="18"/>
      <c r="C559" s="17"/>
      <c r="D559" s="17"/>
      <c r="E559" s="17"/>
      <c r="F559" s="17"/>
      <c r="G559" s="17"/>
      <c r="H559" s="18"/>
      <c r="I559" s="18"/>
      <c r="J559" s="18"/>
      <c r="K559" s="18"/>
      <c r="L559" s="18"/>
      <c r="M559" s="18"/>
      <c r="N559" s="18"/>
      <c r="O559" s="18"/>
      <c r="P559" s="18"/>
      <c r="Q559" s="18"/>
      <c r="R559" s="18"/>
      <c r="S559" s="18"/>
      <c r="T559" s="18"/>
      <c r="U559" s="18"/>
      <c r="V559" s="18"/>
      <c r="W559" s="18"/>
      <c r="X559" s="18"/>
      <c r="Y559" s="18"/>
      <c r="Z559" s="18"/>
    </row>
    <row r="560" spans="1:26" ht="14.25" customHeight="1">
      <c r="A560" s="18"/>
      <c r="B560" s="18"/>
      <c r="C560" s="17"/>
      <c r="D560" s="17"/>
      <c r="E560" s="17"/>
      <c r="F560" s="17"/>
      <c r="G560" s="17"/>
      <c r="H560" s="18"/>
      <c r="I560" s="18"/>
      <c r="J560" s="18"/>
      <c r="K560" s="18"/>
      <c r="L560" s="18"/>
      <c r="M560" s="18"/>
      <c r="N560" s="18"/>
      <c r="O560" s="18"/>
      <c r="P560" s="18"/>
      <c r="Q560" s="18"/>
      <c r="R560" s="18"/>
      <c r="S560" s="18"/>
      <c r="T560" s="18"/>
      <c r="U560" s="18"/>
      <c r="V560" s="18"/>
      <c r="W560" s="18"/>
      <c r="X560" s="18"/>
      <c r="Y560" s="18"/>
      <c r="Z560" s="18"/>
    </row>
    <row r="561" spans="1:26" ht="14.25" customHeight="1">
      <c r="A561" s="18"/>
      <c r="B561" s="18"/>
      <c r="C561" s="17"/>
      <c r="D561" s="17"/>
      <c r="E561" s="17"/>
      <c r="F561" s="17"/>
      <c r="G561" s="17"/>
      <c r="H561" s="18"/>
      <c r="I561" s="18"/>
      <c r="J561" s="18"/>
      <c r="K561" s="18"/>
      <c r="L561" s="18"/>
      <c r="M561" s="18"/>
      <c r="N561" s="18"/>
      <c r="O561" s="18"/>
      <c r="P561" s="18"/>
      <c r="Q561" s="18"/>
      <c r="R561" s="18"/>
      <c r="S561" s="18"/>
      <c r="T561" s="18"/>
      <c r="U561" s="18"/>
      <c r="V561" s="18"/>
      <c r="W561" s="18"/>
      <c r="X561" s="18"/>
      <c r="Y561" s="18"/>
      <c r="Z561" s="18"/>
    </row>
    <row r="562" spans="1:26" ht="14.25" customHeight="1">
      <c r="A562" s="18"/>
      <c r="B562" s="18"/>
      <c r="C562" s="17"/>
      <c r="D562" s="17"/>
      <c r="E562" s="17"/>
      <c r="F562" s="17"/>
      <c r="G562" s="17"/>
      <c r="H562" s="18"/>
      <c r="I562" s="18"/>
      <c r="J562" s="18"/>
      <c r="K562" s="18"/>
      <c r="L562" s="18"/>
      <c r="M562" s="18"/>
      <c r="N562" s="18"/>
      <c r="O562" s="18"/>
      <c r="P562" s="18"/>
      <c r="Q562" s="18"/>
      <c r="R562" s="18"/>
      <c r="S562" s="18"/>
      <c r="T562" s="18"/>
      <c r="U562" s="18"/>
      <c r="V562" s="18"/>
      <c r="W562" s="18"/>
      <c r="X562" s="18"/>
      <c r="Y562" s="18"/>
      <c r="Z562" s="18"/>
    </row>
    <row r="563" spans="1:26" ht="14.25" customHeight="1">
      <c r="A563" s="18"/>
      <c r="B563" s="18"/>
      <c r="C563" s="17"/>
      <c r="D563" s="17"/>
      <c r="E563" s="17"/>
      <c r="F563" s="17"/>
      <c r="G563" s="17"/>
      <c r="H563" s="18"/>
      <c r="I563" s="18"/>
      <c r="J563" s="18"/>
      <c r="K563" s="18"/>
      <c r="L563" s="18"/>
      <c r="M563" s="18"/>
      <c r="N563" s="18"/>
      <c r="O563" s="18"/>
      <c r="P563" s="18"/>
      <c r="Q563" s="18"/>
      <c r="R563" s="18"/>
      <c r="S563" s="18"/>
      <c r="T563" s="18"/>
      <c r="U563" s="18"/>
      <c r="V563" s="18"/>
      <c r="W563" s="18"/>
      <c r="X563" s="18"/>
      <c r="Y563" s="18"/>
      <c r="Z563" s="18"/>
    </row>
    <row r="564" spans="1:26" ht="14.25" customHeight="1">
      <c r="A564" s="18"/>
      <c r="B564" s="18"/>
      <c r="C564" s="17"/>
      <c r="D564" s="17"/>
      <c r="E564" s="17"/>
      <c r="F564" s="17"/>
      <c r="G564" s="17"/>
      <c r="H564" s="18"/>
      <c r="I564" s="18"/>
      <c r="J564" s="18"/>
      <c r="K564" s="18"/>
      <c r="L564" s="18"/>
      <c r="M564" s="18"/>
      <c r="N564" s="18"/>
      <c r="O564" s="18"/>
      <c r="P564" s="18"/>
      <c r="Q564" s="18"/>
      <c r="R564" s="18"/>
      <c r="S564" s="18"/>
      <c r="T564" s="18"/>
      <c r="U564" s="18"/>
      <c r="V564" s="18"/>
      <c r="W564" s="18"/>
      <c r="X564" s="18"/>
      <c r="Y564" s="18"/>
      <c r="Z564" s="18"/>
    </row>
    <row r="565" spans="1:26" ht="14.25" customHeight="1">
      <c r="A565" s="18"/>
      <c r="B565" s="18"/>
      <c r="C565" s="17"/>
      <c r="D565" s="17"/>
      <c r="E565" s="17"/>
      <c r="F565" s="17"/>
      <c r="G565" s="17"/>
      <c r="H565" s="18"/>
      <c r="I565" s="18"/>
      <c r="J565" s="18"/>
      <c r="K565" s="18"/>
      <c r="L565" s="18"/>
      <c r="M565" s="18"/>
      <c r="N565" s="18"/>
      <c r="O565" s="18"/>
      <c r="P565" s="18"/>
      <c r="Q565" s="18"/>
      <c r="R565" s="18"/>
      <c r="S565" s="18"/>
      <c r="T565" s="18"/>
      <c r="U565" s="18"/>
      <c r="V565" s="18"/>
      <c r="W565" s="18"/>
      <c r="X565" s="18"/>
      <c r="Y565" s="18"/>
      <c r="Z565" s="18"/>
    </row>
    <row r="566" spans="1:26" ht="14.25" customHeight="1">
      <c r="A566" s="18"/>
      <c r="B566" s="18"/>
      <c r="C566" s="17"/>
      <c r="D566" s="17"/>
      <c r="E566" s="17"/>
      <c r="F566" s="17"/>
      <c r="G566" s="17"/>
      <c r="H566" s="18"/>
      <c r="I566" s="18"/>
      <c r="J566" s="18"/>
      <c r="K566" s="18"/>
      <c r="L566" s="18"/>
      <c r="M566" s="18"/>
      <c r="N566" s="18"/>
      <c r="O566" s="18"/>
      <c r="P566" s="18"/>
      <c r="Q566" s="18"/>
      <c r="R566" s="18"/>
      <c r="S566" s="18"/>
      <c r="T566" s="18"/>
      <c r="U566" s="18"/>
      <c r="V566" s="18"/>
      <c r="W566" s="18"/>
      <c r="X566" s="18"/>
      <c r="Y566" s="18"/>
      <c r="Z566" s="18"/>
    </row>
    <row r="567" spans="1:26" ht="14.25" customHeight="1">
      <c r="A567" s="18"/>
      <c r="B567" s="18"/>
      <c r="C567" s="17"/>
      <c r="D567" s="17"/>
      <c r="E567" s="17"/>
      <c r="F567" s="17"/>
      <c r="G567" s="17"/>
      <c r="H567" s="18"/>
      <c r="I567" s="18"/>
      <c r="J567" s="18"/>
      <c r="K567" s="18"/>
      <c r="L567" s="18"/>
      <c r="M567" s="18"/>
      <c r="N567" s="18"/>
      <c r="O567" s="18"/>
      <c r="P567" s="18"/>
      <c r="Q567" s="18"/>
      <c r="R567" s="18"/>
      <c r="S567" s="18"/>
      <c r="T567" s="18"/>
      <c r="U567" s="18"/>
      <c r="V567" s="18"/>
      <c r="W567" s="18"/>
      <c r="X567" s="18"/>
      <c r="Y567" s="18"/>
      <c r="Z567" s="18"/>
    </row>
    <row r="568" spans="1:26" ht="14.25" customHeight="1">
      <c r="A568" s="18"/>
      <c r="B568" s="18"/>
      <c r="C568" s="17"/>
      <c r="D568" s="17"/>
      <c r="E568" s="17"/>
      <c r="F568" s="17"/>
      <c r="G568" s="17"/>
      <c r="H568" s="18"/>
      <c r="I568" s="18"/>
      <c r="J568" s="18"/>
      <c r="K568" s="18"/>
      <c r="L568" s="18"/>
      <c r="M568" s="18"/>
      <c r="N568" s="18"/>
      <c r="O568" s="18"/>
      <c r="P568" s="18"/>
      <c r="Q568" s="18"/>
      <c r="R568" s="18"/>
      <c r="S568" s="18"/>
      <c r="T568" s="18"/>
      <c r="U568" s="18"/>
      <c r="V568" s="18"/>
      <c r="W568" s="18"/>
      <c r="X568" s="18"/>
      <c r="Y568" s="18"/>
      <c r="Z568" s="18"/>
    </row>
    <row r="569" spans="1:26" ht="14.25" customHeight="1">
      <c r="A569" s="18"/>
      <c r="B569" s="18"/>
      <c r="C569" s="17"/>
      <c r="D569" s="17"/>
      <c r="E569" s="17"/>
      <c r="F569" s="17"/>
      <c r="G569" s="17"/>
      <c r="H569" s="18"/>
      <c r="I569" s="18"/>
      <c r="J569" s="18"/>
      <c r="K569" s="18"/>
      <c r="L569" s="18"/>
      <c r="M569" s="18"/>
      <c r="N569" s="18"/>
      <c r="O569" s="18"/>
      <c r="P569" s="18"/>
      <c r="Q569" s="18"/>
      <c r="R569" s="18"/>
      <c r="S569" s="18"/>
      <c r="T569" s="18"/>
      <c r="U569" s="18"/>
      <c r="V569" s="18"/>
      <c r="W569" s="18"/>
      <c r="X569" s="18"/>
      <c r="Y569" s="18"/>
      <c r="Z569" s="18"/>
    </row>
    <row r="570" spans="1:26" ht="14.25" customHeight="1">
      <c r="A570" s="18"/>
      <c r="B570" s="18"/>
      <c r="C570" s="17"/>
      <c r="D570" s="17"/>
      <c r="E570" s="17"/>
      <c r="F570" s="17"/>
      <c r="G570" s="17"/>
      <c r="H570" s="18"/>
      <c r="I570" s="18"/>
      <c r="J570" s="18"/>
      <c r="K570" s="18"/>
      <c r="L570" s="18"/>
      <c r="M570" s="18"/>
      <c r="N570" s="18"/>
      <c r="O570" s="18"/>
      <c r="P570" s="18"/>
      <c r="Q570" s="18"/>
      <c r="R570" s="18"/>
      <c r="S570" s="18"/>
      <c r="T570" s="18"/>
      <c r="U570" s="18"/>
      <c r="V570" s="18"/>
      <c r="W570" s="18"/>
      <c r="X570" s="18"/>
      <c r="Y570" s="18"/>
      <c r="Z570" s="18"/>
    </row>
    <row r="571" spans="1:26" ht="14.25" customHeight="1">
      <c r="A571" s="18"/>
      <c r="B571" s="18"/>
      <c r="C571" s="17"/>
      <c r="D571" s="17"/>
      <c r="E571" s="17"/>
      <c r="F571" s="17"/>
      <c r="G571" s="17"/>
      <c r="H571" s="18"/>
      <c r="I571" s="18"/>
      <c r="J571" s="18"/>
      <c r="K571" s="18"/>
      <c r="L571" s="18"/>
      <c r="M571" s="18"/>
      <c r="N571" s="18"/>
      <c r="O571" s="18"/>
      <c r="P571" s="18"/>
      <c r="Q571" s="18"/>
      <c r="R571" s="18"/>
      <c r="S571" s="18"/>
      <c r="T571" s="18"/>
      <c r="U571" s="18"/>
      <c r="V571" s="18"/>
      <c r="W571" s="18"/>
      <c r="X571" s="18"/>
      <c r="Y571" s="18"/>
      <c r="Z571" s="18"/>
    </row>
    <row r="572" spans="1:26" ht="14.25" customHeight="1">
      <c r="A572" s="18"/>
      <c r="B572" s="18"/>
      <c r="C572" s="17"/>
      <c r="D572" s="17"/>
      <c r="E572" s="17"/>
      <c r="F572" s="17"/>
      <c r="G572" s="17"/>
      <c r="H572" s="18"/>
      <c r="I572" s="18"/>
      <c r="J572" s="18"/>
      <c r="K572" s="18"/>
      <c r="L572" s="18"/>
      <c r="M572" s="18"/>
      <c r="N572" s="18"/>
      <c r="O572" s="18"/>
      <c r="P572" s="18"/>
      <c r="Q572" s="18"/>
      <c r="R572" s="18"/>
      <c r="S572" s="18"/>
      <c r="T572" s="18"/>
      <c r="U572" s="18"/>
      <c r="V572" s="18"/>
      <c r="W572" s="18"/>
      <c r="X572" s="18"/>
      <c r="Y572" s="18"/>
      <c r="Z572" s="18"/>
    </row>
    <row r="573" spans="1:26" ht="14.25" customHeight="1">
      <c r="A573" s="18"/>
      <c r="B573" s="18"/>
      <c r="C573" s="17"/>
      <c r="D573" s="17"/>
      <c r="E573" s="17"/>
      <c r="F573" s="17"/>
      <c r="G573" s="17"/>
      <c r="H573" s="18"/>
      <c r="I573" s="18"/>
      <c r="J573" s="18"/>
      <c r="K573" s="18"/>
      <c r="L573" s="18"/>
      <c r="M573" s="18"/>
      <c r="N573" s="18"/>
      <c r="O573" s="18"/>
      <c r="P573" s="18"/>
      <c r="Q573" s="18"/>
      <c r="R573" s="18"/>
      <c r="S573" s="18"/>
      <c r="T573" s="18"/>
      <c r="U573" s="18"/>
      <c r="V573" s="18"/>
      <c r="W573" s="18"/>
      <c r="X573" s="18"/>
      <c r="Y573" s="18"/>
      <c r="Z573" s="18"/>
    </row>
    <row r="574" spans="1:26" ht="14.25" customHeight="1">
      <c r="A574" s="18"/>
      <c r="B574" s="18"/>
      <c r="C574" s="17"/>
      <c r="D574" s="17"/>
      <c r="E574" s="17"/>
      <c r="F574" s="17"/>
      <c r="G574" s="17"/>
      <c r="H574" s="18"/>
      <c r="I574" s="18"/>
      <c r="J574" s="18"/>
      <c r="K574" s="18"/>
      <c r="L574" s="18"/>
      <c r="M574" s="18"/>
      <c r="N574" s="18"/>
      <c r="O574" s="18"/>
      <c r="P574" s="18"/>
      <c r="Q574" s="18"/>
      <c r="R574" s="18"/>
      <c r="S574" s="18"/>
      <c r="T574" s="18"/>
      <c r="U574" s="18"/>
      <c r="V574" s="18"/>
      <c r="W574" s="18"/>
      <c r="X574" s="18"/>
      <c r="Y574" s="18"/>
      <c r="Z574" s="18"/>
    </row>
    <row r="575" spans="1:26" ht="14.25" customHeight="1">
      <c r="A575" s="18"/>
      <c r="B575" s="18"/>
      <c r="C575" s="17"/>
      <c r="D575" s="17"/>
      <c r="E575" s="17"/>
      <c r="F575" s="17"/>
      <c r="G575" s="17"/>
      <c r="H575" s="18"/>
      <c r="I575" s="18"/>
      <c r="J575" s="18"/>
      <c r="K575" s="18"/>
      <c r="L575" s="18"/>
      <c r="M575" s="18"/>
      <c r="N575" s="18"/>
      <c r="O575" s="18"/>
      <c r="P575" s="18"/>
      <c r="Q575" s="18"/>
      <c r="R575" s="18"/>
      <c r="S575" s="18"/>
      <c r="T575" s="18"/>
      <c r="U575" s="18"/>
      <c r="V575" s="18"/>
      <c r="W575" s="18"/>
      <c r="X575" s="18"/>
      <c r="Y575" s="18"/>
      <c r="Z575" s="18"/>
    </row>
    <row r="576" spans="1:26" ht="14.25" customHeight="1">
      <c r="A576" s="18"/>
      <c r="B576" s="18"/>
      <c r="C576" s="17"/>
      <c r="D576" s="17"/>
      <c r="E576" s="17"/>
      <c r="F576" s="17"/>
      <c r="G576" s="17"/>
      <c r="H576" s="18"/>
      <c r="I576" s="18"/>
      <c r="J576" s="18"/>
      <c r="K576" s="18"/>
      <c r="L576" s="18"/>
      <c r="M576" s="18"/>
      <c r="N576" s="18"/>
      <c r="O576" s="18"/>
      <c r="P576" s="18"/>
      <c r="Q576" s="18"/>
      <c r="R576" s="18"/>
      <c r="S576" s="18"/>
      <c r="T576" s="18"/>
      <c r="U576" s="18"/>
      <c r="V576" s="18"/>
      <c r="W576" s="18"/>
      <c r="X576" s="18"/>
      <c r="Y576" s="18"/>
      <c r="Z576" s="18"/>
    </row>
    <row r="577" spans="1:26" ht="14.25" customHeight="1">
      <c r="A577" s="18"/>
      <c r="B577" s="18"/>
      <c r="C577" s="17"/>
      <c r="D577" s="17"/>
      <c r="E577" s="17"/>
      <c r="F577" s="17"/>
      <c r="G577" s="17"/>
      <c r="H577" s="18"/>
      <c r="I577" s="18"/>
      <c r="J577" s="18"/>
      <c r="K577" s="18"/>
      <c r="L577" s="18"/>
      <c r="M577" s="18"/>
      <c r="N577" s="18"/>
      <c r="O577" s="18"/>
      <c r="P577" s="18"/>
      <c r="Q577" s="18"/>
      <c r="R577" s="18"/>
      <c r="S577" s="18"/>
      <c r="T577" s="18"/>
      <c r="U577" s="18"/>
      <c r="V577" s="18"/>
      <c r="W577" s="18"/>
      <c r="X577" s="18"/>
      <c r="Y577" s="18"/>
      <c r="Z577" s="18"/>
    </row>
    <row r="578" spans="1:26" ht="14.25" customHeight="1">
      <c r="A578" s="18"/>
      <c r="B578" s="18"/>
      <c r="C578" s="17"/>
      <c r="D578" s="17"/>
      <c r="E578" s="17"/>
      <c r="F578" s="17"/>
      <c r="G578" s="17"/>
      <c r="H578" s="18"/>
      <c r="I578" s="18"/>
      <c r="J578" s="18"/>
      <c r="K578" s="18"/>
      <c r="L578" s="18"/>
      <c r="M578" s="18"/>
      <c r="N578" s="18"/>
      <c r="O578" s="18"/>
      <c r="P578" s="18"/>
      <c r="Q578" s="18"/>
      <c r="R578" s="18"/>
      <c r="S578" s="18"/>
      <c r="T578" s="18"/>
      <c r="U578" s="18"/>
      <c r="V578" s="18"/>
      <c r="W578" s="18"/>
      <c r="X578" s="18"/>
      <c r="Y578" s="18"/>
      <c r="Z578" s="18"/>
    </row>
    <row r="579" spans="1:26" ht="14.25" customHeight="1">
      <c r="A579" s="18"/>
      <c r="B579" s="18"/>
      <c r="C579" s="17"/>
      <c r="D579" s="17"/>
      <c r="E579" s="17"/>
      <c r="F579" s="17"/>
      <c r="G579" s="17"/>
      <c r="H579" s="18"/>
      <c r="I579" s="18"/>
      <c r="J579" s="18"/>
      <c r="K579" s="18"/>
      <c r="L579" s="18"/>
      <c r="M579" s="18"/>
      <c r="N579" s="18"/>
      <c r="O579" s="18"/>
      <c r="P579" s="18"/>
      <c r="Q579" s="18"/>
      <c r="R579" s="18"/>
      <c r="S579" s="18"/>
      <c r="T579" s="18"/>
      <c r="U579" s="18"/>
      <c r="V579" s="18"/>
      <c r="W579" s="18"/>
      <c r="X579" s="18"/>
      <c r="Y579" s="18"/>
      <c r="Z579" s="18"/>
    </row>
    <row r="580" spans="1:26" ht="14.25" customHeight="1">
      <c r="A580" s="18"/>
      <c r="B580" s="18"/>
      <c r="C580" s="17"/>
      <c r="D580" s="17"/>
      <c r="E580" s="17"/>
      <c r="F580" s="17"/>
      <c r="G580" s="17"/>
      <c r="H580" s="18"/>
      <c r="I580" s="18"/>
      <c r="J580" s="18"/>
      <c r="K580" s="18"/>
      <c r="L580" s="18"/>
      <c r="M580" s="18"/>
      <c r="N580" s="18"/>
      <c r="O580" s="18"/>
      <c r="P580" s="18"/>
      <c r="Q580" s="18"/>
      <c r="R580" s="18"/>
      <c r="S580" s="18"/>
      <c r="T580" s="18"/>
      <c r="U580" s="18"/>
      <c r="V580" s="18"/>
      <c r="W580" s="18"/>
      <c r="X580" s="18"/>
      <c r="Y580" s="18"/>
      <c r="Z580" s="18"/>
    </row>
    <row r="581" spans="1:26" ht="14.25" customHeight="1">
      <c r="A581" s="18"/>
      <c r="B581" s="18"/>
      <c r="C581" s="17"/>
      <c r="D581" s="17"/>
      <c r="E581" s="17"/>
      <c r="F581" s="17"/>
      <c r="G581" s="17"/>
      <c r="H581" s="18"/>
      <c r="I581" s="18"/>
      <c r="J581" s="18"/>
      <c r="K581" s="18"/>
      <c r="L581" s="18"/>
      <c r="M581" s="18"/>
      <c r="N581" s="18"/>
      <c r="O581" s="18"/>
      <c r="P581" s="18"/>
      <c r="Q581" s="18"/>
      <c r="R581" s="18"/>
      <c r="S581" s="18"/>
      <c r="T581" s="18"/>
      <c r="U581" s="18"/>
      <c r="V581" s="18"/>
      <c r="W581" s="18"/>
      <c r="X581" s="18"/>
      <c r="Y581" s="18"/>
      <c r="Z581" s="18"/>
    </row>
    <row r="582" spans="1:26" ht="14.25" customHeight="1">
      <c r="A582" s="18"/>
      <c r="B582" s="18"/>
      <c r="C582" s="17"/>
      <c r="D582" s="17"/>
      <c r="E582" s="17"/>
      <c r="F582" s="17"/>
      <c r="G582" s="17"/>
      <c r="H582" s="18"/>
      <c r="I582" s="18"/>
      <c r="J582" s="18"/>
      <c r="K582" s="18"/>
      <c r="L582" s="18"/>
      <c r="M582" s="18"/>
      <c r="N582" s="18"/>
      <c r="O582" s="18"/>
      <c r="P582" s="18"/>
      <c r="Q582" s="18"/>
      <c r="R582" s="18"/>
      <c r="S582" s="18"/>
      <c r="T582" s="18"/>
      <c r="U582" s="18"/>
      <c r="V582" s="18"/>
      <c r="W582" s="18"/>
      <c r="X582" s="18"/>
      <c r="Y582" s="18"/>
      <c r="Z582" s="18"/>
    </row>
    <row r="583" spans="1:26" ht="14.25" customHeight="1">
      <c r="A583" s="18"/>
      <c r="B583" s="18"/>
      <c r="C583" s="17"/>
      <c r="D583" s="17"/>
      <c r="E583" s="17"/>
      <c r="F583" s="17"/>
      <c r="G583" s="17"/>
      <c r="H583" s="18"/>
      <c r="I583" s="18"/>
      <c r="J583" s="18"/>
      <c r="K583" s="18"/>
      <c r="L583" s="18"/>
      <c r="M583" s="18"/>
      <c r="N583" s="18"/>
      <c r="O583" s="18"/>
      <c r="P583" s="18"/>
      <c r="Q583" s="18"/>
      <c r="R583" s="18"/>
      <c r="S583" s="18"/>
      <c r="T583" s="18"/>
      <c r="U583" s="18"/>
      <c r="V583" s="18"/>
      <c r="W583" s="18"/>
      <c r="X583" s="18"/>
      <c r="Y583" s="18"/>
      <c r="Z583" s="18"/>
    </row>
    <row r="584" spans="1:26" ht="14.25" customHeight="1">
      <c r="A584" s="18"/>
      <c r="B584" s="18"/>
      <c r="C584" s="17"/>
      <c r="D584" s="17"/>
      <c r="E584" s="17"/>
      <c r="F584" s="17"/>
      <c r="G584" s="17"/>
      <c r="H584" s="18"/>
      <c r="I584" s="18"/>
      <c r="J584" s="18"/>
      <c r="K584" s="18"/>
      <c r="L584" s="18"/>
      <c r="M584" s="18"/>
      <c r="N584" s="18"/>
      <c r="O584" s="18"/>
      <c r="P584" s="18"/>
      <c r="Q584" s="18"/>
      <c r="R584" s="18"/>
      <c r="S584" s="18"/>
      <c r="T584" s="18"/>
      <c r="U584" s="18"/>
      <c r="V584" s="18"/>
      <c r="W584" s="18"/>
      <c r="X584" s="18"/>
      <c r="Y584" s="18"/>
      <c r="Z584" s="18"/>
    </row>
    <row r="585" spans="1:26" ht="14.25" customHeight="1">
      <c r="A585" s="18"/>
      <c r="B585" s="18"/>
      <c r="C585" s="17"/>
      <c r="D585" s="17"/>
      <c r="E585" s="17"/>
      <c r="F585" s="17"/>
      <c r="G585" s="17"/>
      <c r="H585" s="18"/>
      <c r="I585" s="18"/>
      <c r="J585" s="18"/>
      <c r="K585" s="18"/>
      <c r="L585" s="18"/>
      <c r="M585" s="18"/>
      <c r="N585" s="18"/>
      <c r="O585" s="18"/>
      <c r="P585" s="18"/>
      <c r="Q585" s="18"/>
      <c r="R585" s="18"/>
      <c r="S585" s="18"/>
      <c r="T585" s="18"/>
      <c r="U585" s="18"/>
      <c r="V585" s="18"/>
      <c r="W585" s="18"/>
      <c r="X585" s="18"/>
      <c r="Y585" s="18"/>
      <c r="Z585" s="18"/>
    </row>
    <row r="586" spans="1:26" ht="14.25" customHeight="1">
      <c r="A586" s="18"/>
      <c r="B586" s="18"/>
      <c r="C586" s="17"/>
      <c r="D586" s="17"/>
      <c r="E586" s="17"/>
      <c r="F586" s="17"/>
      <c r="G586" s="17"/>
      <c r="H586" s="18"/>
      <c r="I586" s="18"/>
      <c r="J586" s="18"/>
      <c r="K586" s="18"/>
      <c r="L586" s="18"/>
      <c r="M586" s="18"/>
      <c r="N586" s="18"/>
      <c r="O586" s="18"/>
      <c r="P586" s="18"/>
      <c r="Q586" s="18"/>
      <c r="R586" s="18"/>
      <c r="S586" s="18"/>
      <c r="T586" s="18"/>
      <c r="U586" s="18"/>
      <c r="V586" s="18"/>
      <c r="W586" s="18"/>
      <c r="X586" s="18"/>
      <c r="Y586" s="18"/>
      <c r="Z586" s="18"/>
    </row>
    <row r="587" spans="1:26" ht="14.25" customHeight="1">
      <c r="A587" s="18"/>
      <c r="B587" s="18"/>
      <c r="C587" s="17"/>
      <c r="D587" s="17"/>
      <c r="E587" s="17"/>
      <c r="F587" s="17"/>
      <c r="G587" s="17"/>
      <c r="H587" s="18"/>
      <c r="I587" s="18"/>
      <c r="J587" s="18"/>
      <c r="K587" s="18"/>
      <c r="L587" s="18"/>
      <c r="M587" s="18"/>
      <c r="N587" s="18"/>
      <c r="O587" s="18"/>
      <c r="P587" s="18"/>
      <c r="Q587" s="18"/>
      <c r="R587" s="18"/>
      <c r="S587" s="18"/>
      <c r="T587" s="18"/>
      <c r="U587" s="18"/>
      <c r="V587" s="18"/>
      <c r="W587" s="18"/>
      <c r="X587" s="18"/>
      <c r="Y587" s="18"/>
      <c r="Z587" s="18"/>
    </row>
    <row r="588" spans="1:26" ht="14.25" customHeight="1">
      <c r="A588" s="18"/>
      <c r="B588" s="18"/>
      <c r="C588" s="17"/>
      <c r="D588" s="17"/>
      <c r="E588" s="17"/>
      <c r="F588" s="17"/>
      <c r="G588" s="17"/>
      <c r="H588" s="18"/>
      <c r="I588" s="18"/>
      <c r="J588" s="18"/>
      <c r="K588" s="18"/>
      <c r="L588" s="18"/>
      <c r="M588" s="18"/>
      <c r="N588" s="18"/>
      <c r="O588" s="18"/>
      <c r="P588" s="18"/>
      <c r="Q588" s="18"/>
      <c r="R588" s="18"/>
      <c r="S588" s="18"/>
      <c r="T588" s="18"/>
      <c r="U588" s="18"/>
      <c r="V588" s="18"/>
      <c r="W588" s="18"/>
      <c r="X588" s="18"/>
      <c r="Y588" s="18"/>
      <c r="Z588" s="18"/>
    </row>
    <row r="589" spans="1:26" ht="14.25" customHeight="1">
      <c r="A589" s="18"/>
      <c r="B589" s="18"/>
      <c r="C589" s="17"/>
      <c r="D589" s="17"/>
      <c r="E589" s="17"/>
      <c r="F589" s="17"/>
      <c r="G589" s="17"/>
      <c r="H589" s="18"/>
      <c r="I589" s="18"/>
      <c r="J589" s="18"/>
      <c r="K589" s="18"/>
      <c r="L589" s="18"/>
      <c r="M589" s="18"/>
      <c r="N589" s="18"/>
      <c r="O589" s="18"/>
      <c r="P589" s="18"/>
      <c r="Q589" s="18"/>
      <c r="R589" s="18"/>
      <c r="S589" s="18"/>
      <c r="T589" s="18"/>
      <c r="U589" s="18"/>
      <c r="V589" s="18"/>
      <c r="W589" s="18"/>
      <c r="X589" s="18"/>
      <c r="Y589" s="18"/>
      <c r="Z589" s="18"/>
    </row>
    <row r="590" spans="1:26" ht="14.25" customHeight="1">
      <c r="A590" s="18"/>
      <c r="B590" s="18"/>
      <c r="C590" s="17"/>
      <c r="D590" s="17"/>
      <c r="E590" s="17"/>
      <c r="F590" s="17"/>
      <c r="G590" s="17"/>
      <c r="H590" s="18"/>
      <c r="I590" s="18"/>
      <c r="J590" s="18"/>
      <c r="K590" s="18"/>
      <c r="L590" s="18"/>
      <c r="M590" s="18"/>
      <c r="N590" s="18"/>
      <c r="O590" s="18"/>
      <c r="P590" s="18"/>
      <c r="Q590" s="18"/>
      <c r="R590" s="18"/>
      <c r="S590" s="18"/>
      <c r="T590" s="18"/>
      <c r="U590" s="18"/>
      <c r="V590" s="18"/>
      <c r="W590" s="18"/>
      <c r="X590" s="18"/>
      <c r="Y590" s="18"/>
      <c r="Z590" s="18"/>
    </row>
    <row r="591" spans="1:26" ht="14.25" customHeight="1">
      <c r="A591" s="18"/>
      <c r="B591" s="18"/>
      <c r="C591" s="17"/>
      <c r="D591" s="17"/>
      <c r="E591" s="17"/>
      <c r="F591" s="17"/>
      <c r="G591" s="17"/>
      <c r="H591" s="18"/>
      <c r="I591" s="18"/>
      <c r="J591" s="18"/>
      <c r="K591" s="18"/>
      <c r="L591" s="18"/>
      <c r="M591" s="18"/>
      <c r="N591" s="18"/>
      <c r="O591" s="18"/>
      <c r="P591" s="18"/>
      <c r="Q591" s="18"/>
      <c r="R591" s="18"/>
      <c r="S591" s="18"/>
      <c r="T591" s="18"/>
      <c r="U591" s="18"/>
      <c r="V591" s="18"/>
      <c r="W591" s="18"/>
      <c r="X591" s="18"/>
      <c r="Y591" s="18"/>
      <c r="Z591" s="18"/>
    </row>
    <row r="592" spans="1:26" ht="14.25" customHeight="1">
      <c r="A592" s="18"/>
      <c r="B592" s="18"/>
      <c r="C592" s="17"/>
      <c r="D592" s="17"/>
      <c r="E592" s="17"/>
      <c r="F592" s="17"/>
      <c r="G592" s="17"/>
      <c r="H592" s="18"/>
      <c r="I592" s="18"/>
      <c r="J592" s="18"/>
      <c r="K592" s="18"/>
      <c r="L592" s="18"/>
      <c r="M592" s="18"/>
      <c r="N592" s="18"/>
      <c r="O592" s="18"/>
      <c r="P592" s="18"/>
      <c r="Q592" s="18"/>
      <c r="R592" s="18"/>
      <c r="S592" s="18"/>
      <c r="T592" s="18"/>
      <c r="U592" s="18"/>
      <c r="V592" s="18"/>
      <c r="W592" s="18"/>
      <c r="X592" s="18"/>
      <c r="Y592" s="18"/>
      <c r="Z592" s="18"/>
    </row>
    <row r="593" spans="1:26" ht="14.25" customHeight="1">
      <c r="A593" s="18"/>
      <c r="B593" s="18"/>
      <c r="C593" s="17"/>
      <c r="D593" s="17"/>
      <c r="E593" s="17"/>
      <c r="F593" s="17"/>
      <c r="G593" s="17"/>
      <c r="H593" s="18"/>
      <c r="I593" s="18"/>
      <c r="J593" s="18"/>
      <c r="K593" s="18"/>
      <c r="L593" s="18"/>
      <c r="M593" s="18"/>
      <c r="N593" s="18"/>
      <c r="O593" s="18"/>
      <c r="P593" s="18"/>
      <c r="Q593" s="18"/>
      <c r="R593" s="18"/>
      <c r="S593" s="18"/>
      <c r="T593" s="18"/>
      <c r="U593" s="18"/>
      <c r="V593" s="18"/>
      <c r="W593" s="18"/>
      <c r="X593" s="18"/>
      <c r="Y593" s="18"/>
      <c r="Z593" s="18"/>
    </row>
    <row r="594" spans="1:26" ht="14.25" customHeight="1">
      <c r="A594" s="18"/>
      <c r="B594" s="18"/>
      <c r="C594" s="17"/>
      <c r="D594" s="17"/>
      <c r="E594" s="17"/>
      <c r="F594" s="17"/>
      <c r="G594" s="17"/>
      <c r="H594" s="18"/>
      <c r="I594" s="18"/>
      <c r="J594" s="18"/>
      <c r="K594" s="18"/>
      <c r="L594" s="18"/>
      <c r="M594" s="18"/>
      <c r="N594" s="18"/>
      <c r="O594" s="18"/>
      <c r="P594" s="18"/>
      <c r="Q594" s="18"/>
      <c r="R594" s="18"/>
      <c r="S594" s="18"/>
      <c r="T594" s="18"/>
      <c r="U594" s="18"/>
      <c r="V594" s="18"/>
      <c r="W594" s="18"/>
      <c r="X594" s="18"/>
      <c r="Y594" s="18"/>
      <c r="Z594" s="18"/>
    </row>
    <row r="595" spans="1:26" ht="14.25" customHeight="1">
      <c r="A595" s="18"/>
      <c r="B595" s="18"/>
      <c r="C595" s="17"/>
      <c r="D595" s="17"/>
      <c r="E595" s="17"/>
      <c r="F595" s="17"/>
      <c r="G595" s="17"/>
      <c r="H595" s="18"/>
      <c r="I595" s="18"/>
      <c r="J595" s="18"/>
      <c r="K595" s="18"/>
      <c r="L595" s="18"/>
      <c r="M595" s="18"/>
      <c r="N595" s="18"/>
      <c r="O595" s="18"/>
      <c r="P595" s="18"/>
      <c r="Q595" s="18"/>
      <c r="R595" s="18"/>
      <c r="S595" s="18"/>
      <c r="T595" s="18"/>
      <c r="U595" s="18"/>
      <c r="V595" s="18"/>
      <c r="W595" s="18"/>
      <c r="X595" s="18"/>
      <c r="Y595" s="18"/>
      <c r="Z595" s="18"/>
    </row>
    <row r="596" spans="1:26" ht="14.25" customHeight="1">
      <c r="A596" s="18"/>
      <c r="B596" s="18"/>
      <c r="C596" s="17"/>
      <c r="D596" s="17"/>
      <c r="E596" s="17"/>
      <c r="F596" s="17"/>
      <c r="G596" s="17"/>
      <c r="H596" s="18"/>
      <c r="I596" s="18"/>
      <c r="J596" s="18"/>
      <c r="K596" s="18"/>
      <c r="L596" s="18"/>
      <c r="M596" s="18"/>
      <c r="N596" s="18"/>
      <c r="O596" s="18"/>
      <c r="P596" s="18"/>
      <c r="Q596" s="18"/>
      <c r="R596" s="18"/>
      <c r="S596" s="18"/>
      <c r="T596" s="18"/>
      <c r="U596" s="18"/>
      <c r="V596" s="18"/>
      <c r="W596" s="18"/>
      <c r="X596" s="18"/>
      <c r="Y596" s="18"/>
      <c r="Z596" s="18"/>
    </row>
    <row r="597" spans="1:26" ht="14.25" customHeight="1">
      <c r="A597" s="18"/>
      <c r="B597" s="18"/>
      <c r="C597" s="17"/>
      <c r="D597" s="17"/>
      <c r="E597" s="17"/>
      <c r="F597" s="17"/>
      <c r="G597" s="17"/>
      <c r="H597" s="18"/>
      <c r="I597" s="18"/>
      <c r="J597" s="18"/>
      <c r="K597" s="18"/>
      <c r="L597" s="18"/>
      <c r="M597" s="18"/>
      <c r="N597" s="18"/>
      <c r="O597" s="18"/>
      <c r="P597" s="18"/>
      <c r="Q597" s="18"/>
      <c r="R597" s="18"/>
      <c r="S597" s="18"/>
      <c r="T597" s="18"/>
      <c r="U597" s="18"/>
      <c r="V597" s="18"/>
      <c r="W597" s="18"/>
      <c r="X597" s="18"/>
      <c r="Y597" s="18"/>
      <c r="Z597" s="18"/>
    </row>
    <row r="598" spans="1:26" ht="14.25" customHeight="1">
      <c r="A598" s="18"/>
      <c r="B598" s="18"/>
      <c r="C598" s="17"/>
      <c r="D598" s="17"/>
      <c r="E598" s="17"/>
      <c r="F598" s="17"/>
      <c r="G598" s="17"/>
      <c r="H598" s="18"/>
      <c r="I598" s="18"/>
      <c r="J598" s="18"/>
      <c r="K598" s="18"/>
      <c r="L598" s="18"/>
      <c r="M598" s="18"/>
      <c r="N598" s="18"/>
      <c r="O598" s="18"/>
      <c r="P598" s="18"/>
      <c r="Q598" s="18"/>
      <c r="R598" s="18"/>
      <c r="S598" s="18"/>
      <c r="T598" s="18"/>
      <c r="U598" s="18"/>
      <c r="V598" s="18"/>
      <c r="W598" s="18"/>
      <c r="X598" s="18"/>
      <c r="Y598" s="18"/>
      <c r="Z598" s="18"/>
    </row>
    <row r="599" spans="1:26" ht="14.25" customHeight="1">
      <c r="A599" s="18"/>
      <c r="B599" s="18"/>
      <c r="C599" s="17"/>
      <c r="D599" s="17"/>
      <c r="E599" s="17"/>
      <c r="F599" s="17"/>
      <c r="G599" s="17"/>
      <c r="H599" s="18"/>
      <c r="I599" s="18"/>
      <c r="J599" s="18"/>
      <c r="K599" s="18"/>
      <c r="L599" s="18"/>
      <c r="M599" s="18"/>
      <c r="N599" s="18"/>
      <c r="O599" s="18"/>
      <c r="P599" s="18"/>
      <c r="Q599" s="18"/>
      <c r="R599" s="18"/>
      <c r="S599" s="18"/>
      <c r="T599" s="18"/>
      <c r="U599" s="18"/>
      <c r="V599" s="18"/>
      <c r="W599" s="18"/>
      <c r="X599" s="18"/>
      <c r="Y599" s="18"/>
      <c r="Z599" s="18"/>
    </row>
    <row r="600" spans="1:26" ht="14.25" customHeight="1">
      <c r="A600" s="18"/>
      <c r="B600" s="18"/>
      <c r="C600" s="17"/>
      <c r="D600" s="17"/>
      <c r="E600" s="17"/>
      <c r="F600" s="17"/>
      <c r="G600" s="17"/>
      <c r="H600" s="18"/>
      <c r="I600" s="18"/>
      <c r="J600" s="18"/>
      <c r="K600" s="18"/>
      <c r="L600" s="18"/>
      <c r="M600" s="18"/>
      <c r="N600" s="18"/>
      <c r="O600" s="18"/>
      <c r="P600" s="18"/>
      <c r="Q600" s="18"/>
      <c r="R600" s="18"/>
      <c r="S600" s="18"/>
      <c r="T600" s="18"/>
      <c r="U600" s="18"/>
      <c r="V600" s="18"/>
      <c r="W600" s="18"/>
      <c r="X600" s="18"/>
      <c r="Y600" s="18"/>
      <c r="Z600" s="18"/>
    </row>
    <row r="601" spans="1:26" ht="14.25" customHeight="1">
      <c r="A601" s="18"/>
      <c r="B601" s="18"/>
      <c r="C601" s="17"/>
      <c r="D601" s="17"/>
      <c r="E601" s="17"/>
      <c r="F601" s="17"/>
      <c r="G601" s="17"/>
      <c r="H601" s="18"/>
      <c r="I601" s="18"/>
      <c r="J601" s="18"/>
      <c r="K601" s="18"/>
      <c r="L601" s="18"/>
      <c r="M601" s="18"/>
      <c r="N601" s="18"/>
      <c r="O601" s="18"/>
      <c r="P601" s="18"/>
      <c r="Q601" s="18"/>
      <c r="R601" s="18"/>
      <c r="S601" s="18"/>
      <c r="T601" s="18"/>
      <c r="U601" s="18"/>
      <c r="V601" s="18"/>
      <c r="W601" s="18"/>
      <c r="X601" s="18"/>
      <c r="Y601" s="18"/>
      <c r="Z601" s="18"/>
    </row>
    <row r="602" spans="1:26" ht="14.25" customHeight="1">
      <c r="A602" s="18"/>
      <c r="B602" s="18"/>
      <c r="C602" s="17"/>
      <c r="D602" s="17"/>
      <c r="E602" s="17"/>
      <c r="F602" s="17"/>
      <c r="G602" s="17"/>
      <c r="H602" s="18"/>
      <c r="I602" s="18"/>
      <c r="J602" s="18"/>
      <c r="K602" s="18"/>
      <c r="L602" s="18"/>
      <c r="M602" s="18"/>
      <c r="N602" s="18"/>
      <c r="O602" s="18"/>
      <c r="P602" s="18"/>
      <c r="Q602" s="18"/>
      <c r="R602" s="18"/>
      <c r="S602" s="18"/>
      <c r="T602" s="18"/>
      <c r="U602" s="18"/>
      <c r="V602" s="18"/>
      <c r="W602" s="18"/>
      <c r="X602" s="18"/>
      <c r="Y602" s="18"/>
      <c r="Z602" s="18"/>
    </row>
    <row r="603" spans="1:26" ht="14.25" customHeight="1">
      <c r="A603" s="18"/>
      <c r="B603" s="18"/>
      <c r="C603" s="17"/>
      <c r="D603" s="17"/>
      <c r="E603" s="17"/>
      <c r="F603" s="17"/>
      <c r="G603" s="17"/>
      <c r="H603" s="18"/>
      <c r="I603" s="18"/>
      <c r="J603" s="18"/>
      <c r="K603" s="18"/>
      <c r="L603" s="18"/>
      <c r="M603" s="18"/>
      <c r="N603" s="18"/>
      <c r="O603" s="18"/>
      <c r="P603" s="18"/>
      <c r="Q603" s="18"/>
      <c r="R603" s="18"/>
      <c r="S603" s="18"/>
      <c r="T603" s="18"/>
      <c r="U603" s="18"/>
      <c r="V603" s="18"/>
      <c r="W603" s="18"/>
      <c r="X603" s="18"/>
      <c r="Y603" s="18"/>
      <c r="Z603" s="18"/>
    </row>
    <row r="604" spans="1:26" ht="14.25" customHeight="1">
      <c r="A604" s="18"/>
      <c r="B604" s="18"/>
      <c r="C604" s="17"/>
      <c r="D604" s="17"/>
      <c r="E604" s="17"/>
      <c r="F604" s="17"/>
      <c r="G604" s="17"/>
      <c r="H604" s="18"/>
      <c r="I604" s="18"/>
      <c r="J604" s="18"/>
      <c r="K604" s="18"/>
      <c r="L604" s="18"/>
      <c r="M604" s="18"/>
      <c r="N604" s="18"/>
      <c r="O604" s="18"/>
      <c r="P604" s="18"/>
      <c r="Q604" s="18"/>
      <c r="R604" s="18"/>
      <c r="S604" s="18"/>
      <c r="T604" s="18"/>
      <c r="U604" s="18"/>
      <c r="V604" s="18"/>
      <c r="W604" s="18"/>
      <c r="X604" s="18"/>
      <c r="Y604" s="18"/>
      <c r="Z604" s="18"/>
    </row>
    <row r="605" spans="1:26" ht="14.25" customHeight="1">
      <c r="A605" s="18"/>
      <c r="B605" s="18"/>
      <c r="C605" s="17"/>
      <c r="D605" s="17"/>
      <c r="E605" s="17"/>
      <c r="F605" s="17"/>
      <c r="G605" s="17"/>
      <c r="H605" s="18"/>
      <c r="I605" s="18"/>
      <c r="J605" s="18"/>
      <c r="K605" s="18"/>
      <c r="L605" s="18"/>
      <c r="M605" s="18"/>
      <c r="N605" s="18"/>
      <c r="O605" s="18"/>
      <c r="P605" s="18"/>
      <c r="Q605" s="18"/>
      <c r="R605" s="18"/>
      <c r="S605" s="18"/>
      <c r="T605" s="18"/>
      <c r="U605" s="18"/>
      <c r="V605" s="18"/>
      <c r="W605" s="18"/>
      <c r="X605" s="18"/>
      <c r="Y605" s="18"/>
      <c r="Z605" s="18"/>
    </row>
    <row r="606" spans="1:26" ht="14.25" customHeight="1">
      <c r="A606" s="18"/>
      <c r="B606" s="18"/>
      <c r="C606" s="17"/>
      <c r="D606" s="17"/>
      <c r="E606" s="17"/>
      <c r="F606" s="17"/>
      <c r="G606" s="17"/>
      <c r="H606" s="18"/>
      <c r="I606" s="18"/>
      <c r="J606" s="18"/>
      <c r="K606" s="18"/>
      <c r="L606" s="18"/>
      <c r="M606" s="18"/>
      <c r="N606" s="18"/>
      <c r="O606" s="18"/>
      <c r="P606" s="18"/>
      <c r="Q606" s="18"/>
      <c r="R606" s="18"/>
      <c r="S606" s="18"/>
      <c r="T606" s="18"/>
      <c r="U606" s="18"/>
      <c r="V606" s="18"/>
      <c r="W606" s="18"/>
      <c r="X606" s="18"/>
      <c r="Y606" s="18"/>
      <c r="Z606" s="18"/>
    </row>
    <row r="607" spans="1:26" ht="14.25" customHeight="1">
      <c r="A607" s="18"/>
      <c r="B607" s="18"/>
      <c r="C607" s="17"/>
      <c r="D607" s="17"/>
      <c r="E607" s="17"/>
      <c r="F607" s="17"/>
      <c r="G607" s="17"/>
      <c r="H607" s="18"/>
      <c r="I607" s="18"/>
      <c r="J607" s="18"/>
      <c r="K607" s="18"/>
      <c r="L607" s="18"/>
      <c r="M607" s="18"/>
      <c r="N607" s="18"/>
      <c r="O607" s="18"/>
      <c r="P607" s="18"/>
      <c r="Q607" s="18"/>
      <c r="R607" s="18"/>
      <c r="S607" s="18"/>
      <c r="T607" s="18"/>
      <c r="U607" s="18"/>
      <c r="V607" s="18"/>
      <c r="W607" s="18"/>
      <c r="X607" s="18"/>
      <c r="Y607" s="18"/>
      <c r="Z607" s="18"/>
    </row>
    <row r="608" spans="1:26" ht="14.25" customHeight="1">
      <c r="A608" s="18"/>
      <c r="B608" s="18"/>
      <c r="C608" s="17"/>
      <c r="D608" s="17"/>
      <c r="E608" s="17"/>
      <c r="F608" s="17"/>
      <c r="G608" s="17"/>
      <c r="H608" s="18"/>
      <c r="I608" s="18"/>
      <c r="J608" s="18"/>
      <c r="K608" s="18"/>
      <c r="L608" s="18"/>
      <c r="M608" s="18"/>
      <c r="N608" s="18"/>
      <c r="O608" s="18"/>
      <c r="P608" s="18"/>
      <c r="Q608" s="18"/>
      <c r="R608" s="18"/>
      <c r="S608" s="18"/>
      <c r="T608" s="18"/>
      <c r="U608" s="18"/>
      <c r="V608" s="18"/>
      <c r="W608" s="18"/>
      <c r="X608" s="18"/>
      <c r="Y608" s="18"/>
      <c r="Z608" s="18"/>
    </row>
    <row r="609" spans="1:26" ht="14.25" customHeight="1">
      <c r="A609" s="18"/>
      <c r="B609" s="18"/>
      <c r="C609" s="17"/>
      <c r="D609" s="17"/>
      <c r="E609" s="17"/>
      <c r="F609" s="17"/>
      <c r="G609" s="17"/>
      <c r="H609" s="18"/>
      <c r="I609" s="18"/>
      <c r="J609" s="18"/>
      <c r="K609" s="18"/>
      <c r="L609" s="18"/>
      <c r="M609" s="18"/>
      <c r="N609" s="18"/>
      <c r="O609" s="18"/>
      <c r="P609" s="18"/>
      <c r="Q609" s="18"/>
      <c r="R609" s="18"/>
      <c r="S609" s="18"/>
      <c r="T609" s="18"/>
      <c r="U609" s="18"/>
      <c r="V609" s="18"/>
      <c r="W609" s="18"/>
      <c r="X609" s="18"/>
      <c r="Y609" s="18"/>
      <c r="Z609" s="18"/>
    </row>
    <row r="610" spans="1:26" ht="14.25" customHeight="1">
      <c r="A610" s="18"/>
      <c r="B610" s="18"/>
      <c r="C610" s="17"/>
      <c r="D610" s="17"/>
      <c r="E610" s="17"/>
      <c r="F610" s="17"/>
      <c r="G610" s="17"/>
      <c r="H610" s="18"/>
      <c r="I610" s="18"/>
      <c r="J610" s="18"/>
      <c r="K610" s="18"/>
      <c r="L610" s="18"/>
      <c r="M610" s="18"/>
      <c r="N610" s="18"/>
      <c r="O610" s="18"/>
      <c r="P610" s="18"/>
      <c r="Q610" s="18"/>
      <c r="R610" s="18"/>
      <c r="S610" s="18"/>
      <c r="T610" s="18"/>
      <c r="U610" s="18"/>
      <c r="V610" s="18"/>
      <c r="W610" s="18"/>
      <c r="X610" s="18"/>
      <c r="Y610" s="18"/>
      <c r="Z610" s="18"/>
    </row>
    <row r="611" spans="1:26" ht="14.25" customHeight="1">
      <c r="A611" s="18"/>
      <c r="B611" s="18"/>
      <c r="C611" s="17"/>
      <c r="D611" s="17"/>
      <c r="E611" s="17"/>
      <c r="F611" s="17"/>
      <c r="G611" s="17"/>
      <c r="H611" s="18"/>
      <c r="I611" s="18"/>
      <c r="J611" s="18"/>
      <c r="K611" s="18"/>
      <c r="L611" s="18"/>
      <c r="M611" s="18"/>
      <c r="N611" s="18"/>
      <c r="O611" s="18"/>
      <c r="P611" s="18"/>
      <c r="Q611" s="18"/>
      <c r="R611" s="18"/>
      <c r="S611" s="18"/>
      <c r="T611" s="18"/>
      <c r="U611" s="18"/>
      <c r="V611" s="18"/>
      <c r="W611" s="18"/>
      <c r="X611" s="18"/>
      <c r="Y611" s="18"/>
      <c r="Z611" s="18"/>
    </row>
    <row r="612" spans="1:26" ht="14.25" customHeight="1">
      <c r="A612" s="18"/>
      <c r="B612" s="18"/>
      <c r="C612" s="17"/>
      <c r="D612" s="17"/>
      <c r="E612" s="17"/>
      <c r="F612" s="17"/>
      <c r="G612" s="17"/>
      <c r="H612" s="18"/>
      <c r="I612" s="18"/>
      <c r="J612" s="18"/>
      <c r="K612" s="18"/>
      <c r="L612" s="18"/>
      <c r="M612" s="18"/>
      <c r="N612" s="18"/>
      <c r="O612" s="18"/>
      <c r="P612" s="18"/>
      <c r="Q612" s="18"/>
      <c r="R612" s="18"/>
      <c r="S612" s="18"/>
      <c r="T612" s="18"/>
      <c r="U612" s="18"/>
      <c r="V612" s="18"/>
      <c r="W612" s="18"/>
      <c r="X612" s="18"/>
      <c r="Y612" s="18"/>
      <c r="Z612" s="18"/>
    </row>
    <row r="613" spans="1:26" ht="14.25" customHeight="1">
      <c r="A613" s="18"/>
      <c r="B613" s="18"/>
      <c r="C613" s="17"/>
      <c r="D613" s="17"/>
      <c r="E613" s="17"/>
      <c r="F613" s="17"/>
      <c r="G613" s="17"/>
      <c r="H613" s="18"/>
      <c r="I613" s="18"/>
      <c r="J613" s="18"/>
      <c r="K613" s="18"/>
      <c r="L613" s="18"/>
      <c r="M613" s="18"/>
      <c r="N613" s="18"/>
      <c r="O613" s="18"/>
      <c r="P613" s="18"/>
      <c r="Q613" s="18"/>
      <c r="R613" s="18"/>
      <c r="S613" s="18"/>
      <c r="T613" s="18"/>
      <c r="U613" s="18"/>
      <c r="V613" s="18"/>
      <c r="W613" s="18"/>
      <c r="X613" s="18"/>
      <c r="Y613" s="18"/>
      <c r="Z613" s="18"/>
    </row>
    <row r="614" spans="1:26" ht="14.25" customHeight="1">
      <c r="A614" s="18"/>
      <c r="B614" s="18"/>
      <c r="C614" s="17"/>
      <c r="D614" s="17"/>
      <c r="E614" s="17"/>
      <c r="F614" s="17"/>
      <c r="G614" s="17"/>
      <c r="H614" s="18"/>
      <c r="I614" s="18"/>
      <c r="J614" s="18"/>
      <c r="K614" s="18"/>
      <c r="L614" s="18"/>
      <c r="M614" s="18"/>
      <c r="N614" s="18"/>
      <c r="O614" s="18"/>
      <c r="P614" s="18"/>
      <c r="Q614" s="18"/>
      <c r="R614" s="18"/>
      <c r="S614" s="18"/>
      <c r="T614" s="18"/>
      <c r="U614" s="18"/>
      <c r="V614" s="18"/>
      <c r="W614" s="18"/>
      <c r="X614" s="18"/>
      <c r="Y614" s="18"/>
      <c r="Z614" s="18"/>
    </row>
    <row r="615" spans="1:26" ht="14.25" customHeight="1">
      <c r="A615" s="18"/>
      <c r="B615" s="18"/>
      <c r="C615" s="17"/>
      <c r="D615" s="17"/>
      <c r="E615" s="17"/>
      <c r="F615" s="17"/>
      <c r="G615" s="17"/>
      <c r="H615" s="18"/>
      <c r="I615" s="18"/>
      <c r="J615" s="18"/>
      <c r="K615" s="18"/>
      <c r="L615" s="18"/>
      <c r="M615" s="18"/>
      <c r="N615" s="18"/>
      <c r="O615" s="18"/>
      <c r="P615" s="18"/>
      <c r="Q615" s="18"/>
      <c r="R615" s="18"/>
      <c r="S615" s="18"/>
      <c r="T615" s="18"/>
      <c r="U615" s="18"/>
      <c r="V615" s="18"/>
      <c r="W615" s="18"/>
      <c r="X615" s="18"/>
      <c r="Y615" s="18"/>
      <c r="Z615" s="18"/>
    </row>
    <row r="616" spans="1:26" ht="14.25" customHeight="1">
      <c r="A616" s="18"/>
      <c r="B616" s="18"/>
      <c r="C616" s="17"/>
      <c r="D616" s="17"/>
      <c r="E616" s="17"/>
      <c r="F616" s="17"/>
      <c r="G616" s="17"/>
      <c r="H616" s="18"/>
      <c r="I616" s="18"/>
      <c r="J616" s="18"/>
      <c r="K616" s="18"/>
      <c r="L616" s="18"/>
      <c r="M616" s="18"/>
      <c r="N616" s="18"/>
      <c r="O616" s="18"/>
      <c r="P616" s="18"/>
      <c r="Q616" s="18"/>
      <c r="R616" s="18"/>
      <c r="S616" s="18"/>
      <c r="T616" s="18"/>
      <c r="U616" s="18"/>
      <c r="V616" s="18"/>
      <c r="W616" s="18"/>
      <c r="X616" s="18"/>
      <c r="Y616" s="18"/>
      <c r="Z616" s="18"/>
    </row>
    <row r="617" spans="1:26" ht="14.25" customHeight="1">
      <c r="A617" s="18"/>
      <c r="B617" s="18"/>
      <c r="C617" s="17"/>
      <c r="D617" s="17"/>
      <c r="E617" s="17"/>
      <c r="F617" s="17"/>
      <c r="G617" s="17"/>
      <c r="H617" s="18"/>
      <c r="I617" s="18"/>
      <c r="J617" s="18"/>
      <c r="K617" s="18"/>
      <c r="L617" s="18"/>
      <c r="M617" s="18"/>
      <c r="N617" s="18"/>
      <c r="O617" s="18"/>
      <c r="P617" s="18"/>
      <c r="Q617" s="18"/>
      <c r="R617" s="18"/>
      <c r="S617" s="18"/>
      <c r="T617" s="18"/>
      <c r="U617" s="18"/>
      <c r="V617" s="18"/>
      <c r="W617" s="18"/>
      <c r="X617" s="18"/>
      <c r="Y617" s="18"/>
      <c r="Z617" s="18"/>
    </row>
    <row r="618" spans="1:26" ht="14.25" customHeight="1">
      <c r="A618" s="18"/>
      <c r="B618" s="18"/>
      <c r="C618" s="17"/>
      <c r="D618" s="17"/>
      <c r="E618" s="17"/>
      <c r="F618" s="17"/>
      <c r="G618" s="17"/>
      <c r="H618" s="18"/>
      <c r="I618" s="18"/>
      <c r="J618" s="18"/>
      <c r="K618" s="18"/>
      <c r="L618" s="18"/>
      <c r="M618" s="18"/>
      <c r="N618" s="18"/>
      <c r="O618" s="18"/>
      <c r="P618" s="18"/>
      <c r="Q618" s="18"/>
      <c r="R618" s="18"/>
      <c r="S618" s="18"/>
      <c r="T618" s="18"/>
      <c r="U618" s="18"/>
      <c r="V618" s="18"/>
      <c r="W618" s="18"/>
      <c r="X618" s="18"/>
      <c r="Y618" s="18"/>
      <c r="Z618" s="18"/>
    </row>
    <row r="619" spans="1:26" ht="14.25" customHeight="1">
      <c r="A619" s="18"/>
      <c r="B619" s="18"/>
      <c r="C619" s="17"/>
      <c r="D619" s="17"/>
      <c r="E619" s="17"/>
      <c r="F619" s="17"/>
      <c r="G619" s="17"/>
      <c r="H619" s="18"/>
      <c r="I619" s="18"/>
      <c r="J619" s="18"/>
      <c r="K619" s="18"/>
      <c r="L619" s="18"/>
      <c r="M619" s="18"/>
      <c r="N619" s="18"/>
      <c r="O619" s="18"/>
      <c r="P619" s="18"/>
      <c r="Q619" s="18"/>
      <c r="R619" s="18"/>
      <c r="S619" s="18"/>
      <c r="T619" s="18"/>
      <c r="U619" s="18"/>
      <c r="V619" s="18"/>
      <c r="W619" s="18"/>
      <c r="X619" s="18"/>
      <c r="Y619" s="18"/>
      <c r="Z619" s="18"/>
    </row>
    <row r="620" spans="1:26" ht="14.25" customHeight="1">
      <c r="A620" s="18"/>
      <c r="B620" s="18"/>
      <c r="C620" s="17"/>
      <c r="D620" s="17"/>
      <c r="E620" s="17"/>
      <c r="F620" s="17"/>
      <c r="G620" s="17"/>
      <c r="H620" s="18"/>
      <c r="I620" s="18"/>
      <c r="J620" s="18"/>
      <c r="K620" s="18"/>
      <c r="L620" s="18"/>
      <c r="M620" s="18"/>
      <c r="N620" s="18"/>
      <c r="O620" s="18"/>
      <c r="P620" s="18"/>
      <c r="Q620" s="18"/>
      <c r="R620" s="18"/>
      <c r="S620" s="18"/>
      <c r="T620" s="18"/>
      <c r="U620" s="18"/>
      <c r="V620" s="18"/>
      <c r="W620" s="18"/>
      <c r="X620" s="18"/>
      <c r="Y620" s="18"/>
      <c r="Z620" s="18"/>
    </row>
    <row r="621" spans="1:26" ht="14.25" customHeight="1">
      <c r="A621" s="18"/>
      <c r="B621" s="18"/>
      <c r="C621" s="17"/>
      <c r="D621" s="17"/>
      <c r="E621" s="17"/>
      <c r="F621" s="17"/>
      <c r="G621" s="17"/>
      <c r="H621" s="18"/>
      <c r="I621" s="18"/>
      <c r="J621" s="18"/>
      <c r="K621" s="18"/>
      <c r="L621" s="18"/>
      <c r="M621" s="18"/>
      <c r="N621" s="18"/>
      <c r="O621" s="18"/>
      <c r="P621" s="18"/>
      <c r="Q621" s="18"/>
      <c r="R621" s="18"/>
      <c r="S621" s="18"/>
      <c r="T621" s="18"/>
      <c r="U621" s="18"/>
      <c r="V621" s="18"/>
      <c r="W621" s="18"/>
      <c r="X621" s="18"/>
      <c r="Y621" s="18"/>
      <c r="Z621" s="18"/>
    </row>
    <row r="622" spans="1:26" ht="14.25" customHeight="1">
      <c r="A622" s="18"/>
      <c r="B622" s="18"/>
      <c r="C622" s="17"/>
      <c r="D622" s="17"/>
      <c r="E622" s="17"/>
      <c r="F622" s="17"/>
      <c r="G622" s="17"/>
      <c r="H622" s="18"/>
      <c r="I622" s="18"/>
      <c r="J622" s="18"/>
      <c r="K622" s="18"/>
      <c r="L622" s="18"/>
      <c r="M622" s="18"/>
      <c r="N622" s="18"/>
      <c r="O622" s="18"/>
      <c r="P622" s="18"/>
      <c r="Q622" s="18"/>
      <c r="R622" s="18"/>
      <c r="S622" s="18"/>
      <c r="T622" s="18"/>
      <c r="U622" s="18"/>
      <c r="V622" s="18"/>
      <c r="W622" s="18"/>
      <c r="X622" s="18"/>
      <c r="Y622" s="18"/>
      <c r="Z622" s="18"/>
    </row>
    <row r="623" spans="1:26" ht="14.25" customHeight="1">
      <c r="A623" s="18"/>
      <c r="B623" s="18"/>
      <c r="C623" s="17"/>
      <c r="D623" s="17"/>
      <c r="E623" s="17"/>
      <c r="F623" s="17"/>
      <c r="G623" s="17"/>
      <c r="H623" s="18"/>
      <c r="I623" s="18"/>
      <c r="J623" s="18"/>
      <c r="K623" s="18"/>
      <c r="L623" s="18"/>
      <c r="M623" s="18"/>
      <c r="N623" s="18"/>
      <c r="O623" s="18"/>
      <c r="P623" s="18"/>
      <c r="Q623" s="18"/>
      <c r="R623" s="18"/>
      <c r="S623" s="18"/>
      <c r="T623" s="18"/>
      <c r="U623" s="18"/>
      <c r="V623" s="18"/>
      <c r="W623" s="18"/>
      <c r="X623" s="18"/>
      <c r="Y623" s="18"/>
      <c r="Z623" s="18"/>
    </row>
    <row r="624" spans="1:26" ht="14.25" customHeight="1">
      <c r="A624" s="18"/>
      <c r="B624" s="18"/>
      <c r="C624" s="17"/>
      <c r="D624" s="17"/>
      <c r="E624" s="17"/>
      <c r="F624" s="17"/>
      <c r="G624" s="17"/>
      <c r="H624" s="18"/>
      <c r="I624" s="18"/>
      <c r="J624" s="18"/>
      <c r="K624" s="18"/>
      <c r="L624" s="18"/>
      <c r="M624" s="18"/>
      <c r="N624" s="18"/>
      <c r="O624" s="18"/>
      <c r="P624" s="18"/>
      <c r="Q624" s="18"/>
      <c r="R624" s="18"/>
      <c r="S624" s="18"/>
      <c r="T624" s="18"/>
      <c r="U624" s="18"/>
      <c r="V624" s="18"/>
      <c r="W624" s="18"/>
      <c r="X624" s="18"/>
      <c r="Y624" s="18"/>
      <c r="Z624" s="18"/>
    </row>
    <row r="625" spans="1:26" ht="14.25" customHeight="1">
      <c r="A625" s="18"/>
      <c r="B625" s="18"/>
      <c r="C625" s="17"/>
      <c r="D625" s="17"/>
      <c r="E625" s="17"/>
      <c r="F625" s="17"/>
      <c r="G625" s="17"/>
      <c r="H625" s="18"/>
      <c r="I625" s="18"/>
      <c r="J625" s="18"/>
      <c r="K625" s="18"/>
      <c r="L625" s="18"/>
      <c r="M625" s="18"/>
      <c r="N625" s="18"/>
      <c r="O625" s="18"/>
      <c r="P625" s="18"/>
      <c r="Q625" s="18"/>
      <c r="R625" s="18"/>
      <c r="S625" s="18"/>
      <c r="T625" s="18"/>
      <c r="U625" s="18"/>
      <c r="V625" s="18"/>
      <c r="W625" s="18"/>
      <c r="X625" s="18"/>
      <c r="Y625" s="18"/>
      <c r="Z625" s="18"/>
    </row>
    <row r="626" spans="1:26" ht="14.25" customHeight="1">
      <c r="A626" s="18"/>
      <c r="B626" s="18"/>
      <c r="C626" s="17"/>
      <c r="D626" s="17"/>
      <c r="E626" s="17"/>
      <c r="F626" s="17"/>
      <c r="G626" s="17"/>
      <c r="H626" s="18"/>
      <c r="I626" s="18"/>
      <c r="J626" s="18"/>
      <c r="K626" s="18"/>
      <c r="L626" s="18"/>
      <c r="M626" s="18"/>
      <c r="N626" s="18"/>
      <c r="O626" s="18"/>
      <c r="P626" s="18"/>
      <c r="Q626" s="18"/>
      <c r="R626" s="18"/>
      <c r="S626" s="18"/>
      <c r="T626" s="18"/>
      <c r="U626" s="18"/>
      <c r="V626" s="18"/>
      <c r="W626" s="18"/>
      <c r="X626" s="18"/>
      <c r="Y626" s="18"/>
      <c r="Z626" s="18"/>
    </row>
    <row r="627" spans="1:26" ht="14.25" customHeight="1">
      <c r="A627" s="18"/>
      <c r="B627" s="18"/>
      <c r="C627" s="17"/>
      <c r="D627" s="17"/>
      <c r="E627" s="17"/>
      <c r="F627" s="17"/>
      <c r="G627" s="17"/>
      <c r="H627" s="18"/>
      <c r="I627" s="18"/>
      <c r="J627" s="18"/>
      <c r="K627" s="18"/>
      <c r="L627" s="18"/>
      <c r="M627" s="18"/>
      <c r="N627" s="18"/>
      <c r="O627" s="18"/>
      <c r="P627" s="18"/>
      <c r="Q627" s="18"/>
      <c r="R627" s="18"/>
      <c r="S627" s="18"/>
      <c r="T627" s="18"/>
      <c r="U627" s="18"/>
      <c r="V627" s="18"/>
      <c r="W627" s="18"/>
      <c r="X627" s="18"/>
      <c r="Y627" s="18"/>
      <c r="Z627" s="18"/>
    </row>
    <row r="628" spans="1:26" ht="14.25" customHeight="1">
      <c r="A628" s="18"/>
      <c r="B628" s="18"/>
      <c r="C628" s="17"/>
      <c r="D628" s="17"/>
      <c r="E628" s="17"/>
      <c r="F628" s="17"/>
      <c r="G628" s="17"/>
      <c r="H628" s="18"/>
      <c r="I628" s="18"/>
      <c r="J628" s="18"/>
      <c r="K628" s="18"/>
      <c r="L628" s="18"/>
      <c r="M628" s="18"/>
      <c r="N628" s="18"/>
      <c r="O628" s="18"/>
      <c r="P628" s="18"/>
      <c r="Q628" s="18"/>
      <c r="R628" s="18"/>
      <c r="S628" s="18"/>
      <c r="T628" s="18"/>
      <c r="U628" s="18"/>
      <c r="V628" s="18"/>
      <c r="W628" s="18"/>
      <c r="X628" s="18"/>
      <c r="Y628" s="18"/>
      <c r="Z628" s="18"/>
    </row>
    <row r="629" spans="1:26" ht="14.25" customHeight="1">
      <c r="A629" s="18"/>
      <c r="B629" s="18"/>
      <c r="C629" s="17"/>
      <c r="D629" s="17"/>
      <c r="E629" s="17"/>
      <c r="F629" s="17"/>
      <c r="G629" s="17"/>
      <c r="H629" s="18"/>
      <c r="I629" s="18"/>
      <c r="J629" s="18"/>
      <c r="K629" s="18"/>
      <c r="L629" s="18"/>
      <c r="M629" s="18"/>
      <c r="N629" s="18"/>
      <c r="O629" s="18"/>
      <c r="P629" s="18"/>
      <c r="Q629" s="18"/>
      <c r="R629" s="18"/>
      <c r="S629" s="18"/>
      <c r="T629" s="18"/>
      <c r="U629" s="18"/>
      <c r="V629" s="18"/>
      <c r="W629" s="18"/>
      <c r="X629" s="18"/>
      <c r="Y629" s="18"/>
      <c r="Z629" s="18"/>
    </row>
    <row r="630" spans="1:26" ht="14.25" customHeight="1">
      <c r="A630" s="18"/>
      <c r="B630" s="18"/>
      <c r="C630" s="17"/>
      <c r="D630" s="17"/>
      <c r="E630" s="17"/>
      <c r="F630" s="17"/>
      <c r="G630" s="17"/>
      <c r="H630" s="18"/>
      <c r="I630" s="18"/>
      <c r="J630" s="18"/>
      <c r="K630" s="18"/>
      <c r="L630" s="18"/>
      <c r="M630" s="18"/>
      <c r="N630" s="18"/>
      <c r="O630" s="18"/>
      <c r="P630" s="18"/>
      <c r="Q630" s="18"/>
      <c r="R630" s="18"/>
      <c r="S630" s="18"/>
      <c r="T630" s="18"/>
      <c r="U630" s="18"/>
      <c r="V630" s="18"/>
      <c r="W630" s="18"/>
      <c r="X630" s="18"/>
      <c r="Y630" s="18"/>
      <c r="Z630" s="18"/>
    </row>
    <row r="631" spans="1:26" ht="14.25" customHeight="1">
      <c r="A631" s="18"/>
      <c r="B631" s="18"/>
      <c r="C631" s="17"/>
      <c r="D631" s="17"/>
      <c r="E631" s="17"/>
      <c r="F631" s="17"/>
      <c r="G631" s="17"/>
      <c r="H631" s="18"/>
      <c r="I631" s="18"/>
      <c r="J631" s="18"/>
      <c r="K631" s="18"/>
      <c r="L631" s="18"/>
      <c r="M631" s="18"/>
      <c r="N631" s="18"/>
      <c r="O631" s="18"/>
      <c r="P631" s="18"/>
      <c r="Q631" s="18"/>
      <c r="R631" s="18"/>
      <c r="S631" s="18"/>
      <c r="T631" s="18"/>
      <c r="U631" s="18"/>
      <c r="V631" s="18"/>
      <c r="W631" s="18"/>
      <c r="X631" s="18"/>
      <c r="Y631" s="18"/>
      <c r="Z631" s="18"/>
    </row>
    <row r="632" spans="1:26" ht="14.25" customHeight="1">
      <c r="A632" s="18"/>
      <c r="B632" s="18"/>
      <c r="C632" s="17"/>
      <c r="D632" s="17"/>
      <c r="E632" s="17"/>
      <c r="F632" s="17"/>
      <c r="G632" s="17"/>
      <c r="H632" s="18"/>
      <c r="I632" s="18"/>
      <c r="J632" s="18"/>
      <c r="K632" s="18"/>
      <c r="L632" s="18"/>
      <c r="M632" s="18"/>
      <c r="N632" s="18"/>
      <c r="O632" s="18"/>
      <c r="P632" s="18"/>
      <c r="Q632" s="18"/>
      <c r="R632" s="18"/>
      <c r="S632" s="18"/>
      <c r="T632" s="18"/>
      <c r="U632" s="18"/>
      <c r="V632" s="18"/>
      <c r="W632" s="18"/>
      <c r="X632" s="18"/>
      <c r="Y632" s="18"/>
      <c r="Z632" s="18"/>
    </row>
    <row r="633" spans="1:26" ht="14.25" customHeight="1">
      <c r="A633" s="18"/>
      <c r="B633" s="18"/>
      <c r="C633" s="17"/>
      <c r="D633" s="17"/>
      <c r="E633" s="17"/>
      <c r="F633" s="17"/>
      <c r="G633" s="17"/>
      <c r="H633" s="18"/>
      <c r="I633" s="18"/>
      <c r="J633" s="18"/>
      <c r="K633" s="18"/>
      <c r="L633" s="18"/>
      <c r="M633" s="18"/>
      <c r="N633" s="18"/>
      <c r="O633" s="18"/>
      <c r="P633" s="18"/>
      <c r="Q633" s="18"/>
      <c r="R633" s="18"/>
      <c r="S633" s="18"/>
      <c r="T633" s="18"/>
      <c r="U633" s="18"/>
      <c r="V633" s="18"/>
      <c r="W633" s="18"/>
      <c r="X633" s="18"/>
      <c r="Y633" s="18"/>
      <c r="Z633" s="18"/>
    </row>
    <row r="634" spans="1:26" ht="14.25" customHeight="1">
      <c r="A634" s="18"/>
      <c r="B634" s="18"/>
      <c r="C634" s="17"/>
      <c r="D634" s="17"/>
      <c r="E634" s="17"/>
      <c r="F634" s="17"/>
      <c r="G634" s="17"/>
      <c r="H634" s="18"/>
      <c r="I634" s="18"/>
      <c r="J634" s="18"/>
      <c r="K634" s="18"/>
      <c r="L634" s="18"/>
      <c r="M634" s="18"/>
      <c r="N634" s="18"/>
      <c r="O634" s="18"/>
      <c r="P634" s="18"/>
      <c r="Q634" s="18"/>
      <c r="R634" s="18"/>
      <c r="S634" s="18"/>
      <c r="T634" s="18"/>
      <c r="U634" s="18"/>
      <c r="V634" s="18"/>
      <c r="W634" s="18"/>
      <c r="X634" s="18"/>
      <c r="Y634" s="18"/>
      <c r="Z634" s="18"/>
    </row>
    <row r="635" spans="1:26" ht="14.25" customHeight="1">
      <c r="A635" s="18"/>
      <c r="B635" s="18"/>
      <c r="C635" s="17"/>
      <c r="D635" s="17"/>
      <c r="E635" s="17"/>
      <c r="F635" s="17"/>
      <c r="G635" s="17"/>
      <c r="H635" s="18"/>
      <c r="I635" s="18"/>
      <c r="J635" s="18"/>
      <c r="K635" s="18"/>
      <c r="L635" s="18"/>
      <c r="M635" s="18"/>
      <c r="N635" s="18"/>
      <c r="O635" s="18"/>
      <c r="P635" s="18"/>
      <c r="Q635" s="18"/>
      <c r="R635" s="18"/>
      <c r="S635" s="18"/>
      <c r="T635" s="18"/>
      <c r="U635" s="18"/>
      <c r="V635" s="18"/>
      <c r="W635" s="18"/>
      <c r="X635" s="18"/>
      <c r="Y635" s="18"/>
      <c r="Z635" s="18"/>
    </row>
    <row r="636" spans="1:26" ht="14.25" customHeight="1">
      <c r="A636" s="18"/>
      <c r="B636" s="18"/>
      <c r="C636" s="17"/>
      <c r="D636" s="17"/>
      <c r="E636" s="17"/>
      <c r="F636" s="17"/>
      <c r="G636" s="17"/>
      <c r="H636" s="18"/>
      <c r="I636" s="18"/>
      <c r="J636" s="18"/>
      <c r="K636" s="18"/>
      <c r="L636" s="18"/>
      <c r="M636" s="18"/>
      <c r="N636" s="18"/>
      <c r="O636" s="18"/>
      <c r="P636" s="18"/>
      <c r="Q636" s="18"/>
      <c r="R636" s="18"/>
      <c r="S636" s="18"/>
      <c r="T636" s="18"/>
      <c r="U636" s="18"/>
      <c r="V636" s="18"/>
      <c r="W636" s="18"/>
      <c r="X636" s="18"/>
      <c r="Y636" s="18"/>
      <c r="Z636" s="18"/>
    </row>
    <row r="637" spans="1:26" ht="14.25" customHeight="1">
      <c r="A637" s="18"/>
      <c r="B637" s="18"/>
      <c r="C637" s="17"/>
      <c r="D637" s="17"/>
      <c r="E637" s="17"/>
      <c r="F637" s="17"/>
      <c r="G637" s="17"/>
      <c r="H637" s="18"/>
      <c r="I637" s="18"/>
      <c r="J637" s="18"/>
      <c r="K637" s="18"/>
      <c r="L637" s="18"/>
      <c r="M637" s="18"/>
      <c r="N637" s="18"/>
      <c r="O637" s="18"/>
      <c r="P637" s="18"/>
      <c r="Q637" s="18"/>
      <c r="R637" s="18"/>
      <c r="S637" s="18"/>
      <c r="T637" s="18"/>
      <c r="U637" s="18"/>
      <c r="V637" s="18"/>
      <c r="W637" s="18"/>
      <c r="X637" s="18"/>
      <c r="Y637" s="18"/>
      <c r="Z637" s="18"/>
    </row>
    <row r="638" spans="1:26" ht="14.25" customHeight="1">
      <c r="A638" s="18"/>
      <c r="B638" s="18"/>
      <c r="C638" s="17"/>
      <c r="D638" s="17"/>
      <c r="E638" s="17"/>
      <c r="F638" s="17"/>
      <c r="G638" s="17"/>
      <c r="H638" s="18"/>
      <c r="I638" s="18"/>
      <c r="J638" s="18"/>
      <c r="K638" s="18"/>
      <c r="L638" s="18"/>
      <c r="M638" s="18"/>
      <c r="N638" s="18"/>
      <c r="O638" s="18"/>
      <c r="P638" s="18"/>
      <c r="Q638" s="18"/>
      <c r="R638" s="18"/>
      <c r="S638" s="18"/>
      <c r="T638" s="18"/>
      <c r="U638" s="18"/>
      <c r="V638" s="18"/>
      <c r="W638" s="18"/>
      <c r="X638" s="18"/>
      <c r="Y638" s="18"/>
      <c r="Z638" s="18"/>
    </row>
    <row r="639" spans="1:26" ht="14.25" customHeight="1">
      <c r="A639" s="18"/>
      <c r="B639" s="18"/>
      <c r="C639" s="17"/>
      <c r="D639" s="17"/>
      <c r="E639" s="17"/>
      <c r="F639" s="17"/>
      <c r="G639" s="17"/>
      <c r="H639" s="18"/>
      <c r="I639" s="18"/>
      <c r="J639" s="18"/>
      <c r="K639" s="18"/>
      <c r="L639" s="18"/>
      <c r="M639" s="18"/>
      <c r="N639" s="18"/>
      <c r="O639" s="18"/>
      <c r="P639" s="18"/>
      <c r="Q639" s="18"/>
      <c r="R639" s="18"/>
      <c r="S639" s="18"/>
      <c r="T639" s="18"/>
      <c r="U639" s="18"/>
      <c r="V639" s="18"/>
      <c r="W639" s="18"/>
      <c r="X639" s="18"/>
      <c r="Y639" s="18"/>
      <c r="Z639" s="18"/>
    </row>
    <row r="640" spans="1:26" ht="14.25" customHeight="1">
      <c r="A640" s="18"/>
      <c r="B640" s="18"/>
      <c r="C640" s="17"/>
      <c r="D640" s="17"/>
      <c r="E640" s="17"/>
      <c r="F640" s="17"/>
      <c r="G640" s="17"/>
      <c r="H640" s="18"/>
      <c r="I640" s="18"/>
      <c r="J640" s="18"/>
      <c r="K640" s="18"/>
      <c r="L640" s="18"/>
      <c r="M640" s="18"/>
      <c r="N640" s="18"/>
      <c r="O640" s="18"/>
      <c r="P640" s="18"/>
      <c r="Q640" s="18"/>
      <c r="R640" s="18"/>
      <c r="S640" s="18"/>
      <c r="T640" s="18"/>
      <c r="U640" s="18"/>
      <c r="V640" s="18"/>
      <c r="W640" s="18"/>
      <c r="X640" s="18"/>
      <c r="Y640" s="18"/>
      <c r="Z640" s="18"/>
    </row>
    <row r="641" spans="1:26" ht="14.25" customHeight="1">
      <c r="A641" s="18"/>
      <c r="B641" s="18"/>
      <c r="C641" s="17"/>
      <c r="D641" s="17"/>
      <c r="E641" s="17"/>
      <c r="F641" s="17"/>
      <c r="G641" s="17"/>
      <c r="H641" s="18"/>
      <c r="I641" s="18"/>
      <c r="J641" s="18"/>
      <c r="K641" s="18"/>
      <c r="L641" s="18"/>
      <c r="M641" s="18"/>
      <c r="N641" s="18"/>
      <c r="O641" s="18"/>
      <c r="P641" s="18"/>
      <c r="Q641" s="18"/>
      <c r="R641" s="18"/>
      <c r="S641" s="18"/>
      <c r="T641" s="18"/>
      <c r="U641" s="18"/>
      <c r="V641" s="18"/>
      <c r="W641" s="18"/>
      <c r="X641" s="18"/>
      <c r="Y641" s="18"/>
      <c r="Z641" s="18"/>
    </row>
    <row r="642" spans="1:26" ht="14.25" customHeight="1">
      <c r="A642" s="18"/>
      <c r="B642" s="18"/>
      <c r="C642" s="17"/>
      <c r="D642" s="17"/>
      <c r="E642" s="17"/>
      <c r="F642" s="17"/>
      <c r="G642" s="17"/>
      <c r="H642" s="18"/>
      <c r="I642" s="18"/>
      <c r="J642" s="18"/>
      <c r="K642" s="18"/>
      <c r="L642" s="18"/>
      <c r="M642" s="18"/>
      <c r="N642" s="18"/>
      <c r="O642" s="18"/>
      <c r="P642" s="18"/>
      <c r="Q642" s="18"/>
      <c r="R642" s="18"/>
      <c r="S642" s="18"/>
      <c r="T642" s="18"/>
      <c r="U642" s="18"/>
      <c r="V642" s="18"/>
      <c r="W642" s="18"/>
      <c r="X642" s="18"/>
      <c r="Y642" s="18"/>
      <c r="Z642" s="18"/>
    </row>
    <row r="643" spans="1:26" ht="14.25" customHeight="1">
      <c r="A643" s="18"/>
      <c r="B643" s="18"/>
      <c r="C643" s="17"/>
      <c r="D643" s="17"/>
      <c r="E643" s="17"/>
      <c r="F643" s="17"/>
      <c r="G643" s="17"/>
      <c r="H643" s="18"/>
      <c r="I643" s="18"/>
      <c r="J643" s="18"/>
      <c r="K643" s="18"/>
      <c r="L643" s="18"/>
      <c r="M643" s="18"/>
      <c r="N643" s="18"/>
      <c r="O643" s="18"/>
      <c r="P643" s="18"/>
      <c r="Q643" s="18"/>
      <c r="R643" s="18"/>
      <c r="S643" s="18"/>
      <c r="T643" s="18"/>
      <c r="U643" s="18"/>
      <c r="V643" s="18"/>
      <c r="W643" s="18"/>
      <c r="X643" s="18"/>
      <c r="Y643" s="18"/>
      <c r="Z643" s="18"/>
    </row>
    <row r="644" spans="1:26" ht="14.25" customHeight="1">
      <c r="A644" s="18"/>
      <c r="B644" s="18"/>
      <c r="C644" s="17"/>
      <c r="D644" s="17"/>
      <c r="E644" s="17"/>
      <c r="F644" s="17"/>
      <c r="G644" s="17"/>
      <c r="H644" s="18"/>
      <c r="I644" s="18"/>
      <c r="J644" s="18"/>
      <c r="K644" s="18"/>
      <c r="L644" s="18"/>
      <c r="M644" s="18"/>
      <c r="N644" s="18"/>
      <c r="O644" s="18"/>
      <c r="P644" s="18"/>
      <c r="Q644" s="18"/>
      <c r="R644" s="18"/>
      <c r="S644" s="18"/>
      <c r="T644" s="18"/>
      <c r="U644" s="18"/>
      <c r="V644" s="18"/>
      <c r="W644" s="18"/>
      <c r="X644" s="18"/>
      <c r="Y644" s="18"/>
      <c r="Z644" s="18"/>
    </row>
    <row r="645" spans="1:26" ht="14.25" customHeight="1">
      <c r="A645" s="18"/>
      <c r="B645" s="18"/>
      <c r="C645" s="17"/>
      <c r="D645" s="17"/>
      <c r="E645" s="17"/>
      <c r="F645" s="17"/>
      <c r="G645" s="17"/>
      <c r="H645" s="18"/>
      <c r="I645" s="18"/>
      <c r="J645" s="18"/>
      <c r="K645" s="18"/>
      <c r="L645" s="18"/>
      <c r="M645" s="18"/>
      <c r="N645" s="18"/>
      <c r="O645" s="18"/>
      <c r="P645" s="18"/>
      <c r="Q645" s="18"/>
      <c r="R645" s="18"/>
      <c r="S645" s="18"/>
      <c r="T645" s="18"/>
      <c r="U645" s="18"/>
      <c r="V645" s="18"/>
      <c r="W645" s="18"/>
      <c r="X645" s="18"/>
      <c r="Y645" s="18"/>
      <c r="Z645" s="18"/>
    </row>
    <row r="646" spans="1:26" ht="14.25" customHeight="1">
      <c r="A646" s="18"/>
      <c r="B646" s="18"/>
      <c r="C646" s="17"/>
      <c r="D646" s="17"/>
      <c r="E646" s="17"/>
      <c r="F646" s="17"/>
      <c r="G646" s="17"/>
      <c r="H646" s="18"/>
      <c r="I646" s="18"/>
      <c r="J646" s="18"/>
      <c r="K646" s="18"/>
      <c r="L646" s="18"/>
      <c r="M646" s="18"/>
      <c r="N646" s="18"/>
      <c r="O646" s="18"/>
      <c r="P646" s="18"/>
      <c r="Q646" s="18"/>
      <c r="R646" s="18"/>
      <c r="S646" s="18"/>
      <c r="T646" s="18"/>
      <c r="U646" s="18"/>
      <c r="V646" s="18"/>
      <c r="W646" s="18"/>
      <c r="X646" s="18"/>
      <c r="Y646" s="18"/>
      <c r="Z646" s="18"/>
    </row>
    <row r="647" spans="1:26" ht="14.25" customHeight="1">
      <c r="A647" s="18"/>
      <c r="B647" s="18"/>
      <c r="C647" s="17"/>
      <c r="D647" s="17"/>
      <c r="E647" s="17"/>
      <c r="F647" s="17"/>
      <c r="G647" s="17"/>
      <c r="H647" s="18"/>
      <c r="I647" s="18"/>
      <c r="J647" s="18"/>
      <c r="K647" s="18"/>
      <c r="L647" s="18"/>
      <c r="M647" s="18"/>
      <c r="N647" s="18"/>
      <c r="O647" s="18"/>
      <c r="P647" s="18"/>
      <c r="Q647" s="18"/>
      <c r="R647" s="18"/>
      <c r="S647" s="18"/>
      <c r="T647" s="18"/>
      <c r="U647" s="18"/>
      <c r="V647" s="18"/>
      <c r="W647" s="18"/>
      <c r="X647" s="18"/>
      <c r="Y647" s="18"/>
      <c r="Z647" s="18"/>
    </row>
    <row r="648" spans="1:26" ht="14.25" customHeight="1">
      <c r="A648" s="18"/>
      <c r="B648" s="18"/>
      <c r="C648" s="17"/>
      <c r="D648" s="17"/>
      <c r="E648" s="17"/>
      <c r="F648" s="17"/>
      <c r="G648" s="17"/>
      <c r="H648" s="18"/>
      <c r="I648" s="18"/>
      <c r="J648" s="18"/>
      <c r="K648" s="18"/>
      <c r="L648" s="18"/>
      <c r="M648" s="18"/>
      <c r="N648" s="18"/>
      <c r="O648" s="18"/>
      <c r="P648" s="18"/>
      <c r="Q648" s="18"/>
      <c r="R648" s="18"/>
      <c r="S648" s="18"/>
      <c r="T648" s="18"/>
      <c r="U648" s="18"/>
      <c r="V648" s="18"/>
      <c r="W648" s="18"/>
      <c r="X648" s="18"/>
      <c r="Y648" s="18"/>
      <c r="Z648" s="18"/>
    </row>
    <row r="649" spans="1:26" ht="14.25" customHeight="1">
      <c r="A649" s="18"/>
      <c r="B649" s="18"/>
      <c r="C649" s="17"/>
      <c r="D649" s="17"/>
      <c r="E649" s="17"/>
      <c r="F649" s="17"/>
      <c r="G649" s="17"/>
      <c r="H649" s="18"/>
      <c r="I649" s="18"/>
      <c r="J649" s="18"/>
      <c r="K649" s="18"/>
      <c r="L649" s="18"/>
      <c r="M649" s="18"/>
      <c r="N649" s="18"/>
      <c r="O649" s="18"/>
      <c r="P649" s="18"/>
      <c r="Q649" s="18"/>
      <c r="R649" s="18"/>
      <c r="S649" s="18"/>
      <c r="T649" s="18"/>
      <c r="U649" s="18"/>
      <c r="V649" s="18"/>
      <c r="W649" s="18"/>
      <c r="X649" s="18"/>
      <c r="Y649" s="18"/>
      <c r="Z649" s="18"/>
    </row>
    <row r="650" spans="1:26" ht="14.25" customHeight="1">
      <c r="A650" s="18"/>
      <c r="B650" s="18"/>
      <c r="C650" s="17"/>
      <c r="D650" s="17"/>
      <c r="E650" s="17"/>
      <c r="F650" s="17"/>
      <c r="G650" s="17"/>
      <c r="H650" s="18"/>
      <c r="I650" s="18"/>
      <c r="J650" s="18"/>
      <c r="K650" s="18"/>
      <c r="L650" s="18"/>
      <c r="M650" s="18"/>
      <c r="N650" s="18"/>
      <c r="O650" s="18"/>
      <c r="P650" s="18"/>
      <c r="Q650" s="18"/>
      <c r="R650" s="18"/>
      <c r="S650" s="18"/>
      <c r="T650" s="18"/>
      <c r="U650" s="18"/>
      <c r="V650" s="18"/>
      <c r="W650" s="18"/>
      <c r="X650" s="18"/>
      <c r="Y650" s="18"/>
      <c r="Z650" s="18"/>
    </row>
    <row r="651" spans="1:26" ht="14.25" customHeight="1">
      <c r="A651" s="18"/>
      <c r="B651" s="18"/>
      <c r="C651" s="17"/>
      <c r="D651" s="17"/>
      <c r="E651" s="17"/>
      <c r="F651" s="17"/>
      <c r="G651" s="17"/>
      <c r="H651" s="18"/>
      <c r="I651" s="18"/>
      <c r="J651" s="18"/>
      <c r="K651" s="18"/>
      <c r="L651" s="18"/>
      <c r="M651" s="18"/>
      <c r="N651" s="18"/>
      <c r="O651" s="18"/>
      <c r="P651" s="18"/>
      <c r="Q651" s="18"/>
      <c r="R651" s="18"/>
      <c r="S651" s="18"/>
      <c r="T651" s="18"/>
      <c r="U651" s="18"/>
      <c r="V651" s="18"/>
      <c r="W651" s="18"/>
      <c r="X651" s="18"/>
      <c r="Y651" s="18"/>
      <c r="Z651" s="18"/>
    </row>
    <row r="652" spans="1:26" ht="14.25" customHeight="1">
      <c r="A652" s="18"/>
      <c r="B652" s="18"/>
      <c r="C652" s="17"/>
      <c r="D652" s="17"/>
      <c r="E652" s="17"/>
      <c r="F652" s="17"/>
      <c r="G652" s="17"/>
      <c r="H652" s="18"/>
      <c r="I652" s="18"/>
      <c r="J652" s="18"/>
      <c r="K652" s="18"/>
      <c r="L652" s="18"/>
      <c r="M652" s="18"/>
      <c r="N652" s="18"/>
      <c r="O652" s="18"/>
      <c r="P652" s="18"/>
      <c r="Q652" s="18"/>
      <c r="R652" s="18"/>
      <c r="S652" s="18"/>
      <c r="T652" s="18"/>
      <c r="U652" s="18"/>
      <c r="V652" s="18"/>
      <c r="W652" s="18"/>
      <c r="X652" s="18"/>
      <c r="Y652" s="18"/>
      <c r="Z652" s="18"/>
    </row>
    <row r="653" spans="1:26" ht="14.25" customHeight="1">
      <c r="A653" s="18"/>
      <c r="B653" s="18"/>
      <c r="C653" s="17"/>
      <c r="D653" s="17"/>
      <c r="E653" s="17"/>
      <c r="F653" s="17"/>
      <c r="G653" s="17"/>
      <c r="H653" s="18"/>
      <c r="I653" s="18"/>
      <c r="J653" s="18"/>
      <c r="K653" s="18"/>
      <c r="L653" s="18"/>
      <c r="M653" s="18"/>
      <c r="N653" s="18"/>
      <c r="O653" s="18"/>
      <c r="P653" s="18"/>
      <c r="Q653" s="18"/>
      <c r="R653" s="18"/>
      <c r="S653" s="18"/>
      <c r="T653" s="18"/>
      <c r="U653" s="18"/>
      <c r="V653" s="18"/>
      <c r="W653" s="18"/>
      <c r="X653" s="18"/>
      <c r="Y653" s="18"/>
      <c r="Z653" s="18"/>
    </row>
    <row r="654" spans="1:26" ht="14.25" customHeight="1">
      <c r="A654" s="18"/>
      <c r="B654" s="18"/>
      <c r="C654" s="17"/>
      <c r="D654" s="17"/>
      <c r="E654" s="17"/>
      <c r="F654" s="17"/>
      <c r="G654" s="17"/>
      <c r="H654" s="18"/>
      <c r="I654" s="18"/>
      <c r="J654" s="18"/>
      <c r="K654" s="18"/>
      <c r="L654" s="18"/>
      <c r="M654" s="18"/>
      <c r="N654" s="18"/>
      <c r="O654" s="18"/>
      <c r="P654" s="18"/>
      <c r="Q654" s="18"/>
      <c r="R654" s="18"/>
      <c r="S654" s="18"/>
      <c r="T654" s="18"/>
      <c r="U654" s="18"/>
      <c r="V654" s="18"/>
      <c r="W654" s="18"/>
      <c r="X654" s="18"/>
      <c r="Y654" s="18"/>
      <c r="Z654" s="18"/>
    </row>
    <row r="655" spans="1:26" ht="14.25" customHeight="1">
      <c r="A655" s="18"/>
      <c r="B655" s="18"/>
      <c r="C655" s="17"/>
      <c r="D655" s="17"/>
      <c r="E655" s="17"/>
      <c r="F655" s="17"/>
      <c r="G655" s="17"/>
      <c r="H655" s="18"/>
      <c r="I655" s="18"/>
      <c r="J655" s="18"/>
      <c r="K655" s="18"/>
      <c r="L655" s="18"/>
      <c r="M655" s="18"/>
      <c r="N655" s="18"/>
      <c r="O655" s="18"/>
      <c r="P655" s="18"/>
      <c r="Q655" s="18"/>
      <c r="R655" s="18"/>
      <c r="S655" s="18"/>
      <c r="T655" s="18"/>
      <c r="U655" s="18"/>
      <c r="V655" s="18"/>
      <c r="W655" s="18"/>
      <c r="X655" s="18"/>
      <c r="Y655" s="18"/>
      <c r="Z655" s="18"/>
    </row>
    <row r="656" spans="1:26" ht="14.25" customHeight="1">
      <c r="A656" s="18"/>
      <c r="B656" s="18"/>
      <c r="C656" s="17"/>
      <c r="D656" s="17"/>
      <c r="E656" s="17"/>
      <c r="F656" s="17"/>
      <c r="G656" s="17"/>
      <c r="H656" s="18"/>
      <c r="I656" s="18"/>
      <c r="J656" s="18"/>
      <c r="K656" s="18"/>
      <c r="L656" s="18"/>
      <c r="M656" s="18"/>
      <c r="N656" s="18"/>
      <c r="O656" s="18"/>
      <c r="P656" s="18"/>
      <c r="Q656" s="18"/>
      <c r="R656" s="18"/>
      <c r="S656" s="18"/>
      <c r="T656" s="18"/>
      <c r="U656" s="18"/>
      <c r="V656" s="18"/>
      <c r="W656" s="18"/>
      <c r="X656" s="18"/>
      <c r="Y656" s="18"/>
      <c r="Z656" s="18"/>
    </row>
    <row r="657" spans="1:26" ht="14.25" customHeight="1">
      <c r="A657" s="18"/>
      <c r="B657" s="18"/>
      <c r="C657" s="17"/>
      <c r="D657" s="17"/>
      <c r="E657" s="17"/>
      <c r="F657" s="17"/>
      <c r="G657" s="17"/>
      <c r="H657" s="18"/>
      <c r="I657" s="18"/>
      <c r="J657" s="18"/>
      <c r="K657" s="18"/>
      <c r="L657" s="18"/>
      <c r="M657" s="18"/>
      <c r="N657" s="18"/>
      <c r="O657" s="18"/>
      <c r="P657" s="18"/>
      <c r="Q657" s="18"/>
      <c r="R657" s="18"/>
      <c r="S657" s="18"/>
      <c r="T657" s="18"/>
      <c r="U657" s="18"/>
      <c r="V657" s="18"/>
      <c r="W657" s="18"/>
      <c r="X657" s="18"/>
      <c r="Y657" s="18"/>
      <c r="Z657" s="18"/>
    </row>
    <row r="658" spans="1:26" ht="14.25" customHeight="1">
      <c r="A658" s="18"/>
      <c r="B658" s="18"/>
      <c r="C658" s="17"/>
      <c r="D658" s="17"/>
      <c r="E658" s="17"/>
      <c r="F658" s="17"/>
      <c r="G658" s="17"/>
      <c r="H658" s="18"/>
      <c r="I658" s="18"/>
      <c r="J658" s="18"/>
      <c r="K658" s="18"/>
      <c r="L658" s="18"/>
      <c r="M658" s="18"/>
      <c r="N658" s="18"/>
      <c r="O658" s="18"/>
      <c r="P658" s="18"/>
      <c r="Q658" s="18"/>
      <c r="R658" s="18"/>
      <c r="S658" s="18"/>
      <c r="T658" s="18"/>
      <c r="U658" s="18"/>
      <c r="V658" s="18"/>
      <c r="W658" s="18"/>
      <c r="X658" s="18"/>
      <c r="Y658" s="18"/>
      <c r="Z658" s="18"/>
    </row>
    <row r="659" spans="1:26" ht="14.25" customHeight="1">
      <c r="A659" s="18"/>
      <c r="B659" s="18"/>
      <c r="C659" s="17"/>
      <c r="D659" s="17"/>
      <c r="E659" s="17"/>
      <c r="F659" s="17"/>
      <c r="G659" s="17"/>
      <c r="H659" s="18"/>
      <c r="I659" s="18"/>
      <c r="J659" s="18"/>
      <c r="K659" s="18"/>
      <c r="L659" s="18"/>
      <c r="M659" s="18"/>
      <c r="N659" s="18"/>
      <c r="O659" s="18"/>
      <c r="P659" s="18"/>
      <c r="Q659" s="18"/>
      <c r="R659" s="18"/>
      <c r="S659" s="18"/>
      <c r="T659" s="18"/>
      <c r="U659" s="18"/>
      <c r="V659" s="18"/>
      <c r="W659" s="18"/>
      <c r="X659" s="18"/>
      <c r="Y659" s="18"/>
      <c r="Z659" s="18"/>
    </row>
    <row r="660" spans="1:26" ht="14.25" customHeight="1">
      <c r="A660" s="18"/>
      <c r="B660" s="18"/>
      <c r="C660" s="17"/>
      <c r="D660" s="17"/>
      <c r="E660" s="17"/>
      <c r="F660" s="17"/>
      <c r="G660" s="17"/>
      <c r="H660" s="18"/>
      <c r="I660" s="18"/>
      <c r="J660" s="18"/>
      <c r="K660" s="18"/>
      <c r="L660" s="18"/>
      <c r="M660" s="18"/>
      <c r="N660" s="18"/>
      <c r="O660" s="18"/>
      <c r="P660" s="18"/>
      <c r="Q660" s="18"/>
      <c r="R660" s="18"/>
      <c r="S660" s="18"/>
      <c r="T660" s="18"/>
      <c r="U660" s="18"/>
      <c r="V660" s="18"/>
      <c r="W660" s="18"/>
      <c r="X660" s="18"/>
      <c r="Y660" s="18"/>
      <c r="Z660" s="18"/>
    </row>
    <row r="661" spans="1:26" ht="14.25" customHeight="1">
      <c r="A661" s="18"/>
      <c r="B661" s="18"/>
      <c r="C661" s="17"/>
      <c r="D661" s="17"/>
      <c r="E661" s="17"/>
      <c r="F661" s="17"/>
      <c r="G661" s="17"/>
      <c r="H661" s="18"/>
      <c r="I661" s="18"/>
      <c r="J661" s="18"/>
      <c r="K661" s="18"/>
      <c r="L661" s="18"/>
      <c r="M661" s="18"/>
      <c r="N661" s="18"/>
      <c r="O661" s="18"/>
      <c r="P661" s="18"/>
      <c r="Q661" s="18"/>
      <c r="R661" s="18"/>
      <c r="S661" s="18"/>
      <c r="T661" s="18"/>
      <c r="U661" s="18"/>
      <c r="V661" s="18"/>
      <c r="W661" s="18"/>
      <c r="X661" s="18"/>
      <c r="Y661" s="18"/>
      <c r="Z661" s="18"/>
    </row>
    <row r="662" spans="1:26" ht="14.25" customHeight="1">
      <c r="A662" s="18"/>
      <c r="B662" s="18"/>
      <c r="C662" s="17"/>
      <c r="D662" s="17"/>
      <c r="E662" s="17"/>
      <c r="F662" s="17"/>
      <c r="G662" s="17"/>
      <c r="H662" s="18"/>
      <c r="I662" s="18"/>
      <c r="J662" s="18"/>
      <c r="K662" s="18"/>
      <c r="L662" s="18"/>
      <c r="M662" s="18"/>
      <c r="N662" s="18"/>
      <c r="O662" s="18"/>
      <c r="P662" s="18"/>
      <c r="Q662" s="18"/>
      <c r="R662" s="18"/>
      <c r="S662" s="18"/>
      <c r="T662" s="18"/>
      <c r="U662" s="18"/>
      <c r="V662" s="18"/>
      <c r="W662" s="18"/>
      <c r="X662" s="18"/>
      <c r="Y662" s="18"/>
      <c r="Z662" s="18"/>
    </row>
    <row r="663" spans="1:26" ht="14.25" customHeight="1">
      <c r="A663" s="18"/>
      <c r="B663" s="18"/>
      <c r="C663" s="17"/>
      <c r="D663" s="17"/>
      <c r="E663" s="17"/>
      <c r="F663" s="17"/>
      <c r="G663" s="17"/>
      <c r="H663" s="18"/>
      <c r="I663" s="18"/>
      <c r="J663" s="18"/>
      <c r="K663" s="18"/>
      <c r="L663" s="18"/>
      <c r="M663" s="18"/>
      <c r="N663" s="18"/>
      <c r="O663" s="18"/>
      <c r="P663" s="18"/>
      <c r="Q663" s="18"/>
      <c r="R663" s="18"/>
      <c r="S663" s="18"/>
      <c r="T663" s="18"/>
      <c r="U663" s="18"/>
      <c r="V663" s="18"/>
      <c r="W663" s="18"/>
      <c r="X663" s="18"/>
      <c r="Y663" s="18"/>
      <c r="Z663" s="18"/>
    </row>
    <row r="664" spans="1:26" ht="14.25" customHeight="1">
      <c r="A664" s="18"/>
      <c r="B664" s="18"/>
      <c r="C664" s="17"/>
      <c r="D664" s="17"/>
      <c r="E664" s="17"/>
      <c r="F664" s="17"/>
      <c r="G664" s="17"/>
      <c r="H664" s="18"/>
      <c r="I664" s="18"/>
      <c r="J664" s="18"/>
      <c r="K664" s="18"/>
      <c r="L664" s="18"/>
      <c r="M664" s="18"/>
      <c r="N664" s="18"/>
      <c r="O664" s="18"/>
      <c r="P664" s="18"/>
      <c r="Q664" s="18"/>
      <c r="R664" s="18"/>
      <c r="S664" s="18"/>
      <c r="T664" s="18"/>
      <c r="U664" s="18"/>
      <c r="V664" s="18"/>
      <c r="W664" s="18"/>
      <c r="X664" s="18"/>
      <c r="Y664" s="18"/>
      <c r="Z664" s="18"/>
    </row>
    <row r="665" spans="1:26" ht="14.25" customHeight="1">
      <c r="A665" s="18"/>
      <c r="B665" s="18"/>
      <c r="C665" s="17"/>
      <c r="D665" s="17"/>
      <c r="E665" s="17"/>
      <c r="F665" s="17"/>
      <c r="G665" s="17"/>
      <c r="H665" s="18"/>
      <c r="I665" s="18"/>
      <c r="J665" s="18"/>
      <c r="K665" s="18"/>
      <c r="L665" s="18"/>
      <c r="M665" s="18"/>
      <c r="N665" s="18"/>
      <c r="O665" s="18"/>
      <c r="P665" s="18"/>
      <c r="Q665" s="18"/>
      <c r="R665" s="18"/>
      <c r="S665" s="18"/>
      <c r="T665" s="18"/>
      <c r="U665" s="18"/>
      <c r="V665" s="18"/>
      <c r="W665" s="18"/>
      <c r="X665" s="18"/>
      <c r="Y665" s="18"/>
      <c r="Z665" s="18"/>
    </row>
    <row r="666" spans="1:26" ht="14.25" customHeight="1">
      <c r="A666" s="18"/>
      <c r="B666" s="18"/>
      <c r="C666" s="17"/>
      <c r="D666" s="17"/>
      <c r="E666" s="17"/>
      <c r="F666" s="17"/>
      <c r="G666" s="17"/>
      <c r="H666" s="18"/>
      <c r="I666" s="18"/>
      <c r="J666" s="18"/>
      <c r="K666" s="18"/>
      <c r="L666" s="18"/>
      <c r="M666" s="18"/>
      <c r="N666" s="18"/>
      <c r="O666" s="18"/>
      <c r="P666" s="18"/>
      <c r="Q666" s="18"/>
      <c r="R666" s="18"/>
      <c r="S666" s="18"/>
      <c r="T666" s="18"/>
      <c r="U666" s="18"/>
      <c r="V666" s="18"/>
      <c r="W666" s="18"/>
      <c r="X666" s="18"/>
      <c r="Y666" s="18"/>
      <c r="Z666" s="18"/>
    </row>
    <row r="667" spans="1:26" ht="14.25" customHeight="1">
      <c r="A667" s="18"/>
      <c r="B667" s="18"/>
      <c r="C667" s="17"/>
      <c r="D667" s="17"/>
      <c r="E667" s="17"/>
      <c r="F667" s="17"/>
      <c r="G667" s="17"/>
      <c r="H667" s="18"/>
      <c r="I667" s="18"/>
      <c r="J667" s="18"/>
      <c r="K667" s="18"/>
      <c r="L667" s="18"/>
      <c r="M667" s="18"/>
      <c r="N667" s="18"/>
      <c r="O667" s="18"/>
      <c r="P667" s="18"/>
      <c r="Q667" s="18"/>
      <c r="R667" s="18"/>
      <c r="S667" s="18"/>
      <c r="T667" s="18"/>
      <c r="U667" s="18"/>
      <c r="V667" s="18"/>
      <c r="W667" s="18"/>
      <c r="X667" s="18"/>
      <c r="Y667" s="18"/>
      <c r="Z667" s="18"/>
    </row>
    <row r="668" spans="1:26" ht="14.25" customHeight="1">
      <c r="A668" s="18"/>
      <c r="B668" s="18"/>
      <c r="C668" s="17"/>
      <c r="D668" s="17"/>
      <c r="E668" s="17"/>
      <c r="F668" s="17"/>
      <c r="G668" s="17"/>
      <c r="H668" s="18"/>
      <c r="I668" s="18"/>
      <c r="J668" s="18"/>
      <c r="K668" s="18"/>
      <c r="L668" s="18"/>
      <c r="M668" s="18"/>
      <c r="N668" s="18"/>
      <c r="O668" s="18"/>
      <c r="P668" s="18"/>
      <c r="Q668" s="18"/>
      <c r="R668" s="18"/>
      <c r="S668" s="18"/>
      <c r="T668" s="18"/>
      <c r="U668" s="18"/>
      <c r="V668" s="18"/>
      <c r="W668" s="18"/>
      <c r="X668" s="18"/>
      <c r="Y668" s="18"/>
      <c r="Z668" s="18"/>
    </row>
    <row r="669" spans="1:26" ht="14.25" customHeight="1">
      <c r="A669" s="18"/>
      <c r="B669" s="18"/>
      <c r="C669" s="17"/>
      <c r="D669" s="17"/>
      <c r="E669" s="17"/>
      <c r="F669" s="17"/>
      <c r="G669" s="17"/>
      <c r="H669" s="18"/>
      <c r="I669" s="18"/>
      <c r="J669" s="18"/>
      <c r="K669" s="18"/>
      <c r="L669" s="18"/>
      <c r="M669" s="18"/>
      <c r="N669" s="18"/>
      <c r="O669" s="18"/>
      <c r="P669" s="18"/>
      <c r="Q669" s="18"/>
      <c r="R669" s="18"/>
      <c r="S669" s="18"/>
      <c r="T669" s="18"/>
      <c r="U669" s="18"/>
      <c r="V669" s="18"/>
      <c r="W669" s="18"/>
      <c r="X669" s="18"/>
      <c r="Y669" s="18"/>
      <c r="Z669" s="18"/>
    </row>
    <row r="670" spans="1:26" ht="14.25" customHeight="1">
      <c r="A670" s="18"/>
      <c r="B670" s="18"/>
      <c r="C670" s="17"/>
      <c r="D670" s="17"/>
      <c r="E670" s="17"/>
      <c r="F670" s="17"/>
      <c r="G670" s="17"/>
      <c r="H670" s="18"/>
      <c r="I670" s="18"/>
      <c r="J670" s="18"/>
      <c r="K670" s="18"/>
      <c r="L670" s="18"/>
      <c r="M670" s="18"/>
      <c r="N670" s="18"/>
      <c r="O670" s="18"/>
      <c r="P670" s="18"/>
      <c r="Q670" s="18"/>
      <c r="R670" s="18"/>
      <c r="S670" s="18"/>
      <c r="T670" s="18"/>
      <c r="U670" s="18"/>
      <c r="V670" s="18"/>
      <c r="W670" s="18"/>
      <c r="X670" s="18"/>
      <c r="Y670" s="18"/>
      <c r="Z670" s="18"/>
    </row>
    <row r="671" spans="1:26" ht="14.25" customHeight="1">
      <c r="A671" s="18"/>
      <c r="B671" s="18"/>
      <c r="C671" s="17"/>
      <c r="D671" s="17"/>
      <c r="E671" s="17"/>
      <c r="F671" s="17"/>
      <c r="G671" s="17"/>
      <c r="H671" s="18"/>
      <c r="I671" s="18"/>
      <c r="J671" s="18"/>
      <c r="K671" s="18"/>
      <c r="L671" s="18"/>
      <c r="M671" s="18"/>
      <c r="N671" s="18"/>
      <c r="O671" s="18"/>
      <c r="P671" s="18"/>
      <c r="Q671" s="18"/>
      <c r="R671" s="18"/>
      <c r="S671" s="18"/>
      <c r="T671" s="18"/>
      <c r="U671" s="18"/>
      <c r="V671" s="18"/>
      <c r="W671" s="18"/>
      <c r="X671" s="18"/>
      <c r="Y671" s="18"/>
      <c r="Z671" s="18"/>
    </row>
    <row r="672" spans="1:26" ht="14.25" customHeight="1">
      <c r="A672" s="18"/>
      <c r="B672" s="18"/>
      <c r="C672" s="17"/>
      <c r="D672" s="17"/>
      <c r="E672" s="17"/>
      <c r="F672" s="17"/>
      <c r="G672" s="17"/>
      <c r="H672" s="18"/>
      <c r="I672" s="18"/>
      <c r="J672" s="18"/>
      <c r="K672" s="18"/>
      <c r="L672" s="18"/>
      <c r="M672" s="18"/>
      <c r="N672" s="18"/>
      <c r="O672" s="18"/>
      <c r="P672" s="18"/>
      <c r="Q672" s="18"/>
      <c r="R672" s="18"/>
      <c r="S672" s="18"/>
      <c r="T672" s="18"/>
      <c r="U672" s="18"/>
      <c r="V672" s="18"/>
      <c r="W672" s="18"/>
      <c r="X672" s="18"/>
      <c r="Y672" s="18"/>
      <c r="Z672" s="18"/>
    </row>
    <row r="673" spans="1:26" ht="14.25" customHeight="1">
      <c r="A673" s="18"/>
      <c r="B673" s="18"/>
      <c r="C673" s="17"/>
      <c r="D673" s="17"/>
      <c r="E673" s="17"/>
      <c r="F673" s="17"/>
      <c r="G673" s="17"/>
      <c r="H673" s="18"/>
      <c r="I673" s="18"/>
      <c r="J673" s="18"/>
      <c r="K673" s="18"/>
      <c r="L673" s="18"/>
      <c r="M673" s="18"/>
      <c r="N673" s="18"/>
      <c r="O673" s="18"/>
      <c r="P673" s="18"/>
      <c r="Q673" s="18"/>
      <c r="R673" s="18"/>
      <c r="S673" s="18"/>
      <c r="T673" s="18"/>
      <c r="U673" s="18"/>
      <c r="V673" s="18"/>
      <c r="W673" s="18"/>
      <c r="X673" s="18"/>
      <c r="Y673" s="18"/>
      <c r="Z673" s="18"/>
    </row>
    <row r="674" spans="1:26" ht="14.25" customHeight="1">
      <c r="A674" s="18"/>
      <c r="B674" s="18"/>
      <c r="C674" s="17"/>
      <c r="D674" s="17"/>
      <c r="E674" s="17"/>
      <c r="F674" s="17"/>
      <c r="G674" s="17"/>
      <c r="H674" s="18"/>
      <c r="I674" s="18"/>
      <c r="J674" s="18"/>
      <c r="K674" s="18"/>
      <c r="L674" s="18"/>
      <c r="M674" s="18"/>
      <c r="N674" s="18"/>
      <c r="O674" s="18"/>
      <c r="P674" s="18"/>
      <c r="Q674" s="18"/>
      <c r="R674" s="18"/>
      <c r="S674" s="18"/>
      <c r="T674" s="18"/>
      <c r="U674" s="18"/>
      <c r="V674" s="18"/>
      <c r="W674" s="18"/>
      <c r="X674" s="18"/>
      <c r="Y674" s="18"/>
      <c r="Z674" s="18"/>
    </row>
    <row r="675" spans="1:26" ht="14.25" customHeight="1">
      <c r="A675" s="18"/>
      <c r="B675" s="18"/>
      <c r="C675" s="17"/>
      <c r="D675" s="17"/>
      <c r="E675" s="17"/>
      <c r="F675" s="17"/>
      <c r="G675" s="17"/>
      <c r="H675" s="18"/>
      <c r="I675" s="18"/>
      <c r="J675" s="18"/>
      <c r="K675" s="18"/>
      <c r="L675" s="18"/>
      <c r="M675" s="18"/>
      <c r="N675" s="18"/>
      <c r="O675" s="18"/>
      <c r="P675" s="18"/>
      <c r="Q675" s="18"/>
      <c r="R675" s="18"/>
      <c r="S675" s="18"/>
      <c r="T675" s="18"/>
      <c r="U675" s="18"/>
      <c r="V675" s="18"/>
      <c r="W675" s="18"/>
      <c r="X675" s="18"/>
      <c r="Y675" s="18"/>
      <c r="Z675" s="18"/>
    </row>
    <row r="676" spans="1:26" ht="14.25" customHeight="1">
      <c r="A676" s="18"/>
      <c r="B676" s="18"/>
      <c r="C676" s="17"/>
      <c r="D676" s="17"/>
      <c r="E676" s="17"/>
      <c r="F676" s="17"/>
      <c r="G676" s="17"/>
      <c r="H676" s="18"/>
      <c r="I676" s="18"/>
      <c r="J676" s="18"/>
      <c r="K676" s="18"/>
      <c r="L676" s="18"/>
      <c r="M676" s="18"/>
      <c r="N676" s="18"/>
      <c r="O676" s="18"/>
      <c r="P676" s="18"/>
      <c r="Q676" s="18"/>
      <c r="R676" s="18"/>
      <c r="S676" s="18"/>
      <c r="T676" s="18"/>
      <c r="U676" s="18"/>
      <c r="V676" s="18"/>
      <c r="W676" s="18"/>
      <c r="X676" s="18"/>
      <c r="Y676" s="18"/>
      <c r="Z676" s="18"/>
    </row>
    <row r="677" spans="1:26" ht="14.25" customHeight="1">
      <c r="A677" s="18"/>
      <c r="B677" s="18"/>
      <c r="C677" s="17"/>
      <c r="D677" s="17"/>
      <c r="E677" s="17"/>
      <c r="F677" s="17"/>
      <c r="G677" s="17"/>
      <c r="H677" s="18"/>
      <c r="I677" s="18"/>
      <c r="J677" s="18"/>
      <c r="K677" s="18"/>
      <c r="L677" s="18"/>
      <c r="M677" s="18"/>
      <c r="N677" s="18"/>
      <c r="O677" s="18"/>
      <c r="P677" s="18"/>
      <c r="Q677" s="18"/>
      <c r="R677" s="18"/>
      <c r="S677" s="18"/>
      <c r="T677" s="18"/>
      <c r="U677" s="18"/>
      <c r="V677" s="18"/>
      <c r="W677" s="18"/>
      <c r="X677" s="18"/>
      <c r="Y677" s="18"/>
      <c r="Z677" s="18"/>
    </row>
    <row r="678" spans="1:26" ht="14.25" customHeight="1">
      <c r="A678" s="18"/>
      <c r="B678" s="18"/>
      <c r="C678" s="17"/>
      <c r="D678" s="17"/>
      <c r="E678" s="17"/>
      <c r="F678" s="17"/>
      <c r="G678" s="17"/>
      <c r="H678" s="18"/>
      <c r="I678" s="18"/>
      <c r="J678" s="18"/>
      <c r="K678" s="18"/>
      <c r="L678" s="18"/>
      <c r="M678" s="18"/>
      <c r="N678" s="18"/>
      <c r="O678" s="18"/>
      <c r="P678" s="18"/>
      <c r="Q678" s="18"/>
      <c r="R678" s="18"/>
      <c r="S678" s="18"/>
      <c r="T678" s="18"/>
      <c r="U678" s="18"/>
      <c r="V678" s="18"/>
      <c r="W678" s="18"/>
      <c r="X678" s="18"/>
      <c r="Y678" s="18"/>
      <c r="Z678" s="18"/>
    </row>
    <row r="679" spans="1:26" ht="14.25" customHeight="1">
      <c r="A679" s="18"/>
      <c r="B679" s="18"/>
      <c r="C679" s="17"/>
      <c r="D679" s="17"/>
      <c r="E679" s="17"/>
      <c r="F679" s="17"/>
      <c r="G679" s="17"/>
      <c r="H679" s="18"/>
      <c r="I679" s="18"/>
      <c r="J679" s="18"/>
      <c r="K679" s="18"/>
      <c r="L679" s="18"/>
      <c r="M679" s="18"/>
      <c r="N679" s="18"/>
      <c r="O679" s="18"/>
      <c r="P679" s="18"/>
      <c r="Q679" s="18"/>
      <c r="R679" s="18"/>
      <c r="S679" s="18"/>
      <c r="T679" s="18"/>
      <c r="U679" s="18"/>
      <c r="V679" s="18"/>
      <c r="W679" s="18"/>
      <c r="X679" s="18"/>
      <c r="Y679" s="18"/>
      <c r="Z679" s="18"/>
    </row>
    <row r="680" spans="1:26" ht="14.25" customHeight="1">
      <c r="A680" s="18"/>
      <c r="B680" s="18"/>
      <c r="C680" s="17"/>
      <c r="D680" s="17"/>
      <c r="E680" s="17"/>
      <c r="F680" s="17"/>
      <c r="G680" s="17"/>
      <c r="H680" s="18"/>
      <c r="I680" s="18"/>
      <c r="J680" s="18"/>
      <c r="K680" s="18"/>
      <c r="L680" s="18"/>
      <c r="M680" s="18"/>
      <c r="N680" s="18"/>
      <c r="O680" s="18"/>
      <c r="P680" s="18"/>
      <c r="Q680" s="18"/>
      <c r="R680" s="18"/>
      <c r="S680" s="18"/>
      <c r="T680" s="18"/>
      <c r="U680" s="18"/>
      <c r="V680" s="18"/>
      <c r="W680" s="18"/>
      <c r="X680" s="18"/>
      <c r="Y680" s="18"/>
      <c r="Z680" s="18"/>
    </row>
    <row r="681" spans="1:26" ht="14.25" customHeight="1">
      <c r="A681" s="18"/>
      <c r="B681" s="18"/>
      <c r="C681" s="17"/>
      <c r="D681" s="17"/>
      <c r="E681" s="17"/>
      <c r="F681" s="17"/>
      <c r="G681" s="17"/>
      <c r="H681" s="18"/>
      <c r="I681" s="18"/>
      <c r="J681" s="18"/>
      <c r="K681" s="18"/>
      <c r="L681" s="18"/>
      <c r="M681" s="18"/>
      <c r="N681" s="18"/>
      <c r="O681" s="18"/>
      <c r="P681" s="18"/>
      <c r="Q681" s="18"/>
      <c r="R681" s="18"/>
      <c r="S681" s="18"/>
      <c r="T681" s="18"/>
      <c r="U681" s="18"/>
      <c r="V681" s="18"/>
      <c r="W681" s="18"/>
      <c r="X681" s="18"/>
      <c r="Y681" s="18"/>
      <c r="Z681" s="18"/>
    </row>
    <row r="682" spans="1:26" ht="14.25" customHeight="1">
      <c r="A682" s="18"/>
      <c r="B682" s="18"/>
      <c r="C682" s="17"/>
      <c r="D682" s="17"/>
      <c r="E682" s="17"/>
      <c r="F682" s="17"/>
      <c r="G682" s="17"/>
      <c r="H682" s="18"/>
      <c r="I682" s="18"/>
      <c r="J682" s="18"/>
      <c r="K682" s="18"/>
      <c r="L682" s="18"/>
      <c r="M682" s="18"/>
      <c r="N682" s="18"/>
      <c r="O682" s="18"/>
      <c r="P682" s="18"/>
      <c r="Q682" s="18"/>
      <c r="R682" s="18"/>
      <c r="S682" s="18"/>
      <c r="T682" s="18"/>
      <c r="U682" s="18"/>
      <c r="V682" s="18"/>
      <c r="W682" s="18"/>
      <c r="X682" s="18"/>
      <c r="Y682" s="18"/>
      <c r="Z682" s="18"/>
    </row>
    <row r="683" spans="1:26" ht="14.25" customHeight="1">
      <c r="A683" s="18"/>
      <c r="B683" s="18"/>
      <c r="C683" s="17"/>
      <c r="D683" s="17"/>
      <c r="E683" s="17"/>
      <c r="F683" s="17"/>
      <c r="G683" s="17"/>
      <c r="H683" s="18"/>
      <c r="I683" s="18"/>
      <c r="J683" s="18"/>
      <c r="K683" s="18"/>
      <c r="L683" s="18"/>
      <c r="M683" s="18"/>
      <c r="N683" s="18"/>
      <c r="O683" s="18"/>
      <c r="P683" s="18"/>
      <c r="Q683" s="18"/>
      <c r="R683" s="18"/>
      <c r="S683" s="18"/>
      <c r="T683" s="18"/>
      <c r="U683" s="18"/>
      <c r="V683" s="18"/>
      <c r="W683" s="18"/>
      <c r="X683" s="18"/>
      <c r="Y683" s="18"/>
      <c r="Z683" s="18"/>
    </row>
    <row r="684" spans="1:26" ht="14.25" customHeight="1">
      <c r="A684" s="18"/>
      <c r="B684" s="18"/>
      <c r="C684" s="17"/>
      <c r="D684" s="17"/>
      <c r="E684" s="17"/>
      <c r="F684" s="17"/>
      <c r="G684" s="17"/>
      <c r="H684" s="18"/>
      <c r="I684" s="18"/>
      <c r="J684" s="18"/>
      <c r="K684" s="18"/>
      <c r="L684" s="18"/>
      <c r="M684" s="18"/>
      <c r="N684" s="18"/>
      <c r="O684" s="18"/>
      <c r="P684" s="18"/>
      <c r="Q684" s="18"/>
      <c r="R684" s="18"/>
      <c r="S684" s="18"/>
      <c r="T684" s="18"/>
      <c r="U684" s="18"/>
      <c r="V684" s="18"/>
      <c r="W684" s="18"/>
      <c r="X684" s="18"/>
      <c r="Y684" s="18"/>
      <c r="Z684" s="18"/>
    </row>
    <row r="685" spans="1:26" ht="14.25" customHeight="1">
      <c r="A685" s="18"/>
      <c r="B685" s="18"/>
      <c r="C685" s="17"/>
      <c r="D685" s="17"/>
      <c r="E685" s="17"/>
      <c r="F685" s="17"/>
      <c r="G685" s="17"/>
      <c r="H685" s="18"/>
      <c r="I685" s="18"/>
      <c r="J685" s="18"/>
      <c r="K685" s="18"/>
      <c r="L685" s="18"/>
      <c r="M685" s="18"/>
      <c r="N685" s="18"/>
      <c r="O685" s="18"/>
      <c r="P685" s="18"/>
      <c r="Q685" s="18"/>
      <c r="R685" s="18"/>
      <c r="S685" s="18"/>
      <c r="T685" s="18"/>
      <c r="U685" s="18"/>
      <c r="V685" s="18"/>
      <c r="W685" s="18"/>
      <c r="X685" s="18"/>
      <c r="Y685" s="18"/>
      <c r="Z685" s="18"/>
    </row>
    <row r="686" spans="1:26" ht="14.25" customHeight="1">
      <c r="A686" s="18"/>
      <c r="B686" s="18"/>
      <c r="C686" s="17"/>
      <c r="D686" s="17"/>
      <c r="E686" s="17"/>
      <c r="F686" s="17"/>
      <c r="G686" s="17"/>
      <c r="H686" s="18"/>
      <c r="I686" s="18"/>
      <c r="J686" s="18"/>
      <c r="K686" s="18"/>
      <c r="L686" s="18"/>
      <c r="M686" s="18"/>
      <c r="N686" s="18"/>
      <c r="O686" s="18"/>
      <c r="P686" s="18"/>
      <c r="Q686" s="18"/>
      <c r="R686" s="18"/>
      <c r="S686" s="18"/>
      <c r="T686" s="18"/>
      <c r="U686" s="18"/>
      <c r="V686" s="18"/>
      <c r="W686" s="18"/>
      <c r="X686" s="18"/>
      <c r="Y686" s="18"/>
      <c r="Z686" s="18"/>
    </row>
    <row r="687" spans="1:26" ht="14.25" customHeight="1">
      <c r="A687" s="18"/>
      <c r="B687" s="18"/>
      <c r="C687" s="17"/>
      <c r="D687" s="17"/>
      <c r="E687" s="17"/>
      <c r="F687" s="17"/>
      <c r="G687" s="17"/>
      <c r="H687" s="18"/>
      <c r="I687" s="18"/>
      <c r="J687" s="18"/>
      <c r="K687" s="18"/>
      <c r="L687" s="18"/>
      <c r="M687" s="18"/>
      <c r="N687" s="18"/>
      <c r="O687" s="18"/>
      <c r="P687" s="18"/>
      <c r="Q687" s="18"/>
      <c r="R687" s="18"/>
      <c r="S687" s="18"/>
      <c r="T687" s="18"/>
      <c r="U687" s="18"/>
      <c r="V687" s="18"/>
      <c r="W687" s="18"/>
      <c r="X687" s="18"/>
      <c r="Y687" s="18"/>
      <c r="Z687" s="18"/>
    </row>
    <row r="688" spans="1:26" ht="14.25" customHeight="1">
      <c r="A688" s="18"/>
      <c r="B688" s="18"/>
      <c r="C688" s="17"/>
      <c r="D688" s="17"/>
      <c r="E688" s="17"/>
      <c r="F688" s="17"/>
      <c r="G688" s="17"/>
      <c r="H688" s="18"/>
      <c r="I688" s="18"/>
      <c r="J688" s="18"/>
      <c r="K688" s="18"/>
      <c r="L688" s="18"/>
      <c r="M688" s="18"/>
      <c r="N688" s="18"/>
      <c r="O688" s="18"/>
      <c r="P688" s="18"/>
      <c r="Q688" s="18"/>
      <c r="R688" s="18"/>
      <c r="S688" s="18"/>
      <c r="T688" s="18"/>
      <c r="U688" s="18"/>
      <c r="V688" s="18"/>
      <c r="W688" s="18"/>
      <c r="X688" s="18"/>
      <c r="Y688" s="18"/>
      <c r="Z688" s="18"/>
    </row>
    <row r="689" spans="1:26" ht="14.25" customHeight="1">
      <c r="A689" s="18"/>
      <c r="B689" s="18"/>
      <c r="C689" s="17"/>
      <c r="D689" s="17"/>
      <c r="E689" s="17"/>
      <c r="F689" s="17"/>
      <c r="G689" s="17"/>
      <c r="H689" s="18"/>
      <c r="I689" s="18"/>
      <c r="J689" s="18"/>
      <c r="K689" s="18"/>
      <c r="L689" s="18"/>
      <c r="M689" s="18"/>
      <c r="N689" s="18"/>
      <c r="O689" s="18"/>
      <c r="P689" s="18"/>
      <c r="Q689" s="18"/>
      <c r="R689" s="18"/>
      <c r="S689" s="18"/>
      <c r="T689" s="18"/>
      <c r="U689" s="18"/>
      <c r="V689" s="18"/>
      <c r="W689" s="18"/>
      <c r="X689" s="18"/>
      <c r="Y689" s="18"/>
      <c r="Z689" s="18"/>
    </row>
    <row r="690" spans="1:26" ht="14.25" customHeight="1">
      <c r="A690" s="18"/>
      <c r="B690" s="18"/>
      <c r="C690" s="17"/>
      <c r="D690" s="17"/>
      <c r="E690" s="17"/>
      <c r="F690" s="17"/>
      <c r="G690" s="17"/>
      <c r="H690" s="18"/>
      <c r="I690" s="18"/>
      <c r="J690" s="18"/>
      <c r="K690" s="18"/>
      <c r="L690" s="18"/>
      <c r="M690" s="18"/>
      <c r="N690" s="18"/>
      <c r="O690" s="18"/>
      <c r="P690" s="18"/>
      <c r="Q690" s="18"/>
      <c r="R690" s="18"/>
      <c r="S690" s="18"/>
      <c r="T690" s="18"/>
      <c r="U690" s="18"/>
      <c r="V690" s="18"/>
      <c r="W690" s="18"/>
      <c r="X690" s="18"/>
      <c r="Y690" s="18"/>
      <c r="Z690" s="18"/>
    </row>
    <row r="691" spans="1:26" ht="14.25" customHeight="1">
      <c r="A691" s="18"/>
      <c r="B691" s="18"/>
      <c r="C691" s="17"/>
      <c r="D691" s="17"/>
      <c r="E691" s="17"/>
      <c r="F691" s="17"/>
      <c r="G691" s="17"/>
      <c r="H691" s="18"/>
      <c r="I691" s="18"/>
      <c r="J691" s="18"/>
      <c r="K691" s="18"/>
      <c r="L691" s="18"/>
      <c r="M691" s="18"/>
      <c r="N691" s="18"/>
      <c r="O691" s="18"/>
      <c r="P691" s="18"/>
      <c r="Q691" s="18"/>
      <c r="R691" s="18"/>
      <c r="S691" s="18"/>
      <c r="T691" s="18"/>
      <c r="U691" s="18"/>
      <c r="V691" s="18"/>
      <c r="W691" s="18"/>
      <c r="X691" s="18"/>
      <c r="Y691" s="18"/>
      <c r="Z691" s="18"/>
    </row>
    <row r="692" spans="1:26" ht="14.25" customHeight="1">
      <c r="A692" s="18"/>
      <c r="B692" s="18"/>
      <c r="C692" s="17"/>
      <c r="D692" s="17"/>
      <c r="E692" s="17"/>
      <c r="F692" s="17"/>
      <c r="G692" s="17"/>
      <c r="H692" s="18"/>
      <c r="I692" s="18"/>
      <c r="J692" s="18"/>
      <c r="K692" s="18"/>
      <c r="L692" s="18"/>
      <c r="M692" s="18"/>
      <c r="N692" s="18"/>
      <c r="O692" s="18"/>
      <c r="P692" s="18"/>
      <c r="Q692" s="18"/>
      <c r="R692" s="18"/>
      <c r="S692" s="18"/>
      <c r="T692" s="18"/>
      <c r="U692" s="18"/>
      <c r="V692" s="18"/>
      <c r="W692" s="18"/>
      <c r="X692" s="18"/>
      <c r="Y692" s="18"/>
      <c r="Z692" s="18"/>
    </row>
    <row r="693" spans="1:26" ht="14.25" customHeight="1">
      <c r="A693" s="18"/>
      <c r="B693" s="18"/>
      <c r="C693" s="17"/>
      <c r="D693" s="17"/>
      <c r="E693" s="17"/>
      <c r="F693" s="17"/>
      <c r="G693" s="17"/>
      <c r="H693" s="18"/>
      <c r="I693" s="18"/>
      <c r="J693" s="18"/>
      <c r="K693" s="18"/>
      <c r="L693" s="18"/>
      <c r="M693" s="18"/>
      <c r="N693" s="18"/>
      <c r="O693" s="18"/>
      <c r="P693" s="18"/>
      <c r="Q693" s="18"/>
      <c r="R693" s="18"/>
      <c r="S693" s="18"/>
      <c r="T693" s="18"/>
      <c r="U693" s="18"/>
      <c r="V693" s="18"/>
      <c r="W693" s="18"/>
      <c r="X693" s="18"/>
      <c r="Y693" s="18"/>
      <c r="Z693" s="18"/>
    </row>
    <row r="694" spans="1:26" ht="14.25" customHeight="1">
      <c r="A694" s="18"/>
      <c r="B694" s="18"/>
      <c r="C694" s="17"/>
      <c r="D694" s="17"/>
      <c r="E694" s="17"/>
      <c r="F694" s="17"/>
      <c r="G694" s="17"/>
      <c r="H694" s="18"/>
      <c r="I694" s="18"/>
      <c r="J694" s="18"/>
      <c r="K694" s="18"/>
      <c r="L694" s="18"/>
      <c r="M694" s="18"/>
      <c r="N694" s="18"/>
      <c r="O694" s="18"/>
      <c r="P694" s="18"/>
      <c r="Q694" s="18"/>
      <c r="R694" s="18"/>
      <c r="S694" s="18"/>
      <c r="T694" s="18"/>
      <c r="U694" s="18"/>
      <c r="V694" s="18"/>
      <c r="W694" s="18"/>
      <c r="X694" s="18"/>
      <c r="Y694" s="18"/>
      <c r="Z694" s="18"/>
    </row>
    <row r="695" spans="1:26" ht="14.25" customHeight="1">
      <c r="A695" s="18"/>
      <c r="B695" s="18"/>
      <c r="C695" s="17"/>
      <c r="D695" s="17"/>
      <c r="E695" s="17"/>
      <c r="F695" s="17"/>
      <c r="G695" s="17"/>
      <c r="H695" s="18"/>
      <c r="I695" s="18"/>
      <c r="J695" s="18"/>
      <c r="K695" s="18"/>
      <c r="L695" s="18"/>
      <c r="M695" s="18"/>
      <c r="N695" s="18"/>
      <c r="O695" s="18"/>
      <c r="P695" s="18"/>
      <c r="Q695" s="18"/>
      <c r="R695" s="18"/>
      <c r="S695" s="18"/>
      <c r="T695" s="18"/>
      <c r="U695" s="18"/>
      <c r="V695" s="18"/>
      <c r="W695" s="18"/>
      <c r="X695" s="18"/>
      <c r="Y695" s="18"/>
      <c r="Z695" s="18"/>
    </row>
    <row r="696" spans="1:26" ht="14.25" customHeight="1">
      <c r="A696" s="18"/>
      <c r="B696" s="18"/>
      <c r="C696" s="17"/>
      <c r="D696" s="17"/>
      <c r="E696" s="17"/>
      <c r="F696" s="17"/>
      <c r="G696" s="17"/>
      <c r="H696" s="18"/>
      <c r="I696" s="18"/>
      <c r="J696" s="18"/>
      <c r="K696" s="18"/>
      <c r="L696" s="18"/>
      <c r="M696" s="18"/>
      <c r="N696" s="18"/>
      <c r="O696" s="18"/>
      <c r="P696" s="18"/>
      <c r="Q696" s="18"/>
      <c r="R696" s="18"/>
      <c r="S696" s="18"/>
      <c r="T696" s="18"/>
      <c r="U696" s="18"/>
      <c r="V696" s="18"/>
      <c r="W696" s="18"/>
      <c r="X696" s="18"/>
      <c r="Y696" s="18"/>
      <c r="Z696" s="18"/>
    </row>
    <row r="697" spans="1:26" ht="14.25" customHeight="1">
      <c r="A697" s="18"/>
      <c r="B697" s="18"/>
      <c r="C697" s="17"/>
      <c r="D697" s="17"/>
      <c r="E697" s="17"/>
      <c r="F697" s="17"/>
      <c r="G697" s="17"/>
      <c r="H697" s="18"/>
      <c r="I697" s="18"/>
      <c r="J697" s="18"/>
      <c r="K697" s="18"/>
      <c r="L697" s="18"/>
      <c r="M697" s="18"/>
      <c r="N697" s="18"/>
      <c r="O697" s="18"/>
      <c r="P697" s="18"/>
      <c r="Q697" s="18"/>
      <c r="R697" s="18"/>
      <c r="S697" s="18"/>
      <c r="T697" s="18"/>
      <c r="U697" s="18"/>
      <c r="V697" s="18"/>
      <c r="W697" s="18"/>
      <c r="X697" s="18"/>
      <c r="Y697" s="18"/>
      <c r="Z697" s="18"/>
    </row>
    <row r="698" spans="1:26" ht="14.25" customHeight="1">
      <c r="A698" s="18"/>
      <c r="B698" s="18"/>
      <c r="C698" s="17"/>
      <c r="D698" s="17"/>
      <c r="E698" s="17"/>
      <c r="F698" s="17"/>
      <c r="G698" s="17"/>
      <c r="H698" s="18"/>
      <c r="I698" s="18"/>
      <c r="J698" s="18"/>
      <c r="K698" s="18"/>
      <c r="L698" s="18"/>
      <c r="M698" s="18"/>
      <c r="N698" s="18"/>
      <c r="O698" s="18"/>
      <c r="P698" s="18"/>
      <c r="Q698" s="18"/>
      <c r="R698" s="18"/>
      <c r="S698" s="18"/>
      <c r="T698" s="18"/>
      <c r="U698" s="18"/>
      <c r="V698" s="18"/>
      <c r="W698" s="18"/>
      <c r="X698" s="18"/>
      <c r="Y698" s="18"/>
      <c r="Z698" s="18"/>
    </row>
    <row r="699" spans="1:26" ht="14.25" customHeight="1">
      <c r="A699" s="18"/>
      <c r="B699" s="18"/>
      <c r="C699" s="17"/>
      <c r="D699" s="17"/>
      <c r="E699" s="17"/>
      <c r="F699" s="17"/>
      <c r="G699" s="17"/>
      <c r="H699" s="18"/>
      <c r="I699" s="18"/>
      <c r="J699" s="18"/>
      <c r="K699" s="18"/>
      <c r="L699" s="18"/>
      <c r="M699" s="18"/>
      <c r="N699" s="18"/>
      <c r="O699" s="18"/>
      <c r="P699" s="18"/>
      <c r="Q699" s="18"/>
      <c r="R699" s="18"/>
      <c r="S699" s="18"/>
      <c r="T699" s="18"/>
      <c r="U699" s="18"/>
      <c r="V699" s="18"/>
      <c r="W699" s="18"/>
      <c r="X699" s="18"/>
      <c r="Y699" s="18"/>
      <c r="Z699" s="18"/>
    </row>
    <row r="700" spans="1:26" ht="14.25" customHeight="1">
      <c r="A700" s="18"/>
      <c r="B700" s="18"/>
      <c r="C700" s="17"/>
      <c r="D700" s="17"/>
      <c r="E700" s="17"/>
      <c r="F700" s="17"/>
      <c r="G700" s="17"/>
      <c r="H700" s="18"/>
      <c r="I700" s="18"/>
      <c r="J700" s="18"/>
      <c r="K700" s="18"/>
      <c r="L700" s="18"/>
      <c r="M700" s="18"/>
      <c r="N700" s="18"/>
      <c r="O700" s="18"/>
      <c r="P700" s="18"/>
      <c r="Q700" s="18"/>
      <c r="R700" s="18"/>
      <c r="S700" s="18"/>
      <c r="T700" s="18"/>
      <c r="U700" s="18"/>
      <c r="V700" s="18"/>
      <c r="W700" s="18"/>
      <c r="X700" s="18"/>
      <c r="Y700" s="18"/>
      <c r="Z700" s="18"/>
    </row>
    <row r="701" spans="1:26" ht="14.25" customHeight="1">
      <c r="A701" s="18"/>
      <c r="B701" s="18"/>
      <c r="C701" s="17"/>
      <c r="D701" s="17"/>
      <c r="E701" s="17"/>
      <c r="F701" s="17"/>
      <c r="G701" s="17"/>
      <c r="H701" s="18"/>
      <c r="I701" s="18"/>
      <c r="J701" s="18"/>
      <c r="K701" s="18"/>
      <c r="L701" s="18"/>
      <c r="M701" s="18"/>
      <c r="N701" s="18"/>
      <c r="O701" s="18"/>
      <c r="P701" s="18"/>
      <c r="Q701" s="18"/>
      <c r="R701" s="18"/>
      <c r="S701" s="18"/>
      <c r="T701" s="18"/>
      <c r="U701" s="18"/>
      <c r="V701" s="18"/>
      <c r="W701" s="18"/>
      <c r="X701" s="18"/>
      <c r="Y701" s="18"/>
      <c r="Z701" s="18"/>
    </row>
    <row r="702" spans="1:26" ht="14.25" customHeight="1">
      <c r="A702" s="18"/>
      <c r="B702" s="18"/>
      <c r="C702" s="17"/>
      <c r="D702" s="17"/>
      <c r="E702" s="17"/>
      <c r="F702" s="17"/>
      <c r="G702" s="17"/>
      <c r="H702" s="18"/>
      <c r="I702" s="18"/>
      <c r="J702" s="18"/>
      <c r="K702" s="18"/>
      <c r="L702" s="18"/>
      <c r="M702" s="18"/>
      <c r="N702" s="18"/>
      <c r="O702" s="18"/>
      <c r="P702" s="18"/>
      <c r="Q702" s="18"/>
      <c r="R702" s="18"/>
      <c r="S702" s="18"/>
      <c r="T702" s="18"/>
      <c r="U702" s="18"/>
      <c r="V702" s="18"/>
      <c r="W702" s="18"/>
      <c r="X702" s="18"/>
      <c r="Y702" s="18"/>
      <c r="Z702" s="18"/>
    </row>
    <row r="703" spans="1:26" ht="14.25" customHeight="1">
      <c r="A703" s="18"/>
      <c r="B703" s="18"/>
      <c r="C703" s="17"/>
      <c r="D703" s="17"/>
      <c r="E703" s="17"/>
      <c r="F703" s="17"/>
      <c r="G703" s="17"/>
      <c r="H703" s="18"/>
      <c r="I703" s="18"/>
      <c r="J703" s="18"/>
      <c r="K703" s="18"/>
      <c r="L703" s="18"/>
      <c r="M703" s="18"/>
      <c r="N703" s="18"/>
      <c r="O703" s="18"/>
      <c r="P703" s="18"/>
      <c r="Q703" s="18"/>
      <c r="R703" s="18"/>
      <c r="S703" s="18"/>
      <c r="T703" s="18"/>
      <c r="U703" s="18"/>
      <c r="V703" s="18"/>
      <c r="W703" s="18"/>
      <c r="X703" s="18"/>
      <c r="Y703" s="18"/>
      <c r="Z703" s="18"/>
    </row>
    <row r="704" spans="1:26" ht="14.25" customHeight="1">
      <c r="A704" s="18"/>
      <c r="B704" s="18"/>
      <c r="C704" s="17"/>
      <c r="D704" s="17"/>
      <c r="E704" s="17"/>
      <c r="F704" s="17"/>
      <c r="G704" s="17"/>
      <c r="H704" s="18"/>
      <c r="I704" s="18"/>
      <c r="J704" s="18"/>
      <c r="K704" s="18"/>
      <c r="L704" s="18"/>
      <c r="M704" s="18"/>
      <c r="N704" s="18"/>
      <c r="O704" s="18"/>
      <c r="P704" s="18"/>
      <c r="Q704" s="18"/>
      <c r="R704" s="18"/>
      <c r="S704" s="18"/>
      <c r="T704" s="18"/>
      <c r="U704" s="18"/>
      <c r="V704" s="18"/>
      <c r="W704" s="18"/>
      <c r="X704" s="18"/>
      <c r="Y704" s="18"/>
      <c r="Z704" s="18"/>
    </row>
    <row r="705" spans="1:26" ht="14.25" customHeight="1">
      <c r="A705" s="18"/>
      <c r="B705" s="18"/>
      <c r="C705" s="17"/>
      <c r="D705" s="17"/>
      <c r="E705" s="17"/>
      <c r="F705" s="17"/>
      <c r="G705" s="17"/>
      <c r="H705" s="18"/>
      <c r="I705" s="18"/>
      <c r="J705" s="18"/>
      <c r="K705" s="18"/>
      <c r="L705" s="18"/>
      <c r="M705" s="18"/>
      <c r="N705" s="18"/>
      <c r="O705" s="18"/>
      <c r="P705" s="18"/>
      <c r="Q705" s="18"/>
      <c r="R705" s="18"/>
      <c r="S705" s="18"/>
      <c r="T705" s="18"/>
      <c r="U705" s="18"/>
      <c r="V705" s="18"/>
      <c r="W705" s="18"/>
      <c r="X705" s="18"/>
      <c r="Y705" s="18"/>
      <c r="Z705" s="18"/>
    </row>
    <row r="706" spans="1:26" ht="14.25" customHeight="1">
      <c r="A706" s="18"/>
      <c r="B706" s="18"/>
      <c r="C706" s="17"/>
      <c r="D706" s="17"/>
      <c r="E706" s="17"/>
      <c r="F706" s="17"/>
      <c r="G706" s="17"/>
      <c r="H706" s="18"/>
      <c r="I706" s="18"/>
      <c r="J706" s="18"/>
      <c r="K706" s="18"/>
      <c r="L706" s="18"/>
      <c r="M706" s="18"/>
      <c r="N706" s="18"/>
      <c r="O706" s="18"/>
      <c r="P706" s="18"/>
      <c r="Q706" s="18"/>
      <c r="R706" s="18"/>
      <c r="S706" s="18"/>
      <c r="T706" s="18"/>
      <c r="U706" s="18"/>
      <c r="V706" s="18"/>
      <c r="W706" s="18"/>
      <c r="X706" s="18"/>
      <c r="Y706" s="18"/>
      <c r="Z706" s="18"/>
    </row>
    <row r="707" spans="1:26" ht="14.25" customHeight="1">
      <c r="A707" s="18"/>
      <c r="B707" s="18"/>
      <c r="C707" s="17"/>
      <c r="D707" s="17"/>
      <c r="E707" s="17"/>
      <c r="F707" s="17"/>
      <c r="G707" s="17"/>
      <c r="H707" s="18"/>
      <c r="I707" s="18"/>
      <c r="J707" s="18"/>
      <c r="K707" s="18"/>
      <c r="L707" s="18"/>
      <c r="M707" s="18"/>
      <c r="N707" s="18"/>
      <c r="O707" s="18"/>
      <c r="P707" s="18"/>
      <c r="Q707" s="18"/>
      <c r="R707" s="18"/>
      <c r="S707" s="18"/>
      <c r="T707" s="18"/>
      <c r="U707" s="18"/>
      <c r="V707" s="18"/>
      <c r="W707" s="18"/>
      <c r="X707" s="18"/>
      <c r="Y707" s="18"/>
      <c r="Z707" s="18"/>
    </row>
    <row r="708" spans="1:26" ht="14.25" customHeight="1">
      <c r="A708" s="18"/>
      <c r="B708" s="18"/>
      <c r="C708" s="17"/>
      <c r="D708" s="17"/>
      <c r="E708" s="17"/>
      <c r="F708" s="17"/>
      <c r="G708" s="17"/>
      <c r="H708" s="18"/>
      <c r="I708" s="18"/>
      <c r="J708" s="18"/>
      <c r="K708" s="18"/>
      <c r="L708" s="18"/>
      <c r="M708" s="18"/>
      <c r="N708" s="18"/>
      <c r="O708" s="18"/>
      <c r="P708" s="18"/>
      <c r="Q708" s="18"/>
      <c r="R708" s="18"/>
      <c r="S708" s="18"/>
      <c r="T708" s="18"/>
      <c r="U708" s="18"/>
      <c r="V708" s="18"/>
      <c r="W708" s="18"/>
      <c r="X708" s="18"/>
      <c r="Y708" s="18"/>
      <c r="Z708" s="18"/>
    </row>
    <row r="709" spans="1:26" ht="14.25" customHeight="1">
      <c r="A709" s="18"/>
      <c r="B709" s="18"/>
      <c r="C709" s="17"/>
      <c r="D709" s="17"/>
      <c r="E709" s="17"/>
      <c r="F709" s="17"/>
      <c r="G709" s="17"/>
      <c r="H709" s="18"/>
      <c r="I709" s="18"/>
      <c r="J709" s="18"/>
      <c r="K709" s="18"/>
      <c r="L709" s="18"/>
      <c r="M709" s="18"/>
      <c r="N709" s="18"/>
      <c r="O709" s="18"/>
      <c r="P709" s="18"/>
      <c r="Q709" s="18"/>
      <c r="R709" s="18"/>
      <c r="S709" s="18"/>
      <c r="T709" s="18"/>
      <c r="U709" s="18"/>
      <c r="V709" s="18"/>
      <c r="W709" s="18"/>
      <c r="X709" s="18"/>
      <c r="Y709" s="18"/>
      <c r="Z709" s="18"/>
    </row>
    <row r="710" spans="1:26" ht="14.25" customHeight="1">
      <c r="A710" s="18"/>
      <c r="B710" s="18"/>
      <c r="C710" s="17"/>
      <c r="D710" s="17"/>
      <c r="E710" s="17"/>
      <c r="F710" s="17"/>
      <c r="G710" s="17"/>
      <c r="H710" s="18"/>
      <c r="I710" s="18"/>
      <c r="J710" s="18"/>
      <c r="K710" s="18"/>
      <c r="L710" s="18"/>
      <c r="M710" s="18"/>
      <c r="N710" s="18"/>
      <c r="O710" s="18"/>
      <c r="P710" s="18"/>
      <c r="Q710" s="18"/>
      <c r="R710" s="18"/>
      <c r="S710" s="18"/>
      <c r="T710" s="18"/>
      <c r="U710" s="18"/>
      <c r="V710" s="18"/>
      <c r="W710" s="18"/>
      <c r="X710" s="18"/>
      <c r="Y710" s="18"/>
      <c r="Z710" s="18"/>
    </row>
    <row r="711" spans="1:26" ht="14.25" customHeight="1">
      <c r="A711" s="18"/>
      <c r="B711" s="18"/>
      <c r="C711" s="17"/>
      <c r="D711" s="17"/>
      <c r="E711" s="17"/>
      <c r="F711" s="17"/>
      <c r="G711" s="17"/>
      <c r="H711" s="18"/>
      <c r="I711" s="18"/>
      <c r="J711" s="18"/>
      <c r="K711" s="18"/>
      <c r="L711" s="18"/>
      <c r="M711" s="18"/>
      <c r="N711" s="18"/>
      <c r="O711" s="18"/>
      <c r="P711" s="18"/>
      <c r="Q711" s="18"/>
      <c r="R711" s="18"/>
      <c r="S711" s="18"/>
      <c r="T711" s="18"/>
      <c r="U711" s="18"/>
      <c r="V711" s="18"/>
      <c r="W711" s="18"/>
      <c r="X711" s="18"/>
      <c r="Y711" s="18"/>
      <c r="Z711" s="18"/>
    </row>
    <row r="712" spans="1:26" ht="14.25" customHeight="1">
      <c r="A712" s="18"/>
      <c r="B712" s="18"/>
      <c r="C712" s="17"/>
      <c r="D712" s="17"/>
      <c r="E712" s="17"/>
      <c r="F712" s="17"/>
      <c r="G712" s="17"/>
      <c r="H712" s="18"/>
      <c r="I712" s="18"/>
      <c r="J712" s="18"/>
      <c r="K712" s="18"/>
      <c r="L712" s="18"/>
      <c r="M712" s="18"/>
      <c r="N712" s="18"/>
      <c r="O712" s="18"/>
      <c r="P712" s="18"/>
      <c r="Q712" s="18"/>
      <c r="R712" s="18"/>
      <c r="S712" s="18"/>
      <c r="T712" s="18"/>
      <c r="U712" s="18"/>
      <c r="V712" s="18"/>
      <c r="W712" s="18"/>
      <c r="X712" s="18"/>
      <c r="Y712" s="18"/>
      <c r="Z712" s="18"/>
    </row>
    <row r="713" spans="1:26" ht="14.25" customHeight="1">
      <c r="A713" s="18"/>
      <c r="B713" s="18"/>
      <c r="C713" s="17"/>
      <c r="D713" s="17"/>
      <c r="E713" s="17"/>
      <c r="F713" s="17"/>
      <c r="G713" s="17"/>
      <c r="H713" s="18"/>
      <c r="I713" s="18"/>
      <c r="J713" s="18"/>
      <c r="K713" s="18"/>
      <c r="L713" s="18"/>
      <c r="M713" s="18"/>
      <c r="N713" s="18"/>
      <c r="O713" s="18"/>
      <c r="P713" s="18"/>
      <c r="Q713" s="18"/>
      <c r="R713" s="18"/>
      <c r="S713" s="18"/>
      <c r="T713" s="18"/>
      <c r="U713" s="18"/>
      <c r="V713" s="18"/>
      <c r="W713" s="18"/>
      <c r="X713" s="18"/>
      <c r="Y713" s="18"/>
      <c r="Z713" s="18"/>
    </row>
    <row r="714" spans="1:26" ht="14.25" customHeight="1">
      <c r="A714" s="18"/>
      <c r="B714" s="18"/>
      <c r="C714" s="17"/>
      <c r="D714" s="17"/>
      <c r="E714" s="17"/>
      <c r="F714" s="17"/>
      <c r="G714" s="17"/>
      <c r="H714" s="18"/>
      <c r="I714" s="18"/>
      <c r="J714" s="18"/>
      <c r="K714" s="18"/>
      <c r="L714" s="18"/>
      <c r="M714" s="18"/>
      <c r="N714" s="18"/>
      <c r="O714" s="18"/>
      <c r="P714" s="18"/>
      <c r="Q714" s="18"/>
      <c r="R714" s="18"/>
      <c r="S714" s="18"/>
      <c r="T714" s="18"/>
      <c r="U714" s="18"/>
      <c r="V714" s="18"/>
      <c r="W714" s="18"/>
      <c r="X714" s="18"/>
      <c r="Y714" s="18"/>
      <c r="Z714" s="18"/>
    </row>
    <row r="715" spans="1:26" ht="14.25" customHeight="1">
      <c r="A715" s="18"/>
      <c r="B715" s="18"/>
      <c r="C715" s="17"/>
      <c r="D715" s="17"/>
      <c r="E715" s="17"/>
      <c r="F715" s="17"/>
      <c r="G715" s="17"/>
      <c r="H715" s="18"/>
      <c r="I715" s="18"/>
      <c r="J715" s="18"/>
      <c r="K715" s="18"/>
      <c r="L715" s="18"/>
      <c r="M715" s="18"/>
      <c r="N715" s="18"/>
      <c r="O715" s="18"/>
      <c r="P715" s="18"/>
      <c r="Q715" s="18"/>
      <c r="R715" s="18"/>
      <c r="S715" s="18"/>
      <c r="T715" s="18"/>
      <c r="U715" s="18"/>
      <c r="V715" s="18"/>
      <c r="W715" s="18"/>
      <c r="X715" s="18"/>
      <c r="Y715" s="18"/>
      <c r="Z715" s="18"/>
    </row>
    <row r="716" spans="1:26" ht="14.25" customHeight="1">
      <c r="A716" s="18"/>
      <c r="B716" s="18"/>
      <c r="C716" s="17"/>
      <c r="D716" s="17"/>
      <c r="E716" s="17"/>
      <c r="F716" s="17"/>
      <c r="G716" s="17"/>
      <c r="H716" s="18"/>
      <c r="I716" s="18"/>
      <c r="J716" s="18"/>
      <c r="K716" s="18"/>
      <c r="L716" s="18"/>
      <c r="M716" s="18"/>
      <c r="N716" s="18"/>
      <c r="O716" s="18"/>
      <c r="P716" s="18"/>
      <c r="Q716" s="18"/>
      <c r="R716" s="18"/>
      <c r="S716" s="18"/>
      <c r="T716" s="18"/>
      <c r="U716" s="18"/>
      <c r="V716" s="18"/>
      <c r="W716" s="18"/>
      <c r="X716" s="18"/>
      <c r="Y716" s="18"/>
      <c r="Z716" s="18"/>
    </row>
    <row r="717" spans="1:26" ht="14.25" customHeight="1">
      <c r="A717" s="18"/>
      <c r="B717" s="18"/>
      <c r="C717" s="17"/>
      <c r="D717" s="17"/>
      <c r="E717" s="17"/>
      <c r="F717" s="17"/>
      <c r="G717" s="17"/>
      <c r="H717" s="18"/>
      <c r="I717" s="18"/>
      <c r="J717" s="18"/>
      <c r="K717" s="18"/>
      <c r="L717" s="18"/>
      <c r="M717" s="18"/>
      <c r="N717" s="18"/>
      <c r="O717" s="18"/>
      <c r="P717" s="18"/>
      <c r="Q717" s="18"/>
      <c r="R717" s="18"/>
      <c r="S717" s="18"/>
      <c r="T717" s="18"/>
      <c r="U717" s="18"/>
      <c r="V717" s="18"/>
      <c r="W717" s="18"/>
      <c r="X717" s="18"/>
      <c r="Y717" s="18"/>
      <c r="Z717" s="18"/>
    </row>
    <row r="718" spans="1:26" ht="14.25" customHeight="1">
      <c r="A718" s="18"/>
      <c r="B718" s="18"/>
      <c r="C718" s="17"/>
      <c r="D718" s="17"/>
      <c r="E718" s="17"/>
      <c r="F718" s="17"/>
      <c r="G718" s="17"/>
      <c r="H718" s="18"/>
      <c r="I718" s="18"/>
      <c r="J718" s="18"/>
      <c r="K718" s="18"/>
      <c r="L718" s="18"/>
      <c r="M718" s="18"/>
      <c r="N718" s="18"/>
      <c r="O718" s="18"/>
      <c r="P718" s="18"/>
      <c r="Q718" s="18"/>
      <c r="R718" s="18"/>
      <c r="S718" s="18"/>
      <c r="T718" s="18"/>
      <c r="U718" s="18"/>
      <c r="V718" s="18"/>
      <c r="W718" s="18"/>
      <c r="X718" s="18"/>
      <c r="Y718" s="18"/>
      <c r="Z718" s="18"/>
    </row>
    <row r="719" spans="1:26" ht="14.25" customHeight="1">
      <c r="A719" s="18"/>
      <c r="B719" s="18"/>
      <c r="C719" s="17"/>
      <c r="D719" s="17"/>
      <c r="E719" s="17"/>
      <c r="F719" s="17"/>
      <c r="G719" s="17"/>
      <c r="H719" s="18"/>
      <c r="I719" s="18"/>
      <c r="J719" s="18"/>
      <c r="K719" s="18"/>
      <c r="L719" s="18"/>
      <c r="M719" s="18"/>
      <c r="N719" s="18"/>
      <c r="O719" s="18"/>
      <c r="P719" s="18"/>
      <c r="Q719" s="18"/>
      <c r="R719" s="18"/>
      <c r="S719" s="18"/>
      <c r="T719" s="18"/>
      <c r="U719" s="18"/>
      <c r="V719" s="18"/>
      <c r="W719" s="18"/>
      <c r="X719" s="18"/>
      <c r="Y719" s="18"/>
      <c r="Z719" s="18"/>
    </row>
    <row r="720" spans="1:26" ht="14.25" customHeight="1">
      <c r="A720" s="18"/>
      <c r="B720" s="18"/>
      <c r="C720" s="17"/>
      <c r="D720" s="17"/>
      <c r="E720" s="17"/>
      <c r="F720" s="17"/>
      <c r="G720" s="17"/>
      <c r="H720" s="18"/>
      <c r="I720" s="18"/>
      <c r="J720" s="18"/>
      <c r="K720" s="18"/>
      <c r="L720" s="18"/>
      <c r="M720" s="18"/>
      <c r="N720" s="18"/>
      <c r="O720" s="18"/>
      <c r="P720" s="18"/>
      <c r="Q720" s="18"/>
      <c r="R720" s="18"/>
      <c r="S720" s="18"/>
      <c r="T720" s="18"/>
      <c r="U720" s="18"/>
      <c r="V720" s="18"/>
      <c r="W720" s="18"/>
      <c r="X720" s="18"/>
      <c r="Y720" s="18"/>
      <c r="Z720" s="18"/>
    </row>
    <row r="721" spans="1:26" ht="14.25" customHeight="1">
      <c r="A721" s="18"/>
      <c r="B721" s="18"/>
      <c r="C721" s="17"/>
      <c r="D721" s="17"/>
      <c r="E721" s="17"/>
      <c r="F721" s="17"/>
      <c r="G721" s="17"/>
      <c r="H721" s="18"/>
      <c r="I721" s="18"/>
      <c r="J721" s="18"/>
      <c r="K721" s="18"/>
      <c r="L721" s="18"/>
      <c r="M721" s="18"/>
      <c r="N721" s="18"/>
      <c r="O721" s="18"/>
      <c r="P721" s="18"/>
      <c r="Q721" s="18"/>
      <c r="R721" s="18"/>
      <c r="S721" s="18"/>
      <c r="T721" s="18"/>
      <c r="U721" s="18"/>
      <c r="V721" s="18"/>
      <c r="W721" s="18"/>
      <c r="X721" s="18"/>
      <c r="Y721" s="18"/>
      <c r="Z721" s="18"/>
    </row>
    <row r="722" spans="1:26" ht="14.25" customHeight="1">
      <c r="A722" s="18"/>
      <c r="B722" s="18"/>
      <c r="C722" s="17"/>
      <c r="D722" s="17"/>
      <c r="E722" s="17"/>
      <c r="F722" s="17"/>
      <c r="G722" s="17"/>
      <c r="H722" s="18"/>
      <c r="I722" s="18"/>
      <c r="J722" s="18"/>
      <c r="K722" s="18"/>
      <c r="L722" s="18"/>
      <c r="M722" s="18"/>
      <c r="N722" s="18"/>
      <c r="O722" s="18"/>
      <c r="P722" s="18"/>
      <c r="Q722" s="18"/>
      <c r="R722" s="18"/>
      <c r="S722" s="18"/>
      <c r="T722" s="18"/>
      <c r="U722" s="18"/>
      <c r="V722" s="18"/>
      <c r="W722" s="18"/>
      <c r="X722" s="18"/>
      <c r="Y722" s="18"/>
      <c r="Z722" s="18"/>
    </row>
    <row r="723" spans="1:26" ht="14.25" customHeight="1">
      <c r="A723" s="18"/>
      <c r="B723" s="18"/>
      <c r="C723" s="17"/>
      <c r="D723" s="17"/>
      <c r="E723" s="17"/>
      <c r="F723" s="17"/>
      <c r="G723" s="17"/>
      <c r="H723" s="18"/>
      <c r="I723" s="18"/>
      <c r="J723" s="18"/>
      <c r="K723" s="18"/>
      <c r="L723" s="18"/>
      <c r="M723" s="18"/>
      <c r="N723" s="18"/>
      <c r="O723" s="18"/>
      <c r="P723" s="18"/>
      <c r="Q723" s="18"/>
      <c r="R723" s="18"/>
      <c r="S723" s="18"/>
      <c r="T723" s="18"/>
      <c r="U723" s="18"/>
      <c r="V723" s="18"/>
      <c r="W723" s="18"/>
      <c r="X723" s="18"/>
      <c r="Y723" s="18"/>
      <c r="Z723" s="18"/>
    </row>
    <row r="724" spans="1:26" ht="14.25" customHeight="1">
      <c r="A724" s="18"/>
      <c r="B724" s="18"/>
      <c r="C724" s="17"/>
      <c r="D724" s="17"/>
      <c r="E724" s="17"/>
      <c r="F724" s="17"/>
      <c r="G724" s="17"/>
      <c r="H724" s="18"/>
      <c r="I724" s="18"/>
      <c r="J724" s="18"/>
      <c r="K724" s="18"/>
      <c r="L724" s="18"/>
      <c r="M724" s="18"/>
      <c r="N724" s="18"/>
      <c r="O724" s="18"/>
      <c r="P724" s="18"/>
      <c r="Q724" s="18"/>
      <c r="R724" s="18"/>
      <c r="S724" s="18"/>
      <c r="T724" s="18"/>
      <c r="U724" s="18"/>
      <c r="V724" s="18"/>
      <c r="W724" s="18"/>
      <c r="X724" s="18"/>
      <c r="Y724" s="18"/>
      <c r="Z724" s="18"/>
    </row>
    <row r="725" spans="1:26" ht="14.25" customHeight="1">
      <c r="A725" s="18"/>
      <c r="B725" s="18"/>
      <c r="C725" s="17"/>
      <c r="D725" s="17"/>
      <c r="E725" s="17"/>
      <c r="F725" s="17"/>
      <c r="G725" s="17"/>
      <c r="H725" s="18"/>
      <c r="I725" s="18"/>
      <c r="J725" s="18"/>
      <c r="K725" s="18"/>
      <c r="L725" s="18"/>
      <c r="M725" s="18"/>
      <c r="N725" s="18"/>
      <c r="O725" s="18"/>
      <c r="P725" s="18"/>
      <c r="Q725" s="18"/>
      <c r="R725" s="18"/>
      <c r="S725" s="18"/>
      <c r="T725" s="18"/>
      <c r="U725" s="18"/>
      <c r="V725" s="18"/>
      <c r="W725" s="18"/>
      <c r="X725" s="18"/>
      <c r="Y725" s="18"/>
      <c r="Z725" s="18"/>
    </row>
    <row r="726" spans="1:26" ht="14.25" customHeight="1">
      <c r="A726" s="18"/>
      <c r="B726" s="18"/>
      <c r="C726" s="17"/>
      <c r="D726" s="17"/>
      <c r="E726" s="17"/>
      <c r="F726" s="17"/>
      <c r="G726" s="17"/>
      <c r="H726" s="18"/>
      <c r="I726" s="18"/>
      <c r="J726" s="18"/>
      <c r="K726" s="18"/>
      <c r="L726" s="18"/>
      <c r="M726" s="18"/>
      <c r="N726" s="18"/>
      <c r="O726" s="18"/>
      <c r="P726" s="18"/>
      <c r="Q726" s="18"/>
      <c r="R726" s="18"/>
      <c r="S726" s="18"/>
      <c r="T726" s="18"/>
      <c r="U726" s="18"/>
      <c r="V726" s="18"/>
      <c r="W726" s="18"/>
      <c r="X726" s="18"/>
      <c r="Y726" s="18"/>
      <c r="Z726" s="18"/>
    </row>
    <row r="727" spans="1:26" ht="14.25" customHeight="1">
      <c r="A727" s="18"/>
      <c r="B727" s="18"/>
      <c r="C727" s="17"/>
      <c r="D727" s="17"/>
      <c r="E727" s="17"/>
      <c r="F727" s="17"/>
      <c r="G727" s="17"/>
      <c r="H727" s="18"/>
      <c r="I727" s="18"/>
      <c r="J727" s="18"/>
      <c r="K727" s="18"/>
      <c r="L727" s="18"/>
      <c r="M727" s="18"/>
      <c r="N727" s="18"/>
      <c r="O727" s="18"/>
      <c r="P727" s="18"/>
      <c r="Q727" s="18"/>
      <c r="R727" s="18"/>
      <c r="S727" s="18"/>
      <c r="T727" s="18"/>
      <c r="U727" s="18"/>
      <c r="V727" s="18"/>
      <c r="W727" s="18"/>
      <c r="X727" s="18"/>
      <c r="Y727" s="18"/>
      <c r="Z727" s="18"/>
    </row>
    <row r="728" spans="1:26" ht="14.25" customHeight="1">
      <c r="A728" s="18"/>
      <c r="B728" s="18"/>
      <c r="C728" s="17"/>
      <c r="D728" s="17"/>
      <c r="E728" s="17"/>
      <c r="F728" s="17"/>
      <c r="G728" s="17"/>
      <c r="H728" s="18"/>
      <c r="I728" s="18"/>
      <c r="J728" s="18"/>
      <c r="K728" s="18"/>
      <c r="L728" s="18"/>
      <c r="M728" s="18"/>
      <c r="N728" s="18"/>
      <c r="O728" s="18"/>
      <c r="P728" s="18"/>
      <c r="Q728" s="18"/>
      <c r="R728" s="18"/>
      <c r="S728" s="18"/>
      <c r="T728" s="18"/>
      <c r="U728" s="18"/>
      <c r="V728" s="18"/>
      <c r="W728" s="18"/>
      <c r="X728" s="18"/>
      <c r="Y728" s="18"/>
      <c r="Z728" s="18"/>
    </row>
    <row r="729" spans="1:26" ht="14.25" customHeight="1">
      <c r="A729" s="18"/>
      <c r="B729" s="18"/>
      <c r="C729" s="17"/>
      <c r="D729" s="17"/>
      <c r="E729" s="17"/>
      <c r="F729" s="17"/>
      <c r="G729" s="17"/>
      <c r="H729" s="18"/>
      <c r="I729" s="18"/>
      <c r="J729" s="18"/>
      <c r="K729" s="18"/>
      <c r="L729" s="18"/>
      <c r="M729" s="18"/>
      <c r="N729" s="18"/>
      <c r="O729" s="18"/>
      <c r="P729" s="18"/>
      <c r="Q729" s="18"/>
      <c r="R729" s="18"/>
      <c r="S729" s="18"/>
      <c r="T729" s="18"/>
      <c r="U729" s="18"/>
      <c r="V729" s="18"/>
      <c r="W729" s="18"/>
      <c r="X729" s="18"/>
      <c r="Y729" s="18"/>
      <c r="Z729" s="18"/>
    </row>
    <row r="730" spans="1:26" ht="14.25" customHeight="1">
      <c r="A730" s="18"/>
      <c r="B730" s="18"/>
      <c r="C730" s="17"/>
      <c r="D730" s="17"/>
      <c r="E730" s="17"/>
      <c r="F730" s="17"/>
      <c r="G730" s="17"/>
      <c r="H730" s="18"/>
      <c r="I730" s="18"/>
      <c r="J730" s="18"/>
      <c r="K730" s="18"/>
      <c r="L730" s="18"/>
      <c r="M730" s="18"/>
      <c r="N730" s="18"/>
      <c r="O730" s="18"/>
      <c r="P730" s="18"/>
      <c r="Q730" s="18"/>
      <c r="R730" s="18"/>
      <c r="S730" s="18"/>
      <c r="T730" s="18"/>
      <c r="U730" s="18"/>
      <c r="V730" s="18"/>
      <c r="W730" s="18"/>
      <c r="X730" s="18"/>
      <c r="Y730" s="18"/>
      <c r="Z730" s="18"/>
    </row>
    <row r="731" spans="1:26" ht="14.25" customHeight="1">
      <c r="A731" s="18"/>
      <c r="B731" s="18"/>
      <c r="C731" s="17"/>
      <c r="D731" s="17"/>
      <c r="E731" s="17"/>
      <c r="F731" s="17"/>
      <c r="G731" s="17"/>
      <c r="H731" s="18"/>
      <c r="I731" s="18"/>
      <c r="J731" s="18"/>
      <c r="K731" s="18"/>
      <c r="L731" s="18"/>
      <c r="M731" s="18"/>
      <c r="N731" s="18"/>
      <c r="O731" s="18"/>
      <c r="P731" s="18"/>
      <c r="Q731" s="18"/>
      <c r="R731" s="18"/>
      <c r="S731" s="18"/>
      <c r="T731" s="18"/>
      <c r="U731" s="18"/>
      <c r="V731" s="18"/>
      <c r="W731" s="18"/>
      <c r="X731" s="18"/>
      <c r="Y731" s="18"/>
      <c r="Z731" s="18"/>
    </row>
    <row r="732" spans="1:26" ht="14.25" customHeight="1">
      <c r="A732" s="18"/>
      <c r="B732" s="18"/>
      <c r="C732" s="17"/>
      <c r="D732" s="17"/>
      <c r="E732" s="17"/>
      <c r="F732" s="17"/>
      <c r="G732" s="17"/>
      <c r="H732" s="18"/>
      <c r="I732" s="18"/>
      <c r="J732" s="18"/>
      <c r="K732" s="18"/>
      <c r="L732" s="18"/>
      <c r="M732" s="18"/>
      <c r="N732" s="18"/>
      <c r="O732" s="18"/>
      <c r="P732" s="18"/>
      <c r="Q732" s="18"/>
      <c r="R732" s="18"/>
      <c r="S732" s="18"/>
      <c r="T732" s="18"/>
      <c r="U732" s="18"/>
      <c r="V732" s="18"/>
      <c r="W732" s="18"/>
      <c r="X732" s="18"/>
      <c r="Y732" s="18"/>
      <c r="Z732" s="18"/>
    </row>
    <row r="733" spans="1:26" ht="14.25" customHeight="1">
      <c r="A733" s="18"/>
      <c r="B733" s="18"/>
      <c r="C733" s="17"/>
      <c r="D733" s="17"/>
      <c r="E733" s="17"/>
      <c r="F733" s="17"/>
      <c r="G733" s="17"/>
      <c r="H733" s="18"/>
      <c r="I733" s="18"/>
      <c r="J733" s="18"/>
      <c r="K733" s="18"/>
      <c r="L733" s="18"/>
      <c r="M733" s="18"/>
      <c r="N733" s="18"/>
      <c r="O733" s="18"/>
      <c r="P733" s="18"/>
      <c r="Q733" s="18"/>
      <c r="R733" s="18"/>
      <c r="S733" s="18"/>
      <c r="T733" s="18"/>
      <c r="U733" s="18"/>
      <c r="V733" s="18"/>
      <c r="W733" s="18"/>
      <c r="X733" s="18"/>
      <c r="Y733" s="18"/>
      <c r="Z733" s="18"/>
    </row>
    <row r="734" spans="1:26" ht="14.25" customHeight="1">
      <c r="A734" s="18"/>
      <c r="B734" s="18"/>
      <c r="C734" s="17"/>
      <c r="D734" s="17"/>
      <c r="E734" s="17"/>
      <c r="F734" s="17"/>
      <c r="G734" s="17"/>
      <c r="H734" s="18"/>
      <c r="I734" s="18"/>
      <c r="J734" s="18"/>
      <c r="K734" s="18"/>
      <c r="L734" s="18"/>
      <c r="M734" s="18"/>
      <c r="N734" s="18"/>
      <c r="O734" s="18"/>
      <c r="P734" s="18"/>
      <c r="Q734" s="18"/>
      <c r="R734" s="18"/>
      <c r="S734" s="18"/>
      <c r="T734" s="18"/>
      <c r="U734" s="18"/>
      <c r="V734" s="18"/>
      <c r="W734" s="18"/>
      <c r="X734" s="18"/>
      <c r="Y734" s="18"/>
      <c r="Z734" s="18"/>
    </row>
    <row r="735" spans="1:26" ht="14.25" customHeight="1">
      <c r="A735" s="18"/>
      <c r="B735" s="18"/>
      <c r="C735" s="17"/>
      <c r="D735" s="17"/>
      <c r="E735" s="17"/>
      <c r="F735" s="17"/>
      <c r="G735" s="17"/>
      <c r="H735" s="18"/>
      <c r="I735" s="18"/>
      <c r="J735" s="18"/>
      <c r="K735" s="18"/>
      <c r="L735" s="18"/>
      <c r="M735" s="18"/>
      <c r="N735" s="18"/>
      <c r="O735" s="18"/>
      <c r="P735" s="18"/>
      <c r="Q735" s="18"/>
      <c r="R735" s="18"/>
      <c r="S735" s="18"/>
      <c r="T735" s="18"/>
      <c r="U735" s="18"/>
      <c r="V735" s="18"/>
      <c r="W735" s="18"/>
      <c r="X735" s="18"/>
      <c r="Y735" s="18"/>
      <c r="Z735" s="18"/>
    </row>
    <row r="736" spans="1:26" ht="14.25" customHeight="1">
      <c r="A736" s="18"/>
      <c r="B736" s="18"/>
      <c r="C736" s="17"/>
      <c r="D736" s="17"/>
      <c r="E736" s="17"/>
      <c r="F736" s="17"/>
      <c r="G736" s="17"/>
      <c r="H736" s="18"/>
      <c r="I736" s="18"/>
      <c r="J736" s="18"/>
      <c r="K736" s="18"/>
      <c r="L736" s="18"/>
      <c r="M736" s="18"/>
      <c r="N736" s="18"/>
      <c r="O736" s="18"/>
      <c r="P736" s="18"/>
      <c r="Q736" s="18"/>
      <c r="R736" s="18"/>
      <c r="S736" s="18"/>
      <c r="T736" s="18"/>
      <c r="U736" s="18"/>
      <c r="V736" s="18"/>
      <c r="W736" s="18"/>
      <c r="X736" s="18"/>
      <c r="Y736" s="18"/>
      <c r="Z736" s="18"/>
    </row>
    <row r="737" spans="1:26" ht="14.25" customHeight="1">
      <c r="A737" s="18"/>
      <c r="B737" s="18"/>
      <c r="C737" s="17"/>
      <c r="D737" s="17"/>
      <c r="E737" s="17"/>
      <c r="F737" s="17"/>
      <c r="G737" s="17"/>
      <c r="H737" s="18"/>
      <c r="I737" s="18"/>
      <c r="J737" s="18"/>
      <c r="K737" s="18"/>
      <c r="L737" s="18"/>
      <c r="M737" s="18"/>
      <c r="N737" s="18"/>
      <c r="O737" s="18"/>
      <c r="P737" s="18"/>
      <c r="Q737" s="18"/>
      <c r="R737" s="18"/>
      <c r="S737" s="18"/>
      <c r="T737" s="18"/>
      <c r="U737" s="18"/>
      <c r="V737" s="18"/>
      <c r="W737" s="18"/>
      <c r="X737" s="18"/>
      <c r="Y737" s="18"/>
      <c r="Z737" s="18"/>
    </row>
    <row r="738" spans="1:26" ht="14.25" customHeight="1">
      <c r="A738" s="18"/>
      <c r="B738" s="18"/>
      <c r="C738" s="17"/>
      <c r="D738" s="17"/>
      <c r="E738" s="17"/>
      <c r="F738" s="17"/>
      <c r="G738" s="17"/>
      <c r="H738" s="18"/>
      <c r="I738" s="18"/>
      <c r="J738" s="18"/>
      <c r="K738" s="18"/>
      <c r="L738" s="18"/>
      <c r="M738" s="18"/>
      <c r="N738" s="18"/>
      <c r="O738" s="18"/>
      <c r="P738" s="18"/>
      <c r="Q738" s="18"/>
      <c r="R738" s="18"/>
      <c r="S738" s="18"/>
      <c r="T738" s="18"/>
      <c r="U738" s="18"/>
      <c r="V738" s="18"/>
      <c r="W738" s="18"/>
      <c r="X738" s="18"/>
      <c r="Y738" s="18"/>
      <c r="Z738" s="18"/>
    </row>
    <row r="739" spans="1:26" ht="14.25" customHeight="1">
      <c r="A739" s="18"/>
      <c r="B739" s="18"/>
      <c r="C739" s="17"/>
      <c r="D739" s="17"/>
      <c r="E739" s="17"/>
      <c r="F739" s="17"/>
      <c r="G739" s="17"/>
      <c r="H739" s="18"/>
      <c r="I739" s="18"/>
      <c r="J739" s="18"/>
      <c r="K739" s="18"/>
      <c r="L739" s="18"/>
      <c r="M739" s="18"/>
      <c r="N739" s="18"/>
      <c r="O739" s="18"/>
      <c r="P739" s="18"/>
      <c r="Q739" s="18"/>
      <c r="R739" s="18"/>
      <c r="S739" s="18"/>
      <c r="T739" s="18"/>
      <c r="U739" s="18"/>
      <c r="V739" s="18"/>
      <c r="W739" s="18"/>
      <c r="X739" s="18"/>
      <c r="Y739" s="18"/>
      <c r="Z739" s="18"/>
    </row>
    <row r="740" spans="1:26" ht="14.25" customHeight="1">
      <c r="A740" s="18"/>
      <c r="B740" s="18"/>
      <c r="C740" s="17"/>
      <c r="D740" s="17"/>
      <c r="E740" s="17"/>
      <c r="F740" s="17"/>
      <c r="G740" s="17"/>
      <c r="H740" s="18"/>
      <c r="I740" s="18"/>
      <c r="J740" s="18"/>
      <c r="K740" s="18"/>
      <c r="L740" s="18"/>
      <c r="M740" s="18"/>
      <c r="N740" s="18"/>
      <c r="O740" s="18"/>
      <c r="P740" s="18"/>
      <c r="Q740" s="18"/>
      <c r="R740" s="18"/>
      <c r="S740" s="18"/>
      <c r="T740" s="18"/>
      <c r="U740" s="18"/>
      <c r="V740" s="18"/>
      <c r="W740" s="18"/>
      <c r="X740" s="18"/>
      <c r="Y740" s="18"/>
      <c r="Z740" s="18"/>
    </row>
    <row r="741" spans="1:26" ht="14.25" customHeight="1">
      <c r="A741" s="18"/>
      <c r="B741" s="18"/>
      <c r="C741" s="17"/>
      <c r="D741" s="17"/>
      <c r="E741" s="17"/>
      <c r="F741" s="17"/>
      <c r="G741" s="17"/>
      <c r="H741" s="18"/>
      <c r="I741" s="18"/>
      <c r="J741" s="18"/>
      <c r="K741" s="18"/>
      <c r="L741" s="18"/>
      <c r="M741" s="18"/>
      <c r="N741" s="18"/>
      <c r="O741" s="18"/>
      <c r="P741" s="18"/>
      <c r="Q741" s="18"/>
      <c r="R741" s="18"/>
      <c r="S741" s="18"/>
      <c r="T741" s="18"/>
      <c r="U741" s="18"/>
      <c r="V741" s="18"/>
      <c r="W741" s="18"/>
      <c r="X741" s="18"/>
      <c r="Y741" s="18"/>
      <c r="Z741" s="18"/>
    </row>
    <row r="742" spans="1:26" ht="14.25" customHeight="1">
      <c r="A742" s="18"/>
      <c r="B742" s="18"/>
      <c r="C742" s="17"/>
      <c r="D742" s="17"/>
      <c r="E742" s="17"/>
      <c r="F742" s="17"/>
      <c r="G742" s="17"/>
      <c r="H742" s="18"/>
      <c r="I742" s="18"/>
      <c r="J742" s="18"/>
      <c r="K742" s="18"/>
      <c r="L742" s="18"/>
      <c r="M742" s="18"/>
      <c r="N742" s="18"/>
      <c r="O742" s="18"/>
      <c r="P742" s="18"/>
      <c r="Q742" s="18"/>
      <c r="R742" s="18"/>
      <c r="S742" s="18"/>
      <c r="T742" s="18"/>
      <c r="U742" s="18"/>
      <c r="V742" s="18"/>
      <c r="W742" s="18"/>
      <c r="X742" s="18"/>
      <c r="Y742" s="18"/>
      <c r="Z742" s="18"/>
    </row>
    <row r="743" spans="1:26" ht="14.25" customHeight="1">
      <c r="A743" s="18"/>
      <c r="B743" s="18"/>
      <c r="C743" s="17"/>
      <c r="D743" s="17"/>
      <c r="E743" s="17"/>
      <c r="F743" s="17"/>
      <c r="G743" s="17"/>
      <c r="H743" s="18"/>
      <c r="I743" s="18"/>
      <c r="J743" s="18"/>
      <c r="K743" s="18"/>
      <c r="L743" s="18"/>
      <c r="M743" s="18"/>
      <c r="N743" s="18"/>
      <c r="O743" s="18"/>
      <c r="P743" s="18"/>
      <c r="Q743" s="18"/>
      <c r="R743" s="18"/>
      <c r="S743" s="18"/>
      <c r="T743" s="18"/>
      <c r="U743" s="18"/>
      <c r="V743" s="18"/>
      <c r="W743" s="18"/>
      <c r="X743" s="18"/>
      <c r="Y743" s="18"/>
      <c r="Z743" s="18"/>
    </row>
    <row r="744" spans="1:26" ht="14.25" customHeight="1">
      <c r="A744" s="18"/>
      <c r="B744" s="18"/>
      <c r="C744" s="17"/>
      <c r="D744" s="17"/>
      <c r="E744" s="17"/>
      <c r="F744" s="17"/>
      <c r="G744" s="17"/>
      <c r="H744" s="18"/>
      <c r="I744" s="18"/>
      <c r="J744" s="18"/>
      <c r="K744" s="18"/>
      <c r="L744" s="18"/>
      <c r="M744" s="18"/>
      <c r="N744" s="18"/>
      <c r="O744" s="18"/>
      <c r="P744" s="18"/>
      <c r="Q744" s="18"/>
      <c r="R744" s="18"/>
      <c r="S744" s="18"/>
      <c r="T744" s="18"/>
      <c r="U744" s="18"/>
      <c r="V744" s="18"/>
      <c r="W744" s="18"/>
      <c r="X744" s="18"/>
      <c r="Y744" s="18"/>
      <c r="Z744" s="18"/>
    </row>
    <row r="745" spans="1:26" ht="14.25" customHeight="1">
      <c r="A745" s="18"/>
      <c r="B745" s="18"/>
      <c r="C745" s="17"/>
      <c r="D745" s="17"/>
      <c r="E745" s="17"/>
      <c r="F745" s="17"/>
      <c r="G745" s="17"/>
      <c r="H745" s="18"/>
      <c r="I745" s="18"/>
      <c r="J745" s="18"/>
      <c r="K745" s="18"/>
      <c r="L745" s="18"/>
      <c r="M745" s="18"/>
      <c r="N745" s="18"/>
      <c r="O745" s="18"/>
      <c r="P745" s="18"/>
      <c r="Q745" s="18"/>
      <c r="R745" s="18"/>
      <c r="S745" s="18"/>
      <c r="T745" s="18"/>
      <c r="U745" s="18"/>
      <c r="V745" s="18"/>
      <c r="W745" s="18"/>
      <c r="X745" s="18"/>
      <c r="Y745" s="18"/>
      <c r="Z745" s="18"/>
    </row>
    <row r="746" spans="1:26" ht="14.25" customHeight="1">
      <c r="A746" s="18"/>
      <c r="B746" s="18"/>
      <c r="C746" s="17"/>
      <c r="D746" s="17"/>
      <c r="E746" s="17"/>
      <c r="F746" s="17"/>
      <c r="G746" s="17"/>
      <c r="H746" s="18"/>
      <c r="I746" s="18"/>
      <c r="J746" s="18"/>
      <c r="K746" s="18"/>
      <c r="L746" s="18"/>
      <c r="M746" s="18"/>
      <c r="N746" s="18"/>
      <c r="O746" s="18"/>
      <c r="P746" s="18"/>
      <c r="Q746" s="18"/>
      <c r="R746" s="18"/>
      <c r="S746" s="18"/>
      <c r="T746" s="18"/>
      <c r="U746" s="18"/>
      <c r="V746" s="18"/>
      <c r="W746" s="18"/>
      <c r="X746" s="18"/>
      <c r="Y746" s="18"/>
      <c r="Z746" s="18"/>
    </row>
    <row r="747" spans="1:26" ht="14.25" customHeight="1">
      <c r="A747" s="18"/>
      <c r="B747" s="18"/>
      <c r="C747" s="17"/>
      <c r="D747" s="17"/>
      <c r="E747" s="17"/>
      <c r="F747" s="17"/>
      <c r="G747" s="17"/>
      <c r="H747" s="18"/>
      <c r="I747" s="18"/>
      <c r="J747" s="18"/>
      <c r="K747" s="18"/>
      <c r="L747" s="18"/>
      <c r="M747" s="18"/>
      <c r="N747" s="18"/>
      <c r="O747" s="18"/>
      <c r="P747" s="18"/>
      <c r="Q747" s="18"/>
      <c r="R747" s="18"/>
      <c r="S747" s="18"/>
      <c r="T747" s="18"/>
      <c r="U747" s="18"/>
      <c r="V747" s="18"/>
      <c r="W747" s="18"/>
      <c r="X747" s="18"/>
      <c r="Y747" s="18"/>
      <c r="Z747" s="18"/>
    </row>
    <row r="748" spans="1:26" ht="14.25" customHeight="1">
      <c r="A748" s="18"/>
      <c r="B748" s="18"/>
      <c r="C748" s="17"/>
      <c r="D748" s="17"/>
      <c r="E748" s="17"/>
      <c r="F748" s="17"/>
      <c r="G748" s="17"/>
      <c r="H748" s="18"/>
      <c r="I748" s="18"/>
      <c r="J748" s="18"/>
      <c r="K748" s="18"/>
      <c r="L748" s="18"/>
      <c r="M748" s="18"/>
      <c r="N748" s="18"/>
      <c r="O748" s="18"/>
      <c r="P748" s="18"/>
      <c r="Q748" s="18"/>
      <c r="R748" s="18"/>
      <c r="S748" s="18"/>
      <c r="T748" s="18"/>
      <c r="U748" s="18"/>
      <c r="V748" s="18"/>
      <c r="W748" s="18"/>
      <c r="X748" s="18"/>
      <c r="Y748" s="18"/>
      <c r="Z748" s="18"/>
    </row>
    <row r="749" spans="1:26" ht="14.25" customHeight="1">
      <c r="A749" s="18"/>
      <c r="B749" s="18"/>
      <c r="C749" s="17"/>
      <c r="D749" s="17"/>
      <c r="E749" s="17"/>
      <c r="F749" s="17"/>
      <c r="G749" s="17"/>
      <c r="H749" s="18"/>
      <c r="I749" s="18"/>
      <c r="J749" s="18"/>
      <c r="K749" s="18"/>
      <c r="L749" s="18"/>
      <c r="M749" s="18"/>
      <c r="N749" s="18"/>
      <c r="O749" s="18"/>
      <c r="P749" s="18"/>
      <c r="Q749" s="18"/>
      <c r="R749" s="18"/>
      <c r="S749" s="18"/>
      <c r="T749" s="18"/>
      <c r="U749" s="18"/>
      <c r="V749" s="18"/>
      <c r="W749" s="18"/>
      <c r="X749" s="18"/>
      <c r="Y749" s="18"/>
      <c r="Z749" s="18"/>
    </row>
    <row r="750" spans="1:26" ht="14.25" customHeight="1">
      <c r="A750" s="18"/>
      <c r="B750" s="18"/>
      <c r="C750" s="17"/>
      <c r="D750" s="17"/>
      <c r="E750" s="17"/>
      <c r="F750" s="17"/>
      <c r="G750" s="17"/>
      <c r="H750" s="18"/>
      <c r="I750" s="18"/>
      <c r="J750" s="18"/>
      <c r="K750" s="18"/>
      <c r="L750" s="18"/>
      <c r="M750" s="18"/>
      <c r="N750" s="18"/>
      <c r="O750" s="18"/>
      <c r="P750" s="18"/>
      <c r="Q750" s="18"/>
      <c r="R750" s="18"/>
      <c r="S750" s="18"/>
      <c r="T750" s="18"/>
      <c r="U750" s="18"/>
      <c r="V750" s="18"/>
      <c r="W750" s="18"/>
      <c r="X750" s="18"/>
      <c r="Y750" s="18"/>
      <c r="Z750" s="18"/>
    </row>
    <row r="751" spans="1:26" ht="14.25" customHeight="1">
      <c r="A751" s="18"/>
      <c r="B751" s="18"/>
      <c r="C751" s="17"/>
      <c r="D751" s="17"/>
      <c r="E751" s="17"/>
      <c r="F751" s="17"/>
      <c r="G751" s="17"/>
      <c r="H751" s="18"/>
      <c r="I751" s="18"/>
      <c r="J751" s="18"/>
      <c r="K751" s="18"/>
      <c r="L751" s="18"/>
      <c r="M751" s="18"/>
      <c r="N751" s="18"/>
      <c r="O751" s="18"/>
      <c r="P751" s="18"/>
      <c r="Q751" s="18"/>
      <c r="R751" s="18"/>
      <c r="S751" s="18"/>
      <c r="T751" s="18"/>
      <c r="U751" s="18"/>
      <c r="V751" s="18"/>
      <c r="W751" s="18"/>
      <c r="X751" s="18"/>
      <c r="Y751" s="18"/>
      <c r="Z751" s="18"/>
    </row>
    <row r="752" spans="1:26" ht="14.25" customHeight="1">
      <c r="A752" s="18"/>
      <c r="B752" s="18"/>
      <c r="C752" s="17"/>
      <c r="D752" s="17"/>
      <c r="E752" s="17"/>
      <c r="F752" s="17"/>
      <c r="G752" s="17"/>
      <c r="H752" s="18"/>
      <c r="I752" s="18"/>
      <c r="J752" s="18"/>
      <c r="K752" s="18"/>
      <c r="L752" s="18"/>
      <c r="M752" s="18"/>
      <c r="N752" s="18"/>
      <c r="O752" s="18"/>
      <c r="P752" s="18"/>
      <c r="Q752" s="18"/>
      <c r="R752" s="18"/>
      <c r="S752" s="18"/>
      <c r="T752" s="18"/>
      <c r="U752" s="18"/>
      <c r="V752" s="18"/>
      <c r="W752" s="18"/>
      <c r="X752" s="18"/>
      <c r="Y752" s="18"/>
      <c r="Z752" s="18"/>
    </row>
    <row r="753" spans="1:26" ht="14.25" customHeight="1">
      <c r="A753" s="18"/>
      <c r="B753" s="18"/>
      <c r="C753" s="17"/>
      <c r="D753" s="17"/>
      <c r="E753" s="17"/>
      <c r="F753" s="17"/>
      <c r="G753" s="17"/>
      <c r="H753" s="18"/>
      <c r="I753" s="18"/>
      <c r="J753" s="18"/>
      <c r="K753" s="18"/>
      <c r="L753" s="18"/>
      <c r="M753" s="18"/>
      <c r="N753" s="18"/>
      <c r="O753" s="18"/>
      <c r="P753" s="18"/>
      <c r="Q753" s="18"/>
      <c r="R753" s="18"/>
      <c r="S753" s="18"/>
      <c r="T753" s="18"/>
      <c r="U753" s="18"/>
      <c r="V753" s="18"/>
      <c r="W753" s="18"/>
      <c r="X753" s="18"/>
      <c r="Y753" s="18"/>
      <c r="Z753" s="18"/>
    </row>
    <row r="754" spans="1:26" ht="14.25" customHeight="1">
      <c r="A754" s="18"/>
      <c r="B754" s="18"/>
      <c r="C754" s="17"/>
      <c r="D754" s="17"/>
      <c r="E754" s="17"/>
      <c r="F754" s="17"/>
      <c r="G754" s="17"/>
      <c r="H754" s="18"/>
      <c r="I754" s="18"/>
      <c r="J754" s="18"/>
      <c r="K754" s="18"/>
      <c r="L754" s="18"/>
      <c r="M754" s="18"/>
      <c r="N754" s="18"/>
      <c r="O754" s="18"/>
      <c r="P754" s="18"/>
      <c r="Q754" s="18"/>
      <c r="R754" s="18"/>
      <c r="S754" s="18"/>
      <c r="T754" s="18"/>
      <c r="U754" s="18"/>
      <c r="V754" s="18"/>
      <c r="W754" s="18"/>
      <c r="X754" s="18"/>
      <c r="Y754" s="18"/>
      <c r="Z754" s="18"/>
    </row>
    <row r="755" spans="1:26" ht="14.25" customHeight="1">
      <c r="A755" s="18"/>
      <c r="B755" s="18"/>
      <c r="C755" s="17"/>
      <c r="D755" s="17"/>
      <c r="E755" s="17"/>
      <c r="F755" s="17"/>
      <c r="G755" s="17"/>
      <c r="H755" s="18"/>
      <c r="I755" s="18"/>
      <c r="J755" s="18"/>
      <c r="K755" s="18"/>
      <c r="L755" s="18"/>
      <c r="M755" s="18"/>
      <c r="N755" s="18"/>
      <c r="O755" s="18"/>
      <c r="P755" s="18"/>
      <c r="Q755" s="18"/>
      <c r="R755" s="18"/>
      <c r="S755" s="18"/>
      <c r="T755" s="18"/>
      <c r="U755" s="18"/>
      <c r="V755" s="18"/>
      <c r="W755" s="18"/>
      <c r="X755" s="18"/>
      <c r="Y755" s="18"/>
      <c r="Z755" s="18"/>
    </row>
    <row r="756" spans="1:26" ht="14.25" customHeight="1">
      <c r="A756" s="18"/>
      <c r="B756" s="18"/>
      <c r="C756" s="17"/>
      <c r="D756" s="17"/>
      <c r="E756" s="17"/>
      <c r="F756" s="17"/>
      <c r="G756" s="17"/>
      <c r="H756" s="18"/>
      <c r="I756" s="18"/>
      <c r="J756" s="18"/>
      <c r="K756" s="18"/>
      <c r="L756" s="18"/>
      <c r="M756" s="18"/>
      <c r="N756" s="18"/>
      <c r="O756" s="18"/>
      <c r="P756" s="18"/>
      <c r="Q756" s="18"/>
      <c r="R756" s="18"/>
      <c r="S756" s="18"/>
      <c r="T756" s="18"/>
      <c r="U756" s="18"/>
      <c r="V756" s="18"/>
      <c r="W756" s="18"/>
      <c r="X756" s="18"/>
      <c r="Y756" s="18"/>
      <c r="Z756" s="18"/>
    </row>
    <row r="757" spans="1:26" ht="14.25" customHeight="1">
      <c r="A757" s="18"/>
      <c r="B757" s="18"/>
      <c r="C757" s="17"/>
      <c r="D757" s="17"/>
      <c r="E757" s="17"/>
      <c r="F757" s="17"/>
      <c r="G757" s="17"/>
      <c r="H757" s="18"/>
      <c r="I757" s="18"/>
      <c r="J757" s="18"/>
      <c r="K757" s="18"/>
      <c r="L757" s="18"/>
      <c r="M757" s="18"/>
      <c r="N757" s="18"/>
      <c r="O757" s="18"/>
      <c r="P757" s="18"/>
      <c r="Q757" s="18"/>
      <c r="R757" s="18"/>
      <c r="S757" s="18"/>
      <c r="T757" s="18"/>
      <c r="U757" s="18"/>
      <c r="V757" s="18"/>
      <c r="W757" s="18"/>
      <c r="X757" s="18"/>
      <c r="Y757" s="18"/>
      <c r="Z757" s="18"/>
    </row>
    <row r="758" spans="1:26" ht="14.25" customHeight="1">
      <c r="A758" s="18"/>
      <c r="B758" s="18"/>
      <c r="C758" s="17"/>
      <c r="D758" s="17"/>
      <c r="E758" s="17"/>
      <c r="F758" s="17"/>
      <c r="G758" s="17"/>
      <c r="H758" s="18"/>
      <c r="I758" s="18"/>
      <c r="J758" s="18"/>
      <c r="K758" s="18"/>
      <c r="L758" s="18"/>
      <c r="M758" s="18"/>
      <c r="N758" s="18"/>
      <c r="O758" s="18"/>
      <c r="P758" s="18"/>
      <c r="Q758" s="18"/>
      <c r="R758" s="18"/>
      <c r="S758" s="18"/>
      <c r="T758" s="18"/>
      <c r="U758" s="18"/>
      <c r="V758" s="18"/>
      <c r="W758" s="18"/>
      <c r="X758" s="18"/>
      <c r="Y758" s="18"/>
      <c r="Z758" s="18"/>
    </row>
    <row r="759" spans="1:26" ht="14.25" customHeight="1">
      <c r="A759" s="18"/>
      <c r="B759" s="18"/>
      <c r="C759" s="17"/>
      <c r="D759" s="17"/>
      <c r="E759" s="17"/>
      <c r="F759" s="17"/>
      <c r="G759" s="17"/>
      <c r="H759" s="18"/>
      <c r="I759" s="18"/>
      <c r="J759" s="18"/>
      <c r="K759" s="18"/>
      <c r="L759" s="18"/>
      <c r="M759" s="18"/>
      <c r="N759" s="18"/>
      <c r="O759" s="18"/>
      <c r="P759" s="18"/>
      <c r="Q759" s="18"/>
      <c r="R759" s="18"/>
      <c r="S759" s="18"/>
      <c r="T759" s="18"/>
      <c r="U759" s="18"/>
      <c r="V759" s="18"/>
      <c r="W759" s="18"/>
      <c r="X759" s="18"/>
      <c r="Y759" s="18"/>
      <c r="Z759" s="18"/>
    </row>
    <row r="760" spans="1:26" ht="14.25" customHeight="1">
      <c r="A760" s="18"/>
      <c r="B760" s="18"/>
      <c r="C760" s="17"/>
      <c r="D760" s="17"/>
      <c r="E760" s="17"/>
      <c r="F760" s="17"/>
      <c r="G760" s="17"/>
      <c r="H760" s="18"/>
      <c r="I760" s="18"/>
      <c r="J760" s="18"/>
      <c r="K760" s="18"/>
      <c r="L760" s="18"/>
      <c r="M760" s="18"/>
      <c r="N760" s="18"/>
      <c r="O760" s="18"/>
      <c r="P760" s="18"/>
      <c r="Q760" s="18"/>
      <c r="R760" s="18"/>
      <c r="S760" s="18"/>
      <c r="T760" s="18"/>
      <c r="U760" s="18"/>
      <c r="V760" s="18"/>
      <c r="W760" s="18"/>
      <c r="X760" s="18"/>
      <c r="Y760" s="18"/>
      <c r="Z760" s="18"/>
    </row>
    <row r="761" spans="1:26" ht="14.25" customHeight="1">
      <c r="A761" s="18"/>
      <c r="B761" s="18"/>
      <c r="C761" s="17"/>
      <c r="D761" s="17"/>
      <c r="E761" s="17"/>
      <c r="F761" s="17"/>
      <c r="G761" s="17"/>
      <c r="H761" s="18"/>
      <c r="I761" s="18"/>
      <c r="J761" s="18"/>
      <c r="K761" s="18"/>
      <c r="L761" s="18"/>
      <c r="M761" s="18"/>
      <c r="N761" s="18"/>
      <c r="O761" s="18"/>
      <c r="P761" s="18"/>
      <c r="Q761" s="18"/>
      <c r="R761" s="18"/>
      <c r="S761" s="18"/>
      <c r="T761" s="18"/>
      <c r="U761" s="18"/>
      <c r="V761" s="18"/>
      <c r="W761" s="18"/>
      <c r="X761" s="18"/>
      <c r="Y761" s="18"/>
      <c r="Z761" s="18"/>
    </row>
    <row r="762" spans="1:26" ht="14.25" customHeight="1">
      <c r="A762" s="18"/>
      <c r="B762" s="18"/>
      <c r="C762" s="17"/>
      <c r="D762" s="17"/>
      <c r="E762" s="17"/>
      <c r="F762" s="17"/>
      <c r="G762" s="17"/>
      <c r="H762" s="18"/>
      <c r="I762" s="18"/>
      <c r="J762" s="18"/>
      <c r="K762" s="18"/>
      <c r="L762" s="18"/>
      <c r="M762" s="18"/>
      <c r="N762" s="18"/>
      <c r="O762" s="18"/>
      <c r="P762" s="18"/>
      <c r="Q762" s="18"/>
      <c r="R762" s="18"/>
      <c r="S762" s="18"/>
      <c r="T762" s="18"/>
      <c r="U762" s="18"/>
      <c r="V762" s="18"/>
      <c r="W762" s="18"/>
      <c r="X762" s="18"/>
      <c r="Y762" s="18"/>
      <c r="Z762" s="18"/>
    </row>
    <row r="763" spans="1:26" ht="14.25" customHeight="1">
      <c r="A763" s="18"/>
      <c r="B763" s="18"/>
      <c r="C763" s="17"/>
      <c r="D763" s="17"/>
      <c r="E763" s="17"/>
      <c r="F763" s="17"/>
      <c r="G763" s="17"/>
      <c r="H763" s="18"/>
      <c r="I763" s="18"/>
      <c r="J763" s="18"/>
      <c r="K763" s="18"/>
      <c r="L763" s="18"/>
      <c r="M763" s="18"/>
      <c r="N763" s="18"/>
      <c r="O763" s="18"/>
      <c r="P763" s="18"/>
      <c r="Q763" s="18"/>
      <c r="R763" s="18"/>
      <c r="S763" s="18"/>
      <c r="T763" s="18"/>
      <c r="U763" s="18"/>
      <c r="V763" s="18"/>
      <c r="W763" s="18"/>
      <c r="X763" s="18"/>
      <c r="Y763" s="18"/>
      <c r="Z763" s="18"/>
    </row>
    <row r="764" spans="1:26" ht="14.25" customHeight="1">
      <c r="A764" s="18"/>
      <c r="B764" s="18"/>
      <c r="C764" s="17"/>
      <c r="D764" s="17"/>
      <c r="E764" s="17"/>
      <c r="F764" s="17"/>
      <c r="G764" s="17"/>
      <c r="H764" s="18"/>
      <c r="I764" s="18"/>
      <c r="J764" s="18"/>
      <c r="K764" s="18"/>
      <c r="L764" s="18"/>
      <c r="M764" s="18"/>
      <c r="N764" s="18"/>
      <c r="O764" s="18"/>
      <c r="P764" s="18"/>
      <c r="Q764" s="18"/>
      <c r="R764" s="18"/>
      <c r="S764" s="18"/>
      <c r="T764" s="18"/>
      <c r="U764" s="18"/>
      <c r="V764" s="18"/>
      <c r="W764" s="18"/>
      <c r="X764" s="18"/>
      <c r="Y764" s="18"/>
      <c r="Z764" s="18"/>
    </row>
    <row r="765" spans="1:26" ht="14.25" customHeight="1">
      <c r="A765" s="18"/>
      <c r="B765" s="18"/>
      <c r="C765" s="17"/>
      <c r="D765" s="17"/>
      <c r="E765" s="17"/>
      <c r="F765" s="17"/>
      <c r="G765" s="17"/>
      <c r="H765" s="18"/>
      <c r="I765" s="18"/>
      <c r="J765" s="18"/>
      <c r="K765" s="18"/>
      <c r="L765" s="18"/>
      <c r="M765" s="18"/>
      <c r="N765" s="18"/>
      <c r="O765" s="18"/>
      <c r="P765" s="18"/>
      <c r="Q765" s="18"/>
      <c r="R765" s="18"/>
      <c r="S765" s="18"/>
      <c r="T765" s="18"/>
      <c r="U765" s="18"/>
      <c r="V765" s="18"/>
      <c r="W765" s="18"/>
      <c r="X765" s="18"/>
      <c r="Y765" s="18"/>
      <c r="Z765" s="18"/>
    </row>
    <row r="766" spans="1:26" ht="14.25" customHeight="1">
      <c r="A766" s="18"/>
      <c r="B766" s="18"/>
      <c r="C766" s="17"/>
      <c r="D766" s="17"/>
      <c r="E766" s="17"/>
      <c r="F766" s="17"/>
      <c r="G766" s="17"/>
      <c r="H766" s="18"/>
      <c r="I766" s="18"/>
      <c r="J766" s="18"/>
      <c r="K766" s="18"/>
      <c r="L766" s="18"/>
      <c r="M766" s="18"/>
      <c r="N766" s="18"/>
      <c r="O766" s="18"/>
      <c r="P766" s="18"/>
      <c r="Q766" s="18"/>
      <c r="R766" s="18"/>
      <c r="S766" s="18"/>
      <c r="T766" s="18"/>
      <c r="U766" s="18"/>
      <c r="V766" s="18"/>
      <c r="W766" s="18"/>
      <c r="X766" s="18"/>
      <c r="Y766" s="18"/>
      <c r="Z766" s="18"/>
    </row>
    <row r="767" spans="1:26" ht="14.25" customHeight="1">
      <c r="A767" s="18"/>
      <c r="B767" s="18"/>
      <c r="C767" s="17"/>
      <c r="D767" s="17"/>
      <c r="E767" s="17"/>
      <c r="F767" s="17"/>
      <c r="G767" s="17"/>
      <c r="H767" s="18"/>
      <c r="I767" s="18"/>
      <c r="J767" s="18"/>
      <c r="K767" s="18"/>
      <c r="L767" s="18"/>
      <c r="M767" s="18"/>
      <c r="N767" s="18"/>
      <c r="O767" s="18"/>
      <c r="P767" s="18"/>
      <c r="Q767" s="18"/>
      <c r="R767" s="18"/>
      <c r="S767" s="18"/>
      <c r="T767" s="18"/>
      <c r="U767" s="18"/>
      <c r="V767" s="18"/>
      <c r="W767" s="18"/>
      <c r="X767" s="18"/>
      <c r="Y767" s="18"/>
      <c r="Z767" s="18"/>
    </row>
    <row r="768" spans="1:26" ht="14.25" customHeight="1">
      <c r="A768" s="18"/>
      <c r="B768" s="18"/>
      <c r="C768" s="17"/>
      <c r="D768" s="17"/>
      <c r="E768" s="17"/>
      <c r="F768" s="17"/>
      <c r="G768" s="17"/>
      <c r="H768" s="18"/>
      <c r="I768" s="18"/>
      <c r="J768" s="18"/>
      <c r="K768" s="18"/>
      <c r="L768" s="18"/>
      <c r="M768" s="18"/>
      <c r="N768" s="18"/>
      <c r="O768" s="18"/>
      <c r="P768" s="18"/>
      <c r="Q768" s="18"/>
      <c r="R768" s="18"/>
      <c r="S768" s="18"/>
      <c r="T768" s="18"/>
      <c r="U768" s="18"/>
      <c r="V768" s="18"/>
      <c r="W768" s="18"/>
      <c r="X768" s="18"/>
      <c r="Y768" s="18"/>
      <c r="Z768" s="18"/>
    </row>
    <row r="769" spans="1:26" ht="14.25" customHeight="1">
      <c r="A769" s="18"/>
      <c r="B769" s="18"/>
      <c r="C769" s="17"/>
      <c r="D769" s="17"/>
      <c r="E769" s="17"/>
      <c r="F769" s="17"/>
      <c r="G769" s="17"/>
      <c r="H769" s="18"/>
      <c r="I769" s="18"/>
      <c r="J769" s="18"/>
      <c r="K769" s="18"/>
      <c r="L769" s="18"/>
      <c r="M769" s="18"/>
      <c r="N769" s="18"/>
      <c r="O769" s="18"/>
      <c r="P769" s="18"/>
      <c r="Q769" s="18"/>
      <c r="R769" s="18"/>
      <c r="S769" s="18"/>
      <c r="T769" s="18"/>
      <c r="U769" s="18"/>
      <c r="V769" s="18"/>
      <c r="W769" s="18"/>
      <c r="X769" s="18"/>
      <c r="Y769" s="18"/>
      <c r="Z769" s="18"/>
    </row>
    <row r="770" spans="1:26" ht="14.25" customHeight="1">
      <c r="A770" s="18"/>
      <c r="B770" s="18"/>
      <c r="C770" s="17"/>
      <c r="D770" s="17"/>
      <c r="E770" s="17"/>
      <c r="F770" s="17"/>
      <c r="G770" s="17"/>
      <c r="H770" s="18"/>
      <c r="I770" s="18"/>
      <c r="J770" s="18"/>
      <c r="K770" s="18"/>
      <c r="L770" s="18"/>
      <c r="M770" s="18"/>
      <c r="N770" s="18"/>
      <c r="O770" s="18"/>
      <c r="P770" s="18"/>
      <c r="Q770" s="18"/>
      <c r="R770" s="18"/>
      <c r="S770" s="18"/>
      <c r="T770" s="18"/>
      <c r="U770" s="18"/>
      <c r="V770" s="18"/>
      <c r="W770" s="18"/>
      <c r="X770" s="18"/>
      <c r="Y770" s="18"/>
      <c r="Z770" s="18"/>
    </row>
    <row r="771" spans="1:26" ht="14.25" customHeight="1">
      <c r="A771" s="18"/>
      <c r="B771" s="18"/>
      <c r="C771" s="17"/>
      <c r="D771" s="17"/>
      <c r="E771" s="17"/>
      <c r="F771" s="17"/>
      <c r="G771" s="17"/>
      <c r="H771" s="18"/>
      <c r="I771" s="18"/>
      <c r="J771" s="18"/>
      <c r="K771" s="18"/>
      <c r="L771" s="18"/>
      <c r="M771" s="18"/>
      <c r="N771" s="18"/>
      <c r="O771" s="18"/>
      <c r="P771" s="18"/>
      <c r="Q771" s="18"/>
      <c r="R771" s="18"/>
      <c r="S771" s="18"/>
      <c r="T771" s="18"/>
      <c r="U771" s="18"/>
      <c r="V771" s="18"/>
      <c r="W771" s="18"/>
      <c r="X771" s="18"/>
      <c r="Y771" s="18"/>
      <c r="Z771" s="18"/>
    </row>
    <row r="772" spans="1:26" ht="14.25" customHeight="1">
      <c r="A772" s="18"/>
      <c r="B772" s="18"/>
      <c r="C772" s="17"/>
      <c r="D772" s="17"/>
      <c r="E772" s="17"/>
      <c r="F772" s="17"/>
      <c r="G772" s="17"/>
      <c r="H772" s="18"/>
      <c r="I772" s="18"/>
      <c r="J772" s="18"/>
      <c r="K772" s="18"/>
      <c r="L772" s="18"/>
      <c r="M772" s="18"/>
      <c r="N772" s="18"/>
      <c r="O772" s="18"/>
      <c r="P772" s="18"/>
      <c r="Q772" s="18"/>
      <c r="R772" s="18"/>
      <c r="S772" s="18"/>
      <c r="T772" s="18"/>
      <c r="U772" s="18"/>
      <c r="V772" s="18"/>
      <c r="W772" s="18"/>
      <c r="X772" s="18"/>
      <c r="Y772" s="18"/>
      <c r="Z772" s="18"/>
    </row>
    <row r="773" spans="1:26" ht="14.25" customHeight="1">
      <c r="A773" s="18"/>
      <c r="B773" s="18"/>
      <c r="C773" s="17"/>
      <c r="D773" s="17"/>
      <c r="E773" s="17"/>
      <c r="F773" s="17"/>
      <c r="G773" s="17"/>
      <c r="H773" s="18"/>
      <c r="I773" s="18"/>
      <c r="J773" s="18"/>
      <c r="K773" s="18"/>
      <c r="L773" s="18"/>
      <c r="M773" s="18"/>
      <c r="N773" s="18"/>
      <c r="O773" s="18"/>
      <c r="P773" s="18"/>
      <c r="Q773" s="18"/>
      <c r="R773" s="18"/>
      <c r="S773" s="18"/>
      <c r="T773" s="18"/>
      <c r="U773" s="18"/>
      <c r="V773" s="18"/>
      <c r="W773" s="18"/>
      <c r="X773" s="18"/>
      <c r="Y773" s="18"/>
      <c r="Z773" s="18"/>
    </row>
    <row r="774" spans="1:26" ht="14.25" customHeight="1">
      <c r="A774" s="18"/>
      <c r="B774" s="18"/>
      <c r="C774" s="17"/>
      <c r="D774" s="17"/>
      <c r="E774" s="17"/>
      <c r="F774" s="17"/>
      <c r="G774" s="17"/>
      <c r="H774" s="18"/>
      <c r="I774" s="18"/>
      <c r="J774" s="18"/>
      <c r="K774" s="18"/>
      <c r="L774" s="18"/>
      <c r="M774" s="18"/>
      <c r="N774" s="18"/>
      <c r="O774" s="18"/>
      <c r="P774" s="18"/>
      <c r="Q774" s="18"/>
      <c r="R774" s="18"/>
      <c r="S774" s="18"/>
      <c r="T774" s="18"/>
      <c r="U774" s="18"/>
      <c r="V774" s="18"/>
      <c r="W774" s="18"/>
      <c r="X774" s="18"/>
      <c r="Y774" s="18"/>
      <c r="Z774" s="18"/>
    </row>
    <row r="775" spans="1:26" ht="14.25" customHeight="1">
      <c r="A775" s="18"/>
      <c r="B775" s="18"/>
      <c r="C775" s="17"/>
      <c r="D775" s="17"/>
      <c r="E775" s="17"/>
      <c r="F775" s="17"/>
      <c r="G775" s="17"/>
      <c r="H775" s="18"/>
      <c r="I775" s="18"/>
      <c r="J775" s="18"/>
      <c r="K775" s="18"/>
      <c r="L775" s="18"/>
      <c r="M775" s="18"/>
      <c r="N775" s="18"/>
      <c r="O775" s="18"/>
      <c r="P775" s="18"/>
      <c r="Q775" s="18"/>
      <c r="R775" s="18"/>
      <c r="S775" s="18"/>
      <c r="T775" s="18"/>
      <c r="U775" s="18"/>
      <c r="V775" s="18"/>
      <c r="W775" s="18"/>
      <c r="X775" s="18"/>
      <c r="Y775" s="18"/>
      <c r="Z775" s="18"/>
    </row>
    <row r="776" spans="1:26" ht="14.25" customHeight="1">
      <c r="A776" s="18"/>
      <c r="B776" s="18"/>
      <c r="C776" s="17"/>
      <c r="D776" s="17"/>
      <c r="E776" s="17"/>
      <c r="F776" s="17"/>
      <c r="G776" s="17"/>
      <c r="H776" s="18"/>
      <c r="I776" s="18"/>
      <c r="J776" s="18"/>
      <c r="K776" s="18"/>
      <c r="L776" s="18"/>
      <c r="M776" s="18"/>
      <c r="N776" s="18"/>
      <c r="O776" s="18"/>
      <c r="P776" s="18"/>
      <c r="Q776" s="18"/>
      <c r="R776" s="18"/>
      <c r="S776" s="18"/>
      <c r="T776" s="18"/>
      <c r="U776" s="18"/>
      <c r="V776" s="18"/>
      <c r="W776" s="18"/>
      <c r="X776" s="18"/>
      <c r="Y776" s="18"/>
      <c r="Z776" s="18"/>
    </row>
    <row r="777" spans="1:26" ht="14.25" customHeight="1">
      <c r="A777" s="18"/>
      <c r="B777" s="18"/>
      <c r="C777" s="17"/>
      <c r="D777" s="17"/>
      <c r="E777" s="17"/>
      <c r="F777" s="17"/>
      <c r="G777" s="17"/>
      <c r="H777" s="18"/>
      <c r="I777" s="18"/>
      <c r="J777" s="18"/>
      <c r="K777" s="18"/>
      <c r="L777" s="18"/>
      <c r="M777" s="18"/>
      <c r="N777" s="18"/>
      <c r="O777" s="18"/>
      <c r="P777" s="18"/>
      <c r="Q777" s="18"/>
      <c r="R777" s="18"/>
      <c r="S777" s="18"/>
      <c r="T777" s="18"/>
      <c r="U777" s="18"/>
      <c r="V777" s="18"/>
      <c r="W777" s="18"/>
      <c r="X777" s="18"/>
      <c r="Y777" s="18"/>
      <c r="Z777" s="18"/>
    </row>
    <row r="778" spans="1:26" ht="14.25" customHeight="1">
      <c r="A778" s="18"/>
      <c r="B778" s="18"/>
      <c r="C778" s="17"/>
      <c r="D778" s="17"/>
      <c r="E778" s="17"/>
      <c r="F778" s="17"/>
      <c r="G778" s="17"/>
      <c r="H778" s="18"/>
      <c r="I778" s="18"/>
      <c r="J778" s="18"/>
      <c r="K778" s="18"/>
      <c r="L778" s="18"/>
      <c r="M778" s="18"/>
      <c r="N778" s="18"/>
      <c r="O778" s="18"/>
      <c r="P778" s="18"/>
      <c r="Q778" s="18"/>
      <c r="R778" s="18"/>
      <c r="S778" s="18"/>
      <c r="T778" s="18"/>
      <c r="U778" s="18"/>
      <c r="V778" s="18"/>
      <c r="W778" s="18"/>
      <c r="X778" s="18"/>
      <c r="Y778" s="18"/>
      <c r="Z778" s="18"/>
    </row>
    <row r="779" spans="1:26" ht="14.25" customHeight="1">
      <c r="A779" s="18"/>
      <c r="B779" s="18"/>
      <c r="C779" s="17"/>
      <c r="D779" s="17"/>
      <c r="E779" s="17"/>
      <c r="F779" s="17"/>
      <c r="G779" s="17"/>
      <c r="H779" s="18"/>
      <c r="I779" s="18"/>
      <c r="J779" s="18"/>
      <c r="K779" s="18"/>
      <c r="L779" s="18"/>
      <c r="M779" s="18"/>
      <c r="N779" s="18"/>
      <c r="O779" s="18"/>
      <c r="P779" s="18"/>
      <c r="Q779" s="18"/>
      <c r="R779" s="18"/>
      <c r="S779" s="18"/>
      <c r="T779" s="18"/>
      <c r="U779" s="18"/>
      <c r="V779" s="18"/>
      <c r="W779" s="18"/>
      <c r="X779" s="18"/>
      <c r="Y779" s="18"/>
      <c r="Z779" s="18"/>
    </row>
    <row r="780" spans="1:26" ht="14.25" customHeight="1">
      <c r="A780" s="18"/>
      <c r="B780" s="18"/>
      <c r="C780" s="17"/>
      <c r="D780" s="17"/>
      <c r="E780" s="17"/>
      <c r="F780" s="17"/>
      <c r="G780" s="17"/>
      <c r="H780" s="18"/>
      <c r="I780" s="18"/>
      <c r="J780" s="18"/>
      <c r="K780" s="18"/>
      <c r="L780" s="18"/>
      <c r="M780" s="18"/>
      <c r="N780" s="18"/>
      <c r="O780" s="18"/>
      <c r="P780" s="18"/>
      <c r="Q780" s="18"/>
      <c r="R780" s="18"/>
      <c r="S780" s="18"/>
      <c r="T780" s="18"/>
      <c r="U780" s="18"/>
      <c r="V780" s="18"/>
      <c r="W780" s="18"/>
      <c r="X780" s="18"/>
      <c r="Y780" s="18"/>
      <c r="Z780" s="18"/>
    </row>
    <row r="781" spans="1:26" ht="14.25" customHeight="1">
      <c r="A781" s="18"/>
      <c r="B781" s="18"/>
      <c r="C781" s="17"/>
      <c r="D781" s="17"/>
      <c r="E781" s="17"/>
      <c r="F781" s="17"/>
      <c r="G781" s="17"/>
      <c r="H781" s="18"/>
      <c r="I781" s="18"/>
      <c r="J781" s="18"/>
      <c r="K781" s="18"/>
      <c r="L781" s="18"/>
      <c r="M781" s="18"/>
      <c r="N781" s="18"/>
      <c r="O781" s="18"/>
      <c r="P781" s="18"/>
      <c r="Q781" s="18"/>
      <c r="R781" s="18"/>
      <c r="S781" s="18"/>
      <c r="T781" s="18"/>
      <c r="U781" s="18"/>
      <c r="V781" s="18"/>
      <c r="W781" s="18"/>
      <c r="X781" s="18"/>
      <c r="Y781" s="18"/>
      <c r="Z781" s="18"/>
    </row>
    <row r="782" spans="1:26" ht="14.25" customHeight="1">
      <c r="A782" s="18"/>
      <c r="B782" s="18"/>
      <c r="C782" s="17"/>
      <c r="D782" s="17"/>
      <c r="E782" s="17"/>
      <c r="F782" s="17"/>
      <c r="G782" s="17"/>
      <c r="H782" s="18"/>
      <c r="I782" s="18"/>
      <c r="J782" s="18"/>
      <c r="K782" s="18"/>
      <c r="L782" s="18"/>
      <c r="M782" s="18"/>
      <c r="N782" s="18"/>
      <c r="O782" s="18"/>
      <c r="P782" s="18"/>
      <c r="Q782" s="18"/>
      <c r="R782" s="18"/>
      <c r="S782" s="18"/>
      <c r="T782" s="18"/>
      <c r="U782" s="18"/>
      <c r="V782" s="18"/>
      <c r="W782" s="18"/>
      <c r="X782" s="18"/>
      <c r="Y782" s="18"/>
      <c r="Z782" s="18"/>
    </row>
    <row r="783" spans="1:26" ht="14.25" customHeight="1">
      <c r="A783" s="18"/>
      <c r="B783" s="18"/>
      <c r="C783" s="17"/>
      <c r="D783" s="17"/>
      <c r="E783" s="17"/>
      <c r="F783" s="17"/>
      <c r="G783" s="17"/>
      <c r="H783" s="18"/>
      <c r="I783" s="18"/>
      <c r="J783" s="18"/>
      <c r="K783" s="18"/>
      <c r="L783" s="18"/>
      <c r="M783" s="18"/>
      <c r="N783" s="18"/>
      <c r="O783" s="18"/>
      <c r="P783" s="18"/>
      <c r="Q783" s="18"/>
      <c r="R783" s="18"/>
      <c r="S783" s="18"/>
      <c r="T783" s="18"/>
      <c r="U783" s="18"/>
      <c r="V783" s="18"/>
      <c r="W783" s="18"/>
      <c r="X783" s="18"/>
      <c r="Y783" s="18"/>
      <c r="Z783" s="18"/>
    </row>
    <row r="784" spans="1:26" ht="14.25" customHeight="1">
      <c r="A784" s="18"/>
      <c r="B784" s="18"/>
      <c r="C784" s="17"/>
      <c r="D784" s="17"/>
      <c r="E784" s="17"/>
      <c r="F784" s="17"/>
      <c r="G784" s="17"/>
      <c r="H784" s="18"/>
      <c r="I784" s="18"/>
      <c r="J784" s="18"/>
      <c r="K784" s="18"/>
      <c r="L784" s="18"/>
      <c r="M784" s="18"/>
      <c r="N784" s="18"/>
      <c r="O784" s="18"/>
      <c r="P784" s="18"/>
      <c r="Q784" s="18"/>
      <c r="R784" s="18"/>
      <c r="S784" s="18"/>
      <c r="T784" s="18"/>
      <c r="U784" s="18"/>
      <c r="V784" s="18"/>
      <c r="W784" s="18"/>
      <c r="X784" s="18"/>
      <c r="Y784" s="18"/>
      <c r="Z784" s="18"/>
    </row>
    <row r="785" spans="1:26" ht="14.25" customHeight="1">
      <c r="A785" s="18"/>
      <c r="B785" s="18"/>
      <c r="C785" s="17"/>
      <c r="D785" s="17"/>
      <c r="E785" s="17"/>
      <c r="F785" s="17"/>
      <c r="G785" s="17"/>
      <c r="H785" s="18"/>
      <c r="I785" s="18"/>
      <c r="J785" s="18"/>
      <c r="K785" s="18"/>
      <c r="L785" s="18"/>
      <c r="M785" s="18"/>
      <c r="N785" s="18"/>
      <c r="O785" s="18"/>
      <c r="P785" s="18"/>
      <c r="Q785" s="18"/>
      <c r="R785" s="18"/>
      <c r="S785" s="18"/>
      <c r="T785" s="18"/>
      <c r="U785" s="18"/>
      <c r="V785" s="18"/>
      <c r="W785" s="18"/>
      <c r="X785" s="18"/>
      <c r="Y785" s="18"/>
      <c r="Z785" s="18"/>
    </row>
    <row r="786" spans="1:26" ht="14.25" customHeight="1">
      <c r="A786" s="18"/>
      <c r="B786" s="18"/>
      <c r="C786" s="17"/>
      <c r="D786" s="17"/>
      <c r="E786" s="17"/>
      <c r="F786" s="17"/>
      <c r="G786" s="17"/>
      <c r="H786" s="18"/>
      <c r="I786" s="18"/>
      <c r="J786" s="18"/>
      <c r="K786" s="18"/>
      <c r="L786" s="18"/>
      <c r="M786" s="18"/>
      <c r="N786" s="18"/>
      <c r="O786" s="18"/>
      <c r="P786" s="18"/>
      <c r="Q786" s="18"/>
      <c r="R786" s="18"/>
      <c r="S786" s="18"/>
      <c r="T786" s="18"/>
      <c r="U786" s="18"/>
      <c r="V786" s="18"/>
      <c r="W786" s="18"/>
      <c r="X786" s="18"/>
      <c r="Y786" s="18"/>
      <c r="Z786" s="18"/>
    </row>
    <row r="787" spans="1:26" ht="14.25" customHeight="1">
      <c r="A787" s="18"/>
      <c r="B787" s="18"/>
      <c r="C787" s="17"/>
      <c r="D787" s="17"/>
      <c r="E787" s="17"/>
      <c r="F787" s="17"/>
      <c r="G787" s="17"/>
      <c r="H787" s="18"/>
      <c r="I787" s="18"/>
      <c r="J787" s="18"/>
      <c r="K787" s="18"/>
      <c r="L787" s="18"/>
      <c r="M787" s="18"/>
      <c r="N787" s="18"/>
      <c r="O787" s="18"/>
      <c r="P787" s="18"/>
      <c r="Q787" s="18"/>
      <c r="R787" s="18"/>
      <c r="S787" s="18"/>
      <c r="T787" s="18"/>
      <c r="U787" s="18"/>
      <c r="V787" s="18"/>
      <c r="W787" s="18"/>
      <c r="X787" s="18"/>
      <c r="Y787" s="18"/>
      <c r="Z787" s="18"/>
    </row>
    <row r="788" spans="1:26" ht="14.25" customHeight="1">
      <c r="A788" s="18"/>
      <c r="B788" s="18"/>
      <c r="C788" s="17"/>
      <c r="D788" s="17"/>
      <c r="E788" s="17"/>
      <c r="F788" s="17"/>
      <c r="G788" s="17"/>
      <c r="H788" s="18"/>
      <c r="I788" s="18"/>
      <c r="J788" s="18"/>
      <c r="K788" s="18"/>
      <c r="L788" s="18"/>
      <c r="M788" s="18"/>
      <c r="N788" s="18"/>
      <c r="O788" s="18"/>
      <c r="P788" s="18"/>
      <c r="Q788" s="18"/>
      <c r="R788" s="18"/>
      <c r="S788" s="18"/>
      <c r="T788" s="18"/>
      <c r="U788" s="18"/>
      <c r="V788" s="18"/>
      <c r="W788" s="18"/>
      <c r="X788" s="18"/>
      <c r="Y788" s="18"/>
      <c r="Z788" s="18"/>
    </row>
    <row r="789" spans="1:26" ht="14.25" customHeight="1">
      <c r="A789" s="18"/>
      <c r="B789" s="18"/>
      <c r="C789" s="17"/>
      <c r="D789" s="17"/>
      <c r="E789" s="17"/>
      <c r="F789" s="17"/>
      <c r="G789" s="17"/>
      <c r="H789" s="18"/>
      <c r="I789" s="18"/>
      <c r="J789" s="18"/>
      <c r="K789" s="18"/>
      <c r="L789" s="18"/>
      <c r="M789" s="18"/>
      <c r="N789" s="18"/>
      <c r="O789" s="18"/>
      <c r="P789" s="18"/>
      <c r="Q789" s="18"/>
      <c r="R789" s="18"/>
      <c r="S789" s="18"/>
      <c r="T789" s="18"/>
      <c r="U789" s="18"/>
      <c r="V789" s="18"/>
      <c r="W789" s="18"/>
      <c r="X789" s="18"/>
      <c r="Y789" s="18"/>
      <c r="Z789" s="18"/>
    </row>
    <row r="790" spans="1:26" ht="14.25" customHeight="1">
      <c r="A790" s="18"/>
      <c r="B790" s="18"/>
      <c r="C790" s="17"/>
      <c r="D790" s="17"/>
      <c r="E790" s="17"/>
      <c r="F790" s="17"/>
      <c r="G790" s="17"/>
      <c r="H790" s="18"/>
      <c r="I790" s="18"/>
      <c r="J790" s="18"/>
      <c r="K790" s="18"/>
      <c r="L790" s="18"/>
      <c r="M790" s="18"/>
      <c r="N790" s="18"/>
      <c r="O790" s="18"/>
      <c r="P790" s="18"/>
      <c r="Q790" s="18"/>
      <c r="R790" s="18"/>
      <c r="S790" s="18"/>
      <c r="T790" s="18"/>
      <c r="U790" s="18"/>
      <c r="V790" s="18"/>
      <c r="W790" s="18"/>
      <c r="X790" s="18"/>
      <c r="Y790" s="18"/>
      <c r="Z790" s="18"/>
    </row>
    <row r="791" spans="1:26" ht="14.25" customHeight="1">
      <c r="A791" s="18"/>
      <c r="B791" s="18"/>
      <c r="C791" s="17"/>
      <c r="D791" s="17"/>
      <c r="E791" s="17"/>
      <c r="F791" s="17"/>
      <c r="G791" s="17"/>
      <c r="H791" s="18"/>
      <c r="I791" s="18"/>
      <c r="J791" s="18"/>
      <c r="K791" s="18"/>
      <c r="L791" s="18"/>
      <c r="M791" s="18"/>
      <c r="N791" s="18"/>
      <c r="O791" s="18"/>
      <c r="P791" s="18"/>
      <c r="Q791" s="18"/>
      <c r="R791" s="18"/>
      <c r="S791" s="18"/>
      <c r="T791" s="18"/>
      <c r="U791" s="18"/>
      <c r="V791" s="18"/>
      <c r="W791" s="18"/>
      <c r="X791" s="18"/>
      <c r="Y791" s="18"/>
      <c r="Z791" s="18"/>
    </row>
    <row r="792" spans="1:26" ht="14.25" customHeight="1">
      <c r="A792" s="18"/>
      <c r="B792" s="18"/>
      <c r="C792" s="17"/>
      <c r="D792" s="17"/>
      <c r="E792" s="17"/>
      <c r="F792" s="17"/>
      <c r="G792" s="17"/>
      <c r="H792" s="18"/>
      <c r="I792" s="18"/>
      <c r="J792" s="18"/>
      <c r="K792" s="18"/>
      <c r="L792" s="18"/>
      <c r="M792" s="18"/>
      <c r="N792" s="18"/>
      <c r="O792" s="18"/>
      <c r="P792" s="18"/>
      <c r="Q792" s="18"/>
      <c r="R792" s="18"/>
      <c r="S792" s="18"/>
      <c r="T792" s="18"/>
      <c r="U792" s="18"/>
      <c r="V792" s="18"/>
      <c r="W792" s="18"/>
      <c r="X792" s="18"/>
      <c r="Y792" s="18"/>
      <c r="Z792" s="18"/>
    </row>
    <row r="793" spans="1:26" ht="14.25" customHeight="1">
      <c r="A793" s="18"/>
      <c r="B793" s="18"/>
      <c r="C793" s="17"/>
      <c r="D793" s="17"/>
      <c r="E793" s="17"/>
      <c r="F793" s="17"/>
      <c r="G793" s="17"/>
      <c r="H793" s="18"/>
      <c r="I793" s="18"/>
      <c r="J793" s="18"/>
      <c r="K793" s="18"/>
      <c r="L793" s="18"/>
      <c r="M793" s="18"/>
      <c r="N793" s="18"/>
      <c r="O793" s="18"/>
      <c r="P793" s="18"/>
      <c r="Q793" s="18"/>
      <c r="R793" s="18"/>
      <c r="S793" s="18"/>
      <c r="T793" s="18"/>
      <c r="U793" s="18"/>
      <c r="V793" s="18"/>
      <c r="W793" s="18"/>
      <c r="X793" s="18"/>
      <c r="Y793" s="18"/>
      <c r="Z793" s="18"/>
    </row>
    <row r="794" spans="1:26" ht="14.25" customHeight="1">
      <c r="A794" s="18"/>
      <c r="B794" s="18"/>
      <c r="C794" s="17"/>
      <c r="D794" s="17"/>
      <c r="E794" s="17"/>
      <c r="F794" s="17"/>
      <c r="G794" s="17"/>
      <c r="H794" s="18"/>
      <c r="I794" s="18"/>
      <c r="J794" s="18"/>
      <c r="K794" s="18"/>
      <c r="L794" s="18"/>
      <c r="M794" s="18"/>
      <c r="N794" s="18"/>
      <c r="O794" s="18"/>
      <c r="P794" s="18"/>
      <c r="Q794" s="18"/>
      <c r="R794" s="18"/>
      <c r="S794" s="18"/>
      <c r="T794" s="18"/>
      <c r="U794" s="18"/>
      <c r="V794" s="18"/>
      <c r="W794" s="18"/>
      <c r="X794" s="18"/>
      <c r="Y794" s="18"/>
      <c r="Z794" s="18"/>
    </row>
    <row r="795" spans="1:26" ht="14.25" customHeight="1">
      <c r="A795" s="18"/>
      <c r="B795" s="18"/>
      <c r="C795" s="17"/>
      <c r="D795" s="17"/>
      <c r="E795" s="17"/>
      <c r="F795" s="17"/>
      <c r="G795" s="17"/>
      <c r="H795" s="18"/>
      <c r="I795" s="18"/>
      <c r="J795" s="18"/>
      <c r="K795" s="18"/>
      <c r="L795" s="18"/>
      <c r="M795" s="18"/>
      <c r="N795" s="18"/>
      <c r="O795" s="18"/>
      <c r="P795" s="18"/>
      <c r="Q795" s="18"/>
      <c r="R795" s="18"/>
      <c r="S795" s="18"/>
      <c r="T795" s="18"/>
      <c r="U795" s="18"/>
      <c r="V795" s="18"/>
      <c r="W795" s="18"/>
      <c r="X795" s="18"/>
      <c r="Y795" s="18"/>
      <c r="Z795" s="18"/>
    </row>
    <row r="796" spans="1:26" ht="14.25" customHeight="1">
      <c r="A796" s="18"/>
      <c r="B796" s="18"/>
      <c r="C796" s="17"/>
      <c r="D796" s="17"/>
      <c r="E796" s="17"/>
      <c r="F796" s="17"/>
      <c r="G796" s="17"/>
      <c r="H796" s="18"/>
      <c r="I796" s="18"/>
      <c r="J796" s="18"/>
      <c r="K796" s="18"/>
      <c r="L796" s="18"/>
      <c r="M796" s="18"/>
      <c r="N796" s="18"/>
      <c r="O796" s="18"/>
      <c r="P796" s="18"/>
      <c r="Q796" s="18"/>
      <c r="R796" s="18"/>
      <c r="S796" s="18"/>
      <c r="T796" s="18"/>
      <c r="U796" s="18"/>
      <c r="V796" s="18"/>
      <c r="W796" s="18"/>
      <c r="X796" s="18"/>
      <c r="Y796" s="18"/>
      <c r="Z796" s="18"/>
    </row>
    <row r="797" spans="1:26" ht="14.25" customHeight="1">
      <c r="A797" s="18"/>
      <c r="B797" s="18"/>
      <c r="C797" s="17"/>
      <c r="D797" s="17"/>
      <c r="E797" s="17"/>
      <c r="F797" s="17"/>
      <c r="G797" s="17"/>
      <c r="H797" s="18"/>
      <c r="I797" s="18"/>
      <c r="J797" s="18"/>
      <c r="K797" s="18"/>
      <c r="L797" s="18"/>
      <c r="M797" s="18"/>
      <c r="N797" s="18"/>
      <c r="O797" s="18"/>
      <c r="P797" s="18"/>
      <c r="Q797" s="18"/>
      <c r="R797" s="18"/>
      <c r="S797" s="18"/>
      <c r="T797" s="18"/>
      <c r="U797" s="18"/>
      <c r="V797" s="18"/>
      <c r="W797" s="18"/>
      <c r="X797" s="18"/>
      <c r="Y797" s="18"/>
      <c r="Z797" s="18"/>
    </row>
    <row r="798" spans="1:26" ht="14.25" customHeight="1">
      <c r="A798" s="18"/>
      <c r="B798" s="18"/>
      <c r="C798" s="17"/>
      <c r="D798" s="17"/>
      <c r="E798" s="17"/>
      <c r="F798" s="17"/>
      <c r="G798" s="17"/>
      <c r="H798" s="18"/>
      <c r="I798" s="18"/>
      <c r="J798" s="18"/>
      <c r="K798" s="18"/>
      <c r="L798" s="18"/>
      <c r="M798" s="18"/>
      <c r="N798" s="18"/>
      <c r="O798" s="18"/>
      <c r="P798" s="18"/>
      <c r="Q798" s="18"/>
      <c r="R798" s="18"/>
      <c r="S798" s="18"/>
      <c r="T798" s="18"/>
      <c r="U798" s="18"/>
      <c r="V798" s="18"/>
      <c r="W798" s="18"/>
      <c r="X798" s="18"/>
      <c r="Y798" s="18"/>
      <c r="Z798" s="18"/>
    </row>
    <row r="799" spans="1:26" ht="14.25" customHeight="1">
      <c r="A799" s="18"/>
      <c r="B799" s="18"/>
      <c r="C799" s="17"/>
      <c r="D799" s="17"/>
      <c r="E799" s="17"/>
      <c r="F799" s="17"/>
      <c r="G799" s="17"/>
      <c r="H799" s="18"/>
      <c r="I799" s="18"/>
      <c r="J799" s="18"/>
      <c r="K799" s="18"/>
      <c r="L799" s="18"/>
      <c r="M799" s="18"/>
      <c r="N799" s="18"/>
      <c r="O799" s="18"/>
      <c r="P799" s="18"/>
      <c r="Q799" s="18"/>
      <c r="R799" s="18"/>
      <c r="S799" s="18"/>
      <c r="T799" s="18"/>
      <c r="U799" s="18"/>
      <c r="V799" s="18"/>
      <c r="W799" s="18"/>
      <c r="X799" s="18"/>
      <c r="Y799" s="18"/>
      <c r="Z799" s="18"/>
    </row>
    <row r="800" spans="1:26" ht="14.25" customHeight="1">
      <c r="A800" s="18"/>
      <c r="B800" s="18"/>
      <c r="C800" s="17"/>
      <c r="D800" s="17"/>
      <c r="E800" s="17"/>
      <c r="F800" s="17"/>
      <c r="G800" s="17"/>
      <c r="H800" s="18"/>
      <c r="I800" s="18"/>
      <c r="J800" s="18"/>
      <c r="K800" s="18"/>
      <c r="L800" s="18"/>
      <c r="M800" s="18"/>
      <c r="N800" s="18"/>
      <c r="O800" s="18"/>
      <c r="P800" s="18"/>
      <c r="Q800" s="18"/>
      <c r="R800" s="18"/>
      <c r="S800" s="18"/>
      <c r="T800" s="18"/>
      <c r="U800" s="18"/>
      <c r="V800" s="18"/>
      <c r="W800" s="18"/>
      <c r="X800" s="18"/>
      <c r="Y800" s="18"/>
      <c r="Z800" s="18"/>
    </row>
    <row r="801" spans="1:26" ht="14.25" customHeight="1">
      <c r="A801" s="18"/>
      <c r="B801" s="18"/>
      <c r="C801" s="17"/>
      <c r="D801" s="17"/>
      <c r="E801" s="17"/>
      <c r="F801" s="17"/>
      <c r="G801" s="17"/>
      <c r="H801" s="18"/>
      <c r="I801" s="18"/>
      <c r="J801" s="18"/>
      <c r="K801" s="18"/>
      <c r="L801" s="18"/>
      <c r="M801" s="18"/>
      <c r="N801" s="18"/>
      <c r="O801" s="18"/>
      <c r="P801" s="18"/>
      <c r="Q801" s="18"/>
      <c r="R801" s="18"/>
      <c r="S801" s="18"/>
      <c r="T801" s="18"/>
      <c r="U801" s="18"/>
      <c r="V801" s="18"/>
      <c r="W801" s="18"/>
      <c r="X801" s="18"/>
      <c r="Y801" s="18"/>
      <c r="Z801" s="18"/>
    </row>
    <row r="802" spans="1:26" ht="14.25" customHeight="1">
      <c r="A802" s="18"/>
      <c r="B802" s="18"/>
      <c r="C802" s="17"/>
      <c r="D802" s="17"/>
      <c r="E802" s="17"/>
      <c r="F802" s="17"/>
      <c r="G802" s="17"/>
      <c r="H802" s="18"/>
      <c r="I802" s="18"/>
      <c r="J802" s="18"/>
      <c r="K802" s="18"/>
      <c r="L802" s="18"/>
      <c r="M802" s="18"/>
      <c r="N802" s="18"/>
      <c r="O802" s="18"/>
      <c r="P802" s="18"/>
      <c r="Q802" s="18"/>
      <c r="R802" s="18"/>
      <c r="S802" s="18"/>
      <c r="T802" s="18"/>
      <c r="U802" s="18"/>
      <c r="V802" s="18"/>
      <c r="W802" s="18"/>
      <c r="X802" s="18"/>
      <c r="Y802" s="18"/>
      <c r="Z802" s="18"/>
    </row>
    <row r="803" spans="1:26" ht="14.25" customHeight="1">
      <c r="A803" s="18"/>
      <c r="B803" s="18"/>
      <c r="C803" s="17"/>
      <c r="D803" s="17"/>
      <c r="E803" s="17"/>
      <c r="F803" s="17"/>
      <c r="G803" s="17"/>
      <c r="H803" s="18"/>
      <c r="I803" s="18"/>
      <c r="J803" s="18"/>
      <c r="K803" s="18"/>
      <c r="L803" s="18"/>
      <c r="M803" s="18"/>
      <c r="N803" s="18"/>
      <c r="O803" s="18"/>
      <c r="P803" s="18"/>
      <c r="Q803" s="18"/>
      <c r="R803" s="18"/>
      <c r="S803" s="18"/>
      <c r="T803" s="18"/>
      <c r="U803" s="18"/>
      <c r="V803" s="18"/>
      <c r="W803" s="18"/>
      <c r="X803" s="18"/>
      <c r="Y803" s="18"/>
      <c r="Z803" s="18"/>
    </row>
    <row r="804" spans="1:26" ht="14.25" customHeight="1">
      <c r="A804" s="18"/>
      <c r="B804" s="18"/>
      <c r="C804" s="17"/>
      <c r="D804" s="17"/>
      <c r="E804" s="17"/>
      <c r="F804" s="17"/>
      <c r="G804" s="17"/>
      <c r="H804" s="18"/>
      <c r="I804" s="18"/>
      <c r="J804" s="18"/>
      <c r="K804" s="18"/>
      <c r="L804" s="18"/>
      <c r="M804" s="18"/>
      <c r="N804" s="18"/>
      <c r="O804" s="18"/>
      <c r="P804" s="18"/>
      <c r="Q804" s="18"/>
      <c r="R804" s="18"/>
      <c r="S804" s="18"/>
      <c r="T804" s="18"/>
      <c r="U804" s="18"/>
      <c r="V804" s="18"/>
      <c r="W804" s="18"/>
      <c r="X804" s="18"/>
      <c r="Y804" s="18"/>
      <c r="Z804" s="18"/>
    </row>
    <row r="805" spans="1:26" ht="14.25" customHeight="1">
      <c r="A805" s="18"/>
      <c r="B805" s="18"/>
      <c r="C805" s="17"/>
      <c r="D805" s="17"/>
      <c r="E805" s="17"/>
      <c r="F805" s="17"/>
      <c r="G805" s="17"/>
      <c r="H805" s="18"/>
      <c r="I805" s="18"/>
      <c r="J805" s="18"/>
      <c r="K805" s="18"/>
      <c r="L805" s="18"/>
      <c r="M805" s="18"/>
      <c r="N805" s="18"/>
      <c r="O805" s="18"/>
      <c r="P805" s="18"/>
      <c r="Q805" s="18"/>
      <c r="R805" s="18"/>
      <c r="S805" s="18"/>
      <c r="T805" s="18"/>
      <c r="U805" s="18"/>
      <c r="V805" s="18"/>
      <c r="W805" s="18"/>
      <c r="X805" s="18"/>
      <c r="Y805" s="18"/>
      <c r="Z805" s="18"/>
    </row>
    <row r="806" spans="1:26" ht="14.25" customHeight="1">
      <c r="A806" s="18"/>
      <c r="B806" s="18"/>
      <c r="C806" s="17"/>
      <c r="D806" s="17"/>
      <c r="E806" s="17"/>
      <c r="F806" s="17"/>
      <c r="G806" s="17"/>
      <c r="H806" s="18"/>
      <c r="I806" s="18"/>
      <c r="J806" s="18"/>
      <c r="K806" s="18"/>
      <c r="L806" s="18"/>
      <c r="M806" s="18"/>
      <c r="N806" s="18"/>
      <c r="O806" s="18"/>
      <c r="P806" s="18"/>
      <c r="Q806" s="18"/>
      <c r="R806" s="18"/>
      <c r="S806" s="18"/>
      <c r="T806" s="18"/>
      <c r="U806" s="18"/>
      <c r="V806" s="18"/>
      <c r="W806" s="18"/>
      <c r="X806" s="18"/>
      <c r="Y806" s="18"/>
      <c r="Z806" s="18"/>
    </row>
    <row r="807" spans="1:26" ht="14.25" customHeight="1">
      <c r="A807" s="18"/>
      <c r="B807" s="18"/>
      <c r="C807" s="17"/>
      <c r="D807" s="17"/>
      <c r="E807" s="17"/>
      <c r="F807" s="17"/>
      <c r="G807" s="17"/>
      <c r="H807" s="18"/>
      <c r="I807" s="18"/>
      <c r="J807" s="18"/>
      <c r="K807" s="18"/>
      <c r="L807" s="18"/>
      <c r="M807" s="18"/>
      <c r="N807" s="18"/>
      <c r="O807" s="18"/>
      <c r="P807" s="18"/>
      <c r="Q807" s="18"/>
      <c r="R807" s="18"/>
      <c r="S807" s="18"/>
      <c r="T807" s="18"/>
      <c r="U807" s="18"/>
      <c r="V807" s="18"/>
      <c r="W807" s="18"/>
      <c r="X807" s="18"/>
      <c r="Y807" s="18"/>
      <c r="Z807" s="18"/>
    </row>
    <row r="808" spans="1:26" ht="14.25" customHeight="1">
      <c r="A808" s="18"/>
      <c r="B808" s="18"/>
      <c r="C808" s="17"/>
      <c r="D808" s="17"/>
      <c r="E808" s="17"/>
      <c r="F808" s="17"/>
      <c r="G808" s="17"/>
      <c r="H808" s="18"/>
      <c r="I808" s="18"/>
      <c r="J808" s="18"/>
      <c r="K808" s="18"/>
      <c r="L808" s="18"/>
      <c r="M808" s="18"/>
      <c r="N808" s="18"/>
      <c r="O808" s="18"/>
      <c r="P808" s="18"/>
      <c r="Q808" s="18"/>
      <c r="R808" s="18"/>
      <c r="S808" s="18"/>
      <c r="T808" s="18"/>
      <c r="U808" s="18"/>
      <c r="V808" s="18"/>
      <c r="W808" s="18"/>
      <c r="X808" s="18"/>
      <c r="Y808" s="18"/>
      <c r="Z808" s="18"/>
    </row>
    <row r="809" spans="1:26" ht="14.25" customHeight="1">
      <c r="A809" s="18"/>
      <c r="B809" s="18"/>
      <c r="C809" s="17"/>
      <c r="D809" s="17"/>
      <c r="E809" s="17"/>
      <c r="F809" s="17"/>
      <c r="G809" s="17"/>
      <c r="H809" s="18"/>
      <c r="I809" s="18"/>
      <c r="J809" s="18"/>
      <c r="K809" s="18"/>
      <c r="L809" s="18"/>
      <c r="M809" s="18"/>
      <c r="N809" s="18"/>
      <c r="O809" s="18"/>
      <c r="P809" s="18"/>
      <c r="Q809" s="18"/>
      <c r="R809" s="18"/>
      <c r="S809" s="18"/>
      <c r="T809" s="18"/>
      <c r="U809" s="18"/>
      <c r="V809" s="18"/>
      <c r="W809" s="18"/>
      <c r="X809" s="18"/>
      <c r="Y809" s="18"/>
      <c r="Z809" s="18"/>
    </row>
    <row r="810" spans="1:26" ht="14.25" customHeight="1">
      <c r="A810" s="18"/>
      <c r="B810" s="18"/>
      <c r="C810" s="17"/>
      <c r="D810" s="17"/>
      <c r="E810" s="17"/>
      <c r="F810" s="17"/>
      <c r="G810" s="17"/>
      <c r="H810" s="18"/>
      <c r="I810" s="18"/>
      <c r="J810" s="18"/>
      <c r="K810" s="18"/>
      <c r="L810" s="18"/>
      <c r="M810" s="18"/>
      <c r="N810" s="18"/>
      <c r="O810" s="18"/>
      <c r="P810" s="18"/>
      <c r="Q810" s="18"/>
      <c r="R810" s="18"/>
      <c r="S810" s="18"/>
      <c r="T810" s="18"/>
      <c r="U810" s="18"/>
      <c r="V810" s="18"/>
      <c r="W810" s="18"/>
      <c r="X810" s="18"/>
      <c r="Y810" s="18"/>
      <c r="Z810" s="18"/>
    </row>
    <row r="811" spans="1:26" ht="14.25" customHeight="1">
      <c r="A811" s="18"/>
      <c r="B811" s="18"/>
      <c r="C811" s="17"/>
      <c r="D811" s="17"/>
      <c r="E811" s="17"/>
      <c r="F811" s="17"/>
      <c r="G811" s="17"/>
      <c r="H811" s="18"/>
      <c r="I811" s="18"/>
      <c r="J811" s="18"/>
      <c r="K811" s="18"/>
      <c r="L811" s="18"/>
      <c r="M811" s="18"/>
      <c r="N811" s="18"/>
      <c r="O811" s="18"/>
      <c r="P811" s="18"/>
      <c r="Q811" s="18"/>
      <c r="R811" s="18"/>
      <c r="S811" s="18"/>
      <c r="T811" s="18"/>
      <c r="U811" s="18"/>
      <c r="V811" s="18"/>
      <c r="W811" s="18"/>
      <c r="X811" s="18"/>
      <c r="Y811" s="18"/>
      <c r="Z811" s="18"/>
    </row>
    <row r="812" spans="1:26" ht="14.25" customHeight="1">
      <c r="A812" s="18"/>
      <c r="B812" s="18"/>
      <c r="C812" s="17"/>
      <c r="D812" s="17"/>
      <c r="E812" s="17"/>
      <c r="F812" s="17"/>
      <c r="G812" s="17"/>
      <c r="H812" s="18"/>
      <c r="I812" s="18"/>
      <c r="J812" s="18"/>
      <c r="K812" s="18"/>
      <c r="L812" s="18"/>
      <c r="M812" s="18"/>
      <c r="N812" s="18"/>
      <c r="O812" s="18"/>
      <c r="P812" s="18"/>
      <c r="Q812" s="18"/>
      <c r="R812" s="18"/>
      <c r="S812" s="18"/>
      <c r="T812" s="18"/>
      <c r="U812" s="18"/>
      <c r="V812" s="18"/>
      <c r="W812" s="18"/>
      <c r="X812" s="18"/>
      <c r="Y812" s="18"/>
      <c r="Z812" s="18"/>
    </row>
    <row r="813" spans="1:26" ht="14.25" customHeight="1">
      <c r="A813" s="18"/>
      <c r="B813" s="18"/>
      <c r="C813" s="17"/>
      <c r="D813" s="17"/>
      <c r="E813" s="17"/>
      <c r="F813" s="17"/>
      <c r="G813" s="17"/>
      <c r="H813" s="18"/>
      <c r="I813" s="18"/>
      <c r="J813" s="18"/>
      <c r="K813" s="18"/>
      <c r="L813" s="18"/>
      <c r="M813" s="18"/>
      <c r="N813" s="18"/>
      <c r="O813" s="18"/>
      <c r="P813" s="18"/>
      <c r="Q813" s="18"/>
      <c r="R813" s="18"/>
      <c r="S813" s="18"/>
      <c r="T813" s="18"/>
      <c r="U813" s="18"/>
      <c r="V813" s="18"/>
      <c r="W813" s="18"/>
      <c r="X813" s="18"/>
      <c r="Y813" s="18"/>
      <c r="Z813" s="18"/>
    </row>
    <row r="814" spans="1:26" ht="14.25" customHeight="1">
      <c r="A814" s="18"/>
      <c r="B814" s="18"/>
      <c r="C814" s="17"/>
      <c r="D814" s="17"/>
      <c r="E814" s="17"/>
      <c r="F814" s="17"/>
      <c r="G814" s="17"/>
      <c r="H814" s="18"/>
      <c r="I814" s="18"/>
      <c r="J814" s="18"/>
      <c r="K814" s="18"/>
      <c r="L814" s="18"/>
      <c r="M814" s="18"/>
      <c r="N814" s="18"/>
      <c r="O814" s="18"/>
      <c r="P814" s="18"/>
      <c r="Q814" s="18"/>
      <c r="R814" s="18"/>
      <c r="S814" s="18"/>
      <c r="T814" s="18"/>
      <c r="U814" s="18"/>
      <c r="V814" s="18"/>
      <c r="W814" s="18"/>
      <c r="X814" s="18"/>
      <c r="Y814" s="18"/>
      <c r="Z814" s="18"/>
    </row>
    <row r="815" spans="1:26" ht="14.25" customHeight="1">
      <c r="A815" s="18"/>
      <c r="B815" s="18"/>
      <c r="C815" s="17"/>
      <c r="D815" s="17"/>
      <c r="E815" s="17"/>
      <c r="F815" s="17"/>
      <c r="G815" s="17"/>
      <c r="H815" s="18"/>
      <c r="I815" s="18"/>
      <c r="J815" s="18"/>
      <c r="K815" s="18"/>
      <c r="L815" s="18"/>
      <c r="M815" s="18"/>
      <c r="N815" s="18"/>
      <c r="O815" s="18"/>
      <c r="P815" s="18"/>
      <c r="Q815" s="18"/>
      <c r="R815" s="18"/>
      <c r="S815" s="18"/>
      <c r="T815" s="18"/>
      <c r="U815" s="18"/>
      <c r="V815" s="18"/>
      <c r="W815" s="18"/>
      <c r="X815" s="18"/>
      <c r="Y815" s="18"/>
      <c r="Z815" s="18"/>
    </row>
    <row r="816" spans="1:26" ht="14.25" customHeight="1">
      <c r="A816" s="18"/>
      <c r="B816" s="18"/>
      <c r="C816" s="17"/>
      <c r="D816" s="17"/>
      <c r="E816" s="17"/>
      <c r="F816" s="17"/>
      <c r="G816" s="17"/>
      <c r="H816" s="18"/>
      <c r="I816" s="18"/>
      <c r="J816" s="18"/>
      <c r="K816" s="18"/>
      <c r="L816" s="18"/>
      <c r="M816" s="18"/>
      <c r="N816" s="18"/>
      <c r="O816" s="18"/>
      <c r="P816" s="18"/>
      <c r="Q816" s="18"/>
      <c r="R816" s="18"/>
      <c r="S816" s="18"/>
      <c r="T816" s="18"/>
      <c r="U816" s="18"/>
      <c r="V816" s="18"/>
      <c r="W816" s="18"/>
      <c r="X816" s="18"/>
      <c r="Y816" s="18"/>
      <c r="Z816" s="18"/>
    </row>
    <row r="817" spans="1:26" ht="14.25" customHeight="1">
      <c r="A817" s="18"/>
      <c r="B817" s="18"/>
      <c r="C817" s="17"/>
      <c r="D817" s="17"/>
      <c r="E817" s="17"/>
      <c r="F817" s="17"/>
      <c r="G817" s="17"/>
      <c r="H817" s="18"/>
      <c r="I817" s="18"/>
      <c r="J817" s="18"/>
      <c r="K817" s="18"/>
      <c r="L817" s="18"/>
      <c r="M817" s="18"/>
      <c r="N817" s="18"/>
      <c r="O817" s="18"/>
      <c r="P817" s="18"/>
      <c r="Q817" s="18"/>
      <c r="R817" s="18"/>
      <c r="S817" s="18"/>
      <c r="T817" s="18"/>
      <c r="U817" s="18"/>
      <c r="V817" s="18"/>
      <c r="W817" s="18"/>
      <c r="X817" s="18"/>
      <c r="Y817" s="18"/>
      <c r="Z817" s="18"/>
    </row>
    <row r="818" spans="1:26" ht="14.25" customHeight="1">
      <c r="A818" s="18"/>
      <c r="B818" s="18"/>
      <c r="C818" s="17"/>
      <c r="D818" s="17"/>
      <c r="E818" s="17"/>
      <c r="F818" s="17"/>
      <c r="G818" s="17"/>
      <c r="H818" s="18"/>
      <c r="I818" s="18"/>
      <c r="J818" s="18"/>
      <c r="K818" s="18"/>
      <c r="L818" s="18"/>
      <c r="M818" s="18"/>
      <c r="N818" s="18"/>
      <c r="O818" s="18"/>
      <c r="P818" s="18"/>
      <c r="Q818" s="18"/>
      <c r="R818" s="18"/>
      <c r="S818" s="18"/>
      <c r="T818" s="18"/>
      <c r="U818" s="18"/>
      <c r="V818" s="18"/>
      <c r="W818" s="18"/>
      <c r="X818" s="18"/>
      <c r="Y818" s="18"/>
      <c r="Z818" s="18"/>
    </row>
    <row r="819" spans="1:26" ht="14.25" customHeight="1">
      <c r="A819" s="18"/>
      <c r="B819" s="18"/>
      <c r="C819" s="17"/>
      <c r="D819" s="17"/>
      <c r="E819" s="17"/>
      <c r="F819" s="17"/>
      <c r="G819" s="17"/>
      <c r="H819" s="18"/>
      <c r="I819" s="18"/>
      <c r="J819" s="18"/>
      <c r="K819" s="18"/>
      <c r="L819" s="18"/>
      <c r="M819" s="18"/>
      <c r="N819" s="18"/>
      <c r="O819" s="18"/>
      <c r="P819" s="18"/>
      <c r="Q819" s="18"/>
      <c r="R819" s="18"/>
      <c r="S819" s="18"/>
      <c r="T819" s="18"/>
      <c r="U819" s="18"/>
      <c r="V819" s="18"/>
      <c r="W819" s="18"/>
      <c r="X819" s="18"/>
      <c r="Y819" s="18"/>
      <c r="Z819" s="18"/>
    </row>
    <row r="820" spans="1:26" ht="14.25" customHeight="1">
      <c r="A820" s="18"/>
      <c r="B820" s="18"/>
      <c r="C820" s="17"/>
      <c r="D820" s="17"/>
      <c r="E820" s="17"/>
      <c r="F820" s="17"/>
      <c r="G820" s="17"/>
      <c r="H820" s="18"/>
      <c r="I820" s="18"/>
      <c r="J820" s="18"/>
      <c r="K820" s="18"/>
      <c r="L820" s="18"/>
      <c r="M820" s="18"/>
      <c r="N820" s="18"/>
      <c r="O820" s="18"/>
      <c r="P820" s="18"/>
      <c r="Q820" s="18"/>
      <c r="R820" s="18"/>
      <c r="S820" s="18"/>
      <c r="T820" s="18"/>
      <c r="U820" s="18"/>
      <c r="V820" s="18"/>
      <c r="W820" s="18"/>
      <c r="X820" s="18"/>
      <c r="Y820" s="18"/>
      <c r="Z820" s="18"/>
    </row>
    <row r="821" spans="1:26" ht="14.25" customHeight="1">
      <c r="A821" s="18"/>
      <c r="B821" s="18"/>
      <c r="C821" s="17"/>
      <c r="D821" s="17"/>
      <c r="E821" s="17"/>
      <c r="F821" s="17"/>
      <c r="G821" s="17"/>
      <c r="H821" s="18"/>
      <c r="I821" s="18"/>
      <c r="J821" s="18"/>
      <c r="K821" s="18"/>
      <c r="L821" s="18"/>
      <c r="M821" s="18"/>
      <c r="N821" s="18"/>
      <c r="O821" s="18"/>
      <c r="P821" s="18"/>
      <c r="Q821" s="18"/>
      <c r="R821" s="18"/>
      <c r="S821" s="18"/>
      <c r="T821" s="18"/>
      <c r="U821" s="18"/>
      <c r="V821" s="18"/>
      <c r="W821" s="18"/>
      <c r="X821" s="18"/>
      <c r="Y821" s="18"/>
      <c r="Z821" s="18"/>
    </row>
    <row r="822" spans="1:26" ht="14.25" customHeight="1">
      <c r="A822" s="18"/>
      <c r="B822" s="18"/>
      <c r="C822" s="17"/>
      <c r="D822" s="17"/>
      <c r="E822" s="17"/>
      <c r="F822" s="17"/>
      <c r="G822" s="17"/>
      <c r="H822" s="18"/>
      <c r="I822" s="18"/>
      <c r="J822" s="18"/>
      <c r="K822" s="18"/>
      <c r="L822" s="18"/>
      <c r="M822" s="18"/>
      <c r="N822" s="18"/>
      <c r="O822" s="18"/>
      <c r="P822" s="18"/>
      <c r="Q822" s="18"/>
      <c r="R822" s="18"/>
      <c r="S822" s="18"/>
      <c r="T822" s="18"/>
      <c r="U822" s="18"/>
      <c r="V822" s="18"/>
      <c r="W822" s="18"/>
      <c r="X822" s="18"/>
      <c r="Y822" s="18"/>
      <c r="Z822" s="18"/>
    </row>
    <row r="823" spans="1:26" ht="14.25" customHeight="1">
      <c r="A823" s="18"/>
      <c r="B823" s="18"/>
      <c r="C823" s="17"/>
      <c r="D823" s="17"/>
      <c r="E823" s="17"/>
      <c r="F823" s="17"/>
      <c r="G823" s="17"/>
      <c r="H823" s="18"/>
      <c r="I823" s="18"/>
      <c r="J823" s="18"/>
      <c r="K823" s="18"/>
      <c r="L823" s="18"/>
      <c r="M823" s="18"/>
      <c r="N823" s="18"/>
      <c r="O823" s="18"/>
      <c r="P823" s="18"/>
      <c r="Q823" s="18"/>
      <c r="R823" s="18"/>
      <c r="S823" s="18"/>
      <c r="T823" s="18"/>
      <c r="U823" s="18"/>
      <c r="V823" s="18"/>
      <c r="W823" s="18"/>
      <c r="X823" s="18"/>
      <c r="Y823" s="18"/>
      <c r="Z823" s="18"/>
    </row>
    <row r="824" spans="1:26" ht="14.25" customHeight="1">
      <c r="A824" s="18"/>
      <c r="B824" s="18"/>
      <c r="C824" s="17"/>
      <c r="D824" s="17"/>
      <c r="E824" s="17"/>
      <c r="F824" s="17"/>
      <c r="G824" s="17"/>
      <c r="H824" s="18"/>
      <c r="I824" s="18"/>
      <c r="J824" s="18"/>
      <c r="K824" s="18"/>
      <c r="L824" s="18"/>
      <c r="M824" s="18"/>
      <c r="N824" s="18"/>
      <c r="O824" s="18"/>
      <c r="P824" s="18"/>
      <c r="Q824" s="18"/>
      <c r="R824" s="18"/>
      <c r="S824" s="18"/>
      <c r="T824" s="18"/>
      <c r="U824" s="18"/>
      <c r="V824" s="18"/>
      <c r="W824" s="18"/>
      <c r="X824" s="18"/>
      <c r="Y824" s="18"/>
      <c r="Z824" s="18"/>
    </row>
    <row r="825" spans="1:26" ht="14.25" customHeight="1">
      <c r="A825" s="18"/>
      <c r="B825" s="18"/>
      <c r="C825" s="17"/>
      <c r="D825" s="17"/>
      <c r="E825" s="17"/>
      <c r="F825" s="17"/>
      <c r="G825" s="17"/>
      <c r="H825" s="18"/>
      <c r="I825" s="18"/>
      <c r="J825" s="18"/>
      <c r="K825" s="18"/>
      <c r="L825" s="18"/>
      <c r="M825" s="18"/>
      <c r="N825" s="18"/>
      <c r="O825" s="18"/>
      <c r="P825" s="18"/>
      <c r="Q825" s="18"/>
      <c r="R825" s="18"/>
      <c r="S825" s="18"/>
      <c r="T825" s="18"/>
      <c r="U825" s="18"/>
      <c r="V825" s="18"/>
      <c r="W825" s="18"/>
      <c r="X825" s="18"/>
      <c r="Y825" s="18"/>
      <c r="Z825" s="18"/>
    </row>
    <row r="826" spans="1:26" ht="14.25" customHeight="1">
      <c r="A826" s="18"/>
      <c r="B826" s="18"/>
      <c r="C826" s="17"/>
      <c r="D826" s="17"/>
      <c r="E826" s="17"/>
      <c r="F826" s="17"/>
      <c r="G826" s="17"/>
      <c r="H826" s="18"/>
      <c r="I826" s="18"/>
      <c r="J826" s="18"/>
      <c r="K826" s="18"/>
      <c r="L826" s="18"/>
      <c r="M826" s="18"/>
      <c r="N826" s="18"/>
      <c r="O826" s="18"/>
      <c r="P826" s="18"/>
      <c r="Q826" s="18"/>
      <c r="R826" s="18"/>
      <c r="S826" s="18"/>
      <c r="T826" s="18"/>
      <c r="U826" s="18"/>
      <c r="V826" s="18"/>
      <c r="W826" s="18"/>
      <c r="X826" s="18"/>
      <c r="Y826" s="18"/>
      <c r="Z826" s="18"/>
    </row>
    <row r="827" spans="1:26" ht="14.25" customHeight="1">
      <c r="A827" s="18"/>
      <c r="B827" s="18"/>
      <c r="C827" s="17"/>
      <c r="D827" s="17"/>
      <c r="E827" s="17"/>
      <c r="F827" s="17"/>
      <c r="G827" s="17"/>
      <c r="H827" s="18"/>
      <c r="I827" s="18"/>
      <c r="J827" s="18"/>
      <c r="K827" s="18"/>
      <c r="L827" s="18"/>
      <c r="M827" s="18"/>
      <c r="N827" s="18"/>
      <c r="O827" s="18"/>
      <c r="P827" s="18"/>
      <c r="Q827" s="18"/>
      <c r="R827" s="18"/>
      <c r="S827" s="18"/>
      <c r="T827" s="18"/>
      <c r="U827" s="18"/>
      <c r="V827" s="18"/>
      <c r="W827" s="18"/>
      <c r="X827" s="18"/>
      <c r="Y827" s="18"/>
      <c r="Z827" s="18"/>
    </row>
    <row r="828" spans="1:26" ht="14.25" customHeight="1">
      <c r="A828" s="18"/>
      <c r="B828" s="18"/>
      <c r="C828" s="17"/>
      <c r="D828" s="17"/>
      <c r="E828" s="17"/>
      <c r="F828" s="17"/>
      <c r="G828" s="17"/>
      <c r="H828" s="18"/>
      <c r="I828" s="18"/>
      <c r="J828" s="18"/>
      <c r="K828" s="18"/>
      <c r="L828" s="18"/>
      <c r="M828" s="18"/>
      <c r="N828" s="18"/>
      <c r="O828" s="18"/>
      <c r="P828" s="18"/>
      <c r="Q828" s="18"/>
      <c r="R828" s="18"/>
      <c r="S828" s="18"/>
      <c r="T828" s="18"/>
      <c r="U828" s="18"/>
      <c r="V828" s="18"/>
      <c r="W828" s="18"/>
      <c r="X828" s="18"/>
      <c r="Y828" s="18"/>
      <c r="Z828" s="18"/>
    </row>
    <row r="829" spans="1:26" ht="14.25" customHeight="1">
      <c r="A829" s="18"/>
      <c r="B829" s="18"/>
      <c r="C829" s="17"/>
      <c r="D829" s="17"/>
      <c r="E829" s="17"/>
      <c r="F829" s="17"/>
      <c r="G829" s="17"/>
      <c r="H829" s="18"/>
      <c r="I829" s="18"/>
      <c r="J829" s="18"/>
      <c r="K829" s="18"/>
      <c r="L829" s="18"/>
      <c r="M829" s="18"/>
      <c r="N829" s="18"/>
      <c r="O829" s="18"/>
      <c r="P829" s="18"/>
      <c r="Q829" s="18"/>
      <c r="R829" s="18"/>
      <c r="S829" s="18"/>
      <c r="T829" s="18"/>
      <c r="U829" s="18"/>
      <c r="V829" s="18"/>
      <c r="W829" s="18"/>
      <c r="X829" s="18"/>
      <c r="Y829" s="18"/>
      <c r="Z829" s="18"/>
    </row>
    <row r="830" spans="1:26" ht="14.25" customHeight="1">
      <c r="A830" s="18"/>
      <c r="B830" s="18"/>
      <c r="C830" s="17"/>
      <c r="D830" s="17"/>
      <c r="E830" s="17"/>
      <c r="F830" s="17"/>
      <c r="G830" s="17"/>
      <c r="H830" s="18"/>
      <c r="I830" s="18"/>
      <c r="J830" s="18"/>
      <c r="K830" s="18"/>
      <c r="L830" s="18"/>
      <c r="M830" s="18"/>
      <c r="N830" s="18"/>
      <c r="O830" s="18"/>
      <c r="P830" s="18"/>
      <c r="Q830" s="18"/>
      <c r="R830" s="18"/>
      <c r="S830" s="18"/>
      <c r="T830" s="18"/>
      <c r="U830" s="18"/>
      <c r="V830" s="18"/>
      <c r="W830" s="18"/>
      <c r="X830" s="18"/>
      <c r="Y830" s="18"/>
      <c r="Z830" s="18"/>
    </row>
    <row r="831" spans="1:26" ht="14.25" customHeight="1">
      <c r="A831" s="18"/>
      <c r="B831" s="18"/>
      <c r="C831" s="17"/>
      <c r="D831" s="17"/>
      <c r="E831" s="17"/>
      <c r="F831" s="17"/>
      <c r="G831" s="17"/>
      <c r="H831" s="18"/>
      <c r="I831" s="18"/>
      <c r="J831" s="18"/>
      <c r="K831" s="18"/>
      <c r="L831" s="18"/>
      <c r="M831" s="18"/>
      <c r="N831" s="18"/>
      <c r="O831" s="18"/>
      <c r="P831" s="18"/>
      <c r="Q831" s="18"/>
      <c r="R831" s="18"/>
      <c r="S831" s="18"/>
      <c r="T831" s="18"/>
      <c r="U831" s="18"/>
      <c r="V831" s="18"/>
      <c r="W831" s="18"/>
      <c r="X831" s="18"/>
      <c r="Y831" s="18"/>
      <c r="Z831" s="18"/>
    </row>
    <row r="832" spans="1:26" ht="14.25" customHeight="1">
      <c r="A832" s="18"/>
      <c r="B832" s="18"/>
      <c r="C832" s="17"/>
      <c r="D832" s="17"/>
      <c r="E832" s="17"/>
      <c r="F832" s="17"/>
      <c r="G832" s="17"/>
      <c r="H832" s="18"/>
      <c r="I832" s="18"/>
      <c r="J832" s="18"/>
      <c r="K832" s="18"/>
      <c r="L832" s="18"/>
      <c r="M832" s="18"/>
      <c r="N832" s="18"/>
      <c r="O832" s="18"/>
      <c r="P832" s="18"/>
      <c r="Q832" s="18"/>
      <c r="R832" s="18"/>
      <c r="S832" s="18"/>
      <c r="T832" s="18"/>
      <c r="U832" s="18"/>
      <c r="V832" s="18"/>
      <c r="W832" s="18"/>
      <c r="X832" s="18"/>
      <c r="Y832" s="18"/>
      <c r="Z832" s="18"/>
    </row>
    <row r="833" spans="1:26" ht="14.25" customHeight="1">
      <c r="A833" s="18"/>
      <c r="B833" s="18"/>
      <c r="C833" s="17"/>
      <c r="D833" s="17"/>
      <c r="E833" s="17"/>
      <c r="F833" s="17"/>
      <c r="G833" s="17"/>
      <c r="H833" s="18"/>
      <c r="I833" s="18"/>
      <c r="J833" s="18"/>
      <c r="K833" s="18"/>
      <c r="L833" s="18"/>
      <c r="M833" s="18"/>
      <c r="N833" s="18"/>
      <c r="O833" s="18"/>
      <c r="P833" s="18"/>
      <c r="Q833" s="18"/>
      <c r="R833" s="18"/>
      <c r="S833" s="18"/>
      <c r="T833" s="18"/>
      <c r="U833" s="18"/>
      <c r="V833" s="18"/>
      <c r="W833" s="18"/>
      <c r="X833" s="18"/>
      <c r="Y833" s="18"/>
      <c r="Z833" s="18"/>
    </row>
    <row r="834" spans="1:26" ht="14.25" customHeight="1">
      <c r="A834" s="18"/>
      <c r="B834" s="18"/>
      <c r="C834" s="17"/>
      <c r="D834" s="17"/>
      <c r="E834" s="17"/>
      <c r="F834" s="17"/>
      <c r="G834" s="17"/>
      <c r="H834" s="18"/>
      <c r="I834" s="18"/>
      <c r="J834" s="18"/>
      <c r="K834" s="18"/>
      <c r="L834" s="18"/>
      <c r="M834" s="18"/>
      <c r="N834" s="18"/>
      <c r="O834" s="18"/>
      <c r="P834" s="18"/>
      <c r="Q834" s="18"/>
      <c r="R834" s="18"/>
      <c r="S834" s="18"/>
      <c r="T834" s="18"/>
      <c r="U834" s="18"/>
      <c r="V834" s="18"/>
      <c r="W834" s="18"/>
      <c r="X834" s="18"/>
      <c r="Y834" s="18"/>
      <c r="Z834" s="18"/>
    </row>
    <row r="835" spans="1:26" ht="14.25" customHeight="1">
      <c r="A835" s="18"/>
      <c r="B835" s="18"/>
      <c r="C835" s="17"/>
      <c r="D835" s="17"/>
      <c r="E835" s="17"/>
      <c r="F835" s="17"/>
      <c r="G835" s="17"/>
      <c r="H835" s="18"/>
      <c r="I835" s="18"/>
      <c r="J835" s="18"/>
      <c r="K835" s="18"/>
      <c r="L835" s="18"/>
      <c r="M835" s="18"/>
      <c r="N835" s="18"/>
      <c r="O835" s="18"/>
      <c r="P835" s="18"/>
      <c r="Q835" s="18"/>
      <c r="R835" s="18"/>
      <c r="S835" s="18"/>
      <c r="T835" s="18"/>
      <c r="U835" s="18"/>
      <c r="V835" s="18"/>
      <c r="W835" s="18"/>
      <c r="X835" s="18"/>
      <c r="Y835" s="18"/>
      <c r="Z835" s="18"/>
    </row>
    <row r="836" spans="1:26" ht="14.25" customHeight="1">
      <c r="A836" s="18"/>
      <c r="B836" s="18"/>
      <c r="C836" s="17"/>
      <c r="D836" s="17"/>
      <c r="E836" s="17"/>
      <c r="F836" s="17"/>
      <c r="G836" s="17"/>
      <c r="H836" s="18"/>
      <c r="I836" s="18"/>
      <c r="J836" s="18"/>
      <c r="K836" s="18"/>
      <c r="L836" s="18"/>
      <c r="M836" s="18"/>
      <c r="N836" s="18"/>
      <c r="O836" s="18"/>
      <c r="P836" s="18"/>
      <c r="Q836" s="18"/>
      <c r="R836" s="18"/>
      <c r="S836" s="18"/>
      <c r="T836" s="18"/>
      <c r="U836" s="18"/>
      <c r="V836" s="18"/>
      <c r="W836" s="18"/>
      <c r="X836" s="18"/>
      <c r="Y836" s="18"/>
      <c r="Z836" s="18"/>
    </row>
    <row r="837" spans="1:26" ht="14.25" customHeight="1">
      <c r="A837" s="18"/>
      <c r="B837" s="18"/>
      <c r="C837" s="17"/>
      <c r="D837" s="17"/>
      <c r="E837" s="17"/>
      <c r="F837" s="17"/>
      <c r="G837" s="17"/>
      <c r="H837" s="18"/>
      <c r="I837" s="18"/>
      <c r="J837" s="18"/>
      <c r="K837" s="18"/>
      <c r="L837" s="18"/>
      <c r="M837" s="18"/>
      <c r="N837" s="18"/>
      <c r="O837" s="18"/>
      <c r="P837" s="18"/>
      <c r="Q837" s="18"/>
      <c r="R837" s="18"/>
      <c r="S837" s="18"/>
      <c r="T837" s="18"/>
      <c r="U837" s="18"/>
      <c r="V837" s="18"/>
      <c r="W837" s="18"/>
      <c r="X837" s="18"/>
      <c r="Y837" s="18"/>
      <c r="Z837" s="18"/>
    </row>
    <row r="838" spans="1:26" ht="14.25" customHeight="1">
      <c r="A838" s="18"/>
      <c r="B838" s="18"/>
      <c r="C838" s="17"/>
      <c r="D838" s="17"/>
      <c r="E838" s="17"/>
      <c r="F838" s="17"/>
      <c r="G838" s="17"/>
      <c r="H838" s="18"/>
      <c r="I838" s="18"/>
      <c r="J838" s="18"/>
      <c r="K838" s="18"/>
      <c r="L838" s="18"/>
      <c r="M838" s="18"/>
      <c r="N838" s="18"/>
      <c r="O838" s="18"/>
      <c r="P838" s="18"/>
      <c r="Q838" s="18"/>
      <c r="R838" s="18"/>
      <c r="S838" s="18"/>
      <c r="T838" s="18"/>
      <c r="U838" s="18"/>
      <c r="V838" s="18"/>
      <c r="W838" s="18"/>
      <c r="X838" s="18"/>
      <c r="Y838" s="18"/>
      <c r="Z838" s="18"/>
    </row>
    <row r="839" spans="1:26" ht="14.25" customHeight="1">
      <c r="A839" s="18"/>
      <c r="B839" s="18"/>
      <c r="C839" s="17"/>
      <c r="D839" s="17"/>
      <c r="E839" s="17"/>
      <c r="F839" s="17"/>
      <c r="G839" s="17"/>
      <c r="H839" s="18"/>
      <c r="I839" s="18"/>
      <c r="J839" s="18"/>
      <c r="K839" s="18"/>
      <c r="L839" s="18"/>
      <c r="M839" s="18"/>
      <c r="N839" s="18"/>
      <c r="O839" s="18"/>
      <c r="P839" s="18"/>
      <c r="Q839" s="18"/>
      <c r="R839" s="18"/>
      <c r="S839" s="18"/>
      <c r="T839" s="18"/>
      <c r="U839" s="18"/>
      <c r="V839" s="18"/>
      <c r="W839" s="18"/>
      <c r="X839" s="18"/>
      <c r="Y839" s="18"/>
      <c r="Z839" s="18"/>
    </row>
    <row r="840" spans="1:26" ht="14.25" customHeight="1">
      <c r="A840" s="18"/>
      <c r="B840" s="18"/>
      <c r="C840" s="17"/>
      <c r="D840" s="17"/>
      <c r="E840" s="17"/>
      <c r="F840" s="17"/>
      <c r="G840" s="17"/>
      <c r="H840" s="18"/>
      <c r="I840" s="18"/>
      <c r="J840" s="18"/>
      <c r="K840" s="18"/>
      <c r="L840" s="18"/>
      <c r="M840" s="18"/>
      <c r="N840" s="18"/>
      <c r="O840" s="18"/>
      <c r="P840" s="18"/>
      <c r="Q840" s="18"/>
      <c r="R840" s="18"/>
      <c r="S840" s="18"/>
      <c r="T840" s="18"/>
      <c r="U840" s="18"/>
      <c r="V840" s="18"/>
      <c r="W840" s="18"/>
      <c r="X840" s="18"/>
      <c r="Y840" s="18"/>
      <c r="Z840" s="18"/>
    </row>
    <row r="841" spans="1:26" ht="14.25" customHeight="1">
      <c r="A841" s="18"/>
      <c r="B841" s="18"/>
      <c r="C841" s="17"/>
      <c r="D841" s="17"/>
      <c r="E841" s="17"/>
      <c r="F841" s="17"/>
      <c r="G841" s="17"/>
      <c r="H841" s="18"/>
      <c r="I841" s="18"/>
      <c r="J841" s="18"/>
      <c r="K841" s="18"/>
      <c r="L841" s="18"/>
      <c r="M841" s="18"/>
      <c r="N841" s="18"/>
      <c r="O841" s="18"/>
      <c r="P841" s="18"/>
      <c r="Q841" s="18"/>
      <c r="R841" s="18"/>
      <c r="S841" s="18"/>
      <c r="T841" s="18"/>
      <c r="U841" s="18"/>
      <c r="V841" s="18"/>
      <c r="W841" s="18"/>
      <c r="X841" s="18"/>
      <c r="Y841" s="18"/>
      <c r="Z841" s="18"/>
    </row>
    <row r="842" spans="1:26" ht="14.25" customHeight="1">
      <c r="A842" s="18"/>
      <c r="B842" s="18"/>
      <c r="C842" s="17"/>
      <c r="D842" s="17"/>
      <c r="E842" s="17"/>
      <c r="F842" s="17"/>
      <c r="G842" s="17"/>
      <c r="H842" s="18"/>
      <c r="I842" s="18"/>
      <c r="J842" s="18"/>
      <c r="K842" s="18"/>
      <c r="L842" s="18"/>
      <c r="M842" s="18"/>
      <c r="N842" s="18"/>
      <c r="O842" s="18"/>
      <c r="P842" s="18"/>
      <c r="Q842" s="18"/>
      <c r="R842" s="18"/>
      <c r="S842" s="18"/>
      <c r="T842" s="18"/>
      <c r="U842" s="18"/>
      <c r="V842" s="18"/>
      <c r="W842" s="18"/>
      <c r="X842" s="18"/>
      <c r="Y842" s="18"/>
      <c r="Z842" s="18"/>
    </row>
    <row r="843" spans="1:26" ht="14.25" customHeight="1">
      <c r="A843" s="18"/>
      <c r="B843" s="18"/>
      <c r="C843" s="17"/>
      <c r="D843" s="17"/>
      <c r="E843" s="17"/>
      <c r="F843" s="17"/>
      <c r="G843" s="17"/>
      <c r="H843" s="18"/>
      <c r="I843" s="18"/>
      <c r="J843" s="18"/>
      <c r="K843" s="18"/>
      <c r="L843" s="18"/>
      <c r="M843" s="18"/>
      <c r="N843" s="18"/>
      <c r="O843" s="18"/>
      <c r="P843" s="18"/>
      <c r="Q843" s="18"/>
      <c r="R843" s="18"/>
      <c r="S843" s="18"/>
      <c r="T843" s="18"/>
      <c r="U843" s="18"/>
      <c r="V843" s="18"/>
      <c r="W843" s="18"/>
      <c r="X843" s="18"/>
      <c r="Y843" s="18"/>
      <c r="Z843" s="18"/>
    </row>
    <row r="844" spans="1:26" ht="14.25" customHeight="1">
      <c r="A844" s="18"/>
      <c r="B844" s="18"/>
      <c r="C844" s="17"/>
      <c r="D844" s="17"/>
      <c r="E844" s="17"/>
      <c r="F844" s="17"/>
      <c r="G844" s="17"/>
      <c r="H844" s="18"/>
      <c r="I844" s="18"/>
      <c r="J844" s="18"/>
      <c r="K844" s="18"/>
      <c r="L844" s="18"/>
      <c r="M844" s="18"/>
      <c r="N844" s="18"/>
      <c r="O844" s="18"/>
      <c r="P844" s="18"/>
      <c r="Q844" s="18"/>
      <c r="R844" s="18"/>
      <c r="S844" s="18"/>
      <c r="T844" s="18"/>
      <c r="U844" s="18"/>
      <c r="V844" s="18"/>
      <c r="W844" s="18"/>
      <c r="X844" s="18"/>
      <c r="Y844" s="18"/>
      <c r="Z844" s="18"/>
    </row>
    <row r="845" spans="1:26" ht="14.25" customHeight="1">
      <c r="A845" s="18"/>
      <c r="B845" s="18"/>
      <c r="C845" s="17"/>
      <c r="D845" s="17"/>
      <c r="E845" s="17"/>
      <c r="F845" s="17"/>
      <c r="G845" s="17"/>
      <c r="H845" s="18"/>
      <c r="I845" s="18"/>
      <c r="J845" s="18"/>
      <c r="K845" s="18"/>
      <c r="L845" s="18"/>
      <c r="M845" s="18"/>
      <c r="N845" s="18"/>
      <c r="O845" s="18"/>
      <c r="P845" s="18"/>
      <c r="Q845" s="18"/>
      <c r="R845" s="18"/>
      <c r="S845" s="18"/>
      <c r="T845" s="18"/>
      <c r="U845" s="18"/>
      <c r="V845" s="18"/>
      <c r="W845" s="18"/>
      <c r="X845" s="18"/>
      <c r="Y845" s="18"/>
      <c r="Z845" s="18"/>
    </row>
    <row r="846" spans="1:26" ht="14.25" customHeight="1">
      <c r="A846" s="18"/>
      <c r="B846" s="18"/>
      <c r="C846" s="17"/>
      <c r="D846" s="17"/>
      <c r="E846" s="17"/>
      <c r="F846" s="17"/>
      <c r="G846" s="17"/>
      <c r="H846" s="18"/>
      <c r="I846" s="18"/>
      <c r="J846" s="18"/>
      <c r="K846" s="18"/>
      <c r="L846" s="18"/>
      <c r="M846" s="18"/>
      <c r="N846" s="18"/>
      <c r="O846" s="18"/>
      <c r="P846" s="18"/>
      <c r="Q846" s="18"/>
      <c r="R846" s="18"/>
      <c r="S846" s="18"/>
      <c r="T846" s="18"/>
      <c r="U846" s="18"/>
      <c r="V846" s="18"/>
      <c r="W846" s="18"/>
      <c r="X846" s="18"/>
      <c r="Y846" s="18"/>
      <c r="Z846" s="18"/>
    </row>
    <row r="847" spans="1:26" ht="14.25" customHeight="1">
      <c r="A847" s="18"/>
      <c r="B847" s="18"/>
      <c r="C847" s="17"/>
      <c r="D847" s="17"/>
      <c r="E847" s="17"/>
      <c r="F847" s="17"/>
      <c r="G847" s="17"/>
      <c r="H847" s="18"/>
      <c r="I847" s="18"/>
      <c r="J847" s="18"/>
      <c r="K847" s="18"/>
      <c r="L847" s="18"/>
      <c r="M847" s="18"/>
      <c r="N847" s="18"/>
      <c r="O847" s="18"/>
      <c r="P847" s="18"/>
      <c r="Q847" s="18"/>
      <c r="R847" s="18"/>
      <c r="S847" s="18"/>
      <c r="T847" s="18"/>
      <c r="U847" s="18"/>
      <c r="V847" s="18"/>
      <c r="W847" s="18"/>
      <c r="X847" s="18"/>
      <c r="Y847" s="18"/>
      <c r="Z847" s="18"/>
    </row>
    <row r="848" spans="1:26" ht="14.25" customHeight="1">
      <c r="A848" s="18"/>
      <c r="B848" s="18"/>
      <c r="C848" s="17"/>
      <c r="D848" s="17"/>
      <c r="E848" s="17"/>
      <c r="F848" s="17"/>
      <c r="G848" s="17"/>
      <c r="H848" s="18"/>
      <c r="I848" s="18"/>
      <c r="J848" s="18"/>
      <c r="K848" s="18"/>
      <c r="L848" s="18"/>
      <c r="M848" s="18"/>
      <c r="N848" s="18"/>
      <c r="O848" s="18"/>
      <c r="P848" s="18"/>
      <c r="Q848" s="18"/>
      <c r="R848" s="18"/>
      <c r="S848" s="18"/>
      <c r="T848" s="18"/>
      <c r="U848" s="18"/>
      <c r="V848" s="18"/>
      <c r="W848" s="18"/>
      <c r="X848" s="18"/>
      <c r="Y848" s="18"/>
      <c r="Z848" s="18"/>
    </row>
    <row r="849" spans="1:26" ht="14.25" customHeight="1">
      <c r="A849" s="18"/>
      <c r="B849" s="18"/>
      <c r="C849" s="17"/>
      <c r="D849" s="17"/>
      <c r="E849" s="17"/>
      <c r="F849" s="17"/>
      <c r="G849" s="17"/>
      <c r="H849" s="18"/>
      <c r="I849" s="18"/>
      <c r="J849" s="18"/>
      <c r="K849" s="18"/>
      <c r="L849" s="18"/>
      <c r="M849" s="18"/>
      <c r="N849" s="18"/>
      <c r="O849" s="18"/>
      <c r="P849" s="18"/>
      <c r="Q849" s="18"/>
      <c r="R849" s="18"/>
      <c r="S849" s="18"/>
      <c r="T849" s="18"/>
      <c r="U849" s="18"/>
      <c r="V849" s="18"/>
      <c r="W849" s="18"/>
      <c r="X849" s="18"/>
      <c r="Y849" s="18"/>
      <c r="Z849" s="18"/>
    </row>
    <row r="850" spans="1:26" ht="14.25" customHeight="1">
      <c r="A850" s="18"/>
      <c r="B850" s="18"/>
      <c r="C850" s="17"/>
      <c r="D850" s="17"/>
      <c r="E850" s="17"/>
      <c r="F850" s="17"/>
      <c r="G850" s="17"/>
      <c r="H850" s="18"/>
      <c r="I850" s="18"/>
      <c r="J850" s="18"/>
      <c r="K850" s="18"/>
      <c r="L850" s="18"/>
      <c r="M850" s="18"/>
      <c r="N850" s="18"/>
      <c r="O850" s="18"/>
      <c r="P850" s="18"/>
      <c r="Q850" s="18"/>
      <c r="R850" s="18"/>
      <c r="S850" s="18"/>
      <c r="T850" s="18"/>
      <c r="U850" s="18"/>
      <c r="V850" s="18"/>
      <c r="W850" s="18"/>
      <c r="X850" s="18"/>
      <c r="Y850" s="18"/>
      <c r="Z850" s="18"/>
    </row>
    <row r="851" spans="1:26" ht="14.25" customHeight="1">
      <c r="A851" s="18"/>
      <c r="B851" s="18"/>
      <c r="C851" s="17"/>
      <c r="D851" s="17"/>
      <c r="E851" s="17"/>
      <c r="F851" s="17"/>
      <c r="G851" s="17"/>
      <c r="H851" s="18"/>
      <c r="I851" s="18"/>
      <c r="J851" s="18"/>
      <c r="K851" s="18"/>
      <c r="L851" s="18"/>
      <c r="M851" s="18"/>
      <c r="N851" s="18"/>
      <c r="O851" s="18"/>
      <c r="P851" s="18"/>
      <c r="Q851" s="18"/>
      <c r="R851" s="18"/>
      <c r="S851" s="18"/>
      <c r="T851" s="18"/>
      <c r="U851" s="18"/>
      <c r="V851" s="18"/>
      <c r="W851" s="18"/>
      <c r="X851" s="18"/>
      <c r="Y851" s="18"/>
      <c r="Z851" s="18"/>
    </row>
    <row r="852" spans="1:26" ht="14.25" customHeight="1">
      <c r="A852" s="18"/>
      <c r="B852" s="18"/>
      <c r="C852" s="17"/>
      <c r="D852" s="17"/>
      <c r="E852" s="17"/>
      <c r="F852" s="17"/>
      <c r="G852" s="17"/>
      <c r="H852" s="18"/>
      <c r="I852" s="18"/>
      <c r="J852" s="18"/>
      <c r="K852" s="18"/>
      <c r="L852" s="18"/>
      <c r="M852" s="18"/>
      <c r="N852" s="18"/>
      <c r="O852" s="18"/>
      <c r="P852" s="18"/>
      <c r="Q852" s="18"/>
      <c r="R852" s="18"/>
      <c r="S852" s="18"/>
      <c r="T852" s="18"/>
      <c r="U852" s="18"/>
      <c r="V852" s="18"/>
      <c r="W852" s="18"/>
      <c r="X852" s="18"/>
      <c r="Y852" s="18"/>
      <c r="Z852" s="18"/>
    </row>
    <row r="853" spans="1:26" ht="14.25" customHeight="1">
      <c r="A853" s="18"/>
      <c r="B853" s="18"/>
      <c r="C853" s="17"/>
      <c r="D853" s="17"/>
      <c r="E853" s="17"/>
      <c r="F853" s="17"/>
      <c r="G853" s="17"/>
      <c r="H853" s="18"/>
      <c r="I853" s="18"/>
      <c r="J853" s="18"/>
      <c r="K853" s="18"/>
      <c r="L853" s="18"/>
      <c r="M853" s="18"/>
      <c r="N853" s="18"/>
      <c r="O853" s="18"/>
      <c r="P853" s="18"/>
      <c r="Q853" s="18"/>
      <c r="R853" s="18"/>
      <c r="S853" s="18"/>
      <c r="T853" s="18"/>
      <c r="U853" s="18"/>
      <c r="V853" s="18"/>
      <c r="W853" s="18"/>
      <c r="X853" s="18"/>
      <c r="Y853" s="18"/>
      <c r="Z853" s="18"/>
    </row>
    <row r="854" spans="1:26" ht="14.25" customHeight="1">
      <c r="A854" s="18"/>
      <c r="B854" s="18"/>
      <c r="C854" s="17"/>
      <c r="D854" s="17"/>
      <c r="E854" s="17"/>
      <c r="F854" s="17"/>
      <c r="G854" s="17"/>
      <c r="H854" s="18"/>
      <c r="I854" s="18"/>
      <c r="J854" s="18"/>
      <c r="K854" s="18"/>
      <c r="L854" s="18"/>
      <c r="M854" s="18"/>
      <c r="N854" s="18"/>
      <c r="O854" s="18"/>
      <c r="P854" s="18"/>
      <c r="Q854" s="18"/>
      <c r="R854" s="18"/>
      <c r="S854" s="18"/>
      <c r="T854" s="18"/>
      <c r="U854" s="18"/>
      <c r="V854" s="18"/>
      <c r="W854" s="18"/>
      <c r="X854" s="18"/>
      <c r="Y854" s="18"/>
      <c r="Z854" s="18"/>
    </row>
    <row r="855" spans="1:26" ht="14.25" customHeight="1">
      <c r="A855" s="18"/>
      <c r="B855" s="18"/>
      <c r="C855" s="17"/>
      <c r="D855" s="17"/>
      <c r="E855" s="17"/>
      <c r="F855" s="17"/>
      <c r="G855" s="17"/>
      <c r="H855" s="18"/>
      <c r="I855" s="18"/>
      <c r="J855" s="18"/>
      <c r="K855" s="18"/>
      <c r="L855" s="18"/>
      <c r="M855" s="18"/>
      <c r="N855" s="18"/>
      <c r="O855" s="18"/>
      <c r="P855" s="18"/>
      <c r="Q855" s="18"/>
      <c r="R855" s="18"/>
      <c r="S855" s="18"/>
      <c r="T855" s="18"/>
      <c r="U855" s="18"/>
      <c r="V855" s="18"/>
      <c r="W855" s="18"/>
      <c r="X855" s="18"/>
      <c r="Y855" s="18"/>
      <c r="Z855" s="18"/>
    </row>
    <row r="856" spans="1:26" ht="14.25" customHeight="1">
      <c r="A856" s="18"/>
      <c r="B856" s="18"/>
      <c r="C856" s="17"/>
      <c r="D856" s="17"/>
      <c r="E856" s="17"/>
      <c r="F856" s="17"/>
      <c r="G856" s="17"/>
      <c r="H856" s="18"/>
      <c r="I856" s="18"/>
      <c r="J856" s="18"/>
      <c r="K856" s="18"/>
      <c r="L856" s="18"/>
      <c r="M856" s="18"/>
      <c r="N856" s="18"/>
      <c r="O856" s="18"/>
      <c r="P856" s="18"/>
      <c r="Q856" s="18"/>
      <c r="R856" s="18"/>
      <c r="S856" s="18"/>
      <c r="T856" s="18"/>
      <c r="U856" s="18"/>
      <c r="V856" s="18"/>
      <c r="W856" s="18"/>
      <c r="X856" s="18"/>
      <c r="Y856" s="18"/>
      <c r="Z856" s="18"/>
    </row>
    <row r="857" spans="1:26" ht="14.25" customHeight="1">
      <c r="A857" s="18"/>
      <c r="B857" s="18"/>
      <c r="C857" s="17"/>
      <c r="D857" s="17"/>
      <c r="E857" s="17"/>
      <c r="F857" s="17"/>
      <c r="G857" s="17"/>
      <c r="H857" s="18"/>
      <c r="I857" s="18"/>
      <c r="J857" s="18"/>
      <c r="K857" s="18"/>
      <c r="L857" s="18"/>
      <c r="M857" s="18"/>
      <c r="N857" s="18"/>
      <c r="O857" s="18"/>
      <c r="P857" s="18"/>
      <c r="Q857" s="18"/>
      <c r="R857" s="18"/>
      <c r="S857" s="18"/>
      <c r="T857" s="18"/>
      <c r="U857" s="18"/>
      <c r="V857" s="18"/>
      <c r="W857" s="18"/>
      <c r="X857" s="18"/>
      <c r="Y857" s="18"/>
      <c r="Z857" s="18"/>
    </row>
    <row r="858" spans="1:26" ht="14.25" customHeight="1">
      <c r="A858" s="18"/>
      <c r="B858" s="18"/>
      <c r="C858" s="17"/>
      <c r="D858" s="17"/>
      <c r="E858" s="17"/>
      <c r="F858" s="17"/>
      <c r="G858" s="17"/>
      <c r="H858" s="18"/>
      <c r="I858" s="18"/>
      <c r="J858" s="18"/>
      <c r="K858" s="18"/>
      <c r="L858" s="18"/>
      <c r="M858" s="18"/>
      <c r="N858" s="18"/>
      <c r="O858" s="18"/>
      <c r="P858" s="18"/>
      <c r="Q858" s="18"/>
      <c r="R858" s="18"/>
      <c r="S858" s="18"/>
      <c r="T858" s="18"/>
      <c r="U858" s="18"/>
      <c r="V858" s="18"/>
      <c r="W858" s="18"/>
      <c r="X858" s="18"/>
      <c r="Y858" s="18"/>
      <c r="Z858" s="18"/>
    </row>
    <row r="859" spans="1:26" ht="14.25" customHeight="1">
      <c r="A859" s="18"/>
      <c r="B859" s="18"/>
      <c r="C859" s="17"/>
      <c r="D859" s="17"/>
      <c r="E859" s="17"/>
      <c r="F859" s="17"/>
      <c r="G859" s="17"/>
      <c r="H859" s="18"/>
      <c r="I859" s="18"/>
      <c r="J859" s="18"/>
      <c r="K859" s="18"/>
      <c r="L859" s="18"/>
      <c r="M859" s="18"/>
      <c r="N859" s="18"/>
      <c r="O859" s="18"/>
      <c r="P859" s="18"/>
      <c r="Q859" s="18"/>
      <c r="R859" s="18"/>
      <c r="S859" s="18"/>
      <c r="T859" s="18"/>
      <c r="U859" s="18"/>
      <c r="V859" s="18"/>
      <c r="W859" s="18"/>
      <c r="X859" s="18"/>
      <c r="Y859" s="18"/>
      <c r="Z859" s="18"/>
    </row>
    <row r="860" spans="1:26" ht="14.25" customHeight="1">
      <c r="A860" s="18"/>
      <c r="B860" s="18"/>
      <c r="C860" s="17"/>
      <c r="D860" s="17"/>
      <c r="E860" s="17"/>
      <c r="F860" s="17"/>
      <c r="G860" s="17"/>
      <c r="H860" s="18"/>
      <c r="I860" s="18"/>
      <c r="J860" s="18"/>
      <c r="K860" s="18"/>
      <c r="L860" s="18"/>
      <c r="M860" s="18"/>
      <c r="N860" s="18"/>
      <c r="O860" s="18"/>
      <c r="P860" s="18"/>
      <c r="Q860" s="18"/>
      <c r="R860" s="18"/>
      <c r="S860" s="18"/>
      <c r="T860" s="18"/>
      <c r="U860" s="18"/>
      <c r="V860" s="18"/>
      <c r="W860" s="18"/>
      <c r="X860" s="18"/>
      <c r="Y860" s="18"/>
      <c r="Z860" s="18"/>
    </row>
    <row r="861" spans="1:26" ht="14.25" customHeight="1">
      <c r="A861" s="18"/>
      <c r="B861" s="18"/>
      <c r="C861" s="17"/>
      <c r="D861" s="17"/>
      <c r="E861" s="17"/>
      <c r="F861" s="17"/>
      <c r="G861" s="17"/>
      <c r="H861" s="18"/>
      <c r="I861" s="18"/>
      <c r="J861" s="18"/>
      <c r="K861" s="18"/>
      <c r="L861" s="18"/>
      <c r="M861" s="18"/>
      <c r="N861" s="18"/>
      <c r="O861" s="18"/>
      <c r="P861" s="18"/>
      <c r="Q861" s="18"/>
      <c r="R861" s="18"/>
      <c r="S861" s="18"/>
      <c r="T861" s="18"/>
      <c r="U861" s="18"/>
      <c r="V861" s="18"/>
      <c r="W861" s="18"/>
      <c r="X861" s="18"/>
      <c r="Y861" s="18"/>
      <c r="Z861" s="18"/>
    </row>
    <row r="862" spans="1:26" ht="14.25" customHeight="1">
      <c r="A862" s="18"/>
      <c r="B862" s="18"/>
      <c r="C862" s="17"/>
      <c r="D862" s="17"/>
      <c r="E862" s="17"/>
      <c r="F862" s="17"/>
      <c r="G862" s="17"/>
      <c r="H862" s="18"/>
      <c r="I862" s="18"/>
      <c r="J862" s="18"/>
      <c r="K862" s="18"/>
      <c r="L862" s="18"/>
      <c r="M862" s="18"/>
      <c r="N862" s="18"/>
      <c r="O862" s="18"/>
      <c r="P862" s="18"/>
      <c r="Q862" s="18"/>
      <c r="R862" s="18"/>
      <c r="S862" s="18"/>
      <c r="T862" s="18"/>
      <c r="U862" s="18"/>
      <c r="V862" s="18"/>
      <c r="W862" s="18"/>
      <c r="X862" s="18"/>
      <c r="Y862" s="18"/>
      <c r="Z862" s="18"/>
    </row>
    <row r="863" spans="1:26" ht="14.25" customHeight="1">
      <c r="A863" s="18"/>
      <c r="B863" s="18"/>
      <c r="C863" s="17"/>
      <c r="D863" s="17"/>
      <c r="E863" s="17"/>
      <c r="F863" s="17"/>
      <c r="G863" s="17"/>
      <c r="H863" s="18"/>
      <c r="I863" s="18"/>
      <c r="J863" s="18"/>
      <c r="K863" s="18"/>
      <c r="L863" s="18"/>
      <c r="M863" s="18"/>
      <c r="N863" s="18"/>
      <c r="O863" s="18"/>
      <c r="P863" s="18"/>
      <c r="Q863" s="18"/>
      <c r="R863" s="18"/>
      <c r="S863" s="18"/>
      <c r="T863" s="18"/>
      <c r="U863" s="18"/>
      <c r="V863" s="18"/>
      <c r="W863" s="18"/>
      <c r="X863" s="18"/>
      <c r="Y863" s="18"/>
      <c r="Z863" s="18"/>
    </row>
    <row r="864" spans="1:26" ht="14.25" customHeight="1">
      <c r="A864" s="18"/>
      <c r="B864" s="18"/>
      <c r="C864" s="17"/>
      <c r="D864" s="17"/>
      <c r="E864" s="17"/>
      <c r="F864" s="17"/>
      <c r="G864" s="17"/>
      <c r="H864" s="18"/>
      <c r="I864" s="18"/>
      <c r="J864" s="18"/>
      <c r="K864" s="18"/>
      <c r="L864" s="18"/>
      <c r="M864" s="18"/>
      <c r="N864" s="18"/>
      <c r="O864" s="18"/>
      <c r="P864" s="18"/>
      <c r="Q864" s="18"/>
      <c r="R864" s="18"/>
      <c r="S864" s="18"/>
      <c r="T864" s="18"/>
      <c r="U864" s="18"/>
      <c r="V864" s="18"/>
      <c r="W864" s="18"/>
      <c r="X864" s="18"/>
      <c r="Y864" s="18"/>
      <c r="Z864" s="18"/>
    </row>
    <row r="865" spans="1:26" ht="14.25" customHeight="1">
      <c r="A865" s="18"/>
      <c r="B865" s="18"/>
      <c r="C865" s="17"/>
      <c r="D865" s="17"/>
      <c r="E865" s="17"/>
      <c r="F865" s="17"/>
      <c r="G865" s="17"/>
      <c r="H865" s="18"/>
      <c r="I865" s="18"/>
      <c r="J865" s="18"/>
      <c r="K865" s="18"/>
      <c r="L865" s="18"/>
      <c r="M865" s="18"/>
      <c r="N865" s="18"/>
      <c r="O865" s="18"/>
      <c r="P865" s="18"/>
      <c r="Q865" s="18"/>
      <c r="R865" s="18"/>
      <c r="S865" s="18"/>
      <c r="T865" s="18"/>
      <c r="U865" s="18"/>
      <c r="V865" s="18"/>
      <c r="W865" s="18"/>
      <c r="X865" s="18"/>
      <c r="Y865" s="18"/>
      <c r="Z865" s="18"/>
    </row>
    <row r="866" spans="1:26" ht="14.25" customHeight="1">
      <c r="A866" s="18"/>
      <c r="B866" s="18"/>
      <c r="C866" s="17"/>
      <c r="D866" s="17"/>
      <c r="E866" s="17"/>
      <c r="F866" s="17"/>
      <c r="G866" s="17"/>
      <c r="H866" s="18"/>
      <c r="I866" s="18"/>
      <c r="J866" s="18"/>
      <c r="K866" s="18"/>
      <c r="L866" s="18"/>
      <c r="M866" s="18"/>
      <c r="N866" s="18"/>
      <c r="O866" s="18"/>
      <c r="P866" s="18"/>
      <c r="Q866" s="18"/>
      <c r="R866" s="18"/>
      <c r="S866" s="18"/>
      <c r="T866" s="18"/>
      <c r="U866" s="18"/>
      <c r="V866" s="18"/>
      <c r="W866" s="18"/>
      <c r="X866" s="18"/>
      <c r="Y866" s="18"/>
      <c r="Z866" s="18"/>
    </row>
    <row r="867" spans="1:26" ht="14.25" customHeight="1">
      <c r="A867" s="18"/>
      <c r="B867" s="18"/>
      <c r="C867" s="17"/>
      <c r="D867" s="17"/>
      <c r="E867" s="17"/>
      <c r="F867" s="17"/>
      <c r="G867" s="17"/>
      <c r="H867" s="18"/>
      <c r="I867" s="18"/>
      <c r="J867" s="18"/>
      <c r="K867" s="18"/>
      <c r="L867" s="18"/>
      <c r="M867" s="18"/>
      <c r="N867" s="18"/>
      <c r="O867" s="18"/>
      <c r="P867" s="18"/>
      <c r="Q867" s="18"/>
      <c r="R867" s="18"/>
      <c r="S867" s="18"/>
      <c r="T867" s="18"/>
      <c r="U867" s="18"/>
      <c r="V867" s="18"/>
      <c r="W867" s="18"/>
      <c r="X867" s="18"/>
      <c r="Y867" s="18"/>
      <c r="Z867" s="18"/>
    </row>
    <row r="868" spans="1:26" ht="14.25" customHeight="1">
      <c r="A868" s="18"/>
      <c r="B868" s="18"/>
      <c r="C868" s="17"/>
      <c r="D868" s="17"/>
      <c r="E868" s="17"/>
      <c r="F868" s="17"/>
      <c r="G868" s="17"/>
      <c r="H868" s="18"/>
      <c r="I868" s="18"/>
      <c r="J868" s="18"/>
      <c r="K868" s="18"/>
      <c r="L868" s="18"/>
      <c r="M868" s="18"/>
      <c r="N868" s="18"/>
      <c r="O868" s="18"/>
      <c r="P868" s="18"/>
      <c r="Q868" s="18"/>
      <c r="R868" s="18"/>
      <c r="S868" s="18"/>
      <c r="T868" s="18"/>
      <c r="U868" s="18"/>
      <c r="V868" s="18"/>
      <c r="W868" s="18"/>
      <c r="X868" s="18"/>
      <c r="Y868" s="18"/>
      <c r="Z868" s="18"/>
    </row>
    <row r="869" spans="1:26" ht="14.25" customHeight="1">
      <c r="A869" s="18"/>
      <c r="B869" s="18"/>
      <c r="C869" s="17"/>
      <c r="D869" s="17"/>
      <c r="E869" s="17"/>
      <c r="F869" s="17"/>
      <c r="G869" s="17"/>
      <c r="H869" s="18"/>
      <c r="I869" s="18"/>
      <c r="J869" s="18"/>
      <c r="K869" s="18"/>
      <c r="L869" s="18"/>
      <c r="M869" s="18"/>
      <c r="N869" s="18"/>
      <c r="O869" s="18"/>
      <c r="P869" s="18"/>
      <c r="Q869" s="18"/>
      <c r="R869" s="18"/>
      <c r="S869" s="18"/>
      <c r="T869" s="18"/>
      <c r="U869" s="18"/>
      <c r="V869" s="18"/>
      <c r="W869" s="18"/>
      <c r="X869" s="18"/>
      <c r="Y869" s="18"/>
      <c r="Z869" s="18"/>
    </row>
    <row r="870" spans="1:26" ht="14.25" customHeight="1">
      <c r="A870" s="18"/>
      <c r="B870" s="18"/>
      <c r="C870" s="17"/>
      <c r="D870" s="17"/>
      <c r="E870" s="17"/>
      <c r="F870" s="17"/>
      <c r="G870" s="17"/>
      <c r="H870" s="18"/>
      <c r="I870" s="18"/>
      <c r="J870" s="18"/>
      <c r="K870" s="18"/>
      <c r="L870" s="18"/>
      <c r="M870" s="18"/>
      <c r="N870" s="18"/>
      <c r="O870" s="18"/>
      <c r="P870" s="18"/>
      <c r="Q870" s="18"/>
      <c r="R870" s="18"/>
      <c r="S870" s="18"/>
      <c r="T870" s="18"/>
      <c r="U870" s="18"/>
      <c r="V870" s="18"/>
      <c r="W870" s="18"/>
      <c r="X870" s="18"/>
      <c r="Y870" s="18"/>
      <c r="Z870" s="18"/>
    </row>
    <row r="871" spans="1:26" ht="14.25" customHeight="1">
      <c r="A871" s="18"/>
      <c r="B871" s="18"/>
      <c r="C871" s="17"/>
      <c r="D871" s="17"/>
      <c r="E871" s="17"/>
      <c r="F871" s="17"/>
      <c r="G871" s="17"/>
      <c r="H871" s="18"/>
      <c r="I871" s="18"/>
      <c r="J871" s="18"/>
      <c r="K871" s="18"/>
      <c r="L871" s="18"/>
      <c r="M871" s="18"/>
      <c r="N871" s="18"/>
      <c r="O871" s="18"/>
      <c r="P871" s="18"/>
      <c r="Q871" s="18"/>
      <c r="R871" s="18"/>
      <c r="S871" s="18"/>
      <c r="T871" s="18"/>
      <c r="U871" s="18"/>
      <c r="V871" s="18"/>
      <c r="W871" s="18"/>
      <c r="X871" s="18"/>
      <c r="Y871" s="18"/>
      <c r="Z871" s="18"/>
    </row>
    <row r="872" spans="1:26" ht="14.25" customHeight="1">
      <c r="A872" s="18"/>
      <c r="B872" s="18"/>
      <c r="C872" s="17"/>
      <c r="D872" s="17"/>
      <c r="E872" s="17"/>
      <c r="F872" s="17"/>
      <c r="G872" s="17"/>
      <c r="H872" s="18"/>
      <c r="I872" s="18"/>
      <c r="J872" s="18"/>
      <c r="K872" s="18"/>
      <c r="L872" s="18"/>
      <c r="M872" s="18"/>
      <c r="N872" s="18"/>
      <c r="O872" s="18"/>
      <c r="P872" s="18"/>
      <c r="Q872" s="18"/>
      <c r="R872" s="18"/>
      <c r="S872" s="18"/>
      <c r="T872" s="18"/>
      <c r="U872" s="18"/>
      <c r="V872" s="18"/>
      <c r="W872" s="18"/>
      <c r="X872" s="18"/>
      <c r="Y872" s="18"/>
      <c r="Z872" s="18"/>
    </row>
    <row r="873" spans="1:26" ht="14.25" customHeight="1">
      <c r="A873" s="18"/>
      <c r="B873" s="18"/>
      <c r="C873" s="17"/>
      <c r="D873" s="17"/>
      <c r="E873" s="17"/>
      <c r="F873" s="17"/>
      <c r="G873" s="17"/>
      <c r="H873" s="18"/>
      <c r="I873" s="18"/>
      <c r="J873" s="18"/>
      <c r="K873" s="18"/>
      <c r="L873" s="18"/>
      <c r="M873" s="18"/>
      <c r="N873" s="18"/>
      <c r="O873" s="18"/>
      <c r="P873" s="18"/>
      <c r="Q873" s="18"/>
      <c r="R873" s="18"/>
      <c r="S873" s="18"/>
      <c r="T873" s="18"/>
      <c r="U873" s="18"/>
      <c r="V873" s="18"/>
      <c r="W873" s="18"/>
      <c r="X873" s="18"/>
      <c r="Y873" s="18"/>
      <c r="Z873" s="18"/>
    </row>
    <row r="874" spans="1:26" ht="14.25" customHeight="1">
      <c r="A874" s="18"/>
      <c r="B874" s="18"/>
      <c r="C874" s="17"/>
      <c r="D874" s="17"/>
      <c r="E874" s="17"/>
      <c r="F874" s="17"/>
      <c r="G874" s="17"/>
      <c r="H874" s="18"/>
      <c r="I874" s="18"/>
      <c r="J874" s="18"/>
      <c r="K874" s="18"/>
      <c r="L874" s="18"/>
      <c r="M874" s="18"/>
      <c r="N874" s="18"/>
      <c r="O874" s="18"/>
      <c r="P874" s="18"/>
      <c r="Q874" s="18"/>
      <c r="R874" s="18"/>
      <c r="S874" s="18"/>
      <c r="T874" s="18"/>
      <c r="U874" s="18"/>
      <c r="V874" s="18"/>
      <c r="W874" s="18"/>
      <c r="X874" s="18"/>
      <c r="Y874" s="18"/>
      <c r="Z874" s="18"/>
    </row>
    <row r="875" spans="1:26" ht="14.25" customHeight="1">
      <c r="A875" s="18"/>
      <c r="B875" s="18"/>
      <c r="C875" s="17"/>
      <c r="D875" s="17"/>
      <c r="E875" s="17"/>
      <c r="F875" s="17"/>
      <c r="G875" s="17"/>
      <c r="H875" s="18"/>
      <c r="I875" s="18"/>
      <c r="J875" s="18"/>
      <c r="K875" s="18"/>
      <c r="L875" s="18"/>
      <c r="M875" s="18"/>
      <c r="N875" s="18"/>
      <c r="O875" s="18"/>
      <c r="P875" s="18"/>
      <c r="Q875" s="18"/>
      <c r="R875" s="18"/>
      <c r="S875" s="18"/>
      <c r="T875" s="18"/>
      <c r="U875" s="18"/>
      <c r="V875" s="18"/>
      <c r="W875" s="18"/>
      <c r="X875" s="18"/>
      <c r="Y875" s="18"/>
      <c r="Z875" s="18"/>
    </row>
    <row r="876" spans="1:26" ht="14.25" customHeight="1">
      <c r="A876" s="18"/>
      <c r="B876" s="18"/>
      <c r="C876" s="17"/>
      <c r="D876" s="17"/>
      <c r="E876" s="17"/>
      <c r="F876" s="17"/>
      <c r="G876" s="17"/>
      <c r="H876" s="18"/>
      <c r="I876" s="18"/>
      <c r="J876" s="18"/>
      <c r="K876" s="18"/>
      <c r="L876" s="18"/>
      <c r="M876" s="18"/>
      <c r="N876" s="18"/>
      <c r="O876" s="18"/>
      <c r="P876" s="18"/>
      <c r="Q876" s="18"/>
      <c r="R876" s="18"/>
      <c r="S876" s="18"/>
      <c r="T876" s="18"/>
      <c r="U876" s="18"/>
      <c r="V876" s="18"/>
      <c r="W876" s="18"/>
      <c r="X876" s="18"/>
      <c r="Y876" s="18"/>
      <c r="Z876" s="18"/>
    </row>
    <row r="877" spans="1:26" ht="14.25" customHeight="1">
      <c r="A877" s="18"/>
      <c r="B877" s="18"/>
      <c r="C877" s="17"/>
      <c r="D877" s="17"/>
      <c r="E877" s="17"/>
      <c r="F877" s="17"/>
      <c r="G877" s="17"/>
      <c r="H877" s="18"/>
      <c r="I877" s="18"/>
      <c r="J877" s="18"/>
      <c r="K877" s="18"/>
      <c r="L877" s="18"/>
      <c r="M877" s="18"/>
      <c r="N877" s="18"/>
      <c r="O877" s="18"/>
      <c r="P877" s="18"/>
      <c r="Q877" s="18"/>
      <c r="R877" s="18"/>
      <c r="S877" s="18"/>
      <c r="T877" s="18"/>
      <c r="U877" s="18"/>
      <c r="V877" s="18"/>
      <c r="W877" s="18"/>
      <c r="X877" s="18"/>
      <c r="Y877" s="18"/>
      <c r="Z877" s="18"/>
    </row>
    <row r="878" spans="1:26" ht="14.25" customHeight="1">
      <c r="A878" s="18"/>
      <c r="B878" s="18"/>
      <c r="C878" s="17"/>
      <c r="D878" s="17"/>
      <c r="E878" s="17"/>
      <c r="F878" s="17"/>
      <c r="G878" s="17"/>
      <c r="H878" s="18"/>
      <c r="I878" s="18"/>
      <c r="J878" s="18"/>
      <c r="K878" s="18"/>
      <c r="L878" s="18"/>
      <c r="M878" s="18"/>
      <c r="N878" s="18"/>
      <c r="O878" s="18"/>
      <c r="P878" s="18"/>
      <c r="Q878" s="18"/>
      <c r="R878" s="18"/>
      <c r="S878" s="18"/>
      <c r="T878" s="18"/>
      <c r="U878" s="18"/>
      <c r="V878" s="18"/>
      <c r="W878" s="18"/>
      <c r="X878" s="18"/>
      <c r="Y878" s="18"/>
      <c r="Z878" s="18"/>
    </row>
    <row r="879" spans="1:26" ht="14.25" customHeight="1">
      <c r="A879" s="18"/>
      <c r="B879" s="18"/>
      <c r="C879" s="17"/>
      <c r="D879" s="17"/>
      <c r="E879" s="17"/>
      <c r="F879" s="17"/>
      <c r="G879" s="17"/>
      <c r="H879" s="18"/>
      <c r="I879" s="18"/>
      <c r="J879" s="18"/>
      <c r="K879" s="18"/>
      <c r="L879" s="18"/>
      <c r="M879" s="18"/>
      <c r="N879" s="18"/>
      <c r="O879" s="18"/>
      <c r="P879" s="18"/>
      <c r="Q879" s="18"/>
      <c r="R879" s="18"/>
      <c r="S879" s="18"/>
      <c r="T879" s="18"/>
      <c r="U879" s="18"/>
      <c r="V879" s="18"/>
      <c r="W879" s="18"/>
      <c r="X879" s="18"/>
      <c r="Y879" s="18"/>
      <c r="Z879" s="18"/>
    </row>
    <row r="880" spans="1:26" ht="14.25" customHeight="1">
      <c r="A880" s="18"/>
      <c r="B880" s="18"/>
      <c r="C880" s="17"/>
      <c r="D880" s="17"/>
      <c r="E880" s="17"/>
      <c r="F880" s="17"/>
      <c r="G880" s="17"/>
      <c r="H880" s="18"/>
      <c r="I880" s="18"/>
      <c r="J880" s="18"/>
      <c r="K880" s="18"/>
      <c r="L880" s="18"/>
      <c r="M880" s="18"/>
      <c r="N880" s="18"/>
      <c r="O880" s="18"/>
      <c r="P880" s="18"/>
      <c r="Q880" s="18"/>
      <c r="R880" s="18"/>
      <c r="S880" s="18"/>
      <c r="T880" s="18"/>
      <c r="U880" s="18"/>
      <c r="V880" s="18"/>
      <c r="W880" s="18"/>
      <c r="X880" s="18"/>
      <c r="Y880" s="18"/>
      <c r="Z880" s="18"/>
    </row>
    <row r="881" spans="1:26" ht="14.25" customHeight="1">
      <c r="A881" s="18"/>
      <c r="B881" s="18"/>
      <c r="C881" s="17"/>
      <c r="D881" s="17"/>
      <c r="E881" s="17"/>
      <c r="F881" s="17"/>
      <c r="G881" s="17"/>
      <c r="H881" s="18"/>
      <c r="I881" s="18"/>
      <c r="J881" s="18"/>
      <c r="K881" s="18"/>
      <c r="L881" s="18"/>
      <c r="M881" s="18"/>
      <c r="N881" s="18"/>
      <c r="O881" s="18"/>
      <c r="P881" s="18"/>
      <c r="Q881" s="18"/>
      <c r="R881" s="18"/>
      <c r="S881" s="18"/>
      <c r="T881" s="18"/>
      <c r="U881" s="18"/>
      <c r="V881" s="18"/>
      <c r="W881" s="18"/>
      <c r="X881" s="18"/>
      <c r="Y881" s="18"/>
      <c r="Z881" s="18"/>
    </row>
    <row r="882" spans="1:26" ht="14.25" customHeight="1">
      <c r="A882" s="18"/>
      <c r="B882" s="18"/>
      <c r="C882" s="17"/>
      <c r="D882" s="17"/>
      <c r="E882" s="17"/>
      <c r="F882" s="17"/>
      <c r="G882" s="17"/>
      <c r="H882" s="18"/>
      <c r="I882" s="18"/>
      <c r="J882" s="18"/>
      <c r="K882" s="18"/>
      <c r="L882" s="18"/>
      <c r="M882" s="18"/>
      <c r="N882" s="18"/>
      <c r="O882" s="18"/>
      <c r="P882" s="18"/>
      <c r="Q882" s="18"/>
      <c r="R882" s="18"/>
      <c r="S882" s="18"/>
      <c r="T882" s="18"/>
      <c r="U882" s="18"/>
      <c r="V882" s="18"/>
      <c r="W882" s="18"/>
      <c r="X882" s="18"/>
      <c r="Y882" s="18"/>
      <c r="Z882" s="18"/>
    </row>
    <row r="883" spans="1:26" ht="14.25" customHeight="1">
      <c r="A883" s="18"/>
      <c r="B883" s="18"/>
      <c r="C883" s="17"/>
      <c r="D883" s="17"/>
      <c r="E883" s="17"/>
      <c r="F883" s="17"/>
      <c r="G883" s="17"/>
      <c r="H883" s="18"/>
      <c r="I883" s="18"/>
      <c r="J883" s="18"/>
      <c r="K883" s="18"/>
      <c r="L883" s="18"/>
      <c r="M883" s="18"/>
      <c r="N883" s="18"/>
      <c r="O883" s="18"/>
      <c r="P883" s="18"/>
      <c r="Q883" s="18"/>
      <c r="R883" s="18"/>
      <c r="S883" s="18"/>
      <c r="T883" s="18"/>
      <c r="U883" s="18"/>
      <c r="V883" s="18"/>
      <c r="W883" s="18"/>
      <c r="X883" s="18"/>
      <c r="Y883" s="18"/>
      <c r="Z883" s="18"/>
    </row>
    <row r="884" spans="1:26" ht="14.25" customHeight="1">
      <c r="A884" s="18"/>
      <c r="B884" s="18"/>
      <c r="C884" s="17"/>
      <c r="D884" s="17"/>
      <c r="E884" s="17"/>
      <c r="F884" s="17"/>
      <c r="G884" s="17"/>
      <c r="H884" s="18"/>
      <c r="I884" s="18"/>
      <c r="J884" s="18"/>
      <c r="K884" s="18"/>
      <c r="L884" s="18"/>
      <c r="M884" s="18"/>
      <c r="N884" s="18"/>
      <c r="O884" s="18"/>
      <c r="P884" s="18"/>
      <c r="Q884" s="18"/>
      <c r="R884" s="18"/>
      <c r="S884" s="18"/>
      <c r="T884" s="18"/>
      <c r="U884" s="18"/>
      <c r="V884" s="18"/>
      <c r="W884" s="18"/>
      <c r="X884" s="18"/>
      <c r="Y884" s="18"/>
      <c r="Z884" s="18"/>
    </row>
    <row r="885" spans="1:26" ht="14.25" customHeight="1">
      <c r="A885" s="18"/>
      <c r="B885" s="18"/>
      <c r="C885" s="17"/>
      <c r="D885" s="17"/>
      <c r="E885" s="17"/>
      <c r="F885" s="17"/>
      <c r="G885" s="17"/>
      <c r="H885" s="18"/>
      <c r="I885" s="18"/>
      <c r="J885" s="18"/>
      <c r="K885" s="18"/>
      <c r="L885" s="18"/>
      <c r="M885" s="18"/>
      <c r="N885" s="18"/>
      <c r="O885" s="18"/>
      <c r="P885" s="18"/>
      <c r="Q885" s="18"/>
      <c r="R885" s="18"/>
      <c r="S885" s="18"/>
      <c r="T885" s="18"/>
      <c r="U885" s="18"/>
      <c r="V885" s="18"/>
      <c r="W885" s="18"/>
      <c r="X885" s="18"/>
      <c r="Y885" s="18"/>
      <c r="Z885" s="18"/>
    </row>
    <row r="886" spans="1:26" ht="14.25" customHeight="1">
      <c r="A886" s="18"/>
      <c r="B886" s="18"/>
      <c r="C886" s="17"/>
      <c r="D886" s="17"/>
      <c r="E886" s="17"/>
      <c r="F886" s="17"/>
      <c r="G886" s="17"/>
      <c r="H886" s="18"/>
      <c r="I886" s="18"/>
      <c r="J886" s="18"/>
      <c r="K886" s="18"/>
      <c r="L886" s="18"/>
      <c r="M886" s="18"/>
      <c r="N886" s="18"/>
      <c r="O886" s="18"/>
      <c r="P886" s="18"/>
      <c r="Q886" s="18"/>
      <c r="R886" s="18"/>
      <c r="S886" s="18"/>
      <c r="T886" s="18"/>
      <c r="U886" s="18"/>
      <c r="V886" s="18"/>
      <c r="W886" s="18"/>
      <c r="X886" s="18"/>
      <c r="Y886" s="18"/>
      <c r="Z886" s="18"/>
    </row>
    <row r="887" spans="1:26" ht="14.25" customHeight="1">
      <c r="A887" s="18"/>
      <c r="B887" s="18"/>
      <c r="C887" s="17"/>
      <c r="D887" s="17"/>
      <c r="E887" s="17"/>
      <c r="F887" s="17"/>
      <c r="G887" s="17"/>
      <c r="H887" s="18"/>
      <c r="I887" s="18"/>
      <c r="J887" s="18"/>
      <c r="K887" s="18"/>
      <c r="L887" s="18"/>
      <c r="M887" s="18"/>
      <c r="N887" s="18"/>
      <c r="O887" s="18"/>
      <c r="P887" s="18"/>
      <c r="Q887" s="18"/>
      <c r="R887" s="18"/>
      <c r="S887" s="18"/>
      <c r="T887" s="18"/>
      <c r="U887" s="18"/>
      <c r="V887" s="18"/>
      <c r="W887" s="18"/>
      <c r="X887" s="18"/>
      <c r="Y887" s="18"/>
      <c r="Z887" s="18"/>
    </row>
    <row r="888" spans="1:26" ht="14.25" customHeight="1">
      <c r="A888" s="18"/>
      <c r="B888" s="18"/>
      <c r="C888" s="17"/>
      <c r="D888" s="17"/>
      <c r="E888" s="17"/>
      <c r="F888" s="17"/>
      <c r="G888" s="17"/>
      <c r="H888" s="18"/>
      <c r="I888" s="18"/>
      <c r="J888" s="18"/>
      <c r="K888" s="18"/>
      <c r="L888" s="18"/>
      <c r="M888" s="18"/>
      <c r="N888" s="18"/>
      <c r="O888" s="18"/>
      <c r="P888" s="18"/>
      <c r="Q888" s="18"/>
      <c r="R888" s="18"/>
      <c r="S888" s="18"/>
      <c r="T888" s="18"/>
      <c r="U888" s="18"/>
      <c r="V888" s="18"/>
      <c r="W888" s="18"/>
      <c r="X888" s="18"/>
      <c r="Y888" s="18"/>
      <c r="Z888" s="18"/>
    </row>
    <row r="889" spans="1:26" ht="14.25" customHeight="1">
      <c r="A889" s="18"/>
      <c r="B889" s="18"/>
      <c r="C889" s="17"/>
      <c r="D889" s="17"/>
      <c r="E889" s="17"/>
      <c r="F889" s="17"/>
      <c r="G889" s="17"/>
      <c r="H889" s="18"/>
      <c r="I889" s="18"/>
      <c r="J889" s="18"/>
      <c r="K889" s="18"/>
      <c r="L889" s="18"/>
      <c r="M889" s="18"/>
      <c r="N889" s="18"/>
      <c r="O889" s="18"/>
      <c r="P889" s="18"/>
      <c r="Q889" s="18"/>
      <c r="R889" s="18"/>
      <c r="S889" s="18"/>
      <c r="T889" s="18"/>
      <c r="U889" s="18"/>
      <c r="V889" s="18"/>
      <c r="W889" s="18"/>
      <c r="X889" s="18"/>
      <c r="Y889" s="18"/>
      <c r="Z889" s="18"/>
    </row>
    <row r="890" spans="1:26" ht="14.25" customHeight="1">
      <c r="A890" s="18"/>
      <c r="B890" s="18"/>
      <c r="C890" s="17"/>
      <c r="D890" s="17"/>
      <c r="E890" s="17"/>
      <c r="F890" s="17"/>
      <c r="G890" s="17"/>
      <c r="H890" s="18"/>
      <c r="I890" s="18"/>
      <c r="J890" s="18"/>
      <c r="K890" s="18"/>
      <c r="L890" s="18"/>
      <c r="M890" s="18"/>
      <c r="N890" s="18"/>
      <c r="O890" s="18"/>
      <c r="P890" s="18"/>
      <c r="Q890" s="18"/>
      <c r="R890" s="18"/>
      <c r="S890" s="18"/>
      <c r="T890" s="18"/>
      <c r="U890" s="18"/>
      <c r="V890" s="18"/>
      <c r="W890" s="18"/>
      <c r="X890" s="18"/>
      <c r="Y890" s="18"/>
      <c r="Z890" s="18"/>
    </row>
    <row r="891" spans="1:26" ht="14.25" customHeight="1">
      <c r="A891" s="18"/>
      <c r="B891" s="18"/>
      <c r="C891" s="17"/>
      <c r="D891" s="17"/>
      <c r="E891" s="17"/>
      <c r="F891" s="17"/>
      <c r="G891" s="17"/>
      <c r="H891" s="18"/>
      <c r="I891" s="18"/>
      <c r="J891" s="18"/>
      <c r="K891" s="18"/>
      <c r="L891" s="18"/>
      <c r="M891" s="18"/>
      <c r="N891" s="18"/>
      <c r="O891" s="18"/>
      <c r="P891" s="18"/>
      <c r="Q891" s="18"/>
      <c r="R891" s="18"/>
      <c r="S891" s="18"/>
      <c r="T891" s="18"/>
      <c r="U891" s="18"/>
      <c r="V891" s="18"/>
      <c r="W891" s="18"/>
      <c r="X891" s="18"/>
      <c r="Y891" s="18"/>
      <c r="Z891" s="18"/>
    </row>
    <row r="892" spans="1:26" ht="14.25" customHeight="1">
      <c r="A892" s="18"/>
      <c r="B892" s="18"/>
      <c r="C892" s="17"/>
      <c r="D892" s="17"/>
      <c r="E892" s="17"/>
      <c r="F892" s="17"/>
      <c r="G892" s="17"/>
      <c r="H892" s="18"/>
      <c r="I892" s="18"/>
      <c r="J892" s="18"/>
      <c r="K892" s="18"/>
      <c r="L892" s="18"/>
      <c r="M892" s="18"/>
      <c r="N892" s="18"/>
      <c r="O892" s="18"/>
      <c r="P892" s="18"/>
      <c r="Q892" s="18"/>
      <c r="R892" s="18"/>
      <c r="S892" s="18"/>
      <c r="T892" s="18"/>
      <c r="U892" s="18"/>
      <c r="V892" s="18"/>
      <c r="W892" s="18"/>
      <c r="X892" s="18"/>
      <c r="Y892" s="18"/>
      <c r="Z892" s="18"/>
    </row>
    <row r="893" spans="1:26" ht="14.25" customHeight="1">
      <c r="A893" s="18"/>
      <c r="B893" s="18"/>
      <c r="C893" s="17"/>
      <c r="D893" s="17"/>
      <c r="E893" s="17"/>
      <c r="F893" s="17"/>
      <c r="G893" s="17"/>
      <c r="H893" s="18"/>
      <c r="I893" s="18"/>
      <c r="J893" s="18"/>
      <c r="K893" s="18"/>
      <c r="L893" s="18"/>
      <c r="M893" s="18"/>
      <c r="N893" s="18"/>
      <c r="O893" s="18"/>
      <c r="P893" s="18"/>
      <c r="Q893" s="18"/>
      <c r="R893" s="18"/>
      <c r="S893" s="18"/>
      <c r="T893" s="18"/>
      <c r="U893" s="18"/>
      <c r="V893" s="18"/>
      <c r="W893" s="18"/>
      <c r="X893" s="18"/>
      <c r="Y893" s="18"/>
      <c r="Z893" s="18"/>
    </row>
    <row r="894" spans="1:26" ht="14.25" customHeight="1">
      <c r="A894" s="18"/>
      <c r="B894" s="18"/>
      <c r="C894" s="17"/>
      <c r="D894" s="17"/>
      <c r="E894" s="17"/>
      <c r="F894" s="17"/>
      <c r="G894" s="17"/>
      <c r="H894" s="18"/>
      <c r="I894" s="18"/>
      <c r="J894" s="18"/>
      <c r="K894" s="18"/>
      <c r="L894" s="18"/>
      <c r="M894" s="18"/>
      <c r="N894" s="18"/>
      <c r="O894" s="18"/>
      <c r="P894" s="18"/>
      <c r="Q894" s="18"/>
      <c r="R894" s="18"/>
      <c r="S894" s="18"/>
      <c r="T894" s="18"/>
      <c r="U894" s="18"/>
      <c r="V894" s="18"/>
      <c r="W894" s="18"/>
      <c r="X894" s="18"/>
      <c r="Y894" s="18"/>
      <c r="Z894" s="18"/>
    </row>
    <row r="895" spans="1:26" ht="14.25" customHeight="1">
      <c r="A895" s="18"/>
      <c r="B895" s="18"/>
      <c r="C895" s="17"/>
      <c r="D895" s="17"/>
      <c r="E895" s="17"/>
      <c r="F895" s="17"/>
      <c r="G895" s="17"/>
      <c r="H895" s="18"/>
      <c r="I895" s="18"/>
      <c r="J895" s="18"/>
      <c r="K895" s="18"/>
      <c r="L895" s="18"/>
      <c r="M895" s="18"/>
      <c r="N895" s="18"/>
      <c r="O895" s="18"/>
      <c r="P895" s="18"/>
      <c r="Q895" s="18"/>
      <c r="R895" s="18"/>
      <c r="S895" s="18"/>
      <c r="T895" s="18"/>
      <c r="U895" s="18"/>
      <c r="V895" s="18"/>
      <c r="W895" s="18"/>
      <c r="X895" s="18"/>
      <c r="Y895" s="18"/>
      <c r="Z895" s="18"/>
    </row>
    <row r="896" spans="1:26" ht="14.25" customHeight="1">
      <c r="A896" s="18"/>
      <c r="B896" s="18"/>
      <c r="C896" s="17"/>
      <c r="D896" s="17"/>
      <c r="E896" s="17"/>
      <c r="F896" s="17"/>
      <c r="G896" s="17"/>
      <c r="H896" s="18"/>
      <c r="I896" s="18"/>
      <c r="J896" s="18"/>
      <c r="K896" s="18"/>
      <c r="L896" s="18"/>
      <c r="M896" s="18"/>
      <c r="N896" s="18"/>
      <c r="O896" s="18"/>
      <c r="P896" s="18"/>
      <c r="Q896" s="18"/>
      <c r="R896" s="18"/>
      <c r="S896" s="18"/>
      <c r="T896" s="18"/>
      <c r="U896" s="18"/>
      <c r="V896" s="18"/>
      <c r="W896" s="18"/>
      <c r="X896" s="18"/>
      <c r="Y896" s="18"/>
      <c r="Z896" s="18"/>
    </row>
    <row r="897" spans="1:26" ht="14.25" customHeight="1">
      <c r="A897" s="18"/>
      <c r="B897" s="18"/>
      <c r="C897" s="17"/>
      <c r="D897" s="17"/>
      <c r="E897" s="17"/>
      <c r="F897" s="17"/>
      <c r="G897" s="17"/>
      <c r="H897" s="18"/>
      <c r="I897" s="18"/>
      <c r="J897" s="18"/>
      <c r="K897" s="18"/>
      <c r="L897" s="18"/>
      <c r="M897" s="18"/>
      <c r="N897" s="18"/>
      <c r="O897" s="18"/>
      <c r="P897" s="18"/>
      <c r="Q897" s="18"/>
      <c r="R897" s="18"/>
      <c r="S897" s="18"/>
      <c r="T897" s="18"/>
      <c r="U897" s="18"/>
      <c r="V897" s="18"/>
      <c r="W897" s="18"/>
      <c r="X897" s="18"/>
      <c r="Y897" s="18"/>
      <c r="Z897" s="18"/>
    </row>
    <row r="898" spans="1:26" ht="14.25" customHeight="1">
      <c r="A898" s="18"/>
      <c r="B898" s="18"/>
      <c r="C898" s="17"/>
      <c r="D898" s="17"/>
      <c r="E898" s="17"/>
      <c r="F898" s="17"/>
      <c r="G898" s="17"/>
      <c r="H898" s="18"/>
      <c r="I898" s="18"/>
      <c r="J898" s="18"/>
      <c r="K898" s="18"/>
      <c r="L898" s="18"/>
      <c r="M898" s="18"/>
      <c r="N898" s="18"/>
      <c r="O898" s="18"/>
      <c r="P898" s="18"/>
      <c r="Q898" s="18"/>
      <c r="R898" s="18"/>
      <c r="S898" s="18"/>
      <c r="T898" s="18"/>
      <c r="U898" s="18"/>
      <c r="V898" s="18"/>
      <c r="W898" s="18"/>
      <c r="X898" s="18"/>
      <c r="Y898" s="18"/>
      <c r="Z898" s="18"/>
    </row>
    <row r="899" spans="1:26" ht="14.25" customHeight="1">
      <c r="A899" s="18"/>
      <c r="B899" s="18"/>
      <c r="C899" s="17"/>
      <c r="D899" s="17"/>
      <c r="E899" s="17"/>
      <c r="F899" s="17"/>
      <c r="G899" s="17"/>
      <c r="H899" s="18"/>
      <c r="I899" s="18"/>
      <c r="J899" s="18"/>
      <c r="K899" s="18"/>
      <c r="L899" s="18"/>
      <c r="M899" s="18"/>
      <c r="N899" s="18"/>
      <c r="O899" s="18"/>
      <c r="P899" s="18"/>
      <c r="Q899" s="18"/>
      <c r="R899" s="18"/>
      <c r="S899" s="18"/>
      <c r="T899" s="18"/>
      <c r="U899" s="18"/>
      <c r="V899" s="18"/>
      <c r="W899" s="18"/>
      <c r="X899" s="18"/>
      <c r="Y899" s="18"/>
      <c r="Z899" s="18"/>
    </row>
    <row r="900" spans="1:26" ht="14.25" customHeight="1">
      <c r="A900" s="18"/>
      <c r="B900" s="18"/>
      <c r="C900" s="17"/>
      <c r="D900" s="17"/>
      <c r="E900" s="17"/>
      <c r="F900" s="17"/>
      <c r="G900" s="17"/>
      <c r="H900" s="18"/>
      <c r="I900" s="18"/>
      <c r="J900" s="18"/>
      <c r="K900" s="18"/>
      <c r="L900" s="18"/>
      <c r="M900" s="18"/>
      <c r="N900" s="18"/>
      <c r="O900" s="18"/>
      <c r="P900" s="18"/>
      <c r="Q900" s="18"/>
      <c r="R900" s="18"/>
      <c r="S900" s="18"/>
      <c r="T900" s="18"/>
      <c r="U900" s="18"/>
      <c r="V900" s="18"/>
      <c r="W900" s="18"/>
      <c r="X900" s="18"/>
      <c r="Y900" s="18"/>
      <c r="Z900" s="18"/>
    </row>
    <row r="901" spans="1:26" ht="14.25" customHeight="1">
      <c r="A901" s="18"/>
      <c r="B901" s="18"/>
      <c r="C901" s="17"/>
      <c r="D901" s="17"/>
      <c r="E901" s="17"/>
      <c r="F901" s="17"/>
      <c r="G901" s="17"/>
      <c r="H901" s="18"/>
      <c r="I901" s="18"/>
      <c r="J901" s="18"/>
      <c r="K901" s="18"/>
      <c r="L901" s="18"/>
      <c r="M901" s="18"/>
      <c r="N901" s="18"/>
      <c r="O901" s="18"/>
      <c r="P901" s="18"/>
      <c r="Q901" s="18"/>
      <c r="R901" s="18"/>
      <c r="S901" s="18"/>
      <c r="T901" s="18"/>
      <c r="U901" s="18"/>
      <c r="V901" s="18"/>
      <c r="W901" s="18"/>
      <c r="X901" s="18"/>
      <c r="Y901" s="18"/>
      <c r="Z901" s="18"/>
    </row>
    <row r="902" spans="1:26" ht="14.25" customHeight="1">
      <c r="A902" s="18"/>
      <c r="B902" s="18"/>
      <c r="C902" s="17"/>
      <c r="D902" s="17"/>
      <c r="E902" s="17"/>
      <c r="F902" s="17"/>
      <c r="G902" s="17"/>
      <c r="H902" s="18"/>
      <c r="I902" s="18"/>
      <c r="J902" s="18"/>
      <c r="K902" s="18"/>
      <c r="L902" s="18"/>
      <c r="M902" s="18"/>
      <c r="N902" s="18"/>
      <c r="O902" s="18"/>
      <c r="P902" s="18"/>
      <c r="Q902" s="18"/>
      <c r="R902" s="18"/>
      <c r="S902" s="18"/>
      <c r="T902" s="18"/>
      <c r="U902" s="18"/>
      <c r="V902" s="18"/>
      <c r="W902" s="18"/>
      <c r="X902" s="18"/>
      <c r="Y902" s="18"/>
      <c r="Z902" s="18"/>
    </row>
    <row r="903" spans="1:26" ht="14.25" customHeight="1">
      <c r="A903" s="18"/>
      <c r="B903" s="18"/>
      <c r="C903" s="17"/>
      <c r="D903" s="17"/>
      <c r="E903" s="17"/>
      <c r="F903" s="17"/>
      <c r="G903" s="17"/>
      <c r="H903" s="18"/>
      <c r="I903" s="18"/>
      <c r="J903" s="18"/>
      <c r="K903" s="18"/>
      <c r="L903" s="18"/>
      <c r="M903" s="18"/>
      <c r="N903" s="18"/>
      <c r="O903" s="18"/>
      <c r="P903" s="18"/>
      <c r="Q903" s="18"/>
      <c r="R903" s="18"/>
      <c r="S903" s="18"/>
      <c r="T903" s="18"/>
      <c r="U903" s="18"/>
      <c r="V903" s="18"/>
      <c r="W903" s="18"/>
      <c r="X903" s="18"/>
      <c r="Y903" s="18"/>
      <c r="Z903" s="18"/>
    </row>
    <row r="904" spans="1:26" ht="14.25" customHeight="1">
      <c r="A904" s="18"/>
      <c r="B904" s="18"/>
      <c r="C904" s="17"/>
      <c r="D904" s="17"/>
      <c r="E904" s="17"/>
      <c r="F904" s="17"/>
      <c r="G904" s="17"/>
      <c r="H904" s="18"/>
      <c r="I904" s="18"/>
      <c r="J904" s="18"/>
      <c r="K904" s="18"/>
      <c r="L904" s="18"/>
      <c r="M904" s="18"/>
      <c r="N904" s="18"/>
      <c r="O904" s="18"/>
      <c r="P904" s="18"/>
      <c r="Q904" s="18"/>
      <c r="R904" s="18"/>
      <c r="S904" s="18"/>
      <c r="T904" s="18"/>
      <c r="U904" s="18"/>
      <c r="V904" s="18"/>
      <c r="W904" s="18"/>
      <c r="X904" s="18"/>
      <c r="Y904" s="18"/>
      <c r="Z904" s="18"/>
    </row>
    <row r="905" spans="1:26" ht="14.25" customHeight="1">
      <c r="A905" s="18"/>
      <c r="B905" s="18"/>
      <c r="C905" s="17"/>
      <c r="D905" s="17"/>
      <c r="E905" s="17"/>
      <c r="F905" s="17"/>
      <c r="G905" s="17"/>
      <c r="H905" s="18"/>
      <c r="I905" s="18"/>
      <c r="J905" s="18"/>
      <c r="K905" s="18"/>
      <c r="L905" s="18"/>
      <c r="M905" s="18"/>
      <c r="N905" s="18"/>
      <c r="O905" s="18"/>
      <c r="P905" s="18"/>
      <c r="Q905" s="18"/>
      <c r="R905" s="18"/>
      <c r="S905" s="18"/>
      <c r="T905" s="18"/>
      <c r="U905" s="18"/>
      <c r="V905" s="18"/>
      <c r="W905" s="18"/>
      <c r="X905" s="18"/>
      <c r="Y905" s="18"/>
      <c r="Z905" s="18"/>
    </row>
    <row r="906" spans="1:26" ht="14.25" customHeight="1">
      <c r="A906" s="18"/>
      <c r="B906" s="18"/>
      <c r="C906" s="17"/>
      <c r="D906" s="17"/>
      <c r="E906" s="17"/>
      <c r="F906" s="17"/>
      <c r="G906" s="17"/>
      <c r="H906" s="18"/>
      <c r="I906" s="18"/>
      <c r="J906" s="18"/>
      <c r="K906" s="18"/>
      <c r="L906" s="18"/>
      <c r="M906" s="18"/>
      <c r="N906" s="18"/>
      <c r="O906" s="18"/>
      <c r="P906" s="18"/>
      <c r="Q906" s="18"/>
      <c r="R906" s="18"/>
      <c r="S906" s="18"/>
      <c r="T906" s="18"/>
      <c r="U906" s="18"/>
      <c r="V906" s="18"/>
      <c r="W906" s="18"/>
      <c r="X906" s="18"/>
      <c r="Y906" s="18"/>
      <c r="Z906" s="18"/>
    </row>
    <row r="907" spans="1:26" ht="14.25" customHeight="1">
      <c r="A907" s="18"/>
      <c r="B907" s="18"/>
      <c r="C907" s="17"/>
      <c r="D907" s="17"/>
      <c r="E907" s="17"/>
      <c r="F907" s="17"/>
      <c r="G907" s="17"/>
      <c r="H907" s="18"/>
      <c r="I907" s="18"/>
      <c r="J907" s="18"/>
      <c r="K907" s="18"/>
      <c r="L907" s="18"/>
      <c r="M907" s="18"/>
      <c r="N907" s="18"/>
      <c r="O907" s="18"/>
      <c r="P907" s="18"/>
      <c r="Q907" s="18"/>
      <c r="R907" s="18"/>
      <c r="S907" s="18"/>
      <c r="T907" s="18"/>
      <c r="U907" s="18"/>
      <c r="V907" s="18"/>
      <c r="W907" s="18"/>
      <c r="X907" s="18"/>
      <c r="Y907" s="18"/>
      <c r="Z907" s="18"/>
    </row>
    <row r="908" spans="1:26" ht="14.25" customHeight="1">
      <c r="A908" s="18"/>
      <c r="B908" s="18"/>
      <c r="C908" s="17"/>
      <c r="D908" s="17"/>
      <c r="E908" s="17"/>
      <c r="F908" s="17"/>
      <c r="G908" s="17"/>
      <c r="H908" s="18"/>
      <c r="I908" s="18"/>
      <c r="J908" s="18"/>
      <c r="K908" s="18"/>
      <c r="L908" s="18"/>
      <c r="M908" s="18"/>
      <c r="N908" s="18"/>
      <c r="O908" s="18"/>
      <c r="P908" s="18"/>
      <c r="Q908" s="18"/>
      <c r="R908" s="18"/>
      <c r="S908" s="18"/>
      <c r="T908" s="18"/>
      <c r="U908" s="18"/>
      <c r="V908" s="18"/>
      <c r="W908" s="18"/>
      <c r="X908" s="18"/>
      <c r="Y908" s="18"/>
      <c r="Z908" s="18"/>
    </row>
    <row r="909" spans="1:26" ht="14.25" customHeight="1">
      <c r="A909" s="18"/>
      <c r="B909" s="18"/>
      <c r="C909" s="17"/>
      <c r="D909" s="17"/>
      <c r="E909" s="17"/>
      <c r="F909" s="17"/>
      <c r="G909" s="17"/>
      <c r="H909" s="18"/>
      <c r="I909" s="18"/>
      <c r="J909" s="18"/>
      <c r="K909" s="18"/>
      <c r="L909" s="18"/>
      <c r="M909" s="18"/>
      <c r="N909" s="18"/>
      <c r="O909" s="18"/>
      <c r="P909" s="18"/>
      <c r="Q909" s="18"/>
      <c r="R909" s="18"/>
      <c r="S909" s="18"/>
      <c r="T909" s="18"/>
      <c r="U909" s="18"/>
      <c r="V909" s="18"/>
      <c r="W909" s="18"/>
      <c r="X909" s="18"/>
      <c r="Y909" s="18"/>
      <c r="Z909" s="18"/>
    </row>
    <row r="910" spans="1:26" ht="14.25" customHeight="1">
      <c r="A910" s="18"/>
      <c r="B910" s="18"/>
      <c r="C910" s="17"/>
      <c r="D910" s="17"/>
      <c r="E910" s="17"/>
      <c r="F910" s="17"/>
      <c r="G910" s="17"/>
      <c r="H910" s="18"/>
      <c r="I910" s="18"/>
      <c r="J910" s="18"/>
      <c r="K910" s="18"/>
      <c r="L910" s="18"/>
      <c r="M910" s="18"/>
      <c r="N910" s="18"/>
      <c r="O910" s="18"/>
      <c r="P910" s="18"/>
      <c r="Q910" s="18"/>
      <c r="R910" s="18"/>
      <c r="S910" s="18"/>
      <c r="T910" s="18"/>
      <c r="U910" s="18"/>
      <c r="V910" s="18"/>
      <c r="W910" s="18"/>
      <c r="X910" s="18"/>
      <c r="Y910" s="18"/>
      <c r="Z910" s="18"/>
    </row>
    <row r="911" spans="1:26" ht="14.25" customHeight="1">
      <c r="A911" s="18"/>
      <c r="B911" s="18"/>
      <c r="C911" s="17"/>
      <c r="D911" s="17"/>
      <c r="E911" s="17"/>
      <c r="F911" s="17"/>
      <c r="G911" s="17"/>
      <c r="H911" s="18"/>
      <c r="I911" s="18"/>
      <c r="J911" s="18"/>
      <c r="K911" s="18"/>
      <c r="L911" s="18"/>
      <c r="M911" s="18"/>
      <c r="N911" s="18"/>
      <c r="O911" s="18"/>
      <c r="P911" s="18"/>
      <c r="Q911" s="18"/>
      <c r="R911" s="18"/>
      <c r="S911" s="18"/>
      <c r="T911" s="18"/>
      <c r="U911" s="18"/>
      <c r="V911" s="18"/>
      <c r="W911" s="18"/>
      <c r="X911" s="18"/>
      <c r="Y911" s="18"/>
      <c r="Z911" s="18"/>
    </row>
    <row r="912" spans="1:26" ht="14.25" customHeight="1">
      <c r="A912" s="18"/>
      <c r="B912" s="18"/>
      <c r="C912" s="17"/>
      <c r="D912" s="17"/>
      <c r="E912" s="17"/>
      <c r="F912" s="17"/>
      <c r="G912" s="17"/>
      <c r="H912" s="18"/>
      <c r="I912" s="18"/>
      <c r="J912" s="18"/>
      <c r="K912" s="18"/>
      <c r="L912" s="18"/>
      <c r="M912" s="18"/>
      <c r="N912" s="18"/>
      <c r="O912" s="18"/>
      <c r="P912" s="18"/>
      <c r="Q912" s="18"/>
      <c r="R912" s="18"/>
      <c r="S912" s="18"/>
      <c r="T912" s="18"/>
      <c r="U912" s="18"/>
      <c r="V912" s="18"/>
      <c r="W912" s="18"/>
      <c r="X912" s="18"/>
      <c r="Y912" s="18"/>
      <c r="Z912" s="18"/>
    </row>
    <row r="913" spans="1:26" ht="14.25" customHeight="1">
      <c r="A913" s="18"/>
      <c r="B913" s="18"/>
      <c r="C913" s="17"/>
      <c r="D913" s="17"/>
      <c r="E913" s="17"/>
      <c r="F913" s="17"/>
      <c r="G913" s="17"/>
      <c r="H913" s="18"/>
      <c r="I913" s="18"/>
      <c r="J913" s="18"/>
      <c r="K913" s="18"/>
      <c r="L913" s="18"/>
      <c r="M913" s="18"/>
      <c r="N913" s="18"/>
      <c r="O913" s="18"/>
      <c r="P913" s="18"/>
      <c r="Q913" s="18"/>
      <c r="R913" s="18"/>
      <c r="S913" s="18"/>
      <c r="T913" s="18"/>
      <c r="U913" s="18"/>
      <c r="V913" s="18"/>
      <c r="W913" s="18"/>
      <c r="X913" s="18"/>
      <c r="Y913" s="18"/>
      <c r="Z913" s="18"/>
    </row>
    <row r="914" spans="1:26" ht="14.25" customHeight="1">
      <c r="A914" s="18"/>
      <c r="B914" s="18"/>
      <c r="C914" s="17"/>
      <c r="D914" s="17"/>
      <c r="E914" s="17"/>
      <c r="F914" s="17"/>
      <c r="G914" s="17"/>
      <c r="H914" s="18"/>
      <c r="I914" s="18"/>
      <c r="J914" s="18"/>
      <c r="K914" s="18"/>
      <c r="L914" s="18"/>
      <c r="M914" s="18"/>
      <c r="N914" s="18"/>
      <c r="O914" s="18"/>
      <c r="P914" s="18"/>
      <c r="Q914" s="18"/>
      <c r="R914" s="18"/>
      <c r="S914" s="18"/>
      <c r="T914" s="18"/>
      <c r="U914" s="18"/>
      <c r="V914" s="18"/>
      <c r="W914" s="18"/>
      <c r="X914" s="18"/>
      <c r="Y914" s="18"/>
      <c r="Z914" s="18"/>
    </row>
    <row r="915" spans="1:26" ht="14.25" customHeight="1">
      <c r="A915" s="18"/>
      <c r="B915" s="18"/>
      <c r="C915" s="17"/>
      <c r="D915" s="17"/>
      <c r="E915" s="17"/>
      <c r="F915" s="17"/>
      <c r="G915" s="17"/>
      <c r="H915" s="18"/>
      <c r="I915" s="18"/>
      <c r="J915" s="18"/>
      <c r="K915" s="18"/>
      <c r="L915" s="18"/>
      <c r="M915" s="18"/>
      <c r="N915" s="18"/>
      <c r="O915" s="18"/>
      <c r="P915" s="18"/>
      <c r="Q915" s="18"/>
      <c r="R915" s="18"/>
      <c r="S915" s="18"/>
      <c r="T915" s="18"/>
      <c r="U915" s="18"/>
      <c r="V915" s="18"/>
      <c r="W915" s="18"/>
      <c r="X915" s="18"/>
      <c r="Y915" s="18"/>
      <c r="Z915" s="18"/>
    </row>
    <row r="916" spans="1:26" ht="14.25" customHeight="1">
      <c r="A916" s="18"/>
      <c r="B916" s="18"/>
      <c r="C916" s="17"/>
      <c r="D916" s="17"/>
      <c r="E916" s="17"/>
      <c r="F916" s="17"/>
      <c r="G916" s="17"/>
      <c r="H916" s="18"/>
      <c r="I916" s="18"/>
      <c r="J916" s="18"/>
      <c r="K916" s="18"/>
      <c r="L916" s="18"/>
      <c r="M916" s="18"/>
      <c r="N916" s="18"/>
      <c r="O916" s="18"/>
      <c r="P916" s="18"/>
      <c r="Q916" s="18"/>
      <c r="R916" s="18"/>
      <c r="S916" s="18"/>
      <c r="T916" s="18"/>
      <c r="U916" s="18"/>
      <c r="V916" s="18"/>
      <c r="W916" s="18"/>
      <c r="X916" s="18"/>
      <c r="Y916" s="18"/>
      <c r="Z916" s="18"/>
    </row>
    <row r="917" spans="1:26" ht="14.25" customHeight="1">
      <c r="A917" s="18"/>
      <c r="B917" s="18"/>
      <c r="C917" s="17"/>
      <c r="D917" s="17"/>
      <c r="E917" s="17"/>
      <c r="F917" s="17"/>
      <c r="G917" s="17"/>
      <c r="H917" s="18"/>
      <c r="I917" s="18"/>
      <c r="J917" s="18"/>
      <c r="K917" s="18"/>
      <c r="L917" s="18"/>
      <c r="M917" s="18"/>
      <c r="N917" s="18"/>
      <c r="O917" s="18"/>
      <c r="P917" s="18"/>
      <c r="Q917" s="18"/>
      <c r="R917" s="18"/>
      <c r="S917" s="18"/>
      <c r="T917" s="18"/>
      <c r="U917" s="18"/>
      <c r="V917" s="18"/>
      <c r="W917" s="18"/>
      <c r="X917" s="18"/>
      <c r="Y917" s="18"/>
      <c r="Z917" s="18"/>
    </row>
    <row r="918" spans="1:26" ht="14.25" customHeight="1">
      <c r="A918" s="18"/>
      <c r="B918" s="18"/>
      <c r="C918" s="17"/>
      <c r="D918" s="17"/>
      <c r="E918" s="17"/>
      <c r="F918" s="17"/>
      <c r="G918" s="17"/>
      <c r="H918" s="18"/>
      <c r="I918" s="18"/>
      <c r="J918" s="18"/>
      <c r="K918" s="18"/>
      <c r="L918" s="18"/>
      <c r="M918" s="18"/>
      <c r="N918" s="18"/>
      <c r="O918" s="18"/>
      <c r="P918" s="18"/>
      <c r="Q918" s="18"/>
      <c r="R918" s="18"/>
      <c r="S918" s="18"/>
      <c r="T918" s="18"/>
      <c r="U918" s="18"/>
      <c r="V918" s="18"/>
      <c r="W918" s="18"/>
      <c r="X918" s="18"/>
      <c r="Y918" s="18"/>
      <c r="Z918" s="18"/>
    </row>
    <row r="919" spans="1:26" ht="14.25" customHeight="1">
      <c r="A919" s="18"/>
      <c r="B919" s="18"/>
      <c r="C919" s="17"/>
      <c r="D919" s="17"/>
      <c r="E919" s="17"/>
      <c r="F919" s="17"/>
      <c r="G919" s="17"/>
      <c r="H919" s="18"/>
      <c r="I919" s="18"/>
      <c r="J919" s="18"/>
      <c r="K919" s="18"/>
      <c r="L919" s="18"/>
      <c r="M919" s="18"/>
      <c r="N919" s="18"/>
      <c r="O919" s="18"/>
      <c r="P919" s="18"/>
      <c r="Q919" s="18"/>
      <c r="R919" s="18"/>
      <c r="S919" s="18"/>
      <c r="T919" s="18"/>
      <c r="U919" s="18"/>
      <c r="V919" s="18"/>
      <c r="W919" s="18"/>
      <c r="X919" s="18"/>
      <c r="Y919" s="18"/>
      <c r="Z919" s="18"/>
    </row>
    <row r="920" spans="1:26" ht="14.25" customHeight="1">
      <c r="A920" s="18"/>
      <c r="B920" s="18"/>
      <c r="C920" s="17"/>
      <c r="D920" s="17"/>
      <c r="E920" s="17"/>
      <c r="F920" s="17"/>
      <c r="G920" s="17"/>
      <c r="H920" s="18"/>
      <c r="I920" s="18"/>
      <c r="J920" s="18"/>
      <c r="K920" s="18"/>
      <c r="L920" s="18"/>
      <c r="M920" s="18"/>
      <c r="N920" s="18"/>
      <c r="O920" s="18"/>
      <c r="P920" s="18"/>
      <c r="Q920" s="18"/>
      <c r="R920" s="18"/>
      <c r="S920" s="18"/>
      <c r="T920" s="18"/>
      <c r="U920" s="18"/>
      <c r="V920" s="18"/>
      <c r="W920" s="18"/>
      <c r="X920" s="18"/>
      <c r="Y920" s="18"/>
      <c r="Z920" s="18"/>
    </row>
    <row r="921" spans="1:26" ht="14.25" customHeight="1">
      <c r="A921" s="18"/>
      <c r="B921" s="18"/>
      <c r="C921" s="17"/>
      <c r="D921" s="17"/>
      <c r="E921" s="17"/>
      <c r="F921" s="17"/>
      <c r="G921" s="17"/>
      <c r="H921" s="18"/>
      <c r="I921" s="18"/>
      <c r="J921" s="18"/>
      <c r="K921" s="18"/>
      <c r="L921" s="18"/>
      <c r="M921" s="18"/>
      <c r="N921" s="18"/>
      <c r="O921" s="18"/>
      <c r="P921" s="18"/>
      <c r="Q921" s="18"/>
      <c r="R921" s="18"/>
      <c r="S921" s="18"/>
      <c r="T921" s="18"/>
      <c r="U921" s="18"/>
      <c r="V921" s="18"/>
      <c r="W921" s="18"/>
      <c r="X921" s="18"/>
      <c r="Y921" s="18"/>
      <c r="Z921" s="18"/>
    </row>
    <row r="922" spans="1:26" ht="14.25" customHeight="1">
      <c r="A922" s="18"/>
      <c r="B922" s="18"/>
      <c r="C922" s="17"/>
      <c r="D922" s="17"/>
      <c r="E922" s="17"/>
      <c r="F922" s="17"/>
      <c r="G922" s="17"/>
      <c r="H922" s="18"/>
      <c r="I922" s="18"/>
      <c r="J922" s="18"/>
      <c r="K922" s="18"/>
      <c r="L922" s="18"/>
      <c r="M922" s="18"/>
      <c r="N922" s="18"/>
      <c r="O922" s="18"/>
      <c r="P922" s="18"/>
      <c r="Q922" s="18"/>
      <c r="R922" s="18"/>
      <c r="S922" s="18"/>
      <c r="T922" s="18"/>
      <c r="U922" s="18"/>
      <c r="V922" s="18"/>
      <c r="W922" s="18"/>
      <c r="X922" s="18"/>
      <c r="Y922" s="18"/>
      <c r="Z922" s="18"/>
    </row>
    <row r="923" spans="1:26" ht="14.25" customHeight="1">
      <c r="A923" s="18"/>
      <c r="B923" s="18"/>
      <c r="C923" s="17"/>
      <c r="D923" s="17"/>
      <c r="E923" s="17"/>
      <c r="F923" s="17"/>
      <c r="G923" s="17"/>
      <c r="H923" s="18"/>
      <c r="I923" s="18"/>
      <c r="J923" s="18"/>
      <c r="K923" s="18"/>
      <c r="L923" s="18"/>
      <c r="M923" s="18"/>
      <c r="N923" s="18"/>
      <c r="O923" s="18"/>
      <c r="P923" s="18"/>
      <c r="Q923" s="18"/>
      <c r="R923" s="18"/>
      <c r="S923" s="18"/>
      <c r="T923" s="18"/>
      <c r="U923" s="18"/>
      <c r="V923" s="18"/>
      <c r="W923" s="18"/>
      <c r="X923" s="18"/>
      <c r="Y923" s="18"/>
      <c r="Z923" s="18"/>
    </row>
    <row r="924" spans="1:26" ht="14.25" customHeight="1">
      <c r="A924" s="18"/>
      <c r="B924" s="18"/>
      <c r="C924" s="17"/>
      <c r="D924" s="17"/>
      <c r="E924" s="17"/>
      <c r="F924" s="17"/>
      <c r="G924" s="17"/>
      <c r="H924" s="18"/>
      <c r="I924" s="18"/>
      <c r="J924" s="18"/>
      <c r="K924" s="18"/>
      <c r="L924" s="18"/>
      <c r="M924" s="18"/>
      <c r="N924" s="18"/>
      <c r="O924" s="18"/>
      <c r="P924" s="18"/>
      <c r="Q924" s="18"/>
      <c r="R924" s="18"/>
      <c r="S924" s="18"/>
      <c r="T924" s="18"/>
      <c r="U924" s="18"/>
      <c r="V924" s="18"/>
      <c r="W924" s="18"/>
      <c r="X924" s="18"/>
      <c r="Y924" s="18"/>
      <c r="Z924" s="18"/>
    </row>
    <row r="925" spans="1:26" ht="14.25" customHeight="1">
      <c r="A925" s="18"/>
      <c r="B925" s="18"/>
      <c r="C925" s="17"/>
      <c r="D925" s="17"/>
      <c r="E925" s="17"/>
      <c r="F925" s="17"/>
      <c r="G925" s="17"/>
      <c r="H925" s="18"/>
      <c r="I925" s="18"/>
      <c r="J925" s="18"/>
      <c r="K925" s="18"/>
      <c r="L925" s="18"/>
      <c r="M925" s="18"/>
      <c r="N925" s="18"/>
      <c r="O925" s="18"/>
      <c r="P925" s="18"/>
      <c r="Q925" s="18"/>
      <c r="R925" s="18"/>
      <c r="S925" s="18"/>
      <c r="T925" s="18"/>
      <c r="U925" s="18"/>
      <c r="V925" s="18"/>
      <c r="W925" s="18"/>
      <c r="X925" s="18"/>
      <c r="Y925" s="18"/>
      <c r="Z925" s="18"/>
    </row>
    <row r="926" spans="1:26" ht="14.25" customHeight="1">
      <c r="A926" s="18"/>
      <c r="B926" s="18"/>
      <c r="C926" s="17"/>
      <c r="D926" s="17"/>
      <c r="E926" s="17"/>
      <c r="F926" s="17"/>
      <c r="G926" s="17"/>
      <c r="H926" s="18"/>
      <c r="I926" s="18"/>
      <c r="J926" s="18"/>
      <c r="K926" s="18"/>
      <c r="L926" s="18"/>
      <c r="M926" s="18"/>
      <c r="N926" s="18"/>
      <c r="O926" s="18"/>
      <c r="P926" s="18"/>
      <c r="Q926" s="18"/>
      <c r="R926" s="18"/>
      <c r="S926" s="18"/>
      <c r="T926" s="18"/>
      <c r="U926" s="18"/>
      <c r="V926" s="18"/>
      <c r="W926" s="18"/>
      <c r="X926" s="18"/>
      <c r="Y926" s="18"/>
      <c r="Z926" s="18"/>
    </row>
    <row r="927" spans="1:26" ht="14.25" customHeight="1">
      <c r="A927" s="18"/>
      <c r="B927" s="18"/>
      <c r="C927" s="17"/>
      <c r="D927" s="17"/>
      <c r="E927" s="17"/>
      <c r="F927" s="17"/>
      <c r="G927" s="17"/>
      <c r="H927" s="18"/>
      <c r="I927" s="18"/>
      <c r="J927" s="18"/>
      <c r="K927" s="18"/>
      <c r="L927" s="18"/>
      <c r="M927" s="18"/>
      <c r="N927" s="18"/>
      <c r="O927" s="18"/>
      <c r="P927" s="18"/>
      <c r="Q927" s="18"/>
      <c r="R927" s="18"/>
      <c r="S927" s="18"/>
      <c r="T927" s="18"/>
      <c r="U927" s="18"/>
      <c r="V927" s="18"/>
      <c r="W927" s="18"/>
      <c r="X927" s="18"/>
      <c r="Y927" s="18"/>
      <c r="Z927" s="18"/>
    </row>
    <row r="928" spans="1:26" ht="14.25" customHeight="1">
      <c r="A928" s="18"/>
      <c r="B928" s="18"/>
      <c r="C928" s="17"/>
      <c r="D928" s="17"/>
      <c r="E928" s="17"/>
      <c r="F928" s="17"/>
      <c r="G928" s="17"/>
      <c r="H928" s="18"/>
      <c r="I928" s="18"/>
      <c r="J928" s="18"/>
      <c r="K928" s="18"/>
      <c r="L928" s="18"/>
      <c r="M928" s="18"/>
      <c r="N928" s="18"/>
      <c r="O928" s="18"/>
      <c r="P928" s="18"/>
      <c r="Q928" s="18"/>
      <c r="R928" s="18"/>
      <c r="S928" s="18"/>
      <c r="T928" s="18"/>
      <c r="U928" s="18"/>
      <c r="V928" s="18"/>
      <c r="W928" s="18"/>
      <c r="X928" s="18"/>
      <c r="Y928" s="18"/>
      <c r="Z928" s="18"/>
    </row>
    <row r="929" spans="1:26" ht="14.25" customHeight="1">
      <c r="A929" s="18"/>
      <c r="B929" s="18"/>
      <c r="C929" s="17"/>
      <c r="D929" s="17"/>
      <c r="E929" s="17"/>
      <c r="F929" s="17"/>
      <c r="G929" s="17"/>
      <c r="H929" s="18"/>
      <c r="I929" s="18"/>
      <c r="J929" s="18"/>
      <c r="K929" s="18"/>
      <c r="L929" s="18"/>
      <c r="M929" s="18"/>
      <c r="N929" s="18"/>
      <c r="O929" s="18"/>
      <c r="P929" s="18"/>
      <c r="Q929" s="18"/>
      <c r="R929" s="18"/>
      <c r="S929" s="18"/>
      <c r="T929" s="18"/>
      <c r="U929" s="18"/>
      <c r="V929" s="18"/>
      <c r="W929" s="18"/>
      <c r="X929" s="18"/>
      <c r="Y929" s="18"/>
      <c r="Z929" s="18"/>
    </row>
    <row r="930" spans="1:26" ht="14.25" customHeight="1">
      <c r="A930" s="18"/>
      <c r="B930" s="18"/>
      <c r="C930" s="17"/>
      <c r="D930" s="17"/>
      <c r="E930" s="17"/>
      <c r="F930" s="17"/>
      <c r="G930" s="17"/>
      <c r="H930" s="18"/>
      <c r="I930" s="18"/>
      <c r="J930" s="18"/>
      <c r="K930" s="18"/>
      <c r="L930" s="18"/>
      <c r="M930" s="18"/>
      <c r="N930" s="18"/>
      <c r="O930" s="18"/>
      <c r="P930" s="18"/>
      <c r="Q930" s="18"/>
      <c r="R930" s="18"/>
      <c r="S930" s="18"/>
      <c r="T930" s="18"/>
      <c r="U930" s="18"/>
      <c r="V930" s="18"/>
      <c r="W930" s="18"/>
      <c r="X930" s="18"/>
      <c r="Y930" s="18"/>
      <c r="Z930" s="18"/>
    </row>
    <row r="931" spans="1:26" ht="14.25" customHeight="1">
      <c r="A931" s="18"/>
      <c r="B931" s="18"/>
      <c r="C931" s="17"/>
      <c r="D931" s="17"/>
      <c r="E931" s="17"/>
      <c r="F931" s="17"/>
      <c r="G931" s="17"/>
      <c r="H931" s="18"/>
      <c r="I931" s="18"/>
      <c r="J931" s="18"/>
      <c r="K931" s="18"/>
      <c r="L931" s="18"/>
      <c r="M931" s="18"/>
      <c r="N931" s="18"/>
      <c r="O931" s="18"/>
      <c r="P931" s="18"/>
      <c r="Q931" s="18"/>
      <c r="R931" s="18"/>
      <c r="S931" s="18"/>
      <c r="T931" s="18"/>
      <c r="U931" s="18"/>
      <c r="V931" s="18"/>
      <c r="W931" s="18"/>
      <c r="X931" s="18"/>
      <c r="Y931" s="18"/>
      <c r="Z931" s="18"/>
    </row>
    <row r="932" spans="1:26" ht="14.25" customHeight="1">
      <c r="A932" s="18"/>
      <c r="B932" s="18"/>
      <c r="C932" s="17"/>
      <c r="D932" s="17"/>
      <c r="E932" s="17"/>
      <c r="F932" s="17"/>
      <c r="G932" s="17"/>
      <c r="H932" s="18"/>
      <c r="I932" s="18"/>
      <c r="J932" s="18"/>
      <c r="K932" s="18"/>
      <c r="L932" s="18"/>
      <c r="M932" s="18"/>
      <c r="N932" s="18"/>
      <c r="O932" s="18"/>
      <c r="P932" s="18"/>
      <c r="Q932" s="18"/>
      <c r="R932" s="18"/>
      <c r="S932" s="18"/>
      <c r="T932" s="18"/>
      <c r="U932" s="18"/>
      <c r="V932" s="18"/>
      <c r="W932" s="18"/>
      <c r="X932" s="18"/>
      <c r="Y932" s="18"/>
      <c r="Z932" s="18"/>
    </row>
    <row r="933" spans="1:26" ht="14.25" customHeight="1">
      <c r="A933" s="18"/>
      <c r="B933" s="18"/>
      <c r="C933" s="17"/>
      <c r="D933" s="17"/>
      <c r="E933" s="17"/>
      <c r="F933" s="17"/>
      <c r="G933" s="17"/>
      <c r="H933" s="18"/>
      <c r="I933" s="18"/>
      <c r="J933" s="18"/>
      <c r="K933" s="18"/>
      <c r="L933" s="18"/>
      <c r="M933" s="18"/>
      <c r="N933" s="18"/>
      <c r="O933" s="18"/>
      <c r="P933" s="18"/>
      <c r="Q933" s="18"/>
      <c r="R933" s="18"/>
      <c r="S933" s="18"/>
      <c r="T933" s="18"/>
      <c r="U933" s="18"/>
      <c r="V933" s="18"/>
      <c r="W933" s="18"/>
      <c r="X933" s="18"/>
      <c r="Y933" s="18"/>
      <c r="Z933" s="18"/>
    </row>
    <row r="934" spans="1:26" ht="14.25" customHeight="1">
      <c r="A934" s="18"/>
      <c r="B934" s="18"/>
      <c r="C934" s="17"/>
      <c r="D934" s="17"/>
      <c r="E934" s="17"/>
      <c r="F934" s="17"/>
      <c r="G934" s="17"/>
      <c r="H934" s="18"/>
      <c r="I934" s="18"/>
      <c r="J934" s="18"/>
      <c r="K934" s="18"/>
      <c r="L934" s="18"/>
      <c r="M934" s="18"/>
      <c r="N934" s="18"/>
      <c r="O934" s="18"/>
      <c r="P934" s="18"/>
      <c r="Q934" s="18"/>
      <c r="R934" s="18"/>
      <c r="S934" s="18"/>
      <c r="T934" s="18"/>
      <c r="U934" s="18"/>
      <c r="V934" s="18"/>
      <c r="W934" s="18"/>
      <c r="X934" s="18"/>
      <c r="Y934" s="18"/>
      <c r="Z934" s="18"/>
    </row>
    <row r="935" spans="1:26" ht="14.25" customHeight="1">
      <c r="A935" s="18"/>
      <c r="B935" s="18"/>
      <c r="C935" s="17"/>
      <c r="D935" s="17"/>
      <c r="E935" s="17"/>
      <c r="F935" s="17"/>
      <c r="G935" s="17"/>
      <c r="H935" s="18"/>
      <c r="I935" s="18"/>
      <c r="J935" s="18"/>
      <c r="K935" s="18"/>
      <c r="L935" s="18"/>
      <c r="M935" s="18"/>
      <c r="N935" s="18"/>
      <c r="O935" s="18"/>
      <c r="P935" s="18"/>
      <c r="Q935" s="18"/>
      <c r="R935" s="18"/>
      <c r="S935" s="18"/>
      <c r="T935" s="18"/>
      <c r="U935" s="18"/>
      <c r="V935" s="18"/>
      <c r="W935" s="18"/>
      <c r="X935" s="18"/>
      <c r="Y935" s="18"/>
      <c r="Z935" s="18"/>
    </row>
    <row r="936" spans="1:26" ht="14.25" customHeight="1">
      <c r="A936" s="18"/>
      <c r="B936" s="18"/>
      <c r="C936" s="17"/>
      <c r="D936" s="17"/>
      <c r="E936" s="17"/>
      <c r="F936" s="17"/>
      <c r="G936" s="17"/>
      <c r="H936" s="18"/>
      <c r="I936" s="18"/>
      <c r="J936" s="18"/>
      <c r="K936" s="18"/>
      <c r="L936" s="18"/>
      <c r="M936" s="18"/>
      <c r="N936" s="18"/>
      <c r="O936" s="18"/>
      <c r="P936" s="18"/>
      <c r="Q936" s="18"/>
      <c r="R936" s="18"/>
      <c r="S936" s="18"/>
      <c r="T936" s="18"/>
      <c r="U936" s="18"/>
      <c r="V936" s="18"/>
      <c r="W936" s="18"/>
      <c r="X936" s="18"/>
      <c r="Y936" s="18"/>
      <c r="Z936" s="18"/>
    </row>
    <row r="937" spans="1:26" ht="14.25" customHeight="1">
      <c r="A937" s="18"/>
      <c r="B937" s="18"/>
      <c r="C937" s="17"/>
      <c r="D937" s="17"/>
      <c r="E937" s="17"/>
      <c r="F937" s="17"/>
      <c r="G937" s="17"/>
      <c r="H937" s="18"/>
      <c r="I937" s="18"/>
      <c r="J937" s="18"/>
      <c r="K937" s="18"/>
      <c r="L937" s="18"/>
      <c r="M937" s="18"/>
      <c r="N937" s="18"/>
      <c r="O937" s="18"/>
      <c r="P937" s="18"/>
      <c r="Q937" s="18"/>
      <c r="R937" s="18"/>
      <c r="S937" s="18"/>
      <c r="T937" s="18"/>
      <c r="U937" s="18"/>
      <c r="V937" s="18"/>
      <c r="W937" s="18"/>
      <c r="X937" s="18"/>
      <c r="Y937" s="18"/>
      <c r="Z937" s="18"/>
    </row>
    <row r="938" spans="1:26" ht="14.25" customHeight="1">
      <c r="A938" s="18"/>
      <c r="B938" s="18"/>
      <c r="C938" s="17"/>
      <c r="D938" s="17"/>
      <c r="E938" s="17"/>
      <c r="F938" s="17"/>
      <c r="G938" s="17"/>
      <c r="H938" s="18"/>
      <c r="I938" s="18"/>
      <c r="J938" s="18"/>
      <c r="K938" s="18"/>
      <c r="L938" s="18"/>
      <c r="M938" s="18"/>
      <c r="N938" s="18"/>
      <c r="O938" s="18"/>
      <c r="P938" s="18"/>
      <c r="Q938" s="18"/>
      <c r="R938" s="18"/>
      <c r="S938" s="18"/>
      <c r="T938" s="18"/>
      <c r="U938" s="18"/>
      <c r="V938" s="18"/>
      <c r="W938" s="18"/>
      <c r="X938" s="18"/>
      <c r="Y938" s="18"/>
      <c r="Z938" s="18"/>
    </row>
    <row r="939" spans="1:26" ht="14.25" customHeight="1">
      <c r="A939" s="18"/>
      <c r="B939" s="18"/>
      <c r="C939" s="17"/>
      <c r="D939" s="17"/>
      <c r="E939" s="17"/>
      <c r="F939" s="17"/>
      <c r="G939" s="17"/>
      <c r="H939" s="18"/>
      <c r="I939" s="18"/>
      <c r="J939" s="18"/>
      <c r="K939" s="18"/>
      <c r="L939" s="18"/>
      <c r="M939" s="18"/>
      <c r="N939" s="18"/>
      <c r="O939" s="18"/>
      <c r="P939" s="18"/>
      <c r="Q939" s="18"/>
      <c r="R939" s="18"/>
      <c r="S939" s="18"/>
      <c r="T939" s="18"/>
      <c r="U939" s="18"/>
      <c r="V939" s="18"/>
      <c r="W939" s="18"/>
      <c r="X939" s="18"/>
      <c r="Y939" s="18"/>
      <c r="Z939" s="18"/>
    </row>
    <row r="940" spans="1:26" ht="14.25" customHeight="1">
      <c r="A940" s="18"/>
      <c r="B940" s="18"/>
      <c r="C940" s="17"/>
      <c r="D940" s="17"/>
      <c r="E940" s="17"/>
      <c r="F940" s="17"/>
      <c r="G940" s="17"/>
      <c r="H940" s="18"/>
      <c r="I940" s="18"/>
      <c r="J940" s="18"/>
      <c r="K940" s="18"/>
      <c r="L940" s="18"/>
      <c r="M940" s="18"/>
      <c r="N940" s="18"/>
      <c r="O940" s="18"/>
      <c r="P940" s="18"/>
      <c r="Q940" s="18"/>
      <c r="R940" s="18"/>
      <c r="S940" s="18"/>
      <c r="T940" s="18"/>
      <c r="U940" s="18"/>
      <c r="V940" s="18"/>
      <c r="W940" s="18"/>
      <c r="X940" s="18"/>
      <c r="Y940" s="18"/>
      <c r="Z940" s="18"/>
    </row>
    <row r="941" spans="1:26" ht="14.25" customHeight="1">
      <c r="A941" s="18"/>
      <c r="B941" s="18"/>
      <c r="C941" s="17"/>
      <c r="D941" s="17"/>
      <c r="E941" s="17"/>
      <c r="F941" s="17"/>
      <c r="G941" s="17"/>
      <c r="H941" s="18"/>
      <c r="I941" s="18"/>
      <c r="J941" s="18"/>
      <c r="K941" s="18"/>
      <c r="L941" s="18"/>
      <c r="M941" s="18"/>
      <c r="N941" s="18"/>
      <c r="O941" s="18"/>
      <c r="P941" s="18"/>
      <c r="Q941" s="18"/>
      <c r="R941" s="18"/>
      <c r="S941" s="18"/>
      <c r="T941" s="18"/>
      <c r="U941" s="18"/>
      <c r="V941" s="18"/>
      <c r="W941" s="18"/>
      <c r="X941" s="18"/>
      <c r="Y941" s="18"/>
      <c r="Z941" s="18"/>
    </row>
    <row r="942" spans="1:26" ht="14.25" customHeight="1">
      <c r="A942" s="18"/>
      <c r="B942" s="18"/>
      <c r="C942" s="17"/>
      <c r="D942" s="17"/>
      <c r="E942" s="17"/>
      <c r="F942" s="17"/>
      <c r="G942" s="17"/>
      <c r="H942" s="18"/>
      <c r="I942" s="18"/>
      <c r="J942" s="18"/>
      <c r="K942" s="18"/>
      <c r="L942" s="18"/>
      <c r="M942" s="18"/>
      <c r="N942" s="18"/>
      <c r="O942" s="18"/>
      <c r="P942" s="18"/>
      <c r="Q942" s="18"/>
      <c r="R942" s="18"/>
      <c r="S942" s="18"/>
      <c r="T942" s="18"/>
      <c r="U942" s="18"/>
      <c r="V942" s="18"/>
      <c r="W942" s="18"/>
      <c r="X942" s="18"/>
      <c r="Y942" s="18"/>
      <c r="Z942" s="18"/>
    </row>
    <row r="943" spans="1:26" ht="14.25" customHeight="1">
      <c r="A943" s="18"/>
      <c r="B943" s="18"/>
      <c r="C943" s="17"/>
      <c r="D943" s="17"/>
      <c r="E943" s="17"/>
      <c r="F943" s="17"/>
      <c r="G943" s="17"/>
      <c r="H943" s="18"/>
      <c r="I943" s="18"/>
      <c r="J943" s="18"/>
      <c r="K943" s="18"/>
      <c r="L943" s="18"/>
      <c r="M943" s="18"/>
      <c r="N943" s="18"/>
      <c r="O943" s="18"/>
      <c r="P943" s="18"/>
      <c r="Q943" s="18"/>
      <c r="R943" s="18"/>
      <c r="S943" s="18"/>
      <c r="T943" s="18"/>
      <c r="U943" s="18"/>
      <c r="V943" s="18"/>
      <c r="W943" s="18"/>
      <c r="X943" s="18"/>
      <c r="Y943" s="18"/>
      <c r="Z943" s="18"/>
    </row>
    <row r="944" spans="1:26" ht="14.25" customHeight="1">
      <c r="A944" s="18"/>
      <c r="B944" s="18"/>
      <c r="C944" s="17"/>
      <c r="D944" s="17"/>
      <c r="E944" s="17"/>
      <c r="F944" s="17"/>
      <c r="G944" s="17"/>
      <c r="H944" s="18"/>
      <c r="I944" s="18"/>
      <c r="J944" s="18"/>
      <c r="K944" s="18"/>
      <c r="L944" s="18"/>
      <c r="M944" s="18"/>
      <c r="N944" s="18"/>
      <c r="O944" s="18"/>
      <c r="P944" s="18"/>
      <c r="Q944" s="18"/>
      <c r="R944" s="18"/>
      <c r="S944" s="18"/>
      <c r="T944" s="18"/>
      <c r="U944" s="18"/>
      <c r="V944" s="18"/>
      <c r="W944" s="18"/>
      <c r="X944" s="18"/>
      <c r="Y944" s="18"/>
      <c r="Z944" s="18"/>
    </row>
    <row r="945" spans="1:26" ht="14.25" customHeight="1">
      <c r="A945" s="18"/>
      <c r="B945" s="18"/>
      <c r="C945" s="17"/>
      <c r="D945" s="17"/>
      <c r="E945" s="17"/>
      <c r="F945" s="17"/>
      <c r="G945" s="17"/>
      <c r="H945" s="18"/>
      <c r="I945" s="18"/>
      <c r="J945" s="18"/>
      <c r="K945" s="18"/>
      <c r="L945" s="18"/>
      <c r="M945" s="18"/>
      <c r="N945" s="18"/>
      <c r="O945" s="18"/>
      <c r="P945" s="18"/>
      <c r="Q945" s="18"/>
      <c r="R945" s="18"/>
      <c r="S945" s="18"/>
      <c r="T945" s="18"/>
      <c r="U945" s="18"/>
      <c r="V945" s="18"/>
      <c r="W945" s="18"/>
      <c r="X945" s="18"/>
      <c r="Y945" s="18"/>
      <c r="Z945" s="18"/>
    </row>
    <row r="946" spans="1:26" ht="14.25" customHeight="1">
      <c r="A946" s="18"/>
      <c r="B946" s="18"/>
      <c r="C946" s="17"/>
      <c r="D946" s="17"/>
      <c r="E946" s="17"/>
      <c r="F946" s="17"/>
      <c r="G946" s="17"/>
      <c r="H946" s="18"/>
      <c r="I946" s="18"/>
      <c r="J946" s="18"/>
      <c r="K946" s="18"/>
      <c r="L946" s="18"/>
      <c r="M946" s="18"/>
      <c r="N946" s="18"/>
      <c r="O946" s="18"/>
      <c r="P946" s="18"/>
      <c r="Q946" s="18"/>
      <c r="R946" s="18"/>
      <c r="S946" s="18"/>
      <c r="T946" s="18"/>
      <c r="U946" s="18"/>
      <c r="V946" s="18"/>
      <c r="W946" s="18"/>
      <c r="X946" s="18"/>
      <c r="Y946" s="18"/>
      <c r="Z946" s="18"/>
    </row>
    <row r="947" spans="1:26" ht="14.25" customHeight="1">
      <c r="A947" s="18"/>
      <c r="B947" s="18"/>
      <c r="C947" s="17"/>
      <c r="D947" s="17"/>
      <c r="E947" s="17"/>
      <c r="F947" s="17"/>
      <c r="G947" s="17"/>
      <c r="H947" s="18"/>
      <c r="I947" s="18"/>
      <c r="J947" s="18"/>
      <c r="K947" s="18"/>
      <c r="L947" s="18"/>
      <c r="M947" s="18"/>
      <c r="N947" s="18"/>
      <c r="O947" s="18"/>
      <c r="P947" s="18"/>
      <c r="Q947" s="18"/>
      <c r="R947" s="18"/>
      <c r="S947" s="18"/>
      <c r="T947" s="18"/>
      <c r="U947" s="18"/>
      <c r="V947" s="18"/>
      <c r="W947" s="18"/>
      <c r="X947" s="18"/>
      <c r="Y947" s="18"/>
      <c r="Z947" s="18"/>
    </row>
    <row r="948" spans="1:26" ht="14.25" customHeight="1">
      <c r="A948" s="18"/>
      <c r="B948" s="18"/>
      <c r="C948" s="17"/>
      <c r="D948" s="17"/>
      <c r="E948" s="17"/>
      <c r="F948" s="17"/>
      <c r="G948" s="17"/>
      <c r="H948" s="18"/>
      <c r="I948" s="18"/>
      <c r="J948" s="18"/>
      <c r="K948" s="18"/>
      <c r="L948" s="18"/>
      <c r="M948" s="18"/>
      <c r="N948" s="18"/>
      <c r="O948" s="18"/>
      <c r="P948" s="18"/>
      <c r="Q948" s="18"/>
      <c r="R948" s="18"/>
      <c r="S948" s="18"/>
      <c r="T948" s="18"/>
      <c r="U948" s="18"/>
      <c r="V948" s="18"/>
      <c r="W948" s="18"/>
      <c r="X948" s="18"/>
      <c r="Y948" s="18"/>
      <c r="Z948" s="18"/>
    </row>
    <row r="949" spans="1:26" ht="14.25" customHeight="1">
      <c r="A949" s="18"/>
      <c r="B949" s="18"/>
      <c r="C949" s="17"/>
      <c r="D949" s="17"/>
      <c r="E949" s="17"/>
      <c r="F949" s="17"/>
      <c r="G949" s="17"/>
      <c r="H949" s="18"/>
      <c r="I949" s="18"/>
      <c r="J949" s="18"/>
      <c r="K949" s="18"/>
      <c r="L949" s="18"/>
      <c r="M949" s="18"/>
      <c r="N949" s="18"/>
      <c r="O949" s="18"/>
      <c r="P949" s="18"/>
      <c r="Q949" s="18"/>
      <c r="R949" s="18"/>
      <c r="S949" s="18"/>
      <c r="T949" s="18"/>
      <c r="U949" s="18"/>
      <c r="V949" s="18"/>
      <c r="W949" s="18"/>
      <c r="X949" s="18"/>
      <c r="Y949" s="18"/>
      <c r="Z949" s="18"/>
    </row>
    <row r="950" spans="1:26" ht="14.25" customHeight="1">
      <c r="A950" s="18"/>
      <c r="B950" s="18"/>
      <c r="C950" s="17"/>
      <c r="D950" s="17"/>
      <c r="E950" s="17"/>
      <c r="F950" s="17"/>
      <c r="G950" s="17"/>
      <c r="H950" s="18"/>
      <c r="I950" s="18"/>
      <c r="J950" s="18"/>
      <c r="K950" s="18"/>
      <c r="L950" s="18"/>
      <c r="M950" s="18"/>
      <c r="N950" s="18"/>
      <c r="O950" s="18"/>
      <c r="P950" s="18"/>
      <c r="Q950" s="18"/>
      <c r="R950" s="18"/>
      <c r="S950" s="18"/>
      <c r="T950" s="18"/>
      <c r="U950" s="18"/>
      <c r="V950" s="18"/>
      <c r="W950" s="18"/>
      <c r="X950" s="18"/>
      <c r="Y950" s="18"/>
      <c r="Z950" s="18"/>
    </row>
    <row r="951" spans="1:26" ht="14.25" customHeight="1">
      <c r="A951" s="18"/>
      <c r="B951" s="18"/>
      <c r="C951" s="17"/>
      <c r="D951" s="17"/>
      <c r="E951" s="17"/>
      <c r="F951" s="17"/>
      <c r="G951" s="17"/>
      <c r="H951" s="18"/>
      <c r="I951" s="18"/>
      <c r="J951" s="18"/>
      <c r="K951" s="18"/>
      <c r="L951" s="18"/>
      <c r="M951" s="18"/>
      <c r="N951" s="18"/>
      <c r="O951" s="18"/>
      <c r="P951" s="18"/>
      <c r="Q951" s="18"/>
      <c r="R951" s="18"/>
      <c r="S951" s="18"/>
      <c r="T951" s="18"/>
      <c r="U951" s="18"/>
      <c r="V951" s="18"/>
      <c r="W951" s="18"/>
      <c r="X951" s="18"/>
      <c r="Y951" s="18"/>
      <c r="Z951" s="18"/>
    </row>
    <row r="952" spans="1:26" ht="14.25" customHeight="1">
      <c r="A952" s="18"/>
      <c r="B952" s="18"/>
      <c r="C952" s="17"/>
      <c r="D952" s="17"/>
      <c r="E952" s="17"/>
      <c r="F952" s="17"/>
      <c r="G952" s="17"/>
      <c r="H952" s="18"/>
      <c r="I952" s="18"/>
      <c r="J952" s="18"/>
      <c r="K952" s="18"/>
      <c r="L952" s="18"/>
      <c r="M952" s="18"/>
      <c r="N952" s="18"/>
      <c r="O952" s="18"/>
      <c r="P952" s="18"/>
      <c r="Q952" s="18"/>
      <c r="R952" s="18"/>
      <c r="S952" s="18"/>
      <c r="T952" s="18"/>
      <c r="U952" s="18"/>
      <c r="V952" s="18"/>
      <c r="W952" s="18"/>
      <c r="X952" s="18"/>
      <c r="Y952" s="18"/>
      <c r="Z952" s="18"/>
    </row>
    <row r="953" spans="1:26" ht="14.25" customHeight="1">
      <c r="A953" s="18"/>
      <c r="B953" s="18"/>
      <c r="C953" s="17"/>
      <c r="D953" s="17"/>
      <c r="E953" s="17"/>
      <c r="F953" s="17"/>
      <c r="G953" s="17"/>
      <c r="H953" s="18"/>
      <c r="I953" s="18"/>
      <c r="J953" s="18"/>
      <c r="K953" s="18"/>
      <c r="L953" s="18"/>
      <c r="M953" s="18"/>
      <c r="N953" s="18"/>
      <c r="O953" s="18"/>
      <c r="P953" s="18"/>
      <c r="Q953" s="18"/>
      <c r="R953" s="18"/>
      <c r="S953" s="18"/>
      <c r="T953" s="18"/>
      <c r="U953" s="18"/>
      <c r="V953" s="18"/>
      <c r="W953" s="18"/>
      <c r="X953" s="18"/>
      <c r="Y953" s="18"/>
      <c r="Z953" s="18"/>
    </row>
    <row r="954" spans="1:26" ht="14.25" customHeight="1">
      <c r="A954" s="18"/>
      <c r="B954" s="18"/>
      <c r="C954" s="17"/>
      <c r="D954" s="17"/>
      <c r="E954" s="17"/>
      <c r="F954" s="17"/>
      <c r="G954" s="17"/>
      <c r="H954" s="18"/>
      <c r="I954" s="18"/>
      <c r="J954" s="18"/>
      <c r="K954" s="18"/>
      <c r="L954" s="18"/>
      <c r="M954" s="18"/>
      <c r="N954" s="18"/>
      <c r="O954" s="18"/>
      <c r="P954" s="18"/>
      <c r="Q954" s="18"/>
      <c r="R954" s="18"/>
      <c r="S954" s="18"/>
      <c r="T954" s="18"/>
      <c r="U954" s="18"/>
      <c r="V954" s="18"/>
      <c r="W954" s="18"/>
      <c r="X954" s="18"/>
      <c r="Y954" s="18"/>
      <c r="Z954" s="18"/>
    </row>
    <row r="955" spans="1:26" ht="14.25" customHeight="1">
      <c r="A955" s="18"/>
      <c r="B955" s="18"/>
      <c r="C955" s="17"/>
      <c r="D955" s="17"/>
      <c r="E955" s="17"/>
      <c r="F955" s="17"/>
      <c r="G955" s="17"/>
      <c r="H955" s="18"/>
      <c r="I955" s="18"/>
      <c r="J955" s="18"/>
      <c r="K955" s="18"/>
      <c r="L955" s="18"/>
      <c r="M955" s="18"/>
      <c r="N955" s="18"/>
      <c r="O955" s="18"/>
      <c r="P955" s="18"/>
      <c r="Q955" s="18"/>
      <c r="R955" s="18"/>
      <c r="S955" s="18"/>
      <c r="T955" s="18"/>
      <c r="U955" s="18"/>
      <c r="V955" s="18"/>
      <c r="W955" s="18"/>
      <c r="X955" s="18"/>
      <c r="Y955" s="18"/>
      <c r="Z955" s="18"/>
    </row>
    <row r="956" spans="1:26" ht="14.25" customHeight="1">
      <c r="A956" s="18"/>
      <c r="B956" s="18"/>
      <c r="C956" s="17"/>
      <c r="D956" s="17"/>
      <c r="E956" s="17"/>
      <c r="F956" s="17"/>
      <c r="G956" s="17"/>
      <c r="H956" s="18"/>
      <c r="I956" s="18"/>
      <c r="J956" s="18"/>
      <c r="K956" s="18"/>
      <c r="L956" s="18"/>
      <c r="M956" s="18"/>
      <c r="N956" s="18"/>
      <c r="O956" s="18"/>
      <c r="P956" s="18"/>
      <c r="Q956" s="18"/>
      <c r="R956" s="18"/>
      <c r="S956" s="18"/>
      <c r="T956" s="18"/>
      <c r="U956" s="18"/>
      <c r="V956" s="18"/>
      <c r="W956" s="18"/>
      <c r="X956" s="18"/>
      <c r="Y956" s="18"/>
      <c r="Z956" s="18"/>
    </row>
    <row r="957" spans="1:26" ht="14.25" customHeight="1">
      <c r="A957" s="18"/>
      <c r="B957" s="18"/>
      <c r="C957" s="17"/>
      <c r="D957" s="17"/>
      <c r="E957" s="17"/>
      <c r="F957" s="17"/>
      <c r="G957" s="17"/>
      <c r="H957" s="18"/>
      <c r="I957" s="18"/>
      <c r="J957" s="18"/>
      <c r="K957" s="18"/>
      <c r="L957" s="18"/>
      <c r="M957" s="18"/>
      <c r="N957" s="18"/>
      <c r="O957" s="18"/>
      <c r="P957" s="18"/>
      <c r="Q957" s="18"/>
      <c r="R957" s="18"/>
      <c r="S957" s="18"/>
      <c r="T957" s="18"/>
      <c r="U957" s="18"/>
      <c r="V957" s="18"/>
      <c r="W957" s="18"/>
      <c r="X957" s="18"/>
      <c r="Y957" s="18"/>
      <c r="Z957" s="18"/>
    </row>
    <row r="958" spans="1:26" ht="14.25" customHeight="1">
      <c r="A958" s="18"/>
      <c r="B958" s="18"/>
      <c r="C958" s="17"/>
      <c r="D958" s="17"/>
      <c r="E958" s="17"/>
      <c r="F958" s="17"/>
      <c r="G958" s="17"/>
      <c r="H958" s="18"/>
      <c r="I958" s="18"/>
      <c r="J958" s="18"/>
      <c r="K958" s="18"/>
      <c r="L958" s="18"/>
      <c r="M958" s="18"/>
      <c r="N958" s="18"/>
      <c r="O958" s="18"/>
      <c r="P958" s="18"/>
      <c r="Q958" s="18"/>
      <c r="R958" s="18"/>
      <c r="S958" s="18"/>
      <c r="T958" s="18"/>
      <c r="U958" s="18"/>
      <c r="V958" s="18"/>
      <c r="W958" s="18"/>
      <c r="X958" s="18"/>
      <c r="Y958" s="18"/>
      <c r="Z958" s="18"/>
    </row>
    <row r="959" spans="1:26" ht="14.25" customHeight="1">
      <c r="A959" s="18"/>
      <c r="B959" s="18"/>
      <c r="C959" s="17"/>
      <c r="D959" s="17"/>
      <c r="E959" s="17"/>
      <c r="F959" s="17"/>
      <c r="G959" s="17"/>
      <c r="H959" s="18"/>
      <c r="I959" s="18"/>
      <c r="J959" s="18"/>
      <c r="K959" s="18"/>
      <c r="L959" s="18"/>
      <c r="M959" s="18"/>
      <c r="N959" s="18"/>
      <c r="O959" s="18"/>
      <c r="P959" s="18"/>
      <c r="Q959" s="18"/>
      <c r="R959" s="18"/>
      <c r="S959" s="18"/>
      <c r="T959" s="18"/>
      <c r="U959" s="18"/>
      <c r="V959" s="18"/>
      <c r="W959" s="18"/>
      <c r="X959" s="18"/>
      <c r="Y959" s="18"/>
      <c r="Z959" s="18"/>
    </row>
    <row r="960" spans="1:26" ht="14.25" customHeight="1">
      <c r="A960" s="18"/>
      <c r="B960" s="18"/>
      <c r="C960" s="17"/>
      <c r="D960" s="17"/>
      <c r="E960" s="17"/>
      <c r="F960" s="17"/>
      <c r="G960" s="17"/>
      <c r="H960" s="18"/>
      <c r="I960" s="18"/>
      <c r="J960" s="18"/>
      <c r="K960" s="18"/>
      <c r="L960" s="18"/>
      <c r="M960" s="18"/>
      <c r="N960" s="18"/>
      <c r="O960" s="18"/>
      <c r="P960" s="18"/>
      <c r="Q960" s="18"/>
      <c r="R960" s="18"/>
      <c r="S960" s="18"/>
      <c r="T960" s="18"/>
      <c r="U960" s="18"/>
      <c r="V960" s="18"/>
      <c r="W960" s="18"/>
      <c r="X960" s="18"/>
      <c r="Y960" s="18"/>
      <c r="Z960" s="18"/>
    </row>
    <row r="961" spans="1:26" ht="14.25" customHeight="1">
      <c r="A961" s="18"/>
      <c r="B961" s="18"/>
      <c r="C961" s="17"/>
      <c r="D961" s="17"/>
      <c r="E961" s="17"/>
      <c r="F961" s="17"/>
      <c r="G961" s="17"/>
      <c r="H961" s="18"/>
      <c r="I961" s="18"/>
      <c r="J961" s="18"/>
      <c r="K961" s="18"/>
      <c r="L961" s="18"/>
      <c r="M961" s="18"/>
      <c r="N961" s="18"/>
      <c r="O961" s="18"/>
      <c r="P961" s="18"/>
      <c r="Q961" s="18"/>
      <c r="R961" s="18"/>
      <c r="S961" s="18"/>
      <c r="T961" s="18"/>
      <c r="U961" s="18"/>
      <c r="V961" s="18"/>
      <c r="W961" s="18"/>
      <c r="X961" s="18"/>
      <c r="Y961" s="18"/>
      <c r="Z961" s="18"/>
    </row>
    <row r="962" spans="1:26" ht="14.25" customHeight="1">
      <c r="A962" s="18"/>
      <c r="B962" s="18"/>
      <c r="C962" s="17"/>
      <c r="D962" s="17"/>
      <c r="E962" s="17"/>
      <c r="F962" s="17"/>
      <c r="G962" s="17"/>
      <c r="H962" s="18"/>
      <c r="I962" s="18"/>
      <c r="J962" s="18"/>
      <c r="K962" s="18"/>
      <c r="L962" s="18"/>
      <c r="M962" s="18"/>
      <c r="N962" s="18"/>
      <c r="O962" s="18"/>
      <c r="P962" s="18"/>
      <c r="Q962" s="18"/>
      <c r="R962" s="18"/>
      <c r="S962" s="18"/>
      <c r="T962" s="18"/>
      <c r="U962" s="18"/>
      <c r="V962" s="18"/>
      <c r="W962" s="18"/>
      <c r="X962" s="18"/>
      <c r="Y962" s="18"/>
      <c r="Z962" s="18"/>
    </row>
    <row r="963" spans="1:26" ht="14.25" customHeight="1">
      <c r="A963" s="18"/>
      <c r="B963" s="18"/>
      <c r="C963" s="17"/>
      <c r="D963" s="17"/>
      <c r="E963" s="17"/>
      <c r="F963" s="17"/>
      <c r="G963" s="17"/>
      <c r="H963" s="18"/>
      <c r="I963" s="18"/>
      <c r="J963" s="18"/>
      <c r="K963" s="18"/>
      <c r="L963" s="18"/>
      <c r="M963" s="18"/>
      <c r="N963" s="18"/>
      <c r="O963" s="18"/>
      <c r="P963" s="18"/>
      <c r="Q963" s="18"/>
      <c r="R963" s="18"/>
      <c r="S963" s="18"/>
      <c r="T963" s="18"/>
      <c r="U963" s="18"/>
      <c r="V963" s="18"/>
      <c r="W963" s="18"/>
      <c r="X963" s="18"/>
      <c r="Y963" s="18"/>
      <c r="Z963" s="18"/>
    </row>
    <row r="964" spans="1:26" ht="14.25" customHeight="1">
      <c r="A964" s="18"/>
      <c r="B964" s="18"/>
      <c r="C964" s="17"/>
      <c r="D964" s="17"/>
      <c r="E964" s="17"/>
      <c r="F964" s="17"/>
      <c r="G964" s="17"/>
      <c r="H964" s="18"/>
      <c r="I964" s="18"/>
      <c r="J964" s="18"/>
      <c r="K964" s="18"/>
      <c r="L964" s="18"/>
      <c r="M964" s="18"/>
      <c r="N964" s="18"/>
      <c r="O964" s="18"/>
      <c r="P964" s="18"/>
      <c r="Q964" s="18"/>
      <c r="R964" s="18"/>
      <c r="S964" s="18"/>
      <c r="T964" s="18"/>
      <c r="U964" s="18"/>
      <c r="V964" s="18"/>
      <c r="W964" s="18"/>
      <c r="X964" s="18"/>
      <c r="Y964" s="18"/>
      <c r="Z964" s="18"/>
    </row>
    <row r="965" spans="1:26" ht="14.25" customHeight="1">
      <c r="A965" s="18"/>
      <c r="B965" s="18"/>
      <c r="C965" s="17"/>
      <c r="D965" s="17"/>
      <c r="E965" s="17"/>
      <c r="F965" s="17"/>
      <c r="G965" s="17"/>
      <c r="H965" s="18"/>
      <c r="I965" s="18"/>
      <c r="J965" s="18"/>
      <c r="K965" s="18"/>
      <c r="L965" s="18"/>
      <c r="M965" s="18"/>
      <c r="N965" s="18"/>
      <c r="O965" s="18"/>
      <c r="P965" s="18"/>
      <c r="Q965" s="18"/>
      <c r="R965" s="18"/>
      <c r="S965" s="18"/>
      <c r="T965" s="18"/>
      <c r="U965" s="18"/>
      <c r="V965" s="18"/>
      <c r="W965" s="18"/>
      <c r="X965" s="18"/>
      <c r="Y965" s="18"/>
      <c r="Z965" s="18"/>
    </row>
    <row r="966" spans="1:26" ht="14.25" customHeight="1">
      <c r="A966" s="18"/>
      <c r="B966" s="18"/>
      <c r="C966" s="17"/>
      <c r="D966" s="17"/>
      <c r="E966" s="17"/>
      <c r="F966" s="17"/>
      <c r="G966" s="17"/>
      <c r="H966" s="18"/>
      <c r="I966" s="18"/>
      <c r="J966" s="18"/>
      <c r="K966" s="18"/>
      <c r="L966" s="18"/>
      <c r="M966" s="18"/>
      <c r="N966" s="18"/>
      <c r="O966" s="18"/>
      <c r="P966" s="18"/>
      <c r="Q966" s="18"/>
      <c r="R966" s="18"/>
      <c r="S966" s="18"/>
      <c r="T966" s="18"/>
      <c r="U966" s="18"/>
      <c r="V966" s="18"/>
      <c r="W966" s="18"/>
      <c r="X966" s="18"/>
      <c r="Y966" s="18"/>
      <c r="Z966" s="18"/>
    </row>
    <row r="967" spans="1:26" ht="14.25" customHeight="1">
      <c r="A967" s="18"/>
      <c r="B967" s="18"/>
      <c r="C967" s="17"/>
      <c r="D967" s="17"/>
      <c r="E967" s="17"/>
      <c r="F967" s="17"/>
      <c r="G967" s="17"/>
      <c r="H967" s="18"/>
      <c r="I967" s="18"/>
      <c r="J967" s="18"/>
      <c r="K967" s="18"/>
      <c r="L967" s="18"/>
      <c r="M967" s="18"/>
      <c r="N967" s="18"/>
      <c r="O967" s="18"/>
      <c r="P967" s="18"/>
      <c r="Q967" s="18"/>
      <c r="R967" s="18"/>
      <c r="S967" s="18"/>
      <c r="T967" s="18"/>
      <c r="U967" s="18"/>
      <c r="V967" s="18"/>
      <c r="W967" s="18"/>
      <c r="X967" s="18"/>
      <c r="Y967" s="18"/>
      <c r="Z967" s="18"/>
    </row>
    <row r="968" spans="1:26" ht="14.25" customHeight="1">
      <c r="A968" s="18"/>
      <c r="B968" s="18"/>
      <c r="C968" s="17"/>
      <c r="D968" s="17"/>
      <c r="E968" s="17"/>
      <c r="F968" s="17"/>
      <c r="G968" s="17"/>
      <c r="H968" s="18"/>
      <c r="I968" s="18"/>
      <c r="J968" s="18"/>
      <c r="K968" s="18"/>
      <c r="L968" s="18"/>
      <c r="M968" s="18"/>
      <c r="N968" s="18"/>
      <c r="O968" s="18"/>
      <c r="P968" s="18"/>
      <c r="Q968" s="18"/>
      <c r="R968" s="18"/>
      <c r="S968" s="18"/>
      <c r="T968" s="18"/>
      <c r="U968" s="18"/>
      <c r="V968" s="18"/>
      <c r="W968" s="18"/>
      <c r="X968" s="18"/>
      <c r="Y968" s="18"/>
      <c r="Z968" s="18"/>
    </row>
    <row r="969" spans="1:26" ht="14.25" customHeight="1">
      <c r="A969" s="18"/>
      <c r="B969" s="18"/>
      <c r="C969" s="17"/>
      <c r="D969" s="17"/>
      <c r="E969" s="17"/>
      <c r="F969" s="17"/>
      <c r="G969" s="17"/>
      <c r="H969" s="18"/>
      <c r="I969" s="18"/>
      <c r="J969" s="18"/>
      <c r="K969" s="18"/>
      <c r="L969" s="18"/>
      <c r="M969" s="18"/>
      <c r="N969" s="18"/>
      <c r="O969" s="18"/>
      <c r="P969" s="18"/>
      <c r="Q969" s="18"/>
      <c r="R969" s="18"/>
      <c r="S969" s="18"/>
      <c r="T969" s="18"/>
      <c r="U969" s="18"/>
      <c r="V969" s="18"/>
      <c r="W969" s="18"/>
      <c r="X969" s="18"/>
      <c r="Y969" s="18"/>
      <c r="Z969" s="18"/>
    </row>
    <row r="970" spans="1:26" ht="14.25" customHeight="1">
      <c r="A970" s="18"/>
      <c r="B970" s="18"/>
      <c r="C970" s="17"/>
      <c r="D970" s="17"/>
      <c r="E970" s="17"/>
      <c r="F970" s="17"/>
      <c r="G970" s="17"/>
      <c r="H970" s="18"/>
      <c r="I970" s="18"/>
      <c r="J970" s="18"/>
      <c r="K970" s="18"/>
      <c r="L970" s="18"/>
      <c r="M970" s="18"/>
      <c r="N970" s="18"/>
      <c r="O970" s="18"/>
      <c r="P970" s="18"/>
      <c r="Q970" s="18"/>
      <c r="R970" s="18"/>
      <c r="S970" s="18"/>
      <c r="T970" s="18"/>
      <c r="U970" s="18"/>
      <c r="V970" s="18"/>
      <c r="W970" s="18"/>
      <c r="X970" s="18"/>
      <c r="Y970" s="18"/>
      <c r="Z970" s="18"/>
    </row>
    <row r="971" spans="1:26" ht="14.25" customHeight="1">
      <c r="A971" s="18"/>
      <c r="B971" s="18"/>
      <c r="C971" s="17"/>
      <c r="D971" s="17"/>
      <c r="E971" s="17"/>
      <c r="F971" s="17"/>
      <c r="G971" s="17"/>
      <c r="H971" s="18"/>
      <c r="I971" s="18"/>
      <c r="J971" s="18"/>
      <c r="K971" s="18"/>
      <c r="L971" s="18"/>
      <c r="M971" s="18"/>
      <c r="N971" s="18"/>
      <c r="O971" s="18"/>
      <c r="P971" s="18"/>
      <c r="Q971" s="18"/>
      <c r="R971" s="18"/>
      <c r="S971" s="18"/>
      <c r="T971" s="18"/>
      <c r="U971" s="18"/>
      <c r="V971" s="18"/>
      <c r="W971" s="18"/>
      <c r="X971" s="18"/>
      <c r="Y971" s="18"/>
      <c r="Z971" s="18"/>
    </row>
    <row r="972" spans="1:26" ht="14.25" customHeight="1">
      <c r="A972" s="18"/>
      <c r="B972" s="18"/>
      <c r="C972" s="17"/>
      <c r="D972" s="17"/>
      <c r="E972" s="17"/>
      <c r="F972" s="17"/>
      <c r="G972" s="17"/>
      <c r="H972" s="18"/>
      <c r="I972" s="18"/>
      <c r="J972" s="18"/>
      <c r="K972" s="18"/>
      <c r="L972" s="18"/>
      <c r="M972" s="18"/>
      <c r="N972" s="18"/>
      <c r="O972" s="18"/>
      <c r="P972" s="18"/>
      <c r="Q972" s="18"/>
      <c r="R972" s="18"/>
      <c r="S972" s="18"/>
      <c r="T972" s="18"/>
      <c r="U972" s="18"/>
      <c r="V972" s="18"/>
      <c r="W972" s="18"/>
      <c r="X972" s="18"/>
      <c r="Y972" s="18"/>
      <c r="Z972" s="18"/>
    </row>
    <row r="973" spans="1:26" ht="14.25" customHeight="1">
      <c r="A973" s="18"/>
      <c r="B973" s="18"/>
      <c r="C973" s="17"/>
      <c r="D973" s="17"/>
      <c r="E973" s="17"/>
      <c r="F973" s="17"/>
      <c r="G973" s="17"/>
      <c r="H973" s="18"/>
      <c r="I973" s="18"/>
      <c r="J973" s="18"/>
      <c r="K973" s="18"/>
      <c r="L973" s="18"/>
      <c r="M973" s="18"/>
      <c r="N973" s="18"/>
      <c r="O973" s="18"/>
      <c r="P973" s="18"/>
      <c r="Q973" s="18"/>
      <c r="R973" s="18"/>
      <c r="S973" s="18"/>
      <c r="T973" s="18"/>
      <c r="U973" s="18"/>
      <c r="V973" s="18"/>
      <c r="W973" s="18"/>
      <c r="X973" s="18"/>
      <c r="Y973" s="18"/>
      <c r="Z973" s="18"/>
    </row>
    <row r="974" spans="1:26" ht="14.25" customHeight="1">
      <c r="A974" s="18"/>
      <c r="B974" s="18"/>
      <c r="C974" s="17"/>
      <c r="D974" s="17"/>
      <c r="E974" s="17"/>
      <c r="F974" s="17"/>
      <c r="G974" s="17"/>
      <c r="H974" s="18"/>
      <c r="I974" s="18"/>
      <c r="J974" s="18"/>
      <c r="K974" s="18"/>
      <c r="L974" s="18"/>
      <c r="M974" s="18"/>
      <c r="N974" s="18"/>
      <c r="O974" s="18"/>
      <c r="P974" s="18"/>
      <c r="Q974" s="18"/>
      <c r="R974" s="18"/>
      <c r="S974" s="18"/>
      <c r="T974" s="18"/>
      <c r="U974" s="18"/>
      <c r="V974" s="18"/>
      <c r="W974" s="18"/>
      <c r="X974" s="18"/>
      <c r="Y974" s="18"/>
      <c r="Z974" s="18"/>
    </row>
    <row r="975" spans="1:26" ht="14.25" customHeight="1">
      <c r="A975" s="18"/>
      <c r="B975" s="18"/>
      <c r="C975" s="17"/>
      <c r="D975" s="17"/>
      <c r="E975" s="17"/>
      <c r="F975" s="17"/>
      <c r="G975" s="17"/>
      <c r="H975" s="18"/>
      <c r="I975" s="18"/>
      <c r="J975" s="18"/>
      <c r="K975" s="18"/>
      <c r="L975" s="18"/>
      <c r="M975" s="18"/>
      <c r="N975" s="18"/>
      <c r="O975" s="18"/>
      <c r="P975" s="18"/>
      <c r="Q975" s="18"/>
      <c r="R975" s="18"/>
      <c r="S975" s="18"/>
      <c r="T975" s="18"/>
      <c r="U975" s="18"/>
      <c r="V975" s="18"/>
      <c r="W975" s="18"/>
      <c r="X975" s="18"/>
      <c r="Y975" s="18"/>
      <c r="Z975" s="18"/>
    </row>
    <row r="976" spans="1:26" ht="14.25" customHeight="1">
      <c r="A976" s="18"/>
      <c r="B976" s="18"/>
      <c r="C976" s="17"/>
      <c r="D976" s="17"/>
      <c r="E976" s="17"/>
      <c r="F976" s="17"/>
      <c r="G976" s="17"/>
      <c r="H976" s="18"/>
      <c r="I976" s="18"/>
      <c r="J976" s="18"/>
      <c r="K976" s="18"/>
      <c r="L976" s="18"/>
      <c r="M976" s="18"/>
      <c r="N976" s="18"/>
      <c r="O976" s="18"/>
      <c r="P976" s="18"/>
      <c r="Q976" s="18"/>
      <c r="R976" s="18"/>
      <c r="S976" s="18"/>
      <c r="T976" s="18"/>
      <c r="U976" s="18"/>
      <c r="V976" s="18"/>
      <c r="W976" s="18"/>
      <c r="X976" s="18"/>
      <c r="Y976" s="18"/>
      <c r="Z976" s="18"/>
    </row>
    <row r="977" spans="1:26" ht="14.25" customHeight="1">
      <c r="A977" s="18"/>
      <c r="B977" s="18"/>
      <c r="C977" s="17"/>
      <c r="D977" s="17"/>
      <c r="E977" s="17"/>
      <c r="F977" s="17"/>
      <c r="G977" s="17"/>
      <c r="H977" s="18"/>
      <c r="I977" s="18"/>
      <c r="J977" s="18"/>
      <c r="K977" s="18"/>
      <c r="L977" s="18"/>
      <c r="M977" s="18"/>
      <c r="N977" s="18"/>
      <c r="O977" s="18"/>
      <c r="P977" s="18"/>
      <c r="Q977" s="18"/>
      <c r="R977" s="18"/>
      <c r="S977" s="18"/>
      <c r="T977" s="18"/>
      <c r="U977" s="18"/>
      <c r="V977" s="18"/>
      <c r="W977" s="18"/>
      <c r="X977" s="18"/>
      <c r="Y977" s="18"/>
      <c r="Z977" s="18"/>
    </row>
    <row r="978" spans="1:26" ht="14.25" customHeight="1">
      <c r="A978" s="18"/>
      <c r="B978" s="18"/>
      <c r="C978" s="17"/>
      <c r="D978" s="17"/>
      <c r="E978" s="17"/>
      <c r="F978" s="17"/>
      <c r="G978" s="17"/>
      <c r="H978" s="18"/>
      <c r="I978" s="18"/>
      <c r="J978" s="18"/>
      <c r="K978" s="18"/>
      <c r="L978" s="18"/>
      <c r="M978" s="18"/>
      <c r="N978" s="18"/>
      <c r="O978" s="18"/>
      <c r="P978" s="18"/>
      <c r="Q978" s="18"/>
      <c r="R978" s="18"/>
      <c r="S978" s="18"/>
      <c r="T978" s="18"/>
      <c r="U978" s="18"/>
      <c r="V978" s="18"/>
      <c r="W978" s="18"/>
      <c r="X978" s="18"/>
      <c r="Y978" s="18"/>
      <c r="Z978" s="18"/>
    </row>
    <row r="979" spans="1:26" ht="14.25" customHeight="1">
      <c r="A979" s="18"/>
      <c r="B979" s="18"/>
      <c r="C979" s="17"/>
      <c r="D979" s="17"/>
      <c r="E979" s="17"/>
      <c r="F979" s="17"/>
      <c r="G979" s="17"/>
      <c r="H979" s="18"/>
      <c r="I979" s="18"/>
      <c r="J979" s="18"/>
      <c r="K979" s="18"/>
      <c r="L979" s="18"/>
      <c r="M979" s="18"/>
      <c r="N979" s="18"/>
      <c r="O979" s="18"/>
      <c r="P979" s="18"/>
      <c r="Q979" s="18"/>
      <c r="R979" s="18"/>
      <c r="S979" s="18"/>
      <c r="T979" s="18"/>
      <c r="U979" s="18"/>
      <c r="V979" s="18"/>
      <c r="W979" s="18"/>
      <c r="X979" s="18"/>
      <c r="Y979" s="18"/>
      <c r="Z979" s="18"/>
    </row>
    <row r="980" spans="1:26" ht="14.25" customHeight="1">
      <c r="A980" s="18"/>
      <c r="B980" s="18"/>
      <c r="C980" s="17"/>
      <c r="D980" s="17"/>
      <c r="E980" s="17"/>
      <c r="F980" s="17"/>
      <c r="G980" s="17"/>
      <c r="H980" s="18"/>
      <c r="I980" s="18"/>
      <c r="J980" s="18"/>
      <c r="K980" s="18"/>
      <c r="L980" s="18"/>
      <c r="M980" s="18"/>
      <c r="N980" s="18"/>
      <c r="O980" s="18"/>
      <c r="P980" s="18"/>
      <c r="Q980" s="18"/>
      <c r="R980" s="18"/>
      <c r="S980" s="18"/>
      <c r="T980" s="18"/>
      <c r="U980" s="18"/>
      <c r="V980" s="18"/>
      <c r="W980" s="18"/>
      <c r="X980" s="18"/>
      <c r="Y980" s="18"/>
      <c r="Z980" s="18"/>
    </row>
    <row r="981" spans="1:26" ht="14.25" customHeight="1">
      <c r="A981" s="18"/>
      <c r="B981" s="18"/>
      <c r="C981" s="17"/>
      <c r="D981" s="17"/>
      <c r="E981" s="17"/>
      <c r="F981" s="17"/>
      <c r="G981" s="17"/>
      <c r="H981" s="18"/>
      <c r="I981" s="18"/>
      <c r="J981" s="18"/>
      <c r="K981" s="18"/>
      <c r="L981" s="18"/>
      <c r="M981" s="18"/>
      <c r="N981" s="18"/>
      <c r="O981" s="18"/>
      <c r="P981" s="18"/>
      <c r="Q981" s="18"/>
      <c r="R981" s="18"/>
      <c r="S981" s="18"/>
      <c r="T981" s="18"/>
      <c r="U981" s="18"/>
      <c r="V981" s="18"/>
      <c r="W981" s="18"/>
      <c r="X981" s="18"/>
      <c r="Y981" s="18"/>
      <c r="Z981" s="18"/>
    </row>
    <row r="982" spans="1:26" ht="14.25" customHeight="1">
      <c r="A982" s="18"/>
      <c r="B982" s="18"/>
      <c r="C982" s="17"/>
      <c r="D982" s="17"/>
      <c r="E982" s="17"/>
      <c r="F982" s="17"/>
      <c r="G982" s="17"/>
      <c r="H982" s="18"/>
      <c r="I982" s="18"/>
      <c r="J982" s="18"/>
      <c r="K982" s="18"/>
      <c r="L982" s="18"/>
      <c r="M982" s="18"/>
      <c r="N982" s="18"/>
      <c r="O982" s="18"/>
      <c r="P982" s="18"/>
      <c r="Q982" s="18"/>
      <c r="R982" s="18"/>
      <c r="S982" s="18"/>
      <c r="T982" s="18"/>
      <c r="U982" s="18"/>
      <c r="V982" s="18"/>
      <c r="W982" s="18"/>
      <c r="X982" s="18"/>
      <c r="Y982" s="18"/>
      <c r="Z982" s="18"/>
    </row>
    <row r="983" spans="1:26" ht="14.25" customHeight="1">
      <c r="A983" s="18"/>
      <c r="B983" s="18"/>
      <c r="C983" s="17"/>
      <c r="D983" s="17"/>
      <c r="E983" s="17"/>
      <c r="F983" s="17"/>
      <c r="G983" s="17"/>
      <c r="H983" s="18"/>
      <c r="I983" s="18"/>
      <c r="J983" s="18"/>
      <c r="K983" s="18"/>
      <c r="L983" s="18"/>
      <c r="M983" s="18"/>
      <c r="N983" s="18"/>
      <c r="O983" s="18"/>
      <c r="P983" s="18"/>
      <c r="Q983" s="18"/>
      <c r="R983" s="18"/>
      <c r="S983" s="18"/>
      <c r="T983" s="18"/>
      <c r="U983" s="18"/>
      <c r="V983" s="18"/>
      <c r="W983" s="18"/>
      <c r="X983" s="18"/>
      <c r="Y983" s="18"/>
      <c r="Z983" s="18"/>
    </row>
    <row r="984" spans="1:26" ht="14.25" customHeight="1">
      <c r="A984" s="18"/>
      <c r="B984" s="18"/>
      <c r="C984" s="17"/>
      <c r="D984" s="17"/>
      <c r="E984" s="17"/>
      <c r="F984" s="17"/>
      <c r="G984" s="17"/>
      <c r="H984" s="18"/>
      <c r="I984" s="18"/>
      <c r="J984" s="18"/>
      <c r="K984" s="18"/>
      <c r="L984" s="18"/>
      <c r="M984" s="18"/>
      <c r="N984" s="18"/>
      <c r="O984" s="18"/>
      <c r="P984" s="18"/>
      <c r="Q984" s="18"/>
      <c r="R984" s="18"/>
      <c r="S984" s="18"/>
      <c r="T984" s="18"/>
      <c r="U984" s="18"/>
      <c r="V984" s="18"/>
      <c r="W984" s="18"/>
      <c r="X984" s="18"/>
      <c r="Y984" s="18"/>
      <c r="Z984" s="18"/>
    </row>
    <row r="985" spans="1:26" ht="14.25" customHeight="1">
      <c r="A985" s="18"/>
      <c r="B985" s="18"/>
      <c r="C985" s="17"/>
      <c r="D985" s="17"/>
      <c r="E985" s="17"/>
      <c r="F985" s="17"/>
      <c r="G985" s="17"/>
      <c r="H985" s="18"/>
      <c r="I985" s="18"/>
      <c r="J985" s="18"/>
      <c r="K985" s="18"/>
      <c r="L985" s="18"/>
      <c r="M985" s="18"/>
      <c r="N985" s="18"/>
      <c r="O985" s="18"/>
      <c r="P985" s="18"/>
      <c r="Q985" s="18"/>
      <c r="R985" s="18"/>
      <c r="S985" s="18"/>
      <c r="T985" s="18"/>
      <c r="U985" s="18"/>
      <c r="V985" s="18"/>
      <c r="W985" s="18"/>
      <c r="X985" s="18"/>
      <c r="Y985" s="18"/>
      <c r="Z985" s="18"/>
    </row>
    <row r="986" spans="1:26" ht="14.25" customHeight="1">
      <c r="A986" s="18"/>
      <c r="B986" s="18"/>
      <c r="C986" s="17"/>
      <c r="D986" s="17"/>
      <c r="E986" s="17"/>
      <c r="F986" s="17"/>
      <c r="G986" s="17"/>
      <c r="H986" s="18"/>
      <c r="I986" s="18"/>
      <c r="J986" s="18"/>
      <c r="K986" s="18"/>
      <c r="L986" s="18"/>
      <c r="M986" s="18"/>
      <c r="N986" s="18"/>
      <c r="O986" s="18"/>
      <c r="P986" s="18"/>
      <c r="Q986" s="18"/>
      <c r="R986" s="18"/>
      <c r="S986" s="18"/>
      <c r="T986" s="18"/>
      <c r="U986" s="18"/>
      <c r="V986" s="18"/>
      <c r="W986" s="18"/>
      <c r="X986" s="18"/>
      <c r="Y986" s="18"/>
      <c r="Z986" s="18"/>
    </row>
    <row r="987" spans="1:26" ht="14.25" customHeight="1">
      <c r="A987" s="18"/>
      <c r="B987" s="18"/>
      <c r="C987" s="17"/>
      <c r="D987" s="17"/>
      <c r="E987" s="17"/>
      <c r="F987" s="17"/>
      <c r="G987" s="17"/>
      <c r="H987" s="18"/>
      <c r="I987" s="18"/>
      <c r="J987" s="18"/>
      <c r="K987" s="18"/>
      <c r="L987" s="18"/>
      <c r="M987" s="18"/>
      <c r="N987" s="18"/>
      <c r="O987" s="18"/>
      <c r="P987" s="18"/>
      <c r="Q987" s="18"/>
      <c r="R987" s="18"/>
      <c r="S987" s="18"/>
      <c r="T987" s="18"/>
      <c r="U987" s="18"/>
      <c r="V987" s="18"/>
      <c r="W987" s="18"/>
      <c r="X987" s="18"/>
      <c r="Y987" s="18"/>
      <c r="Z987" s="18"/>
    </row>
    <row r="988" spans="1:26" ht="14.25" customHeight="1">
      <c r="A988" s="18"/>
      <c r="B988" s="18"/>
      <c r="C988" s="17"/>
      <c r="D988" s="17"/>
      <c r="E988" s="17"/>
      <c r="F988" s="17"/>
      <c r="G988" s="17"/>
      <c r="H988" s="18"/>
      <c r="I988" s="18"/>
      <c r="J988" s="18"/>
      <c r="K988" s="18"/>
      <c r="L988" s="18"/>
      <c r="M988" s="18"/>
      <c r="N988" s="18"/>
      <c r="O988" s="18"/>
      <c r="P988" s="18"/>
      <c r="Q988" s="18"/>
      <c r="R988" s="18"/>
      <c r="S988" s="18"/>
      <c r="T988" s="18"/>
      <c r="U988" s="18"/>
      <c r="V988" s="18"/>
      <c r="W988" s="18"/>
      <c r="X988" s="18"/>
      <c r="Y988" s="18"/>
      <c r="Z988" s="18"/>
    </row>
    <row r="989" spans="1:26" ht="14.25" customHeight="1">
      <c r="A989" s="18"/>
      <c r="B989" s="18"/>
      <c r="C989" s="17"/>
      <c r="D989" s="17"/>
      <c r="E989" s="17"/>
      <c r="F989" s="17"/>
      <c r="G989" s="17"/>
      <c r="H989" s="18"/>
      <c r="I989" s="18"/>
      <c r="J989" s="18"/>
      <c r="K989" s="18"/>
      <c r="L989" s="18"/>
      <c r="M989" s="18"/>
      <c r="N989" s="18"/>
      <c r="O989" s="18"/>
      <c r="P989" s="18"/>
      <c r="Q989" s="18"/>
      <c r="R989" s="18"/>
      <c r="S989" s="18"/>
      <c r="T989" s="18"/>
      <c r="U989" s="18"/>
      <c r="V989" s="18"/>
      <c r="W989" s="18"/>
      <c r="X989" s="18"/>
      <c r="Y989" s="18"/>
      <c r="Z989" s="18"/>
    </row>
    <row r="990" spans="1:26" ht="14.25" customHeight="1">
      <c r="A990" s="18"/>
      <c r="B990" s="18"/>
      <c r="C990" s="17"/>
      <c r="D990" s="17"/>
      <c r="E990" s="17"/>
      <c r="F990" s="17"/>
      <c r="G990" s="17"/>
      <c r="H990" s="18"/>
      <c r="I990" s="18"/>
      <c r="J990" s="18"/>
      <c r="K990" s="18"/>
      <c r="L990" s="18"/>
      <c r="M990" s="18"/>
      <c r="N990" s="18"/>
      <c r="O990" s="18"/>
      <c r="P990" s="18"/>
      <c r="Q990" s="18"/>
      <c r="R990" s="18"/>
      <c r="S990" s="18"/>
      <c r="T990" s="18"/>
      <c r="U990" s="18"/>
      <c r="V990" s="18"/>
      <c r="W990" s="18"/>
      <c r="X990" s="18"/>
      <c r="Y990" s="18"/>
      <c r="Z990" s="18"/>
    </row>
    <row r="991" spans="1:26" ht="14.25" customHeight="1">
      <c r="A991" s="18"/>
      <c r="B991" s="18"/>
      <c r="C991" s="17"/>
      <c r="D991" s="17"/>
      <c r="E991" s="17"/>
      <c r="F991" s="17"/>
      <c r="G991" s="17"/>
      <c r="H991" s="18"/>
      <c r="I991" s="18"/>
      <c r="J991" s="18"/>
      <c r="K991" s="18"/>
      <c r="L991" s="18"/>
      <c r="M991" s="18"/>
      <c r="N991" s="18"/>
      <c r="O991" s="18"/>
      <c r="P991" s="18"/>
      <c r="Q991" s="18"/>
      <c r="R991" s="18"/>
      <c r="S991" s="18"/>
      <c r="T991" s="18"/>
      <c r="U991" s="18"/>
      <c r="V991" s="18"/>
      <c r="W991" s="18"/>
      <c r="X991" s="18"/>
      <c r="Y991" s="18"/>
      <c r="Z991" s="18"/>
    </row>
    <row r="992" spans="1:26" ht="14.25" customHeight="1">
      <c r="A992" s="18"/>
      <c r="B992" s="18"/>
      <c r="C992" s="17"/>
      <c r="D992" s="17"/>
      <c r="E992" s="17"/>
      <c r="F992" s="17"/>
      <c r="G992" s="17"/>
      <c r="H992" s="18"/>
      <c r="I992" s="18"/>
      <c r="J992" s="18"/>
      <c r="K992" s="18"/>
      <c r="L992" s="18"/>
      <c r="M992" s="18"/>
      <c r="N992" s="18"/>
      <c r="O992" s="18"/>
      <c r="P992" s="18"/>
      <c r="Q992" s="18"/>
      <c r="R992" s="18"/>
      <c r="S992" s="18"/>
      <c r="T992" s="18"/>
      <c r="U992" s="18"/>
      <c r="V992" s="18"/>
      <c r="W992" s="18"/>
      <c r="X992" s="18"/>
      <c r="Y992" s="18"/>
      <c r="Z992" s="18"/>
    </row>
    <row r="993" spans="1:26" ht="14.25" customHeight="1">
      <c r="A993" s="18"/>
      <c r="B993" s="18"/>
      <c r="C993" s="17"/>
      <c r="D993" s="17"/>
      <c r="E993" s="17"/>
      <c r="F993" s="17"/>
      <c r="G993" s="17"/>
      <c r="H993" s="18"/>
      <c r="I993" s="18"/>
      <c r="J993" s="18"/>
      <c r="K993" s="18"/>
      <c r="L993" s="18"/>
      <c r="M993" s="18"/>
      <c r="N993" s="18"/>
      <c r="O993" s="18"/>
      <c r="P993" s="18"/>
      <c r="Q993" s="18"/>
      <c r="R993" s="18"/>
      <c r="S993" s="18"/>
      <c r="T993" s="18"/>
      <c r="U993" s="18"/>
      <c r="V993" s="18"/>
      <c r="W993" s="18"/>
      <c r="X993" s="18"/>
      <c r="Y993" s="18"/>
      <c r="Z993" s="18"/>
    </row>
    <row r="994" spans="1:26" ht="14.25" customHeight="1">
      <c r="A994" s="18"/>
      <c r="B994" s="18"/>
      <c r="C994" s="17"/>
      <c r="D994" s="17"/>
      <c r="E994" s="17"/>
      <c r="F994" s="17"/>
      <c r="G994" s="17"/>
      <c r="H994" s="18"/>
      <c r="I994" s="18"/>
      <c r="J994" s="18"/>
      <c r="K994" s="18"/>
      <c r="L994" s="18"/>
      <c r="M994" s="18"/>
      <c r="N994" s="18"/>
      <c r="O994" s="18"/>
      <c r="P994" s="18"/>
      <c r="Q994" s="18"/>
      <c r="R994" s="18"/>
      <c r="S994" s="18"/>
      <c r="T994" s="18"/>
      <c r="U994" s="18"/>
      <c r="V994" s="18"/>
      <c r="W994" s="18"/>
      <c r="X994" s="18"/>
      <c r="Y994" s="18"/>
      <c r="Z994" s="18"/>
    </row>
    <row r="995" spans="1:26" ht="14.25" customHeight="1">
      <c r="A995" s="18"/>
      <c r="B995" s="18"/>
      <c r="C995" s="17"/>
      <c r="D995" s="17"/>
      <c r="E995" s="17"/>
      <c r="F995" s="17"/>
      <c r="G995" s="17"/>
      <c r="H995" s="18"/>
      <c r="I995" s="18"/>
      <c r="J995" s="18"/>
      <c r="K995" s="18"/>
      <c r="L995" s="18"/>
      <c r="M995" s="18"/>
      <c r="N995" s="18"/>
      <c r="O995" s="18"/>
      <c r="P995" s="18"/>
      <c r="Q995" s="18"/>
      <c r="R995" s="18"/>
      <c r="S995" s="18"/>
      <c r="T995" s="18"/>
      <c r="U995" s="18"/>
      <c r="V995" s="18"/>
      <c r="W995" s="18"/>
      <c r="X995" s="18"/>
      <c r="Y995" s="18"/>
      <c r="Z995" s="18"/>
    </row>
    <row r="996" spans="1:26" ht="14.25" customHeight="1">
      <c r="A996" s="18"/>
      <c r="B996" s="18"/>
      <c r="C996" s="17"/>
      <c r="D996" s="17"/>
      <c r="E996" s="17"/>
      <c r="F996" s="17"/>
      <c r="G996" s="17"/>
      <c r="H996" s="18"/>
      <c r="I996" s="18"/>
      <c r="J996" s="18"/>
      <c r="K996" s="18"/>
      <c r="L996" s="18"/>
      <c r="M996" s="18"/>
      <c r="N996" s="18"/>
      <c r="O996" s="18"/>
      <c r="P996" s="18"/>
      <c r="Q996" s="18"/>
      <c r="R996" s="18"/>
      <c r="S996" s="18"/>
      <c r="T996" s="18"/>
      <c r="U996" s="18"/>
      <c r="V996" s="18"/>
      <c r="W996" s="18"/>
      <c r="X996" s="18"/>
      <c r="Y996" s="18"/>
      <c r="Z996" s="18"/>
    </row>
    <row r="997" spans="1:26" ht="14.25" customHeight="1">
      <c r="A997" s="18"/>
      <c r="B997" s="18"/>
      <c r="C997" s="17"/>
      <c r="D997" s="17"/>
      <c r="E997" s="17"/>
      <c r="F997" s="17"/>
      <c r="G997" s="17"/>
      <c r="H997" s="18"/>
      <c r="I997" s="18"/>
      <c r="J997" s="18"/>
      <c r="K997" s="18"/>
      <c r="L997" s="18"/>
      <c r="M997" s="18"/>
      <c r="N997" s="18"/>
      <c r="O997" s="18"/>
      <c r="P997" s="18"/>
      <c r="Q997" s="18"/>
      <c r="R997" s="18"/>
      <c r="S997" s="18"/>
      <c r="T997" s="18"/>
      <c r="U997" s="18"/>
      <c r="V997" s="18"/>
      <c r="W997" s="18"/>
      <c r="X997" s="18"/>
      <c r="Y997" s="18"/>
      <c r="Z997" s="18"/>
    </row>
    <row r="998" spans="1:26" ht="14.25" customHeight="1">
      <c r="A998" s="18"/>
      <c r="B998" s="18"/>
      <c r="C998" s="17"/>
      <c r="D998" s="17"/>
      <c r="E998" s="17"/>
      <c r="F998" s="17"/>
      <c r="G998" s="17"/>
      <c r="H998" s="18"/>
      <c r="I998" s="18"/>
      <c r="J998" s="18"/>
      <c r="K998" s="18"/>
      <c r="L998" s="18"/>
      <c r="M998" s="18"/>
      <c r="N998" s="18"/>
      <c r="O998" s="18"/>
      <c r="P998" s="18"/>
      <c r="Q998" s="18"/>
      <c r="R998" s="18"/>
      <c r="S998" s="18"/>
      <c r="T998" s="18"/>
      <c r="U998" s="18"/>
      <c r="V998" s="18"/>
      <c r="W998" s="18"/>
      <c r="X998" s="18"/>
      <c r="Y998" s="18"/>
      <c r="Z998" s="18"/>
    </row>
    <row r="999" spans="1:26" ht="14.25" customHeight="1">
      <c r="A999" s="18"/>
      <c r="B999" s="18"/>
      <c r="C999" s="17"/>
      <c r="D999" s="17"/>
      <c r="E999" s="17"/>
      <c r="F999" s="17"/>
      <c r="G999" s="17"/>
      <c r="H999" s="18"/>
      <c r="I999" s="18"/>
      <c r="J999" s="18"/>
      <c r="K999" s="18"/>
      <c r="L999" s="18"/>
      <c r="M999" s="18"/>
      <c r="N999" s="18"/>
      <c r="O999" s="18"/>
      <c r="P999" s="18"/>
      <c r="Q999" s="18"/>
      <c r="R999" s="18"/>
      <c r="S999" s="18"/>
      <c r="T999" s="18"/>
      <c r="U999" s="18"/>
      <c r="V999" s="18"/>
      <c r="W999" s="18"/>
      <c r="X999" s="18"/>
      <c r="Y999" s="18"/>
      <c r="Z999" s="18"/>
    </row>
    <row r="1000" spans="1:26" ht="14.25" customHeight="1">
      <c r="A1000" s="18"/>
      <c r="B1000" s="18"/>
      <c r="C1000" s="17"/>
      <c r="D1000" s="17"/>
      <c r="E1000" s="17"/>
      <c r="F1000" s="17"/>
      <c r="G1000" s="17"/>
      <c r="H1000" s="18"/>
      <c r="I1000" s="18"/>
      <c r="J1000" s="18"/>
      <c r="K1000" s="18"/>
      <c r="L1000" s="18"/>
      <c r="M1000" s="18"/>
      <c r="N1000" s="18"/>
      <c r="O1000" s="18"/>
      <c r="P1000" s="18"/>
      <c r="Q1000" s="18"/>
      <c r="R1000" s="18"/>
      <c r="S1000" s="18"/>
      <c r="T1000" s="18"/>
      <c r="U1000" s="18"/>
      <c r="V1000" s="18"/>
      <c r="W1000" s="18"/>
      <c r="X1000" s="18"/>
      <c r="Y1000" s="18"/>
      <c r="Z1000" s="18"/>
    </row>
    <row r="1001" spans="1:26" ht="14.25" customHeight="1">
      <c r="A1001" s="18"/>
      <c r="B1001" s="18"/>
      <c r="C1001" s="17"/>
      <c r="D1001" s="17"/>
      <c r="E1001" s="17"/>
      <c r="F1001" s="17"/>
      <c r="G1001" s="17"/>
      <c r="H1001" s="18"/>
      <c r="I1001" s="18"/>
      <c r="J1001" s="18"/>
      <c r="K1001" s="18"/>
      <c r="L1001" s="18"/>
      <c r="M1001" s="18"/>
      <c r="N1001" s="18"/>
      <c r="O1001" s="18"/>
      <c r="P1001" s="18"/>
      <c r="Q1001" s="18"/>
      <c r="R1001" s="18"/>
      <c r="S1001" s="18"/>
      <c r="T1001" s="18"/>
      <c r="U1001" s="18"/>
      <c r="V1001" s="18"/>
      <c r="W1001" s="18"/>
      <c r="X1001" s="18"/>
      <c r="Y1001" s="18"/>
      <c r="Z1001" s="18"/>
    </row>
    <row r="1002" spans="1:26" ht="14.25" customHeight="1">
      <c r="A1002" s="18"/>
      <c r="B1002" s="18"/>
      <c r="C1002" s="17"/>
      <c r="D1002" s="17"/>
      <c r="E1002" s="17"/>
      <c r="F1002" s="17"/>
      <c r="G1002" s="17"/>
      <c r="H1002" s="18"/>
      <c r="I1002" s="18"/>
      <c r="J1002" s="18"/>
      <c r="K1002" s="18"/>
      <c r="L1002" s="18"/>
      <c r="M1002" s="18"/>
      <c r="N1002" s="18"/>
      <c r="O1002" s="18"/>
      <c r="P1002" s="18"/>
      <c r="Q1002" s="18"/>
      <c r="R1002" s="18"/>
      <c r="S1002" s="18"/>
      <c r="T1002" s="18"/>
      <c r="U1002" s="18"/>
      <c r="V1002" s="18"/>
      <c r="W1002" s="18"/>
      <c r="X1002" s="18"/>
      <c r="Y1002" s="18"/>
      <c r="Z1002" s="18"/>
    </row>
    <row r="1003" spans="1:26" ht="14.25" customHeight="1">
      <c r="A1003" s="18"/>
      <c r="B1003" s="18"/>
      <c r="C1003" s="17"/>
      <c r="D1003" s="17"/>
      <c r="E1003" s="17"/>
      <c r="F1003" s="17"/>
      <c r="G1003" s="17"/>
      <c r="H1003" s="18"/>
      <c r="I1003" s="18"/>
      <c r="J1003" s="18"/>
      <c r="K1003" s="18"/>
      <c r="L1003" s="18"/>
      <c r="M1003" s="18"/>
      <c r="N1003" s="18"/>
      <c r="O1003" s="18"/>
      <c r="P1003" s="18"/>
      <c r="Q1003" s="18"/>
      <c r="R1003" s="18"/>
      <c r="S1003" s="18"/>
      <c r="T1003" s="18"/>
      <c r="U1003" s="18"/>
      <c r="V1003" s="18"/>
      <c r="W1003" s="18"/>
      <c r="X1003" s="18"/>
      <c r="Y1003" s="18"/>
      <c r="Z1003" s="18"/>
    </row>
    <row r="1004" spans="1:26" ht="14.25" customHeight="1">
      <c r="A1004" s="18"/>
      <c r="B1004" s="18"/>
      <c r="C1004" s="17"/>
      <c r="D1004" s="17"/>
      <c r="E1004" s="17"/>
      <c r="F1004" s="17"/>
      <c r="G1004" s="17"/>
      <c r="H1004" s="18"/>
      <c r="I1004" s="18"/>
      <c r="J1004" s="18"/>
      <c r="K1004" s="18"/>
      <c r="L1004" s="18"/>
      <c r="M1004" s="18"/>
      <c r="N1004" s="18"/>
      <c r="O1004" s="18"/>
      <c r="P1004" s="18"/>
      <c r="Q1004" s="18"/>
      <c r="R1004" s="18"/>
      <c r="S1004" s="18"/>
      <c r="T1004" s="18"/>
      <c r="U1004" s="18"/>
      <c r="V1004" s="18"/>
      <c r="W1004" s="18"/>
      <c r="X1004" s="18"/>
      <c r="Y1004" s="18"/>
      <c r="Z1004" s="18"/>
    </row>
    <row r="1005" spans="1:26" ht="14.25" customHeight="1">
      <c r="A1005" s="18"/>
      <c r="B1005" s="18"/>
      <c r="C1005" s="17"/>
      <c r="D1005" s="17"/>
      <c r="E1005" s="17"/>
      <c r="F1005" s="17"/>
      <c r="G1005" s="17"/>
      <c r="H1005" s="18"/>
      <c r="I1005" s="18"/>
      <c r="J1005" s="18"/>
      <c r="K1005" s="18"/>
      <c r="L1005" s="18"/>
      <c r="M1005" s="18"/>
      <c r="N1005" s="18"/>
      <c r="O1005" s="18"/>
      <c r="P1005" s="18"/>
      <c r="Q1005" s="18"/>
      <c r="R1005" s="18"/>
      <c r="S1005" s="18"/>
      <c r="T1005" s="18"/>
      <c r="U1005" s="18"/>
      <c r="V1005" s="18"/>
      <c r="W1005" s="18"/>
      <c r="X1005" s="18"/>
      <c r="Y1005" s="18"/>
      <c r="Z1005" s="18"/>
    </row>
    <row r="1006" spans="1:26" ht="14.25" customHeight="1">
      <c r="A1006" s="18"/>
      <c r="B1006" s="18"/>
      <c r="C1006" s="17"/>
      <c r="D1006" s="17"/>
      <c r="E1006" s="17"/>
      <c r="F1006" s="17"/>
      <c r="G1006" s="17"/>
      <c r="H1006" s="18"/>
      <c r="I1006" s="18"/>
      <c r="J1006" s="18"/>
      <c r="K1006" s="18"/>
      <c r="L1006" s="18"/>
      <c r="M1006" s="18"/>
      <c r="N1006" s="18"/>
      <c r="O1006" s="18"/>
      <c r="P1006" s="18"/>
      <c r="Q1006" s="18"/>
      <c r="R1006" s="18"/>
      <c r="S1006" s="18"/>
      <c r="T1006" s="18"/>
      <c r="U1006" s="18"/>
      <c r="V1006" s="18"/>
      <c r="W1006" s="18"/>
      <c r="X1006" s="18"/>
      <c r="Y1006" s="18"/>
      <c r="Z1006" s="18"/>
    </row>
    <row r="1007" spans="1:26" ht="14.25" customHeight="1">
      <c r="A1007" s="18"/>
      <c r="B1007" s="18"/>
      <c r="C1007" s="17"/>
      <c r="D1007" s="17"/>
      <c r="E1007" s="17"/>
      <c r="F1007" s="17"/>
      <c r="G1007" s="17"/>
      <c r="H1007" s="18"/>
      <c r="I1007" s="18"/>
      <c r="J1007" s="18"/>
      <c r="K1007" s="18"/>
      <c r="L1007" s="18"/>
      <c r="M1007" s="18"/>
      <c r="N1007" s="18"/>
      <c r="O1007" s="18"/>
      <c r="P1007" s="18"/>
      <c r="Q1007" s="18"/>
      <c r="R1007" s="18"/>
      <c r="S1007" s="18"/>
      <c r="T1007" s="18"/>
      <c r="U1007" s="18"/>
      <c r="V1007" s="18"/>
      <c r="W1007" s="18"/>
      <c r="X1007" s="18"/>
      <c r="Y1007" s="18"/>
      <c r="Z1007" s="18"/>
    </row>
    <row r="1008" spans="1:26" ht="14.25" customHeight="1">
      <c r="A1008" s="18"/>
      <c r="B1008" s="18"/>
      <c r="C1008" s="17"/>
      <c r="D1008" s="17"/>
      <c r="E1008" s="17"/>
      <c r="F1008" s="17"/>
      <c r="G1008" s="17"/>
      <c r="H1008" s="18"/>
      <c r="I1008" s="18"/>
      <c r="J1008" s="18"/>
      <c r="K1008" s="18"/>
      <c r="L1008" s="18"/>
      <c r="M1008" s="18"/>
      <c r="N1008" s="18"/>
      <c r="O1008" s="18"/>
      <c r="P1008" s="18"/>
      <c r="Q1008" s="18"/>
      <c r="R1008" s="18"/>
      <c r="S1008" s="18"/>
      <c r="T1008" s="18"/>
      <c r="U1008" s="18"/>
      <c r="V1008" s="18"/>
      <c r="W1008" s="18"/>
      <c r="X1008" s="18"/>
      <c r="Y1008" s="18"/>
      <c r="Z1008" s="18"/>
    </row>
    <row r="1009" spans="1:26" ht="14.25" customHeight="1">
      <c r="A1009" s="18"/>
      <c r="B1009" s="18"/>
      <c r="C1009" s="17"/>
      <c r="D1009" s="17"/>
      <c r="E1009" s="17"/>
      <c r="F1009" s="17"/>
      <c r="G1009" s="17"/>
      <c r="H1009" s="18"/>
      <c r="I1009" s="18"/>
      <c r="J1009" s="18"/>
      <c r="K1009" s="18"/>
      <c r="L1009" s="18"/>
      <c r="M1009" s="18"/>
      <c r="N1009" s="18"/>
      <c r="O1009" s="18"/>
      <c r="P1009" s="18"/>
      <c r="Q1009" s="18"/>
      <c r="R1009" s="18"/>
      <c r="S1009" s="18"/>
      <c r="T1009" s="18"/>
      <c r="U1009" s="18"/>
      <c r="V1009" s="18"/>
      <c r="W1009" s="18"/>
      <c r="X1009" s="18"/>
      <c r="Y1009" s="18"/>
      <c r="Z1009" s="18"/>
    </row>
    <row r="1010" spans="1:26" ht="14.25" customHeight="1">
      <c r="A1010" s="18"/>
      <c r="B1010" s="18"/>
      <c r="C1010" s="17"/>
      <c r="D1010" s="17"/>
      <c r="E1010" s="17"/>
      <c r="F1010" s="17"/>
      <c r="G1010" s="17"/>
      <c r="H1010" s="18"/>
      <c r="I1010" s="18"/>
      <c r="J1010" s="18"/>
      <c r="K1010" s="18"/>
      <c r="L1010" s="18"/>
      <c r="M1010" s="18"/>
      <c r="N1010" s="18"/>
      <c r="O1010" s="18"/>
      <c r="P1010" s="18"/>
      <c r="Q1010" s="18"/>
      <c r="R1010" s="18"/>
      <c r="S1010" s="18"/>
      <c r="T1010" s="18"/>
      <c r="U1010" s="18"/>
      <c r="V1010" s="18"/>
      <c r="W1010" s="18"/>
      <c r="X1010" s="18"/>
      <c r="Y1010" s="18"/>
      <c r="Z1010" s="18"/>
    </row>
    <row r="1011" spans="1:26" ht="14.25" customHeight="1">
      <c r="A1011" s="18"/>
      <c r="B1011" s="18"/>
      <c r="C1011" s="17"/>
      <c r="D1011" s="17"/>
      <c r="E1011" s="17"/>
      <c r="F1011" s="17"/>
      <c r="G1011" s="17"/>
      <c r="H1011" s="18"/>
      <c r="I1011" s="18"/>
      <c r="J1011" s="18"/>
      <c r="K1011" s="18"/>
      <c r="L1011" s="18"/>
      <c r="M1011" s="18"/>
      <c r="N1011" s="18"/>
      <c r="O1011" s="18"/>
      <c r="P1011" s="18"/>
      <c r="Q1011" s="18"/>
      <c r="R1011" s="18"/>
      <c r="S1011" s="18"/>
      <c r="T1011" s="18"/>
      <c r="U1011" s="18"/>
      <c r="V1011" s="18"/>
      <c r="W1011" s="18"/>
      <c r="X1011" s="18"/>
      <c r="Y1011" s="18"/>
      <c r="Z1011" s="18"/>
    </row>
    <row r="1012" spans="1:26" ht="14.25" customHeight="1">
      <c r="A1012" s="18"/>
      <c r="B1012" s="18"/>
      <c r="C1012" s="17"/>
      <c r="D1012" s="17"/>
      <c r="E1012" s="17"/>
      <c r="F1012" s="17"/>
      <c r="G1012" s="17"/>
      <c r="H1012" s="18"/>
      <c r="I1012" s="18"/>
      <c r="J1012" s="18"/>
      <c r="K1012" s="18"/>
      <c r="L1012" s="18"/>
      <c r="M1012" s="18"/>
      <c r="N1012" s="18"/>
      <c r="O1012" s="18"/>
      <c r="P1012" s="18"/>
      <c r="Q1012" s="18"/>
      <c r="R1012" s="18"/>
      <c r="S1012" s="18"/>
      <c r="T1012" s="18"/>
      <c r="U1012" s="18"/>
      <c r="V1012" s="18"/>
      <c r="W1012" s="18"/>
      <c r="X1012" s="18"/>
      <c r="Y1012" s="18"/>
      <c r="Z1012" s="18"/>
    </row>
    <row r="1013" spans="1:26" ht="14.25" customHeight="1">
      <c r="A1013" s="18"/>
      <c r="B1013" s="18"/>
      <c r="C1013" s="17"/>
      <c r="D1013" s="17"/>
      <c r="E1013" s="17"/>
      <c r="F1013" s="17"/>
      <c r="G1013" s="17"/>
      <c r="H1013" s="18"/>
      <c r="I1013" s="18"/>
      <c r="J1013" s="18"/>
      <c r="K1013" s="18"/>
      <c r="L1013" s="18"/>
      <c r="M1013" s="18"/>
      <c r="N1013" s="18"/>
      <c r="O1013" s="18"/>
      <c r="P1013" s="18"/>
      <c r="Q1013" s="18"/>
      <c r="R1013" s="18"/>
      <c r="S1013" s="18"/>
      <c r="T1013" s="18"/>
      <c r="U1013" s="18"/>
      <c r="V1013" s="18"/>
      <c r="W1013" s="18"/>
      <c r="X1013" s="18"/>
      <c r="Y1013" s="18"/>
      <c r="Z1013" s="18"/>
    </row>
    <row r="1014" spans="1:26" ht="14.25" customHeight="1">
      <c r="A1014" s="18"/>
      <c r="B1014" s="18"/>
      <c r="C1014" s="17"/>
      <c r="D1014" s="17"/>
      <c r="E1014" s="17"/>
      <c r="F1014" s="17"/>
      <c r="G1014" s="17"/>
      <c r="H1014" s="18"/>
      <c r="I1014" s="18"/>
      <c r="J1014" s="18"/>
      <c r="K1014" s="18"/>
      <c r="L1014" s="18"/>
      <c r="M1014" s="18"/>
      <c r="N1014" s="18"/>
      <c r="O1014" s="18"/>
      <c r="P1014" s="18"/>
      <c r="Q1014" s="18"/>
      <c r="R1014" s="18"/>
      <c r="S1014" s="18"/>
      <c r="T1014" s="18"/>
      <c r="U1014" s="18"/>
      <c r="V1014" s="18"/>
      <c r="W1014" s="18"/>
      <c r="X1014" s="18"/>
      <c r="Y1014" s="18"/>
      <c r="Z1014" s="18"/>
    </row>
    <row r="1015" spans="1:26" ht="14.25" customHeight="1">
      <c r="A1015" s="18"/>
      <c r="B1015" s="18"/>
      <c r="C1015" s="17"/>
      <c r="D1015" s="17"/>
      <c r="E1015" s="17"/>
      <c r="F1015" s="17"/>
      <c r="G1015" s="17"/>
      <c r="H1015" s="18"/>
      <c r="I1015" s="18"/>
      <c r="J1015" s="18"/>
      <c r="K1015" s="18"/>
      <c r="L1015" s="18"/>
      <c r="M1015" s="18"/>
      <c r="N1015" s="18"/>
      <c r="O1015" s="18"/>
      <c r="P1015" s="18"/>
      <c r="Q1015" s="18"/>
      <c r="R1015" s="18"/>
      <c r="S1015" s="18"/>
      <c r="T1015" s="18"/>
      <c r="U1015" s="18"/>
      <c r="V1015" s="18"/>
      <c r="W1015" s="18"/>
      <c r="X1015" s="18"/>
      <c r="Y1015" s="18"/>
      <c r="Z1015" s="18"/>
    </row>
  </sheetData>
  <mergeCells count="62">
    <mergeCell ref="B61:C61"/>
    <mergeCell ref="B38:C38"/>
    <mergeCell ref="B39:C39"/>
    <mergeCell ref="B40:C40"/>
    <mergeCell ref="B41:C41"/>
    <mergeCell ref="B42:C42"/>
    <mergeCell ref="B49:C49"/>
    <mergeCell ref="B50:C50"/>
    <mergeCell ref="B59:C59"/>
    <mergeCell ref="B60:C60"/>
    <mergeCell ref="B37:C37"/>
    <mergeCell ref="B55:C55"/>
    <mergeCell ref="B56:C56"/>
    <mergeCell ref="B57:C57"/>
    <mergeCell ref="B58:C58"/>
    <mergeCell ref="B43:C43"/>
    <mergeCell ref="B44:C44"/>
    <mergeCell ref="B45:C45"/>
    <mergeCell ref="B46:C46"/>
    <mergeCell ref="B47:C47"/>
    <mergeCell ref="B48:C48"/>
    <mergeCell ref="B51:C51"/>
    <mergeCell ref="B52:C52"/>
    <mergeCell ref="B53:C53"/>
    <mergeCell ref="B54:C54"/>
    <mergeCell ref="G35:G36"/>
    <mergeCell ref="B36:C36"/>
    <mergeCell ref="D33:E33"/>
    <mergeCell ref="B32:H32"/>
    <mergeCell ref="G34:H34"/>
    <mergeCell ref="H35:H36"/>
    <mergeCell ref="G33:H33"/>
    <mergeCell ref="B33:C33"/>
    <mergeCell ref="B34:C34"/>
    <mergeCell ref="D34:E34"/>
    <mergeCell ref="B35:C35"/>
    <mergeCell ref="D35:F35"/>
    <mergeCell ref="B16:D16"/>
    <mergeCell ref="B17:D17"/>
    <mergeCell ref="B18:D18"/>
    <mergeCell ref="B10:D10"/>
    <mergeCell ref="E10:G10"/>
    <mergeCell ref="B11:D11"/>
    <mergeCell ref="E11:G11"/>
    <mergeCell ref="B12:D12"/>
    <mergeCell ref="E12:G12"/>
    <mergeCell ref="E13:G13"/>
    <mergeCell ref="E14:G14"/>
    <mergeCell ref="E15:G15"/>
    <mergeCell ref="E16:G16"/>
    <mergeCell ref="E17:G17"/>
    <mergeCell ref="E18:G18"/>
    <mergeCell ref="B9:D9"/>
    <mergeCell ref="E9:G9"/>
    <mergeCell ref="B13:D13"/>
    <mergeCell ref="B14:D14"/>
    <mergeCell ref="B15:D15"/>
    <mergeCell ref="B6:G6"/>
    <mergeCell ref="B7:D7"/>
    <mergeCell ref="E7:G7"/>
    <mergeCell ref="B8:D8"/>
    <mergeCell ref="E8:G8"/>
  </mergeCells>
  <dataValidations count="1">
    <dataValidation type="list" allowBlank="1" showErrorMessage="1" sqref="G34" xr:uid="{40EB0138-E508-41F7-A964-C66FA333F656}">
      <formula1>"Monthly,Quaterly,Half Yearly,Annually"</formula1>
    </dataValidation>
  </dataValidations>
  <pageMargins left="0.7" right="0.7" top="0.75" bottom="0.75" header="0" footer="0"/>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F243E"/>
  </sheetPr>
  <dimension ref="A1:Z1002"/>
  <sheetViews>
    <sheetView showGridLines="0" workbookViewId="0">
      <selection activeCell="F25" sqref="F25"/>
    </sheetView>
  </sheetViews>
  <sheetFormatPr defaultColWidth="14.42578125" defaultRowHeight="15" customHeight="1"/>
  <cols>
    <col min="1" max="1" width="2.7109375" customWidth="1"/>
    <col min="2" max="2" width="3.140625" customWidth="1"/>
    <col min="3" max="3" width="25.7109375" customWidth="1"/>
    <col min="4" max="4" width="17.7109375" customWidth="1"/>
    <col min="5" max="5" width="22" customWidth="1"/>
    <col min="6" max="6" width="35.42578125" customWidth="1"/>
    <col min="7" max="8" width="17.7109375" customWidth="1"/>
    <col min="9" max="26" width="9.140625" customWidth="1"/>
  </cols>
  <sheetData>
    <row r="1" spans="1:26" ht="12.75" customHeight="1">
      <c r="A1" s="17"/>
      <c r="B1" s="17"/>
      <c r="C1" s="17"/>
      <c r="D1" s="17"/>
      <c r="E1" s="17"/>
      <c r="F1" s="17"/>
      <c r="G1" s="17"/>
      <c r="H1" s="17"/>
      <c r="I1" s="17"/>
      <c r="J1" s="17"/>
      <c r="K1" s="17"/>
      <c r="L1" s="17"/>
      <c r="M1" s="17"/>
      <c r="N1" s="17"/>
      <c r="O1" s="17"/>
      <c r="P1" s="17"/>
      <c r="Q1" s="17"/>
      <c r="R1" s="17"/>
      <c r="S1" s="17"/>
      <c r="T1" s="17"/>
      <c r="U1" s="17"/>
      <c r="V1" s="17"/>
      <c r="W1" s="17"/>
      <c r="X1" s="17"/>
      <c r="Y1" s="17"/>
      <c r="Z1" s="17"/>
    </row>
    <row r="2" spans="1:26" ht="21" customHeight="1">
      <c r="A2" s="37"/>
      <c r="B2" s="751" t="s">
        <v>97</v>
      </c>
      <c r="C2" s="752"/>
      <c r="D2" s="752"/>
      <c r="E2" s="752"/>
      <c r="F2" s="752"/>
      <c r="G2" s="752"/>
      <c r="H2" s="753"/>
      <c r="I2" s="17"/>
      <c r="J2" s="17"/>
      <c r="K2" s="17"/>
      <c r="L2" s="17"/>
      <c r="M2" s="17"/>
      <c r="N2" s="17"/>
      <c r="O2" s="17"/>
      <c r="P2" s="17"/>
      <c r="Q2" s="17"/>
      <c r="R2" s="17"/>
      <c r="S2" s="17"/>
      <c r="T2" s="17"/>
      <c r="U2" s="17"/>
      <c r="V2" s="17"/>
      <c r="W2" s="17"/>
      <c r="X2" s="17"/>
      <c r="Y2" s="17"/>
      <c r="Z2" s="17"/>
    </row>
    <row r="3" spans="1:26" ht="30" customHeight="1">
      <c r="A3" s="17"/>
      <c r="B3" s="754" t="s">
        <v>98</v>
      </c>
      <c r="C3" s="654"/>
      <c r="D3" s="755" t="s">
        <v>559</v>
      </c>
      <c r="E3" s="604"/>
      <c r="F3" s="38" t="s">
        <v>99</v>
      </c>
      <c r="G3" s="756">
        <v>2</v>
      </c>
      <c r="H3" s="657"/>
      <c r="I3" s="17"/>
      <c r="J3" s="17"/>
      <c r="K3" s="17"/>
      <c r="L3" s="17"/>
      <c r="M3" s="17"/>
      <c r="N3" s="17"/>
      <c r="O3" s="17"/>
      <c r="P3" s="17"/>
      <c r="Q3" s="17"/>
      <c r="R3" s="17"/>
      <c r="S3" s="17"/>
      <c r="T3" s="17"/>
      <c r="U3" s="17"/>
      <c r="V3" s="17"/>
      <c r="W3" s="17"/>
      <c r="X3" s="17"/>
      <c r="Y3" s="17"/>
      <c r="Z3" s="17"/>
    </row>
    <row r="4" spans="1:26" ht="4.5" customHeight="1">
      <c r="A4" s="39">
        <v>3</v>
      </c>
      <c r="B4" s="757"/>
      <c r="C4" s="644"/>
      <c r="D4" s="644"/>
      <c r="E4" s="644"/>
      <c r="F4" s="644"/>
      <c r="G4" s="644"/>
      <c r="H4" s="744"/>
      <c r="I4" s="40"/>
      <c r="J4" s="40"/>
      <c r="K4" s="40"/>
      <c r="L4" s="40"/>
      <c r="M4" s="40"/>
      <c r="N4" s="40"/>
      <c r="O4" s="40"/>
      <c r="P4" s="40"/>
      <c r="Q4" s="40"/>
      <c r="R4" s="40"/>
      <c r="S4" s="40"/>
      <c r="T4" s="40"/>
      <c r="U4" s="40"/>
      <c r="V4" s="40"/>
      <c r="W4" s="40"/>
      <c r="X4" s="40"/>
      <c r="Y4" s="40"/>
      <c r="Z4" s="40"/>
    </row>
    <row r="5" spans="1:26" ht="26.25" customHeight="1">
      <c r="A5" s="17"/>
      <c r="B5" s="41">
        <v>1</v>
      </c>
      <c r="C5" s="6" t="s">
        <v>100</v>
      </c>
      <c r="D5" s="748" t="s">
        <v>586</v>
      </c>
      <c r="E5" s="642"/>
      <c r="F5" s="42" t="s">
        <v>101</v>
      </c>
      <c r="G5" s="746" t="s">
        <v>585</v>
      </c>
      <c r="H5" s="744"/>
      <c r="I5" s="17"/>
      <c r="J5" s="17"/>
      <c r="K5" s="17"/>
      <c r="L5" s="17"/>
      <c r="M5" s="17"/>
      <c r="N5" s="17"/>
      <c r="O5" s="17"/>
      <c r="P5" s="17"/>
      <c r="Q5" s="17"/>
      <c r="R5" s="17"/>
      <c r="S5" s="17"/>
      <c r="T5" s="17"/>
      <c r="U5" s="17"/>
      <c r="V5" s="17"/>
      <c r="W5" s="17"/>
      <c r="X5" s="17"/>
      <c r="Y5" s="17"/>
      <c r="Z5" s="17"/>
    </row>
    <row r="6" spans="1:26" ht="12.75" customHeight="1">
      <c r="A6" s="17"/>
      <c r="B6" s="43"/>
      <c r="C6" s="44"/>
      <c r="D6" s="747" t="s">
        <v>7</v>
      </c>
      <c r="E6" s="642"/>
      <c r="F6" s="45" t="s">
        <v>102</v>
      </c>
      <c r="G6" s="747" t="s">
        <v>103</v>
      </c>
      <c r="H6" s="744"/>
      <c r="I6" s="17"/>
      <c r="J6" s="17"/>
      <c r="K6" s="17"/>
      <c r="L6" s="17"/>
      <c r="M6" s="17"/>
      <c r="N6" s="17"/>
      <c r="O6" s="17"/>
      <c r="P6" s="17"/>
      <c r="Q6" s="17"/>
      <c r="R6" s="17"/>
      <c r="S6" s="17"/>
      <c r="T6" s="17"/>
      <c r="U6" s="17"/>
      <c r="V6" s="17"/>
      <c r="W6" s="17"/>
      <c r="X6" s="17"/>
      <c r="Y6" s="17"/>
      <c r="Z6" s="17"/>
    </row>
    <row r="7" spans="1:26" ht="17.25" customHeight="1">
      <c r="A7" s="17"/>
      <c r="B7" s="43"/>
      <c r="C7" s="46" t="s">
        <v>104</v>
      </c>
      <c r="D7" s="749" t="s">
        <v>624</v>
      </c>
      <c r="E7" s="642"/>
      <c r="F7" s="47"/>
      <c r="G7" s="749"/>
      <c r="H7" s="744"/>
      <c r="I7" s="17"/>
      <c r="J7" s="17"/>
      <c r="K7" s="17"/>
      <c r="L7" s="17"/>
      <c r="M7" s="17"/>
      <c r="N7" s="17"/>
      <c r="O7" s="17"/>
      <c r="P7" s="17"/>
      <c r="Q7" s="17"/>
      <c r="R7" s="17"/>
      <c r="S7" s="17"/>
      <c r="T7" s="17"/>
      <c r="U7" s="17"/>
      <c r="V7" s="17"/>
      <c r="W7" s="17"/>
      <c r="X7" s="17"/>
      <c r="Y7" s="17"/>
      <c r="Z7" s="17"/>
    </row>
    <row r="8" spans="1:26" ht="15.75" customHeight="1">
      <c r="A8" s="48"/>
      <c r="B8" s="43"/>
      <c r="C8" s="49" t="s">
        <v>105</v>
      </c>
      <c r="D8" s="750" t="s">
        <v>586</v>
      </c>
      <c r="E8" s="642"/>
      <c r="F8" s="50"/>
      <c r="G8" s="750"/>
      <c r="H8" s="744"/>
      <c r="I8" s="48"/>
      <c r="J8" s="48"/>
      <c r="K8" s="48"/>
      <c r="L8" s="48"/>
      <c r="M8" s="48"/>
      <c r="N8" s="48"/>
      <c r="O8" s="48"/>
      <c r="P8" s="48"/>
      <c r="Q8" s="48"/>
      <c r="R8" s="48"/>
      <c r="S8" s="48"/>
      <c r="T8" s="48"/>
      <c r="U8" s="48"/>
      <c r="V8" s="48"/>
      <c r="W8" s="48"/>
      <c r="X8" s="48"/>
      <c r="Y8" s="48"/>
      <c r="Z8" s="48"/>
    </row>
    <row r="9" spans="1:26" ht="15.75" customHeight="1">
      <c r="A9" s="17"/>
      <c r="B9" s="43"/>
      <c r="C9" s="46" t="s">
        <v>106</v>
      </c>
      <c r="D9" s="749" t="s">
        <v>639</v>
      </c>
      <c r="E9" s="642"/>
      <c r="F9" s="47"/>
      <c r="G9" s="749"/>
      <c r="H9" s="744"/>
      <c r="I9" s="17"/>
      <c r="J9" s="17"/>
      <c r="K9" s="17"/>
      <c r="L9" s="17"/>
      <c r="M9" s="17"/>
      <c r="N9" s="17"/>
      <c r="O9" s="17"/>
      <c r="P9" s="17"/>
      <c r="Q9" s="17"/>
      <c r="R9" s="17"/>
      <c r="S9" s="17"/>
      <c r="T9" s="17"/>
      <c r="U9" s="17"/>
      <c r="V9" s="17"/>
      <c r="W9" s="17"/>
      <c r="X9" s="17"/>
      <c r="Y9" s="17"/>
      <c r="Z9" s="17"/>
    </row>
    <row r="10" spans="1:26" ht="27" customHeight="1">
      <c r="A10" s="17"/>
      <c r="B10" s="43"/>
      <c r="C10" s="46" t="s">
        <v>107</v>
      </c>
      <c r="D10" s="750" t="s">
        <v>586</v>
      </c>
      <c r="E10" s="642"/>
      <c r="F10" s="51"/>
      <c r="G10" s="745"/>
      <c r="H10" s="744"/>
      <c r="I10" s="17"/>
      <c r="J10" s="17"/>
      <c r="K10" s="17"/>
      <c r="L10" s="17"/>
      <c r="M10" s="17"/>
      <c r="N10" s="17"/>
      <c r="O10" s="17"/>
      <c r="P10" s="17"/>
      <c r="Q10" s="17"/>
      <c r="R10" s="17"/>
      <c r="S10" s="17"/>
      <c r="T10" s="17"/>
      <c r="U10" s="17"/>
      <c r="V10" s="17"/>
      <c r="W10" s="17"/>
      <c r="X10" s="17"/>
      <c r="Y10" s="17"/>
      <c r="Z10" s="17"/>
    </row>
    <row r="11" spans="1:26" ht="15.75" customHeight="1">
      <c r="A11" s="17"/>
      <c r="B11" s="43"/>
      <c r="C11" s="46" t="s">
        <v>108</v>
      </c>
      <c r="D11" s="745">
        <v>28955</v>
      </c>
      <c r="E11" s="642"/>
      <c r="F11" s="51"/>
      <c r="G11" s="745"/>
      <c r="H11" s="744"/>
      <c r="I11" s="17"/>
      <c r="J11" s="17"/>
      <c r="K11" s="17"/>
      <c r="L11" s="17"/>
      <c r="M11" s="17"/>
      <c r="N11" s="17"/>
      <c r="O11" s="17"/>
      <c r="P11" s="17"/>
      <c r="Q11" s="17"/>
      <c r="R11" s="17"/>
      <c r="S11" s="17"/>
      <c r="T11" s="17"/>
      <c r="U11" s="17"/>
      <c r="V11" s="17"/>
      <c r="W11" s="17"/>
      <c r="X11" s="17"/>
      <c r="Y11" s="17"/>
      <c r="Z11" s="17"/>
    </row>
    <row r="12" spans="1:26" ht="61.5" customHeight="1">
      <c r="A12" s="17"/>
      <c r="B12" s="43"/>
      <c r="C12" s="46" t="s">
        <v>59</v>
      </c>
      <c r="D12" s="704" t="s">
        <v>917</v>
      </c>
      <c r="E12" s="742"/>
      <c r="F12" s="52"/>
      <c r="G12" s="743"/>
      <c r="H12" s="744"/>
      <c r="I12" s="17"/>
      <c r="J12" s="17"/>
      <c r="K12" s="17"/>
      <c r="L12" s="17"/>
      <c r="M12" s="17"/>
      <c r="N12" s="17"/>
      <c r="O12" s="17"/>
      <c r="P12" s="17"/>
      <c r="Q12" s="17"/>
      <c r="R12" s="17"/>
      <c r="S12" s="17"/>
      <c r="T12" s="17"/>
      <c r="U12" s="17"/>
      <c r="V12" s="17"/>
      <c r="W12" s="17"/>
      <c r="X12" s="17"/>
      <c r="Y12" s="17"/>
      <c r="Z12" s="17"/>
    </row>
    <row r="13" spans="1:26" ht="15.75" customHeight="1">
      <c r="A13" s="17"/>
      <c r="B13" s="43"/>
      <c r="C13" s="46" t="s">
        <v>109</v>
      </c>
      <c r="D13" s="704" t="s">
        <v>917</v>
      </c>
      <c r="E13" s="742"/>
      <c r="F13" s="51"/>
      <c r="G13" s="745"/>
      <c r="H13" s="744"/>
      <c r="I13" s="17"/>
      <c r="J13" s="17"/>
      <c r="K13" s="17"/>
      <c r="L13" s="17"/>
      <c r="M13" s="17"/>
      <c r="N13" s="17"/>
      <c r="O13" s="17"/>
      <c r="P13" s="17"/>
      <c r="Q13" s="17"/>
      <c r="R13" s="17"/>
      <c r="S13" s="17"/>
      <c r="T13" s="17"/>
      <c r="U13" s="17"/>
      <c r="V13" s="17"/>
      <c r="W13" s="17"/>
      <c r="X13" s="17"/>
      <c r="Y13" s="17"/>
      <c r="Z13" s="17"/>
    </row>
    <row r="14" spans="1:26" ht="15.75" customHeight="1">
      <c r="A14" s="17"/>
      <c r="B14" s="43"/>
      <c r="C14" s="46" t="s">
        <v>10</v>
      </c>
      <c r="D14" s="749" t="s">
        <v>569</v>
      </c>
      <c r="E14" s="642"/>
      <c r="F14" s="53"/>
      <c r="G14" s="758"/>
      <c r="H14" s="744"/>
      <c r="I14" s="17"/>
      <c r="J14" s="17"/>
      <c r="K14" s="17"/>
      <c r="L14" s="17"/>
      <c r="M14" s="17"/>
      <c r="N14" s="17"/>
      <c r="O14" s="17"/>
      <c r="P14" s="17"/>
      <c r="Q14" s="17"/>
      <c r="R14" s="17"/>
      <c r="S14" s="17"/>
      <c r="T14" s="17"/>
      <c r="U14" s="17"/>
      <c r="V14" s="17"/>
      <c r="W14" s="17"/>
      <c r="X14" s="17"/>
      <c r="Y14" s="17"/>
      <c r="Z14" s="17"/>
    </row>
    <row r="15" spans="1:26" ht="15.75" customHeight="1">
      <c r="A15" s="226"/>
      <c r="B15" s="297"/>
      <c r="C15" s="46" t="s">
        <v>530</v>
      </c>
      <c r="D15" s="768" t="s">
        <v>624</v>
      </c>
      <c r="E15" s="769"/>
      <c r="F15" s="762"/>
      <c r="G15" s="764"/>
      <c r="H15" s="765"/>
      <c r="I15" s="226"/>
      <c r="J15" s="226"/>
      <c r="K15" s="226"/>
      <c r="L15" s="226"/>
      <c r="M15" s="226"/>
      <c r="N15" s="226"/>
      <c r="O15" s="226"/>
      <c r="P15" s="226"/>
      <c r="Q15" s="226"/>
      <c r="R15" s="226"/>
      <c r="S15" s="226"/>
      <c r="T15" s="226"/>
      <c r="U15" s="226"/>
      <c r="V15" s="226"/>
      <c r="W15" s="226"/>
      <c r="X15" s="226"/>
      <c r="Y15" s="226"/>
      <c r="Z15" s="226"/>
    </row>
    <row r="16" spans="1:26" ht="15.75" customHeight="1">
      <c r="A16" s="17"/>
      <c r="B16" s="43"/>
      <c r="C16" s="46" t="s">
        <v>8</v>
      </c>
      <c r="D16" s="758" t="s">
        <v>625</v>
      </c>
      <c r="E16" s="642"/>
      <c r="F16" s="763"/>
      <c r="G16" s="766"/>
      <c r="H16" s="767"/>
      <c r="I16" s="17"/>
      <c r="J16" s="17"/>
      <c r="K16" s="17"/>
      <c r="L16" s="17"/>
      <c r="M16" s="17"/>
      <c r="N16" s="17"/>
      <c r="O16" s="17"/>
      <c r="P16" s="17"/>
      <c r="Q16" s="17"/>
      <c r="R16" s="17"/>
      <c r="S16" s="17"/>
      <c r="T16" s="17"/>
      <c r="U16" s="17"/>
      <c r="V16" s="17"/>
      <c r="W16" s="17"/>
      <c r="X16" s="17"/>
      <c r="Y16" s="17"/>
      <c r="Z16" s="17"/>
    </row>
    <row r="17" spans="1:26" ht="4.5" customHeight="1">
      <c r="A17" s="40"/>
      <c r="B17" s="759"/>
      <c r="C17" s="678"/>
      <c r="D17" s="678"/>
      <c r="E17" s="678"/>
      <c r="F17" s="678"/>
      <c r="G17" s="678"/>
      <c r="H17" s="760"/>
      <c r="I17" s="40"/>
      <c r="J17" s="40"/>
      <c r="K17" s="40"/>
      <c r="L17" s="40"/>
      <c r="M17" s="40"/>
      <c r="N17" s="40"/>
      <c r="O17" s="40"/>
      <c r="P17" s="40"/>
      <c r="Q17" s="40"/>
      <c r="R17" s="40"/>
      <c r="S17" s="40"/>
      <c r="T17" s="40"/>
      <c r="U17" s="40"/>
      <c r="V17" s="40"/>
      <c r="W17" s="40"/>
      <c r="X17" s="40"/>
      <c r="Y17" s="40"/>
      <c r="Z17" s="40"/>
    </row>
    <row r="18" spans="1:26" ht="27" customHeight="1">
      <c r="A18" s="17"/>
      <c r="B18" s="41">
        <v>2</v>
      </c>
      <c r="C18" s="6" t="s">
        <v>100</v>
      </c>
      <c r="D18" s="761" t="s">
        <v>591</v>
      </c>
      <c r="E18" s="642"/>
      <c r="F18" s="42" t="s">
        <v>101</v>
      </c>
      <c r="G18" s="746" t="s">
        <v>590</v>
      </c>
      <c r="H18" s="744"/>
      <c r="I18" s="17"/>
      <c r="J18" s="17"/>
      <c r="K18" s="17"/>
      <c r="L18" s="17"/>
      <c r="M18" s="17"/>
      <c r="N18" s="17"/>
      <c r="O18" s="17"/>
      <c r="P18" s="17"/>
      <c r="Q18" s="17"/>
      <c r="R18" s="17"/>
      <c r="S18" s="17"/>
      <c r="T18" s="17"/>
      <c r="U18" s="17"/>
      <c r="V18" s="17"/>
      <c r="W18" s="17"/>
      <c r="X18" s="17"/>
      <c r="Y18" s="17"/>
      <c r="Z18" s="17"/>
    </row>
    <row r="19" spans="1:26" ht="12.75" customHeight="1">
      <c r="A19" s="17"/>
      <c r="B19" s="43"/>
      <c r="C19" s="44"/>
      <c r="D19" s="747" t="s">
        <v>7</v>
      </c>
      <c r="E19" s="642"/>
      <c r="F19" s="45" t="s">
        <v>102</v>
      </c>
      <c r="G19" s="747" t="s">
        <v>103</v>
      </c>
      <c r="H19" s="744"/>
      <c r="I19" s="17"/>
      <c r="J19" s="17"/>
      <c r="K19" s="17"/>
      <c r="L19" s="17"/>
      <c r="M19" s="17"/>
      <c r="N19" s="17"/>
      <c r="O19" s="17"/>
      <c r="P19" s="17"/>
      <c r="Q19" s="17"/>
      <c r="R19" s="17"/>
      <c r="S19" s="17"/>
      <c r="T19" s="17"/>
      <c r="U19" s="17"/>
      <c r="V19" s="17"/>
      <c r="W19" s="17"/>
      <c r="X19" s="17"/>
      <c r="Y19" s="17"/>
      <c r="Z19" s="17"/>
    </row>
    <row r="20" spans="1:26" ht="17.25" customHeight="1">
      <c r="A20" s="17"/>
      <c r="B20" s="43"/>
      <c r="C20" s="46" t="s">
        <v>104</v>
      </c>
      <c r="D20" s="749" t="s">
        <v>624</v>
      </c>
      <c r="E20" s="642"/>
      <c r="F20" s="47"/>
      <c r="G20" s="749"/>
      <c r="H20" s="744"/>
      <c r="I20" s="17"/>
      <c r="J20" s="17"/>
      <c r="K20" s="17"/>
      <c r="L20" s="17"/>
      <c r="M20" s="17"/>
      <c r="N20" s="17"/>
      <c r="O20" s="17"/>
      <c r="P20" s="17"/>
      <c r="Q20" s="17"/>
      <c r="R20" s="17"/>
      <c r="S20" s="17"/>
      <c r="T20" s="17"/>
      <c r="U20" s="17"/>
      <c r="V20" s="17"/>
      <c r="W20" s="17"/>
      <c r="X20" s="17"/>
      <c r="Y20" s="17"/>
      <c r="Z20" s="17"/>
    </row>
    <row r="21" spans="1:26" ht="27.75" customHeight="1">
      <c r="A21" s="48"/>
      <c r="B21" s="43"/>
      <c r="C21" s="49" t="s">
        <v>105</v>
      </c>
      <c r="D21" s="750" t="s">
        <v>591</v>
      </c>
      <c r="E21" s="642"/>
      <c r="F21" s="50"/>
      <c r="G21" s="750"/>
      <c r="H21" s="744"/>
      <c r="I21" s="48"/>
      <c r="J21" s="48"/>
      <c r="K21" s="48"/>
      <c r="L21" s="48"/>
      <c r="M21" s="48"/>
      <c r="N21" s="48"/>
      <c r="O21" s="48"/>
      <c r="P21" s="48"/>
      <c r="Q21" s="48"/>
      <c r="R21" s="48"/>
      <c r="S21" s="48"/>
      <c r="T21" s="48"/>
      <c r="U21" s="48"/>
      <c r="V21" s="48"/>
      <c r="W21" s="48"/>
      <c r="X21" s="48"/>
      <c r="Y21" s="48"/>
      <c r="Z21" s="48"/>
    </row>
    <row r="22" spans="1:26" ht="15.75" customHeight="1">
      <c r="A22" s="17"/>
      <c r="B22" s="43"/>
      <c r="C22" s="46" t="s">
        <v>106</v>
      </c>
      <c r="D22" s="749" t="s">
        <v>634</v>
      </c>
      <c r="E22" s="642"/>
      <c r="F22" s="47"/>
      <c r="G22" s="749"/>
      <c r="H22" s="744"/>
      <c r="I22" s="17"/>
      <c r="J22" s="17"/>
      <c r="K22" s="17"/>
      <c r="L22" s="17"/>
      <c r="M22" s="17"/>
      <c r="N22" s="17"/>
      <c r="O22" s="17"/>
      <c r="P22" s="17"/>
      <c r="Q22" s="17"/>
      <c r="R22" s="17"/>
      <c r="S22" s="17"/>
      <c r="T22" s="17"/>
      <c r="U22" s="17"/>
      <c r="V22" s="17"/>
      <c r="W22" s="17"/>
      <c r="X22" s="17"/>
      <c r="Y22" s="17"/>
      <c r="Z22" s="17"/>
    </row>
    <row r="23" spans="1:26" ht="27" customHeight="1">
      <c r="A23" s="17"/>
      <c r="B23" s="43"/>
      <c r="C23" s="46" t="s">
        <v>107</v>
      </c>
      <c r="D23" s="749" t="s">
        <v>591</v>
      </c>
      <c r="E23" s="642"/>
      <c r="F23" s="51"/>
      <c r="G23" s="745"/>
      <c r="H23" s="744"/>
      <c r="I23" s="17"/>
      <c r="J23" s="17"/>
      <c r="K23" s="17"/>
      <c r="L23" s="17"/>
      <c r="M23" s="17"/>
      <c r="N23" s="17"/>
      <c r="O23" s="17"/>
      <c r="P23" s="17"/>
      <c r="Q23" s="17"/>
      <c r="R23" s="17"/>
      <c r="S23" s="17"/>
      <c r="T23" s="17"/>
      <c r="U23" s="17"/>
      <c r="V23" s="17"/>
      <c r="W23" s="17"/>
      <c r="X23" s="17"/>
      <c r="Y23" s="17"/>
      <c r="Z23" s="17"/>
    </row>
    <row r="24" spans="1:26" ht="15.75" customHeight="1">
      <c r="A24" s="17"/>
      <c r="B24" s="43"/>
      <c r="C24" s="46" t="s">
        <v>108</v>
      </c>
      <c r="D24" s="745">
        <v>29312</v>
      </c>
      <c r="E24" s="642"/>
      <c r="F24" s="51"/>
      <c r="G24" s="745"/>
      <c r="H24" s="744"/>
      <c r="I24" s="17"/>
      <c r="J24" s="17"/>
      <c r="K24" s="17"/>
      <c r="L24" s="17"/>
      <c r="M24" s="17"/>
      <c r="N24" s="17"/>
      <c r="O24" s="17"/>
      <c r="P24" s="17"/>
      <c r="Q24" s="17"/>
      <c r="R24" s="17"/>
      <c r="S24" s="17"/>
      <c r="T24" s="17"/>
      <c r="U24" s="17"/>
      <c r="V24" s="17"/>
      <c r="W24" s="17"/>
      <c r="X24" s="17"/>
      <c r="Y24" s="17"/>
      <c r="Z24" s="17"/>
    </row>
    <row r="25" spans="1:26" ht="53.25" customHeight="1">
      <c r="A25" s="17"/>
      <c r="B25" s="43"/>
      <c r="C25" s="46" t="s">
        <v>59</v>
      </c>
      <c r="D25" s="704" t="s">
        <v>917</v>
      </c>
      <c r="E25" s="742"/>
      <c r="F25" s="52"/>
      <c r="G25" s="743"/>
      <c r="H25" s="744"/>
      <c r="I25" s="17"/>
      <c r="J25" s="17"/>
      <c r="K25" s="17"/>
      <c r="L25" s="17"/>
      <c r="M25" s="17"/>
      <c r="N25" s="17"/>
      <c r="O25" s="17"/>
      <c r="P25" s="17"/>
      <c r="Q25" s="17"/>
      <c r="R25" s="17"/>
      <c r="S25" s="17"/>
      <c r="T25" s="17"/>
      <c r="U25" s="17"/>
      <c r="V25" s="17"/>
      <c r="W25" s="17"/>
      <c r="X25" s="17"/>
      <c r="Y25" s="17"/>
      <c r="Z25" s="17"/>
    </row>
    <row r="26" spans="1:26" ht="15.75" customHeight="1">
      <c r="A26" s="17"/>
      <c r="B26" s="43"/>
      <c r="C26" s="46" t="s">
        <v>109</v>
      </c>
      <c r="D26" s="704" t="s">
        <v>917</v>
      </c>
      <c r="E26" s="742"/>
      <c r="F26" s="51"/>
      <c r="G26" s="745"/>
      <c r="H26" s="744"/>
      <c r="I26" s="17"/>
      <c r="J26" s="17"/>
      <c r="K26" s="17"/>
      <c r="L26" s="17"/>
      <c r="M26" s="17"/>
      <c r="N26" s="17"/>
      <c r="O26" s="17"/>
      <c r="P26" s="17"/>
      <c r="Q26" s="17"/>
      <c r="R26" s="17"/>
      <c r="S26" s="17"/>
      <c r="T26" s="17"/>
      <c r="U26" s="17"/>
      <c r="V26" s="17"/>
      <c r="W26" s="17"/>
      <c r="X26" s="17"/>
      <c r="Y26" s="17"/>
      <c r="Z26" s="17"/>
    </row>
    <row r="27" spans="1:26" ht="15.75" customHeight="1">
      <c r="A27" s="17"/>
      <c r="B27" s="43"/>
      <c r="C27" s="46" t="s">
        <v>10</v>
      </c>
      <c r="D27" s="749" t="s">
        <v>569</v>
      </c>
      <c r="E27" s="642"/>
      <c r="F27" s="762"/>
      <c r="G27" s="764"/>
      <c r="H27" s="765"/>
      <c r="I27" s="17"/>
      <c r="J27" s="17"/>
      <c r="K27" s="17"/>
      <c r="L27" s="17"/>
      <c r="M27" s="17"/>
      <c r="N27" s="17"/>
      <c r="O27" s="17"/>
      <c r="P27" s="17"/>
      <c r="Q27" s="17"/>
      <c r="R27" s="17"/>
      <c r="S27" s="17"/>
      <c r="T27" s="17"/>
      <c r="U27" s="17"/>
      <c r="V27" s="17"/>
      <c r="W27" s="17"/>
      <c r="X27" s="17"/>
      <c r="Y27" s="17"/>
      <c r="Z27" s="17"/>
    </row>
    <row r="28" spans="1:26" ht="15.75" customHeight="1">
      <c r="A28" s="226"/>
      <c r="B28" s="297"/>
      <c r="C28" s="46" t="s">
        <v>530</v>
      </c>
      <c r="D28" s="768" t="s">
        <v>624</v>
      </c>
      <c r="E28" s="769"/>
      <c r="F28" s="763"/>
      <c r="G28" s="766"/>
      <c r="H28" s="767"/>
      <c r="I28" s="226"/>
      <c r="J28" s="226"/>
      <c r="K28" s="226"/>
      <c r="L28" s="226"/>
      <c r="M28" s="226"/>
      <c r="N28" s="226"/>
      <c r="O28" s="226"/>
      <c r="P28" s="226"/>
      <c r="Q28" s="226"/>
      <c r="R28" s="226"/>
      <c r="S28" s="226"/>
      <c r="T28" s="226"/>
      <c r="U28" s="226"/>
      <c r="V28" s="226"/>
      <c r="W28" s="226"/>
      <c r="X28" s="226"/>
      <c r="Y28" s="226"/>
      <c r="Z28" s="226"/>
    </row>
    <row r="29" spans="1:26" ht="15.75" customHeight="1">
      <c r="A29" s="17"/>
      <c r="B29" s="43"/>
      <c r="C29" s="46" t="s">
        <v>8</v>
      </c>
      <c r="D29" s="758" t="s">
        <v>625</v>
      </c>
      <c r="E29" s="642"/>
      <c r="F29" s="53"/>
      <c r="G29" s="758"/>
      <c r="H29" s="744"/>
      <c r="I29" s="17"/>
      <c r="J29" s="17"/>
      <c r="K29" s="17"/>
      <c r="L29" s="17"/>
      <c r="M29" s="17"/>
      <c r="N29" s="17"/>
      <c r="O29" s="17"/>
      <c r="P29" s="17"/>
      <c r="Q29" s="17"/>
      <c r="R29" s="17"/>
      <c r="S29" s="17"/>
      <c r="T29" s="17"/>
      <c r="U29" s="17"/>
      <c r="V29" s="17"/>
      <c r="W29" s="17"/>
      <c r="X29" s="17"/>
      <c r="Y29" s="17"/>
      <c r="Z29" s="17"/>
    </row>
    <row r="30" spans="1:26" ht="4.5" customHeight="1">
      <c r="A30" s="40"/>
      <c r="B30" s="759"/>
      <c r="C30" s="678"/>
      <c r="D30" s="678"/>
      <c r="E30" s="678"/>
      <c r="F30" s="678"/>
      <c r="G30" s="678"/>
      <c r="H30" s="760"/>
      <c r="I30" s="40"/>
      <c r="J30" s="40"/>
      <c r="K30" s="40"/>
      <c r="L30" s="40"/>
      <c r="M30" s="40"/>
      <c r="N30" s="40"/>
      <c r="O30" s="40"/>
      <c r="P30" s="40"/>
      <c r="Q30" s="40"/>
      <c r="R30" s="40"/>
      <c r="S30" s="40"/>
      <c r="T30" s="40"/>
      <c r="U30" s="40"/>
      <c r="V30" s="40"/>
      <c r="W30" s="40"/>
      <c r="X30" s="40"/>
      <c r="Y30" s="40"/>
      <c r="Z30" s="40"/>
    </row>
    <row r="31" spans="1:26" ht="15" customHeight="1">
      <c r="A31" s="17"/>
      <c r="B31" s="17"/>
      <c r="C31" s="17"/>
      <c r="D31" s="17"/>
      <c r="E31" s="17"/>
      <c r="F31" s="17"/>
      <c r="G31" s="17"/>
      <c r="H31" s="17"/>
      <c r="I31" s="17"/>
      <c r="J31" s="17"/>
      <c r="K31" s="17"/>
      <c r="L31" s="17"/>
      <c r="M31" s="17"/>
      <c r="N31" s="17"/>
      <c r="O31" s="17"/>
      <c r="P31" s="17"/>
      <c r="Q31" s="17"/>
      <c r="R31" s="17"/>
      <c r="S31" s="17"/>
    </row>
    <row r="32" spans="1:26" ht="12.75" customHeight="1">
      <c r="A32" s="17"/>
      <c r="B32" s="17"/>
      <c r="C32" s="17"/>
      <c r="D32" s="17"/>
      <c r="E32" s="17"/>
      <c r="F32" s="17"/>
      <c r="G32" s="17"/>
      <c r="H32" s="17"/>
      <c r="I32" s="17"/>
      <c r="J32" s="17"/>
      <c r="K32" s="17"/>
      <c r="L32" s="17"/>
      <c r="M32" s="17"/>
      <c r="N32" s="17"/>
      <c r="O32" s="17"/>
      <c r="P32" s="17"/>
      <c r="Q32" s="17"/>
      <c r="R32" s="17"/>
      <c r="S32" s="17"/>
    </row>
    <row r="33" spans="1:26" ht="17.25" customHeight="1">
      <c r="A33" s="17"/>
      <c r="B33" s="17"/>
      <c r="C33" s="17"/>
      <c r="D33" s="17"/>
      <c r="E33" s="17"/>
      <c r="F33" s="17"/>
      <c r="G33" s="17"/>
      <c r="H33" s="17"/>
      <c r="I33" s="17"/>
      <c r="J33" s="17"/>
      <c r="K33" s="17"/>
      <c r="L33" s="17"/>
      <c r="M33" s="17"/>
      <c r="N33" s="17"/>
      <c r="O33" s="17"/>
      <c r="P33" s="17"/>
      <c r="Q33" s="17"/>
      <c r="R33" s="17"/>
      <c r="S33" s="17"/>
    </row>
    <row r="34" spans="1:26" ht="15.75" customHeight="1">
      <c r="A34" s="48"/>
      <c r="B34" s="48"/>
      <c r="C34" s="48"/>
      <c r="D34" s="48"/>
      <c r="E34" s="48"/>
      <c r="F34" s="48"/>
      <c r="G34" s="48"/>
      <c r="H34" s="48"/>
      <c r="I34" s="48"/>
      <c r="J34" s="48"/>
      <c r="K34" s="48"/>
      <c r="L34" s="48"/>
      <c r="M34" s="48"/>
      <c r="N34" s="48"/>
      <c r="O34" s="48"/>
      <c r="P34" s="48"/>
      <c r="Q34" s="48"/>
      <c r="R34" s="48"/>
      <c r="S34" s="48"/>
    </row>
    <row r="35" spans="1:26" ht="15.75" customHeight="1">
      <c r="A35" s="17"/>
      <c r="B35" s="17"/>
      <c r="C35" s="17"/>
      <c r="D35" s="17"/>
      <c r="E35" s="17"/>
      <c r="F35" s="17"/>
      <c r="G35" s="17"/>
      <c r="H35" s="17"/>
      <c r="I35" s="17"/>
      <c r="J35" s="17"/>
      <c r="K35" s="17"/>
      <c r="L35" s="17"/>
      <c r="M35" s="17"/>
      <c r="N35" s="17"/>
      <c r="O35" s="17"/>
      <c r="P35" s="17"/>
      <c r="Q35" s="17"/>
      <c r="R35" s="17"/>
      <c r="S35" s="17"/>
    </row>
    <row r="36" spans="1:26" ht="15.75" customHeight="1">
      <c r="A36" s="17"/>
      <c r="B36" s="17"/>
      <c r="C36" s="17"/>
      <c r="D36" s="17"/>
      <c r="E36" s="17"/>
      <c r="F36" s="17"/>
      <c r="G36" s="17"/>
      <c r="H36" s="17"/>
      <c r="I36" s="17"/>
      <c r="J36" s="17"/>
      <c r="K36" s="17"/>
      <c r="L36" s="17"/>
      <c r="M36" s="17"/>
      <c r="N36" s="17"/>
      <c r="O36" s="17"/>
      <c r="P36" s="17"/>
      <c r="Q36" s="17"/>
      <c r="R36" s="17"/>
      <c r="S36" s="17"/>
    </row>
    <row r="37" spans="1:26" ht="15.75" customHeight="1">
      <c r="A37" s="17"/>
      <c r="B37" s="17"/>
      <c r="C37" s="17"/>
      <c r="D37" s="17"/>
      <c r="E37" s="17"/>
      <c r="F37" s="17"/>
      <c r="G37" s="17"/>
      <c r="H37" s="17"/>
      <c r="I37" s="17"/>
      <c r="J37" s="17"/>
      <c r="K37" s="17"/>
      <c r="L37" s="17"/>
      <c r="M37" s="17"/>
      <c r="N37" s="17"/>
      <c r="O37" s="17"/>
      <c r="P37" s="17"/>
      <c r="Q37" s="17"/>
      <c r="R37" s="17"/>
      <c r="S37" s="17"/>
    </row>
    <row r="38" spans="1:26" ht="15.75" customHeight="1">
      <c r="A38" s="17"/>
      <c r="B38" s="17"/>
      <c r="C38" s="17"/>
      <c r="D38" s="17"/>
      <c r="E38" s="17"/>
      <c r="F38" s="17"/>
      <c r="G38" s="17"/>
      <c r="H38" s="17"/>
      <c r="I38" s="17"/>
      <c r="J38" s="17"/>
      <c r="K38" s="17"/>
      <c r="L38" s="17"/>
      <c r="M38" s="17"/>
      <c r="N38" s="17"/>
      <c r="O38" s="17"/>
      <c r="P38" s="17"/>
      <c r="Q38" s="17"/>
      <c r="R38" s="17"/>
      <c r="S38" s="17"/>
    </row>
    <row r="39" spans="1:26" ht="15.75" customHeight="1">
      <c r="A39" s="17"/>
      <c r="B39" s="17"/>
      <c r="C39" s="17"/>
      <c r="D39" s="17"/>
      <c r="E39" s="17"/>
      <c r="F39" s="17"/>
      <c r="G39" s="17"/>
      <c r="H39" s="17"/>
      <c r="I39" s="17"/>
      <c r="J39" s="17"/>
      <c r="K39" s="17"/>
      <c r="L39" s="17"/>
      <c r="M39" s="17"/>
      <c r="N39" s="17"/>
      <c r="O39" s="17"/>
      <c r="P39" s="17"/>
      <c r="Q39" s="17"/>
      <c r="R39" s="17"/>
      <c r="S39" s="17"/>
    </row>
    <row r="40" spans="1:26" ht="15.75" customHeight="1">
      <c r="A40" s="17"/>
      <c r="B40" s="17"/>
      <c r="C40" s="17"/>
      <c r="D40" s="17"/>
      <c r="E40" s="17"/>
      <c r="F40" s="17"/>
      <c r="G40" s="17"/>
      <c r="H40" s="17"/>
      <c r="I40" s="17"/>
      <c r="J40" s="17"/>
      <c r="K40" s="17"/>
      <c r="L40" s="17"/>
      <c r="M40" s="17"/>
      <c r="N40" s="17"/>
      <c r="O40" s="17"/>
      <c r="P40" s="17"/>
      <c r="Q40" s="17"/>
      <c r="R40" s="17"/>
      <c r="S40" s="17"/>
    </row>
    <row r="41" spans="1:26" ht="15.75" customHeight="1">
      <c r="A41" s="17"/>
      <c r="B41" s="17"/>
      <c r="C41" s="17"/>
      <c r="D41" s="17"/>
      <c r="E41" s="17"/>
      <c r="F41" s="17"/>
      <c r="G41" s="17"/>
      <c r="H41" s="17"/>
      <c r="I41" s="17"/>
      <c r="J41" s="17"/>
      <c r="K41" s="17"/>
      <c r="L41" s="17"/>
      <c r="M41" s="17"/>
      <c r="N41" s="17"/>
      <c r="O41" s="17"/>
      <c r="P41" s="17"/>
      <c r="Q41" s="17"/>
      <c r="R41" s="17"/>
      <c r="S41" s="17"/>
    </row>
    <row r="42" spans="1:26" ht="4.5" customHeight="1">
      <c r="A42" s="40"/>
      <c r="B42" s="40"/>
      <c r="C42" s="40"/>
      <c r="D42" s="40"/>
      <c r="E42" s="40"/>
      <c r="F42" s="40"/>
      <c r="G42" s="40"/>
      <c r="H42" s="40"/>
      <c r="I42" s="40"/>
      <c r="J42" s="40"/>
      <c r="K42" s="40"/>
      <c r="L42" s="40"/>
      <c r="M42" s="40"/>
      <c r="N42" s="40"/>
      <c r="O42" s="40"/>
      <c r="P42" s="40"/>
      <c r="Q42" s="40"/>
      <c r="R42" s="40"/>
      <c r="S42" s="40"/>
    </row>
    <row r="43" spans="1:26" ht="12.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2.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2.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2.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2.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2.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2.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2.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2.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2.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2.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2.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2.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2.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2.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2.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2.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2.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2.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2.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2.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2.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2.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2.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2.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2.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2.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2.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2.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2.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2.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2.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2.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2.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2.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2.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2.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2.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2.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2.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2.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2.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2.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2.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2.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2.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2.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2.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2.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2.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2.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2.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2.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2.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2.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2.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2.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2.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2.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2.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2.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2.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2.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2.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2.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2.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2.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2.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2.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2.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2.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2.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2.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2.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2.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2.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2.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2.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2.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2.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2.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2.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2.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2.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2.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2.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2.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2.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2.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2.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2.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2.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2.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2.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2.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2.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2.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2.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2.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2.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2.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2.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2.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2.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2.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2.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2.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2.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2.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2.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2.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2.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2.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2.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2.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2.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2.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2.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2.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2.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2.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2.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2.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2.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2.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2.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2.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2.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2.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2.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2.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2.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2.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2.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2.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2.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2.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2.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2.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2.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2.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2.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2.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2.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2.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2.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2.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2.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2.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2.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2.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2.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2.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2.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2.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2.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2.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2.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2.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2.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2.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2.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2.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2.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2.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2.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2.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2.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2.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2.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2.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2.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2.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2.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2.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2.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2.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2.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2.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55">
    <mergeCell ref="F15:F16"/>
    <mergeCell ref="G15:H16"/>
    <mergeCell ref="D15:E15"/>
    <mergeCell ref="F27:F28"/>
    <mergeCell ref="G27:H28"/>
    <mergeCell ref="D28:E28"/>
    <mergeCell ref="D27:E27"/>
    <mergeCell ref="D20:E20"/>
    <mergeCell ref="G20:H20"/>
    <mergeCell ref="D21:E21"/>
    <mergeCell ref="G21:H21"/>
    <mergeCell ref="G19:H19"/>
    <mergeCell ref="D22:E22"/>
    <mergeCell ref="D23:E23"/>
    <mergeCell ref="D24:E24"/>
    <mergeCell ref="G24:H24"/>
    <mergeCell ref="D29:E29"/>
    <mergeCell ref="G29:H29"/>
    <mergeCell ref="B30:H30"/>
    <mergeCell ref="D14:E14"/>
    <mergeCell ref="D16:E16"/>
    <mergeCell ref="D18:E18"/>
    <mergeCell ref="G22:H22"/>
    <mergeCell ref="G23:H23"/>
    <mergeCell ref="D26:E26"/>
    <mergeCell ref="G26:H26"/>
    <mergeCell ref="G14:H14"/>
    <mergeCell ref="B17:H17"/>
    <mergeCell ref="G18:H18"/>
    <mergeCell ref="D25:E25"/>
    <mergeCell ref="G25:H25"/>
    <mergeCell ref="D19:E19"/>
    <mergeCell ref="D11:E11"/>
    <mergeCell ref="D7:E7"/>
    <mergeCell ref="B2:H2"/>
    <mergeCell ref="B3:C3"/>
    <mergeCell ref="D3:E3"/>
    <mergeCell ref="G3:H3"/>
    <mergeCell ref="B4:H4"/>
    <mergeCell ref="D12:E12"/>
    <mergeCell ref="D13:E13"/>
    <mergeCell ref="G12:H12"/>
    <mergeCell ref="G13:H13"/>
    <mergeCell ref="G5:H5"/>
    <mergeCell ref="G6:H6"/>
    <mergeCell ref="D5:E5"/>
    <mergeCell ref="D6:E6"/>
    <mergeCell ref="G11:H11"/>
    <mergeCell ref="G7:H7"/>
    <mergeCell ref="D8:E8"/>
    <mergeCell ref="G8:H8"/>
    <mergeCell ref="D9:E9"/>
    <mergeCell ref="G9:H9"/>
    <mergeCell ref="G10:H10"/>
    <mergeCell ref="D10:E10"/>
  </mergeCells>
  <conditionalFormatting sqref="D8">
    <cfRule type="expression" dxfId="21" priority="5">
      <formula>$D8&lt;&gt;$D10</formula>
    </cfRule>
  </conditionalFormatting>
  <conditionalFormatting sqref="D21">
    <cfRule type="expression" dxfId="20" priority="6">
      <formula>$D21&lt;&gt;$D23</formula>
    </cfRule>
  </conditionalFormatting>
  <conditionalFormatting sqref="F8">
    <cfRule type="expression" dxfId="19" priority="1">
      <formula>$F8&lt;&gt;$F10</formula>
    </cfRule>
  </conditionalFormatting>
  <conditionalFormatting sqref="F21">
    <cfRule type="expression" dxfId="18" priority="3">
      <formula>$F21&lt;&gt;$F23</formula>
    </cfRule>
  </conditionalFormatting>
  <conditionalFormatting sqref="G8">
    <cfRule type="expression" dxfId="17" priority="2">
      <formula>$G8&lt;&gt;$G10</formula>
    </cfRule>
  </conditionalFormatting>
  <conditionalFormatting sqref="G21">
    <cfRule type="expression" dxfId="16" priority="4">
      <formula>$G21&lt;&gt;$G23</formula>
    </cfRule>
  </conditionalFormatting>
  <dataValidations count="2">
    <dataValidation type="list" allowBlank="1" showErrorMessage="1" sqref="D7 F7:G7 D20 F20:G20" xr:uid="{00000000-0002-0000-0400-000000000000}">
      <formula1>"Available,Not Available"</formula1>
    </dataValidation>
    <dataValidation type="list" allowBlank="1" showErrorMessage="1" sqref="D14 F14:G15 F27:G27 D27" xr:uid="{00000000-0002-0000-0400-000001000000}">
      <formula1>"Active,In-Active,Not Valid"</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F243E"/>
  </sheetPr>
  <dimension ref="B5:E1004"/>
  <sheetViews>
    <sheetView showGridLines="0" workbookViewId="0">
      <selection activeCell="G17" sqref="G17"/>
    </sheetView>
  </sheetViews>
  <sheetFormatPr defaultColWidth="14.42578125" defaultRowHeight="15" customHeight="1"/>
  <cols>
    <col min="1" max="1" width="3" customWidth="1"/>
    <col min="2" max="2" width="29.7109375" customWidth="1"/>
    <col min="3" max="4" width="32.28515625" customWidth="1"/>
    <col min="5" max="5" width="29.28515625" customWidth="1"/>
    <col min="6" max="26" width="8.7109375" customWidth="1"/>
  </cols>
  <sheetData>
    <row r="5" spans="2:5" ht="15" customHeight="1">
      <c r="C5" s="189"/>
    </row>
    <row r="6" spans="2:5" ht="16.5">
      <c r="B6" s="698" t="s">
        <v>110</v>
      </c>
      <c r="C6" s="699"/>
      <c r="D6" s="699"/>
      <c r="E6" s="700"/>
    </row>
    <row r="7" spans="2:5" ht="30.75" customHeight="1">
      <c r="B7" s="54" t="s">
        <v>23</v>
      </c>
      <c r="C7" s="55" t="s">
        <v>591</v>
      </c>
      <c r="D7" s="56" t="s">
        <v>7</v>
      </c>
      <c r="E7" s="57" t="s">
        <v>634</v>
      </c>
    </row>
    <row r="8" spans="2:5" ht="9" customHeight="1">
      <c r="B8" s="58"/>
      <c r="E8" s="59"/>
    </row>
    <row r="9" spans="2:5">
      <c r="B9" s="60" t="s">
        <v>111</v>
      </c>
      <c r="C9" s="499" t="s">
        <v>635</v>
      </c>
      <c r="D9" s="47" t="s">
        <v>636</v>
      </c>
      <c r="E9" s="36" t="s">
        <v>637</v>
      </c>
    </row>
    <row r="10" spans="2:5">
      <c r="B10" s="60" t="s">
        <v>112</v>
      </c>
      <c r="C10" s="340">
        <v>316639671270923</v>
      </c>
      <c r="D10" s="341">
        <v>288263520300722</v>
      </c>
      <c r="E10" s="61">
        <v>549042980291221</v>
      </c>
    </row>
    <row r="11" spans="2:5">
      <c r="B11" s="62" t="s">
        <v>10</v>
      </c>
      <c r="C11" s="557" t="s">
        <v>641</v>
      </c>
      <c r="D11" s="345" t="s">
        <v>644</v>
      </c>
      <c r="E11" s="36" t="s">
        <v>644</v>
      </c>
    </row>
    <row r="12" spans="2:5">
      <c r="B12" s="64" t="s">
        <v>113</v>
      </c>
      <c r="C12" s="306">
        <v>45196</v>
      </c>
      <c r="D12" s="343">
        <v>44772</v>
      </c>
      <c r="E12" s="65">
        <v>44559</v>
      </c>
    </row>
    <row r="13" spans="2:5">
      <c r="B13" s="64" t="s">
        <v>114</v>
      </c>
      <c r="C13" s="344">
        <v>45138</v>
      </c>
      <c r="D13" s="344">
        <v>44773</v>
      </c>
      <c r="E13" s="66">
        <v>44206</v>
      </c>
    </row>
    <row r="14" spans="2:5">
      <c r="B14" s="64" t="s">
        <v>115</v>
      </c>
      <c r="C14" s="53" t="s">
        <v>642</v>
      </c>
      <c r="D14" s="53" t="s">
        <v>645</v>
      </c>
      <c r="E14" s="65" t="s">
        <v>647</v>
      </c>
    </row>
    <row r="15" spans="2:5">
      <c r="B15" s="62" t="s">
        <v>116</v>
      </c>
      <c r="C15" s="345" t="s">
        <v>643</v>
      </c>
      <c r="D15" s="345" t="s">
        <v>646</v>
      </c>
      <c r="E15" s="67" t="s">
        <v>643</v>
      </c>
    </row>
    <row r="16" spans="2:5" ht="15.75" thickBot="1">
      <c r="B16" s="68" t="s">
        <v>83</v>
      </c>
      <c r="C16" s="558">
        <f t="shared" ref="C16:D16" si="0">C13-C12</f>
        <v>-58</v>
      </c>
      <c r="D16" s="558">
        <f t="shared" si="0"/>
        <v>1</v>
      </c>
      <c r="E16" s="559">
        <f t="shared" ref="E16" si="1">E13-E12</f>
        <v>-353</v>
      </c>
    </row>
    <row r="17" spans="2:5" ht="15" customHeight="1" thickBot="1"/>
    <row r="18" spans="2:5" ht="15" customHeight="1" thickBot="1">
      <c r="B18" s="698" t="s">
        <v>110</v>
      </c>
      <c r="C18" s="699"/>
      <c r="D18" s="699"/>
      <c r="E18" s="700"/>
    </row>
    <row r="19" spans="2:5" ht="15" customHeight="1">
      <c r="B19" s="54" t="s">
        <v>23</v>
      </c>
      <c r="C19" s="55" t="s">
        <v>638</v>
      </c>
      <c r="D19" s="56" t="s">
        <v>7</v>
      </c>
      <c r="E19" s="57" t="s">
        <v>639</v>
      </c>
    </row>
    <row r="20" spans="2:5" ht="15" customHeight="1">
      <c r="B20" s="58"/>
      <c r="E20" s="59"/>
    </row>
    <row r="21" spans="2:5" ht="15" customHeight="1">
      <c r="B21" s="60" t="s">
        <v>111</v>
      </c>
      <c r="C21" s="499" t="s">
        <v>635</v>
      </c>
      <c r="D21" s="47" t="s">
        <v>640</v>
      </c>
      <c r="E21" s="36"/>
    </row>
    <row r="22" spans="2:5" ht="15" customHeight="1">
      <c r="B22" s="60" t="s">
        <v>112</v>
      </c>
      <c r="C22" s="340">
        <v>129570230310723</v>
      </c>
      <c r="D22" s="341">
        <v>356239860310722</v>
      </c>
      <c r="E22" s="61"/>
    </row>
    <row r="23" spans="2:5" ht="15" customHeight="1">
      <c r="B23" s="62" t="s">
        <v>10</v>
      </c>
      <c r="C23" s="345" t="s">
        <v>644</v>
      </c>
      <c r="D23" s="345" t="s">
        <v>644</v>
      </c>
      <c r="E23" s="36"/>
    </row>
    <row r="24" spans="2:5" ht="15" customHeight="1">
      <c r="B24" s="64" t="s">
        <v>113</v>
      </c>
      <c r="C24" s="306">
        <v>45138</v>
      </c>
      <c r="D24" s="343">
        <v>44773</v>
      </c>
      <c r="E24" s="65"/>
    </row>
    <row r="25" spans="2:5" ht="15.75" customHeight="1">
      <c r="B25" s="64" t="s">
        <v>114</v>
      </c>
      <c r="C25" s="344">
        <v>45138</v>
      </c>
      <c r="D25" s="344">
        <v>44773</v>
      </c>
      <c r="E25" s="66"/>
    </row>
    <row r="26" spans="2:5" ht="15.75" customHeight="1">
      <c r="B26" s="64" t="s">
        <v>115</v>
      </c>
      <c r="C26" s="53" t="s">
        <v>648</v>
      </c>
      <c r="D26" s="53" t="s">
        <v>649</v>
      </c>
      <c r="E26" s="65"/>
    </row>
    <row r="27" spans="2:5" ht="15.75" customHeight="1">
      <c r="B27" s="62" t="s">
        <v>116</v>
      </c>
      <c r="C27" s="345" t="s">
        <v>646</v>
      </c>
      <c r="D27" s="345" t="s">
        <v>646</v>
      </c>
      <c r="E27" s="67"/>
    </row>
    <row r="28" spans="2:5" ht="15.75" customHeight="1" thickBot="1">
      <c r="B28" s="68" t="s">
        <v>83</v>
      </c>
      <c r="C28" s="558">
        <f t="shared" ref="C28:E28" si="2">C25-C24</f>
        <v>0</v>
      </c>
      <c r="D28" s="558">
        <f t="shared" si="2"/>
        <v>0</v>
      </c>
      <c r="E28" s="559">
        <f t="shared" si="2"/>
        <v>0</v>
      </c>
    </row>
    <row r="29" spans="2:5" ht="15.75" customHeight="1"/>
    <row r="30" spans="2:5" ht="15.75" customHeight="1"/>
    <row r="31" spans="2:5" ht="15.75" customHeight="1"/>
    <row r="32" spans="2: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2">
    <mergeCell ref="B6:E6"/>
    <mergeCell ref="B18:E18"/>
  </mergeCells>
  <conditionalFormatting sqref="C16:E16">
    <cfRule type="cellIs" dxfId="15" priority="3" operator="lessThan">
      <formula>0</formula>
    </cfRule>
  </conditionalFormatting>
  <conditionalFormatting sqref="C28:E28">
    <cfRule type="cellIs" dxfId="14" priority="2" operator="lessThan">
      <formula>0</formula>
    </cfRule>
  </conditionalFormatting>
  <dataValidations count="2">
    <dataValidation type="list" allowBlank="1" showErrorMessage="1" sqref="C15:E15 C27:E27" xr:uid="{00000000-0002-0000-0500-000000000000}">
      <formula1>"Delayed,Not Delayed"</formula1>
    </dataValidation>
    <dataValidation type="list" allowBlank="1" showErrorMessage="1" sqref="C23:E23 D11:E11" xr:uid="{00000000-0002-0000-0500-000001000000}">
      <formula1>"Return Submitted and verified,Return Processed and Refund Paid,Successfully e-Verified,ITR Processed,e-Return for this PAN and Acknowledgement Number has been Digitally signed,Return Processed with No Demand and No Refund,No Records found"</formula1>
    </dataValidation>
  </dataValidation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0F243E"/>
  </sheetPr>
  <dimension ref="A5:E1005"/>
  <sheetViews>
    <sheetView showGridLines="0" workbookViewId="0">
      <selection activeCell="E12" sqref="E12"/>
    </sheetView>
  </sheetViews>
  <sheetFormatPr defaultColWidth="14.42578125" defaultRowHeight="15" customHeight="1"/>
  <cols>
    <col min="1" max="1" width="3.85546875" customWidth="1"/>
    <col min="2" max="2" width="38.28515625" customWidth="1"/>
    <col min="3" max="3" width="30.42578125" customWidth="1"/>
    <col min="4" max="4" width="12" customWidth="1"/>
    <col min="5" max="5" width="40" customWidth="1"/>
    <col min="6" max="27" width="8.7109375" customWidth="1"/>
  </cols>
  <sheetData>
    <row r="5" spans="1:5" ht="15" customHeight="1">
      <c r="B5" s="268"/>
      <c r="C5" s="266"/>
      <c r="D5" s="266"/>
    </row>
    <row r="6" spans="1:5" ht="15" customHeight="1">
      <c r="A6" s="70"/>
      <c r="B6" s="188" t="s">
        <v>117</v>
      </c>
      <c r="C6" s="774"/>
      <c r="D6" s="775"/>
      <c r="E6" s="776"/>
    </row>
    <row r="7" spans="1:5">
      <c r="A7" s="71">
        <v>1</v>
      </c>
      <c r="B7" s="187" t="s">
        <v>118</v>
      </c>
      <c r="C7" s="269" t="s">
        <v>119</v>
      </c>
      <c r="D7" s="187" t="s">
        <v>439</v>
      </c>
      <c r="E7" s="272" t="s">
        <v>438</v>
      </c>
    </row>
    <row r="8" spans="1:5">
      <c r="A8" s="770"/>
      <c r="B8" s="185" t="s">
        <v>120</v>
      </c>
      <c r="C8" s="186" t="s">
        <v>121</v>
      </c>
      <c r="D8" s="777" t="s">
        <v>122</v>
      </c>
      <c r="E8" s="778"/>
    </row>
    <row r="9" spans="1:5">
      <c r="A9" s="771"/>
      <c r="B9" s="73"/>
      <c r="C9" s="74"/>
      <c r="D9" s="270"/>
      <c r="E9" s="75"/>
    </row>
    <row r="10" spans="1:5">
      <c r="A10" s="771"/>
      <c r="B10" s="73"/>
      <c r="C10" s="74"/>
      <c r="D10" s="270"/>
      <c r="E10" s="75"/>
    </row>
    <row r="11" spans="1:5">
      <c r="A11" s="771"/>
      <c r="B11" s="73"/>
      <c r="C11" s="74"/>
      <c r="D11" s="270"/>
      <c r="E11" s="75"/>
    </row>
    <row r="12" spans="1:5">
      <c r="A12" s="771"/>
      <c r="B12" s="73"/>
      <c r="C12" s="74"/>
      <c r="D12" s="270"/>
      <c r="E12" s="75"/>
    </row>
    <row r="13" spans="1:5">
      <c r="A13" s="772"/>
      <c r="B13" s="73"/>
      <c r="C13" s="74"/>
      <c r="D13" s="270"/>
      <c r="E13" s="75"/>
    </row>
    <row r="14" spans="1:5">
      <c r="A14" s="71">
        <v>2</v>
      </c>
      <c r="B14" s="72" t="s">
        <v>118</v>
      </c>
      <c r="C14" s="269" t="s">
        <v>123</v>
      </c>
      <c r="D14" s="187" t="s">
        <v>439</v>
      </c>
      <c r="E14" s="272" t="s">
        <v>438</v>
      </c>
    </row>
    <row r="15" spans="1:5">
      <c r="A15" s="770"/>
      <c r="B15" s="185" t="s">
        <v>120</v>
      </c>
      <c r="C15" s="186" t="s">
        <v>121</v>
      </c>
      <c r="D15" s="777" t="s">
        <v>122</v>
      </c>
      <c r="E15" s="778"/>
    </row>
    <row r="16" spans="1:5">
      <c r="A16" s="771"/>
      <c r="B16" s="73"/>
      <c r="C16" s="74"/>
      <c r="D16" s="270"/>
      <c r="E16" s="75"/>
    </row>
    <row r="17" spans="1:5">
      <c r="A17" s="771"/>
      <c r="B17" s="73"/>
      <c r="C17" s="74"/>
      <c r="D17" s="270"/>
      <c r="E17" s="75"/>
    </row>
    <row r="18" spans="1:5">
      <c r="A18" s="771"/>
      <c r="B18" s="73"/>
      <c r="C18" s="74"/>
      <c r="D18" s="270"/>
      <c r="E18" s="75"/>
    </row>
    <row r="19" spans="1:5">
      <c r="A19" s="771"/>
      <c r="B19" s="73"/>
      <c r="C19" s="74"/>
      <c r="D19" s="270"/>
      <c r="E19" s="75"/>
    </row>
    <row r="20" spans="1:5">
      <c r="A20" s="772"/>
      <c r="B20" s="73"/>
      <c r="C20" s="74"/>
      <c r="D20" s="270"/>
      <c r="E20" s="75"/>
    </row>
    <row r="21" spans="1:5">
      <c r="A21" s="71">
        <v>3</v>
      </c>
      <c r="B21" s="72" t="s">
        <v>118</v>
      </c>
      <c r="C21" s="269" t="s">
        <v>124</v>
      </c>
      <c r="D21" s="187" t="s">
        <v>439</v>
      </c>
      <c r="E21" s="272" t="s">
        <v>438</v>
      </c>
    </row>
    <row r="22" spans="1:5">
      <c r="A22" s="770">
        <v>4</v>
      </c>
      <c r="B22" s="185" t="s">
        <v>120</v>
      </c>
      <c r="C22" s="186" t="s">
        <v>121</v>
      </c>
      <c r="D22" s="777" t="s">
        <v>122</v>
      </c>
      <c r="E22" s="778"/>
    </row>
    <row r="23" spans="1:5">
      <c r="A23" s="771"/>
      <c r="B23" s="73"/>
      <c r="C23" s="74"/>
      <c r="D23" s="270"/>
      <c r="E23" s="75"/>
    </row>
    <row r="24" spans="1:5">
      <c r="A24" s="771"/>
      <c r="B24" s="73"/>
      <c r="C24" s="74"/>
      <c r="D24" s="270"/>
      <c r="E24" s="75"/>
    </row>
    <row r="25" spans="1:5">
      <c r="A25" s="771"/>
      <c r="B25" s="73"/>
      <c r="C25" s="74"/>
      <c r="D25" s="270"/>
      <c r="E25" s="75"/>
    </row>
    <row r="26" spans="1:5" ht="15.75" customHeight="1">
      <c r="A26" s="771"/>
      <c r="B26" s="73"/>
      <c r="C26" s="74"/>
      <c r="D26" s="270"/>
      <c r="E26" s="75"/>
    </row>
    <row r="27" spans="1:5" ht="15.75" customHeight="1">
      <c r="A27" s="771"/>
      <c r="B27" s="73"/>
      <c r="C27" s="74"/>
      <c r="D27" s="270"/>
      <c r="E27" s="75"/>
    </row>
    <row r="28" spans="1:5" ht="15.75" customHeight="1">
      <c r="A28" s="771"/>
      <c r="B28" s="73"/>
      <c r="C28" s="74"/>
      <c r="D28" s="270"/>
      <c r="E28" s="75"/>
    </row>
    <row r="29" spans="1:5" ht="15.75" customHeight="1">
      <c r="A29" s="771"/>
      <c r="B29" s="73"/>
      <c r="C29" s="74"/>
      <c r="D29" s="270"/>
      <c r="E29" s="75"/>
    </row>
    <row r="30" spans="1:5" ht="15.75" customHeight="1">
      <c r="A30" s="772"/>
      <c r="B30" s="72" t="s">
        <v>118</v>
      </c>
      <c r="C30" s="269" t="s">
        <v>125</v>
      </c>
      <c r="D30" s="187" t="s">
        <v>439</v>
      </c>
      <c r="E30" s="272" t="s">
        <v>438</v>
      </c>
    </row>
    <row r="31" spans="1:5" ht="15.75" customHeight="1">
      <c r="A31" s="770"/>
      <c r="B31" s="185" t="s">
        <v>120</v>
      </c>
      <c r="C31" s="186" t="s">
        <v>121</v>
      </c>
      <c r="D31" s="777" t="s">
        <v>122</v>
      </c>
      <c r="E31" s="778"/>
    </row>
    <row r="32" spans="1:5" ht="15.75" customHeight="1">
      <c r="A32" s="771"/>
      <c r="B32" s="73"/>
      <c r="C32" s="74"/>
      <c r="D32" s="270"/>
      <c r="E32" s="75"/>
    </row>
    <row r="33" spans="1:5" ht="15.75" customHeight="1">
      <c r="A33" s="771"/>
      <c r="B33" s="73"/>
      <c r="C33" s="74"/>
      <c r="D33" s="270"/>
      <c r="E33" s="75"/>
    </row>
    <row r="34" spans="1:5" ht="15.75" customHeight="1">
      <c r="A34" s="771"/>
      <c r="B34" s="73"/>
      <c r="C34" s="74"/>
      <c r="D34" s="270"/>
      <c r="E34" s="75"/>
    </row>
    <row r="35" spans="1:5" ht="15.75" customHeight="1">
      <c r="A35" s="771"/>
      <c r="B35" s="73"/>
      <c r="C35" s="74"/>
      <c r="D35" s="270"/>
      <c r="E35" s="75"/>
    </row>
    <row r="36" spans="1:5" ht="15.75" customHeight="1">
      <c r="A36" s="773"/>
      <c r="B36" s="76"/>
      <c r="C36" s="77"/>
      <c r="D36" s="271"/>
      <c r="E36" s="69"/>
    </row>
    <row r="37" spans="1:5" ht="15.75" customHeight="1">
      <c r="A37" s="78"/>
      <c r="B37" s="79"/>
      <c r="C37" s="8"/>
      <c r="D37" s="8"/>
    </row>
    <row r="38" spans="1:5" ht="15.75" customHeight="1">
      <c r="A38" s="78"/>
      <c r="B38" s="79"/>
      <c r="C38" s="8"/>
      <c r="D38" s="8"/>
    </row>
    <row r="39" spans="1:5" ht="15.75" customHeight="1">
      <c r="A39" s="78"/>
      <c r="B39" s="79"/>
      <c r="C39" s="8"/>
      <c r="D39" s="8"/>
    </row>
    <row r="40" spans="1:5" ht="15.75" customHeight="1">
      <c r="A40" s="78"/>
      <c r="B40" s="79"/>
      <c r="C40" s="8"/>
      <c r="D40" s="8"/>
    </row>
    <row r="41" spans="1:5" ht="15.75" customHeight="1">
      <c r="A41" s="78"/>
      <c r="B41" s="79"/>
      <c r="C41" s="8"/>
      <c r="D41" s="8"/>
    </row>
    <row r="42" spans="1:5" ht="15.75" customHeight="1">
      <c r="A42" s="78"/>
      <c r="B42" s="79"/>
      <c r="C42" s="8"/>
      <c r="D42" s="8"/>
    </row>
    <row r="43" spans="1:5" ht="15.75" customHeight="1">
      <c r="A43" s="78"/>
      <c r="B43" s="79"/>
      <c r="C43" s="8"/>
      <c r="D43" s="8"/>
    </row>
    <row r="44" spans="1:5" ht="15.75" customHeight="1">
      <c r="A44" s="78"/>
      <c r="B44" s="79"/>
      <c r="C44" s="8"/>
      <c r="D44" s="8"/>
    </row>
    <row r="45" spans="1:5" ht="15.75" customHeight="1">
      <c r="A45" s="78"/>
      <c r="B45" s="79"/>
      <c r="C45" s="8"/>
      <c r="D45" s="8"/>
    </row>
    <row r="46" spans="1:5" ht="15.75" customHeight="1">
      <c r="A46" s="78"/>
      <c r="B46" s="79"/>
      <c r="C46" s="8"/>
      <c r="D46" s="8"/>
    </row>
    <row r="47" spans="1:5" ht="15.75" customHeight="1">
      <c r="A47" s="78"/>
      <c r="B47" s="79"/>
      <c r="C47" s="8"/>
      <c r="D47" s="8"/>
    </row>
    <row r="48" spans="1:5" ht="15.75" customHeight="1">
      <c r="A48" s="78"/>
      <c r="B48" s="79"/>
      <c r="C48" s="8"/>
      <c r="D48" s="8"/>
    </row>
    <row r="49" spans="1:4" ht="15.75" customHeight="1">
      <c r="A49" s="78"/>
      <c r="B49" s="79"/>
      <c r="C49" s="8"/>
      <c r="D49" s="8"/>
    </row>
    <row r="50" spans="1:4" ht="15.75" customHeight="1">
      <c r="A50" s="78"/>
      <c r="B50" s="79"/>
      <c r="C50" s="8"/>
      <c r="D50" s="8"/>
    </row>
    <row r="51" spans="1:4" ht="15.75" customHeight="1">
      <c r="A51" s="78"/>
      <c r="B51" s="79"/>
      <c r="C51" s="8"/>
      <c r="D51" s="8"/>
    </row>
    <row r="52" spans="1:4" ht="15.75" customHeight="1">
      <c r="A52" s="78"/>
      <c r="B52" s="79"/>
      <c r="C52" s="8"/>
      <c r="D52" s="8"/>
    </row>
    <row r="53" spans="1:4" ht="15.75" customHeight="1">
      <c r="A53" s="78"/>
      <c r="B53" s="79"/>
      <c r="C53" s="8"/>
      <c r="D53" s="8"/>
    </row>
    <row r="54" spans="1:4" ht="15.75" customHeight="1">
      <c r="A54" s="78"/>
      <c r="B54" s="79"/>
      <c r="C54" s="8"/>
      <c r="D54" s="8"/>
    </row>
    <row r="55" spans="1:4" ht="15.75" customHeight="1">
      <c r="A55" s="78"/>
      <c r="B55" s="79"/>
      <c r="C55" s="8"/>
      <c r="D55" s="8"/>
    </row>
    <row r="56" spans="1:4" ht="15.75" customHeight="1">
      <c r="A56" s="78"/>
      <c r="B56" s="79"/>
      <c r="C56" s="8"/>
      <c r="D56" s="8"/>
    </row>
    <row r="57" spans="1:4" ht="15.75" customHeight="1">
      <c r="A57" s="78"/>
      <c r="B57" s="79"/>
      <c r="C57" s="8"/>
      <c r="D57" s="8"/>
    </row>
    <row r="58" spans="1:4" ht="15.75" customHeight="1">
      <c r="A58" s="78"/>
      <c r="B58" s="79"/>
      <c r="C58" s="8"/>
      <c r="D58" s="8"/>
    </row>
    <row r="59" spans="1:4" ht="15.75" customHeight="1">
      <c r="A59" s="78"/>
      <c r="B59" s="79"/>
      <c r="C59" s="8"/>
      <c r="D59" s="8"/>
    </row>
    <row r="60" spans="1:4" ht="15.75" customHeight="1">
      <c r="A60" s="78"/>
      <c r="B60" s="79"/>
      <c r="C60" s="8"/>
      <c r="D60" s="8"/>
    </row>
    <row r="61" spans="1:4" ht="15.75" customHeight="1">
      <c r="A61" s="78"/>
      <c r="B61" s="79"/>
      <c r="C61" s="8"/>
      <c r="D61" s="8"/>
    </row>
    <row r="62" spans="1:4" ht="15.75" customHeight="1">
      <c r="A62" s="78"/>
      <c r="B62" s="79"/>
      <c r="C62" s="8"/>
      <c r="D62" s="8"/>
    </row>
    <row r="63" spans="1:4" ht="15.75" customHeight="1">
      <c r="A63" s="78"/>
      <c r="B63" s="79"/>
      <c r="C63" s="8"/>
      <c r="D63" s="8"/>
    </row>
    <row r="64" spans="1:4" ht="15.75" customHeight="1">
      <c r="A64" s="78"/>
      <c r="B64" s="79"/>
      <c r="C64" s="8"/>
      <c r="D64" s="8"/>
    </row>
    <row r="65" spans="1:4" ht="15.75" customHeight="1">
      <c r="A65" s="78"/>
      <c r="B65" s="79"/>
      <c r="C65" s="8"/>
      <c r="D65" s="8"/>
    </row>
    <row r="66" spans="1:4" ht="15.75" customHeight="1">
      <c r="A66" s="78"/>
      <c r="B66" s="79"/>
      <c r="C66" s="8"/>
      <c r="D66" s="8"/>
    </row>
    <row r="67" spans="1:4" ht="15.75" customHeight="1">
      <c r="A67" s="78"/>
      <c r="B67" s="79"/>
      <c r="C67" s="8"/>
      <c r="D67" s="8"/>
    </row>
    <row r="68" spans="1:4" ht="15.75" customHeight="1">
      <c r="A68" s="78"/>
      <c r="B68" s="79"/>
      <c r="C68" s="8"/>
      <c r="D68" s="8"/>
    </row>
    <row r="69" spans="1:4" ht="15.75" customHeight="1">
      <c r="A69" s="78"/>
      <c r="B69" s="79"/>
      <c r="C69" s="8"/>
      <c r="D69" s="8"/>
    </row>
    <row r="70" spans="1:4" ht="15.75" customHeight="1">
      <c r="A70" s="78"/>
      <c r="B70" s="79"/>
      <c r="C70" s="8"/>
      <c r="D70" s="8"/>
    </row>
    <row r="71" spans="1:4" ht="15.75" customHeight="1">
      <c r="A71" s="78"/>
      <c r="B71" s="79"/>
      <c r="C71" s="8"/>
      <c r="D71" s="8"/>
    </row>
    <row r="72" spans="1:4" ht="15.75" customHeight="1">
      <c r="A72" s="78"/>
      <c r="B72" s="79"/>
      <c r="C72" s="8"/>
      <c r="D72" s="8"/>
    </row>
    <row r="73" spans="1:4" ht="15.75" customHeight="1">
      <c r="A73" s="78"/>
      <c r="B73" s="79"/>
      <c r="C73" s="8"/>
      <c r="D73" s="8"/>
    </row>
    <row r="74" spans="1:4" ht="15.75" customHeight="1">
      <c r="A74" s="78"/>
      <c r="B74" s="79"/>
      <c r="C74" s="8"/>
      <c r="D74" s="8"/>
    </row>
    <row r="75" spans="1:4" ht="15.75" customHeight="1">
      <c r="A75" s="78"/>
      <c r="B75" s="79"/>
      <c r="C75" s="8"/>
      <c r="D75" s="8"/>
    </row>
    <row r="76" spans="1:4" ht="15.75" customHeight="1">
      <c r="A76" s="78"/>
      <c r="B76" s="79"/>
      <c r="C76" s="8"/>
      <c r="D76" s="8"/>
    </row>
    <row r="77" spans="1:4" ht="15.75" customHeight="1">
      <c r="A77" s="78"/>
      <c r="B77" s="79"/>
      <c r="C77" s="8"/>
      <c r="D77" s="8"/>
    </row>
    <row r="78" spans="1:4" ht="15.75" customHeight="1">
      <c r="A78" s="78"/>
      <c r="B78" s="79"/>
      <c r="C78" s="8"/>
      <c r="D78" s="8"/>
    </row>
    <row r="79" spans="1:4" ht="15.75" customHeight="1">
      <c r="A79" s="78"/>
      <c r="B79" s="79"/>
      <c r="C79" s="8"/>
      <c r="D79" s="8"/>
    </row>
    <row r="80" spans="1:4" ht="15.75" customHeight="1">
      <c r="A80" s="78"/>
      <c r="B80" s="79"/>
      <c r="C80" s="8"/>
      <c r="D80" s="8"/>
    </row>
    <row r="81" spans="1:4" ht="15.75" customHeight="1">
      <c r="A81" s="78"/>
      <c r="B81" s="79"/>
      <c r="C81" s="8"/>
      <c r="D81" s="8"/>
    </row>
    <row r="82" spans="1:4" ht="15.75" customHeight="1">
      <c r="A82" s="78"/>
      <c r="B82" s="79"/>
      <c r="C82" s="8"/>
      <c r="D82" s="8"/>
    </row>
    <row r="83" spans="1:4" ht="15.75" customHeight="1">
      <c r="A83" s="78"/>
      <c r="B83" s="79"/>
      <c r="C83" s="8"/>
      <c r="D83" s="8"/>
    </row>
    <row r="84" spans="1:4" ht="15.75" customHeight="1">
      <c r="A84" s="78"/>
      <c r="B84" s="79"/>
      <c r="C84" s="8"/>
      <c r="D84" s="8"/>
    </row>
    <row r="85" spans="1:4" ht="15.75" customHeight="1">
      <c r="A85" s="78"/>
      <c r="B85" s="79"/>
      <c r="C85" s="8"/>
      <c r="D85" s="8"/>
    </row>
    <row r="86" spans="1:4" ht="15.75" customHeight="1">
      <c r="A86" s="78"/>
      <c r="B86" s="79"/>
      <c r="C86" s="8"/>
      <c r="D86" s="8"/>
    </row>
    <row r="87" spans="1:4" ht="15.75" customHeight="1">
      <c r="A87" s="78"/>
      <c r="B87" s="79"/>
      <c r="C87" s="8"/>
      <c r="D87" s="8"/>
    </row>
    <row r="88" spans="1:4" ht="15.75" customHeight="1">
      <c r="A88" s="78"/>
      <c r="B88" s="79"/>
      <c r="C88" s="8"/>
      <c r="D88" s="8"/>
    </row>
    <row r="89" spans="1:4" ht="15.75" customHeight="1">
      <c r="A89" s="78"/>
      <c r="B89" s="79"/>
      <c r="C89" s="8"/>
      <c r="D89" s="8"/>
    </row>
    <row r="90" spans="1:4" ht="15.75" customHeight="1">
      <c r="A90" s="78"/>
      <c r="B90" s="79"/>
      <c r="C90" s="8"/>
      <c r="D90" s="8"/>
    </row>
    <row r="91" spans="1:4" ht="15.75" customHeight="1">
      <c r="A91" s="78"/>
      <c r="B91" s="79"/>
      <c r="C91" s="8"/>
      <c r="D91" s="8"/>
    </row>
    <row r="92" spans="1:4" ht="15.75" customHeight="1">
      <c r="A92" s="78"/>
      <c r="B92" s="79"/>
      <c r="C92" s="8"/>
      <c r="D92" s="8"/>
    </row>
    <row r="93" spans="1:4" ht="15.75" customHeight="1">
      <c r="A93" s="78"/>
      <c r="B93" s="79"/>
      <c r="C93" s="8"/>
      <c r="D93" s="8"/>
    </row>
    <row r="94" spans="1:4" ht="15.75" customHeight="1">
      <c r="A94" s="78"/>
      <c r="B94" s="79"/>
      <c r="C94" s="8"/>
      <c r="D94" s="8"/>
    </row>
    <row r="95" spans="1:4" ht="15.75" customHeight="1">
      <c r="A95" s="78"/>
      <c r="B95" s="79"/>
      <c r="C95" s="8"/>
      <c r="D95" s="8"/>
    </row>
    <row r="96" spans="1:4" ht="15.75" customHeight="1">
      <c r="A96" s="78"/>
      <c r="B96" s="79"/>
      <c r="C96" s="8"/>
      <c r="D96" s="8"/>
    </row>
    <row r="97" spans="1:4" ht="15.75" customHeight="1">
      <c r="A97" s="78"/>
      <c r="B97" s="79"/>
      <c r="C97" s="8"/>
      <c r="D97" s="8"/>
    </row>
    <row r="98" spans="1:4" ht="15.75" customHeight="1">
      <c r="A98" s="78"/>
      <c r="B98" s="79"/>
      <c r="C98" s="8"/>
      <c r="D98" s="8"/>
    </row>
    <row r="99" spans="1:4" ht="15.75" customHeight="1">
      <c r="A99" s="78"/>
      <c r="B99" s="79"/>
      <c r="C99" s="8"/>
      <c r="D99" s="8"/>
    </row>
    <row r="100" spans="1:4" ht="15.75" customHeight="1">
      <c r="A100" s="78"/>
      <c r="B100" s="79"/>
      <c r="C100" s="8"/>
      <c r="D100" s="8"/>
    </row>
    <row r="101" spans="1:4" ht="15.75" customHeight="1">
      <c r="A101" s="78"/>
      <c r="B101" s="79"/>
      <c r="C101" s="8"/>
      <c r="D101" s="8"/>
    </row>
    <row r="102" spans="1:4" ht="15.75" customHeight="1">
      <c r="A102" s="78"/>
      <c r="B102" s="79"/>
      <c r="C102" s="8"/>
      <c r="D102" s="8"/>
    </row>
    <row r="103" spans="1:4" ht="15.75" customHeight="1">
      <c r="A103" s="78"/>
      <c r="B103" s="79"/>
      <c r="C103" s="8"/>
      <c r="D103" s="8"/>
    </row>
    <row r="104" spans="1:4" ht="15.75" customHeight="1">
      <c r="A104" s="78"/>
      <c r="B104" s="79"/>
      <c r="C104" s="8"/>
      <c r="D104" s="8"/>
    </row>
    <row r="105" spans="1:4" ht="15.75" customHeight="1">
      <c r="A105" s="78"/>
      <c r="B105" s="79"/>
      <c r="C105" s="8"/>
      <c r="D105" s="8"/>
    </row>
    <row r="106" spans="1:4" ht="15.75" customHeight="1">
      <c r="A106" s="78"/>
      <c r="B106" s="79"/>
      <c r="C106" s="8"/>
      <c r="D106" s="8"/>
    </row>
    <row r="107" spans="1:4" ht="15.75" customHeight="1">
      <c r="A107" s="78"/>
      <c r="B107" s="79"/>
      <c r="C107" s="8"/>
      <c r="D107" s="8"/>
    </row>
    <row r="108" spans="1:4" ht="15.75" customHeight="1">
      <c r="A108" s="78"/>
      <c r="B108" s="79"/>
      <c r="C108" s="8"/>
      <c r="D108" s="8"/>
    </row>
    <row r="109" spans="1:4" ht="15.75" customHeight="1">
      <c r="A109" s="78"/>
      <c r="B109" s="79"/>
      <c r="C109" s="8"/>
      <c r="D109" s="8"/>
    </row>
    <row r="110" spans="1:4" ht="15.75" customHeight="1">
      <c r="A110" s="78"/>
      <c r="B110" s="79"/>
      <c r="C110" s="8"/>
      <c r="D110" s="8"/>
    </row>
    <row r="111" spans="1:4" ht="15.75" customHeight="1">
      <c r="A111" s="78"/>
      <c r="B111" s="79"/>
      <c r="C111" s="8"/>
      <c r="D111" s="8"/>
    </row>
    <row r="112" spans="1:4" ht="15.75" customHeight="1">
      <c r="A112" s="78"/>
      <c r="B112" s="79"/>
      <c r="C112" s="8"/>
      <c r="D112" s="8"/>
    </row>
    <row r="113" spans="1:4" ht="15.75" customHeight="1">
      <c r="A113" s="78"/>
      <c r="B113" s="79"/>
      <c r="C113" s="8"/>
      <c r="D113" s="8"/>
    </row>
    <row r="114" spans="1:4" ht="15.75" customHeight="1">
      <c r="A114" s="78"/>
      <c r="B114" s="79"/>
      <c r="C114" s="8"/>
      <c r="D114" s="8"/>
    </row>
    <row r="115" spans="1:4" ht="15.75" customHeight="1">
      <c r="A115" s="78"/>
      <c r="B115" s="79"/>
      <c r="C115" s="8"/>
      <c r="D115" s="8"/>
    </row>
    <row r="116" spans="1:4" ht="15.75" customHeight="1">
      <c r="A116" s="78"/>
      <c r="B116" s="79"/>
      <c r="C116" s="8"/>
      <c r="D116" s="8"/>
    </row>
    <row r="117" spans="1:4" ht="15.75" customHeight="1">
      <c r="A117" s="78"/>
      <c r="B117" s="79"/>
      <c r="C117" s="8"/>
      <c r="D117" s="8"/>
    </row>
    <row r="118" spans="1:4" ht="15.75" customHeight="1">
      <c r="A118" s="78"/>
      <c r="B118" s="79"/>
      <c r="C118" s="8"/>
      <c r="D118" s="8"/>
    </row>
    <row r="119" spans="1:4" ht="15.75" customHeight="1">
      <c r="A119" s="78"/>
      <c r="B119" s="79"/>
      <c r="C119" s="8"/>
      <c r="D119" s="8"/>
    </row>
    <row r="120" spans="1:4" ht="15.75" customHeight="1">
      <c r="A120" s="78"/>
      <c r="B120" s="79"/>
      <c r="C120" s="8"/>
      <c r="D120" s="8"/>
    </row>
    <row r="121" spans="1:4" ht="15.75" customHeight="1">
      <c r="A121" s="78"/>
      <c r="B121" s="79"/>
      <c r="C121" s="8"/>
      <c r="D121" s="8"/>
    </row>
    <row r="122" spans="1:4" ht="15.75" customHeight="1">
      <c r="A122" s="78"/>
      <c r="B122" s="79"/>
      <c r="C122" s="8"/>
      <c r="D122" s="8"/>
    </row>
    <row r="123" spans="1:4" ht="15.75" customHeight="1">
      <c r="A123" s="78"/>
      <c r="B123" s="79"/>
      <c r="C123" s="8"/>
      <c r="D123" s="8"/>
    </row>
    <row r="124" spans="1:4" ht="15.75" customHeight="1">
      <c r="A124" s="78"/>
      <c r="B124" s="79"/>
      <c r="C124" s="8"/>
      <c r="D124" s="8"/>
    </row>
    <row r="125" spans="1:4" ht="15.75" customHeight="1">
      <c r="A125" s="78"/>
      <c r="B125" s="79"/>
      <c r="C125" s="8"/>
      <c r="D125" s="8"/>
    </row>
    <row r="126" spans="1:4" ht="15.75" customHeight="1">
      <c r="A126" s="78"/>
      <c r="B126" s="79"/>
      <c r="C126" s="8"/>
      <c r="D126" s="8"/>
    </row>
    <row r="127" spans="1:4" ht="15.75" customHeight="1">
      <c r="A127" s="78"/>
      <c r="B127" s="79"/>
      <c r="C127" s="8"/>
      <c r="D127" s="8"/>
    </row>
    <row r="128" spans="1:4" ht="15.75" customHeight="1">
      <c r="A128" s="78"/>
      <c r="B128" s="79"/>
      <c r="C128" s="8"/>
      <c r="D128" s="8"/>
    </row>
    <row r="129" spans="1:4" ht="15.75" customHeight="1">
      <c r="A129" s="78"/>
      <c r="B129" s="79"/>
      <c r="C129" s="8"/>
      <c r="D129" s="8"/>
    </row>
    <row r="130" spans="1:4" ht="15.75" customHeight="1">
      <c r="A130" s="78"/>
      <c r="B130" s="79"/>
      <c r="C130" s="8"/>
      <c r="D130" s="8"/>
    </row>
    <row r="131" spans="1:4" ht="15.75" customHeight="1">
      <c r="A131" s="78"/>
      <c r="B131" s="79"/>
      <c r="C131" s="8"/>
      <c r="D131" s="8"/>
    </row>
    <row r="132" spans="1:4" ht="15.75" customHeight="1">
      <c r="A132" s="78"/>
      <c r="B132" s="79"/>
      <c r="C132" s="8"/>
      <c r="D132" s="8"/>
    </row>
    <row r="133" spans="1:4" ht="15.75" customHeight="1">
      <c r="A133" s="78"/>
      <c r="B133" s="79"/>
      <c r="C133" s="8"/>
      <c r="D133" s="8"/>
    </row>
    <row r="134" spans="1:4" ht="15.75" customHeight="1">
      <c r="A134" s="78"/>
      <c r="B134" s="79"/>
      <c r="C134" s="8"/>
      <c r="D134" s="8"/>
    </row>
    <row r="135" spans="1:4" ht="15.75" customHeight="1">
      <c r="A135" s="78"/>
      <c r="B135" s="79"/>
      <c r="C135" s="8"/>
      <c r="D135" s="8"/>
    </row>
    <row r="136" spans="1:4" ht="15.75" customHeight="1">
      <c r="A136" s="78"/>
      <c r="B136" s="79"/>
      <c r="C136" s="8"/>
      <c r="D136" s="8"/>
    </row>
    <row r="137" spans="1:4" ht="15.75" customHeight="1">
      <c r="A137" s="78"/>
      <c r="B137" s="79"/>
      <c r="C137" s="8"/>
      <c r="D137" s="8"/>
    </row>
    <row r="138" spans="1:4" ht="15.75" customHeight="1">
      <c r="A138" s="78"/>
      <c r="B138" s="79"/>
      <c r="C138" s="8"/>
      <c r="D138" s="8"/>
    </row>
    <row r="139" spans="1:4" ht="15.75" customHeight="1">
      <c r="A139" s="78"/>
      <c r="B139" s="79"/>
      <c r="C139" s="8"/>
      <c r="D139" s="8"/>
    </row>
    <row r="140" spans="1:4" ht="15.75" customHeight="1">
      <c r="A140" s="78"/>
      <c r="B140" s="79"/>
      <c r="C140" s="8"/>
      <c r="D140" s="8"/>
    </row>
    <row r="141" spans="1:4" ht="15.75" customHeight="1">
      <c r="A141" s="78"/>
      <c r="B141" s="79"/>
      <c r="C141" s="8"/>
      <c r="D141" s="8"/>
    </row>
    <row r="142" spans="1:4" ht="15.75" customHeight="1">
      <c r="A142" s="78"/>
      <c r="B142" s="79"/>
      <c r="C142" s="8"/>
      <c r="D142" s="8"/>
    </row>
    <row r="143" spans="1:4" ht="15.75" customHeight="1">
      <c r="A143" s="78"/>
      <c r="B143" s="79"/>
      <c r="C143" s="8"/>
      <c r="D143" s="8"/>
    </row>
    <row r="144" spans="1:4" ht="15.75" customHeight="1">
      <c r="A144" s="78"/>
      <c r="B144" s="79"/>
      <c r="C144" s="8"/>
      <c r="D144" s="8"/>
    </row>
    <row r="145" spans="1:4" ht="15.75" customHeight="1">
      <c r="A145" s="78"/>
      <c r="B145" s="79"/>
      <c r="C145" s="8"/>
      <c r="D145" s="8"/>
    </row>
    <row r="146" spans="1:4" ht="15.75" customHeight="1">
      <c r="A146" s="78"/>
      <c r="B146" s="79"/>
      <c r="C146" s="8"/>
      <c r="D146" s="8"/>
    </row>
    <row r="147" spans="1:4" ht="15.75" customHeight="1">
      <c r="A147" s="78"/>
      <c r="B147" s="79"/>
      <c r="C147" s="8"/>
      <c r="D147" s="8"/>
    </row>
    <row r="148" spans="1:4" ht="15.75" customHeight="1">
      <c r="A148" s="78"/>
      <c r="B148" s="79"/>
      <c r="C148" s="8"/>
      <c r="D148" s="8"/>
    </row>
    <row r="149" spans="1:4" ht="15.75" customHeight="1">
      <c r="A149" s="78"/>
      <c r="B149" s="79"/>
      <c r="C149" s="8"/>
      <c r="D149" s="8"/>
    </row>
    <row r="150" spans="1:4" ht="15.75" customHeight="1">
      <c r="A150" s="78"/>
      <c r="B150" s="79"/>
      <c r="C150" s="8"/>
      <c r="D150" s="8"/>
    </row>
    <row r="151" spans="1:4" ht="15.75" customHeight="1">
      <c r="A151" s="78"/>
      <c r="B151" s="79"/>
      <c r="C151" s="8"/>
      <c r="D151" s="8"/>
    </row>
    <row r="152" spans="1:4" ht="15.75" customHeight="1">
      <c r="A152" s="78"/>
      <c r="B152" s="79"/>
      <c r="C152" s="8"/>
      <c r="D152" s="8"/>
    </row>
    <row r="153" spans="1:4" ht="15.75" customHeight="1">
      <c r="A153" s="78"/>
      <c r="B153" s="79"/>
      <c r="C153" s="8"/>
      <c r="D153" s="8"/>
    </row>
    <row r="154" spans="1:4" ht="15.75" customHeight="1">
      <c r="A154" s="78"/>
      <c r="B154" s="79"/>
      <c r="C154" s="8"/>
      <c r="D154" s="8"/>
    </row>
    <row r="155" spans="1:4" ht="15.75" customHeight="1">
      <c r="A155" s="78"/>
      <c r="B155" s="79"/>
      <c r="C155" s="8"/>
      <c r="D155" s="8"/>
    </row>
    <row r="156" spans="1:4" ht="15.75" customHeight="1">
      <c r="A156" s="78"/>
      <c r="B156" s="79"/>
      <c r="C156" s="8"/>
      <c r="D156" s="8"/>
    </row>
    <row r="157" spans="1:4" ht="15.75" customHeight="1">
      <c r="A157" s="78"/>
      <c r="B157" s="79"/>
      <c r="C157" s="8"/>
      <c r="D157" s="8"/>
    </row>
    <row r="158" spans="1:4" ht="15.75" customHeight="1">
      <c r="A158" s="78"/>
      <c r="B158" s="79"/>
      <c r="C158" s="8"/>
      <c r="D158" s="8"/>
    </row>
    <row r="159" spans="1:4" ht="15.75" customHeight="1">
      <c r="A159" s="78"/>
      <c r="B159" s="79"/>
      <c r="C159" s="8"/>
      <c r="D159" s="8"/>
    </row>
    <row r="160" spans="1:4" ht="15.75" customHeight="1">
      <c r="A160" s="78"/>
      <c r="B160" s="79"/>
      <c r="C160" s="8"/>
      <c r="D160" s="8"/>
    </row>
    <row r="161" spans="1:4" ht="15.75" customHeight="1">
      <c r="A161" s="78"/>
      <c r="B161" s="79"/>
      <c r="C161" s="8"/>
      <c r="D161" s="8"/>
    </row>
    <row r="162" spans="1:4" ht="15.75" customHeight="1">
      <c r="A162" s="78"/>
      <c r="B162" s="79"/>
      <c r="C162" s="8"/>
      <c r="D162" s="8"/>
    </row>
    <row r="163" spans="1:4" ht="15.75" customHeight="1">
      <c r="A163" s="78"/>
      <c r="B163" s="79"/>
      <c r="C163" s="8"/>
      <c r="D163" s="8"/>
    </row>
    <row r="164" spans="1:4" ht="15.75" customHeight="1">
      <c r="A164" s="78"/>
      <c r="B164" s="79"/>
      <c r="C164" s="8"/>
      <c r="D164" s="8"/>
    </row>
    <row r="165" spans="1:4" ht="15.75" customHeight="1">
      <c r="A165" s="78"/>
      <c r="B165" s="79"/>
      <c r="C165" s="8"/>
      <c r="D165" s="8"/>
    </row>
    <row r="166" spans="1:4" ht="15.75" customHeight="1">
      <c r="A166" s="78"/>
      <c r="B166" s="79"/>
      <c r="C166" s="8"/>
      <c r="D166" s="8"/>
    </row>
    <row r="167" spans="1:4" ht="15.75" customHeight="1">
      <c r="A167" s="78"/>
      <c r="B167" s="79"/>
      <c r="C167" s="8"/>
      <c r="D167" s="8"/>
    </row>
    <row r="168" spans="1:4" ht="15.75" customHeight="1">
      <c r="A168" s="78"/>
      <c r="B168" s="79"/>
      <c r="C168" s="8"/>
      <c r="D168" s="8"/>
    </row>
    <row r="169" spans="1:4" ht="15.75" customHeight="1">
      <c r="A169" s="78"/>
      <c r="B169" s="79"/>
      <c r="C169" s="8"/>
      <c r="D169" s="8"/>
    </row>
    <row r="170" spans="1:4" ht="15.75" customHeight="1">
      <c r="A170" s="78"/>
      <c r="B170" s="79"/>
      <c r="C170" s="8"/>
      <c r="D170" s="8"/>
    </row>
    <row r="171" spans="1:4" ht="15.75" customHeight="1">
      <c r="A171" s="78"/>
      <c r="B171" s="79"/>
      <c r="C171" s="8"/>
      <c r="D171" s="8"/>
    </row>
    <row r="172" spans="1:4" ht="15.75" customHeight="1">
      <c r="A172" s="78"/>
      <c r="B172" s="79"/>
      <c r="C172" s="8"/>
      <c r="D172" s="8"/>
    </row>
    <row r="173" spans="1:4" ht="15.75" customHeight="1">
      <c r="A173" s="78"/>
      <c r="B173" s="79"/>
      <c r="C173" s="8"/>
      <c r="D173" s="8"/>
    </row>
    <row r="174" spans="1:4" ht="15.75" customHeight="1">
      <c r="A174" s="78"/>
      <c r="B174" s="79"/>
      <c r="C174" s="8"/>
      <c r="D174" s="8"/>
    </row>
    <row r="175" spans="1:4" ht="15.75" customHeight="1">
      <c r="A175" s="78"/>
      <c r="B175" s="79"/>
      <c r="C175" s="8"/>
      <c r="D175" s="8"/>
    </row>
    <row r="176" spans="1:4" ht="15.75" customHeight="1">
      <c r="A176" s="78"/>
      <c r="B176" s="79"/>
      <c r="C176" s="8"/>
      <c r="D176" s="8"/>
    </row>
    <row r="177" spans="1:4" ht="15.75" customHeight="1">
      <c r="A177" s="78"/>
      <c r="B177" s="79"/>
      <c r="C177" s="8"/>
      <c r="D177" s="8"/>
    </row>
    <row r="178" spans="1:4" ht="15.75" customHeight="1">
      <c r="A178" s="78"/>
      <c r="B178" s="79"/>
      <c r="C178" s="8"/>
      <c r="D178" s="8"/>
    </row>
    <row r="179" spans="1:4" ht="15.75" customHeight="1">
      <c r="A179" s="78"/>
      <c r="B179" s="79"/>
      <c r="C179" s="8"/>
      <c r="D179" s="8"/>
    </row>
    <row r="180" spans="1:4" ht="15.75" customHeight="1">
      <c r="A180" s="78"/>
      <c r="B180" s="79"/>
      <c r="C180" s="8"/>
      <c r="D180" s="8"/>
    </row>
    <row r="181" spans="1:4" ht="15.75" customHeight="1">
      <c r="A181" s="78"/>
      <c r="B181" s="79"/>
      <c r="C181" s="8"/>
      <c r="D181" s="8"/>
    </row>
    <row r="182" spans="1:4" ht="15.75" customHeight="1">
      <c r="A182" s="78"/>
      <c r="B182" s="79"/>
      <c r="C182" s="8"/>
      <c r="D182" s="8"/>
    </row>
    <row r="183" spans="1:4" ht="15.75" customHeight="1">
      <c r="A183" s="78"/>
      <c r="B183" s="79"/>
      <c r="C183" s="8"/>
      <c r="D183" s="8"/>
    </row>
    <row r="184" spans="1:4" ht="15.75" customHeight="1">
      <c r="A184" s="78"/>
      <c r="B184" s="79"/>
      <c r="C184" s="8"/>
      <c r="D184" s="8"/>
    </row>
    <row r="185" spans="1:4" ht="15.75" customHeight="1">
      <c r="A185" s="78"/>
      <c r="B185" s="79"/>
      <c r="C185" s="8"/>
      <c r="D185" s="8"/>
    </row>
    <row r="186" spans="1:4" ht="15.75" customHeight="1">
      <c r="A186" s="78"/>
      <c r="B186" s="79"/>
      <c r="C186" s="8"/>
      <c r="D186" s="8"/>
    </row>
    <row r="187" spans="1:4" ht="15.75" customHeight="1">
      <c r="A187" s="78"/>
      <c r="B187" s="79"/>
      <c r="C187" s="8"/>
      <c r="D187" s="8"/>
    </row>
    <row r="188" spans="1:4" ht="15.75" customHeight="1">
      <c r="A188" s="78"/>
      <c r="B188" s="79"/>
      <c r="C188" s="8"/>
      <c r="D188" s="8"/>
    </row>
    <row r="189" spans="1:4" ht="15.75" customHeight="1">
      <c r="A189" s="78"/>
      <c r="B189" s="79"/>
      <c r="C189" s="8"/>
      <c r="D189" s="8"/>
    </row>
    <row r="190" spans="1:4" ht="15.75" customHeight="1">
      <c r="A190" s="78"/>
      <c r="B190" s="79"/>
      <c r="C190" s="8"/>
      <c r="D190" s="8"/>
    </row>
    <row r="191" spans="1:4" ht="15.75" customHeight="1">
      <c r="A191" s="78"/>
      <c r="B191" s="79"/>
      <c r="C191" s="8"/>
      <c r="D191" s="8"/>
    </row>
    <row r="192" spans="1:4" ht="15.75" customHeight="1">
      <c r="A192" s="78"/>
      <c r="B192" s="79"/>
      <c r="C192" s="8"/>
      <c r="D192" s="8"/>
    </row>
    <row r="193" spans="1:4" ht="15.75" customHeight="1">
      <c r="A193" s="78"/>
      <c r="B193" s="79"/>
      <c r="C193" s="8"/>
      <c r="D193" s="8"/>
    </row>
    <row r="194" spans="1:4" ht="15.75" customHeight="1">
      <c r="A194" s="78"/>
      <c r="B194" s="79"/>
      <c r="C194" s="8"/>
      <c r="D194" s="8"/>
    </row>
    <row r="195" spans="1:4" ht="15.75" customHeight="1">
      <c r="A195" s="78"/>
      <c r="B195" s="79"/>
      <c r="C195" s="8"/>
      <c r="D195" s="8"/>
    </row>
    <row r="196" spans="1:4" ht="15.75" customHeight="1">
      <c r="A196" s="78"/>
      <c r="B196" s="79"/>
      <c r="C196" s="8"/>
      <c r="D196" s="8"/>
    </row>
    <row r="197" spans="1:4" ht="15.75" customHeight="1">
      <c r="A197" s="78"/>
      <c r="B197" s="79"/>
      <c r="C197" s="8"/>
      <c r="D197" s="8"/>
    </row>
    <row r="198" spans="1:4" ht="15.75" customHeight="1">
      <c r="A198" s="78"/>
      <c r="B198" s="79"/>
      <c r="C198" s="8"/>
      <c r="D198" s="8"/>
    </row>
    <row r="199" spans="1:4" ht="15.75" customHeight="1">
      <c r="A199" s="78"/>
      <c r="B199" s="79"/>
      <c r="C199" s="8"/>
      <c r="D199" s="8"/>
    </row>
    <row r="200" spans="1:4" ht="15.75" customHeight="1">
      <c r="A200" s="78"/>
      <c r="B200" s="79"/>
      <c r="C200" s="8"/>
      <c r="D200" s="8"/>
    </row>
    <row r="201" spans="1:4" ht="15.75" customHeight="1">
      <c r="A201" s="78"/>
      <c r="B201" s="79"/>
      <c r="C201" s="8"/>
      <c r="D201" s="8"/>
    </row>
    <row r="202" spans="1:4" ht="15.75" customHeight="1">
      <c r="A202" s="78"/>
      <c r="B202" s="79"/>
      <c r="C202" s="8"/>
      <c r="D202" s="8"/>
    </row>
    <row r="203" spans="1:4" ht="15.75" customHeight="1">
      <c r="A203" s="78"/>
      <c r="B203" s="79"/>
      <c r="C203" s="8"/>
      <c r="D203" s="8"/>
    </row>
    <row r="204" spans="1:4" ht="15.75" customHeight="1">
      <c r="A204" s="78"/>
      <c r="B204" s="79"/>
      <c r="C204" s="8"/>
      <c r="D204" s="8"/>
    </row>
    <row r="205" spans="1:4" ht="15.75" customHeight="1">
      <c r="A205" s="78"/>
      <c r="B205" s="79"/>
      <c r="C205" s="8"/>
      <c r="D205" s="8"/>
    </row>
    <row r="206" spans="1:4" ht="15.75" customHeight="1">
      <c r="A206" s="78"/>
      <c r="B206" s="79"/>
      <c r="C206" s="8"/>
      <c r="D206" s="8"/>
    </row>
    <row r="207" spans="1:4" ht="15.75" customHeight="1">
      <c r="A207" s="78"/>
      <c r="B207" s="79"/>
      <c r="C207" s="8"/>
      <c r="D207" s="8"/>
    </row>
    <row r="208" spans="1:4" ht="15.75" customHeight="1">
      <c r="A208" s="78"/>
      <c r="B208" s="79"/>
      <c r="C208" s="8"/>
      <c r="D208" s="8"/>
    </row>
    <row r="209" spans="1:4" ht="15.75" customHeight="1">
      <c r="A209" s="78"/>
      <c r="B209" s="79"/>
      <c r="C209" s="8"/>
      <c r="D209" s="8"/>
    </row>
    <row r="210" spans="1:4" ht="15.75" customHeight="1">
      <c r="A210" s="78"/>
      <c r="B210" s="79"/>
      <c r="C210" s="8"/>
      <c r="D210" s="8"/>
    </row>
    <row r="211" spans="1:4" ht="15.75" customHeight="1">
      <c r="A211" s="78"/>
      <c r="B211" s="79"/>
      <c r="C211" s="8"/>
      <c r="D211" s="8"/>
    </row>
    <row r="212" spans="1:4" ht="15.75" customHeight="1">
      <c r="A212" s="78"/>
      <c r="B212" s="79"/>
      <c r="C212" s="8"/>
      <c r="D212" s="8"/>
    </row>
    <row r="213" spans="1:4" ht="15.75" customHeight="1">
      <c r="A213" s="78"/>
      <c r="B213" s="79"/>
      <c r="C213" s="8"/>
      <c r="D213" s="8"/>
    </row>
    <row r="214" spans="1:4" ht="15.75" customHeight="1">
      <c r="A214" s="78"/>
      <c r="B214" s="79"/>
      <c r="C214" s="8"/>
      <c r="D214" s="8"/>
    </row>
    <row r="215" spans="1:4" ht="15.75" customHeight="1">
      <c r="A215" s="78"/>
      <c r="B215" s="79"/>
      <c r="C215" s="8"/>
      <c r="D215" s="8"/>
    </row>
    <row r="216" spans="1:4" ht="15.75" customHeight="1">
      <c r="A216" s="78"/>
      <c r="B216" s="79"/>
      <c r="C216" s="8"/>
      <c r="D216" s="8"/>
    </row>
    <row r="217" spans="1:4" ht="15.75" customHeight="1">
      <c r="A217" s="78"/>
      <c r="B217" s="79"/>
      <c r="C217" s="8"/>
      <c r="D217" s="8"/>
    </row>
    <row r="218" spans="1:4" ht="15.75" customHeight="1">
      <c r="A218" s="78"/>
      <c r="B218" s="79"/>
      <c r="C218" s="8"/>
      <c r="D218" s="8"/>
    </row>
    <row r="219" spans="1:4" ht="15.75" customHeight="1">
      <c r="A219" s="78"/>
      <c r="B219" s="79"/>
      <c r="C219" s="8"/>
      <c r="D219" s="8"/>
    </row>
    <row r="220" spans="1:4" ht="15.75" customHeight="1">
      <c r="A220" s="78"/>
      <c r="B220" s="79"/>
      <c r="C220" s="8"/>
      <c r="D220" s="8"/>
    </row>
    <row r="221" spans="1:4" ht="15.75" customHeight="1">
      <c r="A221" s="78"/>
      <c r="B221" s="79"/>
      <c r="C221" s="8"/>
      <c r="D221" s="8"/>
    </row>
    <row r="222" spans="1:4" ht="15.75" customHeight="1">
      <c r="A222" s="78"/>
      <c r="B222" s="79"/>
      <c r="C222" s="8"/>
      <c r="D222" s="8"/>
    </row>
    <row r="223" spans="1:4" ht="15.75" customHeight="1">
      <c r="A223" s="78"/>
      <c r="B223" s="79"/>
      <c r="C223" s="8"/>
      <c r="D223" s="8"/>
    </row>
    <row r="224" spans="1:4" ht="15.75" customHeight="1">
      <c r="A224" s="78"/>
      <c r="B224" s="79"/>
      <c r="C224" s="8"/>
      <c r="D224" s="8"/>
    </row>
    <row r="225" spans="1:4" ht="15.75" customHeight="1">
      <c r="A225" s="78"/>
      <c r="B225" s="79"/>
      <c r="C225" s="8"/>
      <c r="D225" s="8"/>
    </row>
    <row r="226" spans="1:4" ht="15.75" customHeight="1">
      <c r="A226" s="78"/>
      <c r="B226" s="79"/>
      <c r="C226" s="8"/>
      <c r="D226" s="8"/>
    </row>
    <row r="227" spans="1:4" ht="15.75" customHeight="1">
      <c r="A227" s="78"/>
      <c r="B227" s="79"/>
      <c r="C227" s="8"/>
      <c r="D227" s="8"/>
    </row>
    <row r="228" spans="1:4" ht="15.75" customHeight="1">
      <c r="A228" s="78"/>
      <c r="B228" s="79"/>
      <c r="C228" s="8"/>
      <c r="D228" s="8"/>
    </row>
    <row r="229" spans="1:4" ht="15.75" customHeight="1">
      <c r="A229" s="78"/>
      <c r="B229" s="79"/>
      <c r="C229" s="8"/>
      <c r="D229" s="8"/>
    </row>
    <row r="230" spans="1:4" ht="15.75" customHeight="1">
      <c r="A230" s="78"/>
      <c r="B230" s="79"/>
      <c r="C230" s="8"/>
      <c r="D230" s="8"/>
    </row>
    <row r="231" spans="1:4" ht="15.75" customHeight="1">
      <c r="A231" s="78"/>
      <c r="B231" s="79"/>
      <c r="C231" s="8"/>
      <c r="D231" s="8"/>
    </row>
    <row r="232" spans="1:4" ht="15.75" customHeight="1">
      <c r="A232" s="78"/>
      <c r="B232" s="79"/>
      <c r="C232" s="8"/>
      <c r="D232" s="8"/>
    </row>
    <row r="233" spans="1:4" ht="15.75" customHeight="1">
      <c r="A233" s="78"/>
      <c r="B233" s="79"/>
      <c r="C233" s="8"/>
      <c r="D233" s="8"/>
    </row>
    <row r="234" spans="1:4" ht="15.75" customHeight="1">
      <c r="A234" s="78"/>
      <c r="B234" s="79"/>
      <c r="C234" s="8"/>
      <c r="D234" s="8"/>
    </row>
    <row r="235" spans="1:4" ht="15.75" customHeight="1">
      <c r="A235" s="78"/>
      <c r="B235" s="79"/>
      <c r="C235" s="8"/>
      <c r="D235" s="8"/>
    </row>
    <row r="236" spans="1:4" ht="15.75" customHeight="1">
      <c r="A236" s="78"/>
      <c r="B236" s="79"/>
      <c r="C236" s="8"/>
      <c r="D236" s="8"/>
    </row>
    <row r="237" spans="1:4" ht="15.75" customHeight="1">
      <c r="A237" s="78"/>
      <c r="B237" s="79"/>
      <c r="C237" s="8"/>
      <c r="D237" s="8"/>
    </row>
    <row r="238" spans="1:4" ht="15.75" customHeight="1">
      <c r="A238" s="78"/>
      <c r="B238" s="79"/>
      <c r="C238" s="8"/>
      <c r="D238" s="8"/>
    </row>
    <row r="239" spans="1:4" ht="15.75" customHeight="1">
      <c r="A239" s="78"/>
      <c r="B239" s="79"/>
      <c r="C239" s="8"/>
      <c r="D239" s="8"/>
    </row>
    <row r="240" spans="1:4" ht="15.75" customHeight="1">
      <c r="A240" s="78"/>
      <c r="B240" s="79"/>
      <c r="C240" s="8"/>
      <c r="D240" s="8"/>
    </row>
    <row r="241" spans="1:4" ht="15.75" customHeight="1">
      <c r="A241" s="78"/>
      <c r="B241" s="79"/>
      <c r="C241" s="8"/>
      <c r="D241" s="8"/>
    </row>
    <row r="242" spans="1:4" ht="15.75" customHeight="1">
      <c r="A242" s="78"/>
      <c r="B242" s="79"/>
      <c r="C242" s="8"/>
      <c r="D242" s="8"/>
    </row>
    <row r="243" spans="1:4" ht="15.75" customHeight="1">
      <c r="A243" s="78"/>
      <c r="B243" s="79"/>
      <c r="C243" s="8"/>
      <c r="D243" s="8"/>
    </row>
    <row r="244" spans="1:4" ht="15.75" customHeight="1">
      <c r="A244" s="78"/>
      <c r="B244" s="79"/>
      <c r="C244" s="8"/>
      <c r="D244" s="8"/>
    </row>
    <row r="245" spans="1:4" ht="15.75" customHeight="1">
      <c r="A245" s="78"/>
      <c r="B245" s="79"/>
      <c r="C245" s="8"/>
      <c r="D245" s="8"/>
    </row>
    <row r="246" spans="1:4" ht="15.75" customHeight="1">
      <c r="A246" s="78"/>
      <c r="B246" s="79"/>
      <c r="C246" s="8"/>
      <c r="D246" s="8"/>
    </row>
    <row r="247" spans="1:4" ht="15.75" customHeight="1">
      <c r="A247" s="78"/>
      <c r="B247" s="79"/>
      <c r="C247" s="8"/>
      <c r="D247" s="8"/>
    </row>
    <row r="248" spans="1:4" ht="15.75" customHeight="1">
      <c r="A248" s="78"/>
      <c r="B248" s="79"/>
      <c r="C248" s="8"/>
      <c r="D248" s="8"/>
    </row>
    <row r="249" spans="1:4" ht="15.75" customHeight="1">
      <c r="A249" s="78"/>
      <c r="B249" s="79"/>
      <c r="C249" s="8"/>
      <c r="D249" s="8"/>
    </row>
    <row r="250" spans="1:4" ht="15.75" customHeight="1">
      <c r="A250" s="78"/>
      <c r="B250" s="79"/>
      <c r="C250" s="8"/>
      <c r="D250" s="8"/>
    </row>
    <row r="251" spans="1:4" ht="15.75" customHeight="1">
      <c r="A251" s="78"/>
      <c r="B251" s="79"/>
      <c r="C251" s="8"/>
      <c r="D251" s="8"/>
    </row>
    <row r="252" spans="1:4" ht="15.75" customHeight="1">
      <c r="A252" s="78"/>
      <c r="B252" s="79"/>
      <c r="C252" s="8"/>
      <c r="D252" s="8"/>
    </row>
    <row r="253" spans="1:4" ht="15.75" customHeight="1">
      <c r="A253" s="78"/>
      <c r="B253" s="79"/>
      <c r="C253" s="8"/>
      <c r="D253" s="8"/>
    </row>
    <row r="254" spans="1:4" ht="15.75" customHeight="1">
      <c r="A254" s="78"/>
      <c r="B254" s="79"/>
      <c r="C254" s="8"/>
      <c r="D254" s="8"/>
    </row>
    <row r="255" spans="1:4" ht="15.75" customHeight="1">
      <c r="A255" s="78"/>
      <c r="B255" s="79"/>
      <c r="C255" s="8"/>
      <c r="D255" s="8"/>
    </row>
    <row r="256" spans="1:4" ht="15.75" customHeight="1">
      <c r="A256" s="78"/>
      <c r="B256" s="79"/>
      <c r="C256" s="8"/>
      <c r="D256" s="8"/>
    </row>
    <row r="257" spans="1:4" ht="15.75" customHeight="1">
      <c r="A257" s="78"/>
      <c r="B257" s="79"/>
      <c r="C257" s="8"/>
      <c r="D257" s="8"/>
    </row>
    <row r="258" spans="1:4" ht="15.75" customHeight="1">
      <c r="A258" s="78"/>
      <c r="B258" s="79"/>
      <c r="C258" s="8"/>
      <c r="D258" s="8"/>
    </row>
    <row r="259" spans="1:4" ht="15.75" customHeight="1">
      <c r="A259" s="78"/>
      <c r="B259" s="79"/>
      <c r="C259" s="8"/>
      <c r="D259" s="8"/>
    </row>
    <row r="260" spans="1:4" ht="15.75" customHeight="1">
      <c r="A260" s="78"/>
      <c r="B260" s="79"/>
      <c r="C260" s="8"/>
      <c r="D260" s="8"/>
    </row>
    <row r="261" spans="1:4" ht="15.75" customHeight="1">
      <c r="A261" s="78"/>
      <c r="B261" s="79"/>
      <c r="C261" s="8"/>
      <c r="D261" s="8"/>
    </row>
    <row r="262" spans="1:4" ht="15.75" customHeight="1">
      <c r="A262" s="78"/>
      <c r="B262" s="79"/>
      <c r="C262" s="8"/>
      <c r="D262" s="8"/>
    </row>
    <row r="263" spans="1:4" ht="15.75" customHeight="1">
      <c r="A263" s="78"/>
      <c r="B263" s="79"/>
      <c r="C263" s="8"/>
      <c r="D263" s="8"/>
    </row>
    <row r="264" spans="1:4" ht="15.75" customHeight="1">
      <c r="A264" s="78"/>
      <c r="B264" s="79"/>
      <c r="C264" s="8"/>
      <c r="D264" s="8"/>
    </row>
    <row r="265" spans="1:4" ht="15.75" customHeight="1">
      <c r="A265" s="78"/>
      <c r="B265" s="79"/>
      <c r="C265" s="8"/>
      <c r="D265" s="8"/>
    </row>
    <row r="266" spans="1:4" ht="15.75" customHeight="1">
      <c r="A266" s="78"/>
      <c r="B266" s="79"/>
      <c r="C266" s="8"/>
      <c r="D266" s="8"/>
    </row>
    <row r="267" spans="1:4" ht="15.75" customHeight="1">
      <c r="A267" s="78"/>
      <c r="B267" s="79"/>
      <c r="C267" s="8"/>
      <c r="D267" s="8"/>
    </row>
    <row r="268" spans="1:4" ht="15.75" customHeight="1">
      <c r="A268" s="78"/>
      <c r="B268" s="79"/>
      <c r="C268" s="8"/>
      <c r="D268" s="8"/>
    </row>
    <row r="269" spans="1:4" ht="15.75" customHeight="1">
      <c r="A269" s="78"/>
      <c r="B269" s="79"/>
      <c r="C269" s="8"/>
      <c r="D269" s="8"/>
    </row>
    <row r="270" spans="1:4" ht="15.75" customHeight="1">
      <c r="A270" s="78"/>
      <c r="B270" s="79"/>
      <c r="C270" s="8"/>
      <c r="D270" s="8"/>
    </row>
    <row r="271" spans="1:4" ht="15.75" customHeight="1">
      <c r="A271" s="78"/>
      <c r="B271" s="79"/>
      <c r="C271" s="8"/>
      <c r="D271" s="8"/>
    </row>
    <row r="272" spans="1:4" ht="15.75" customHeight="1">
      <c r="A272" s="78"/>
      <c r="B272" s="79"/>
      <c r="C272" s="8"/>
      <c r="D272" s="8"/>
    </row>
    <row r="273" spans="1:4" ht="15.75" customHeight="1">
      <c r="A273" s="78"/>
      <c r="B273" s="79"/>
      <c r="C273" s="8"/>
      <c r="D273" s="8"/>
    </row>
    <row r="274" spans="1:4" ht="15.75" customHeight="1">
      <c r="A274" s="78"/>
      <c r="B274" s="79"/>
      <c r="C274" s="8"/>
      <c r="D274" s="8"/>
    </row>
    <row r="275" spans="1:4" ht="15.75" customHeight="1">
      <c r="A275" s="78"/>
      <c r="B275" s="79"/>
      <c r="C275" s="8"/>
      <c r="D275" s="8"/>
    </row>
    <row r="276" spans="1:4" ht="15.75" customHeight="1">
      <c r="A276" s="78"/>
      <c r="B276" s="79"/>
      <c r="C276" s="8"/>
      <c r="D276" s="8"/>
    </row>
    <row r="277" spans="1:4" ht="15.75" customHeight="1">
      <c r="A277" s="78"/>
      <c r="B277" s="79"/>
      <c r="C277" s="8"/>
      <c r="D277" s="8"/>
    </row>
    <row r="278" spans="1:4" ht="15.75" customHeight="1">
      <c r="A278" s="78"/>
      <c r="B278" s="79"/>
      <c r="C278" s="8"/>
      <c r="D278" s="8"/>
    </row>
    <row r="279" spans="1:4" ht="15.75" customHeight="1">
      <c r="A279" s="78"/>
      <c r="B279" s="79"/>
      <c r="C279" s="8"/>
      <c r="D279" s="8"/>
    </row>
    <row r="280" spans="1:4" ht="15.75" customHeight="1">
      <c r="A280" s="78"/>
      <c r="B280" s="79"/>
      <c r="C280" s="8"/>
      <c r="D280" s="8"/>
    </row>
    <row r="281" spans="1:4" ht="15.75" customHeight="1">
      <c r="A281" s="78"/>
      <c r="B281" s="79"/>
      <c r="C281" s="8"/>
      <c r="D281" s="8"/>
    </row>
    <row r="282" spans="1:4" ht="15.75" customHeight="1">
      <c r="A282" s="78"/>
      <c r="B282" s="79"/>
      <c r="C282" s="8"/>
      <c r="D282" s="8"/>
    </row>
    <row r="283" spans="1:4" ht="15.75" customHeight="1">
      <c r="A283" s="78"/>
      <c r="B283" s="79"/>
      <c r="C283" s="8"/>
      <c r="D283" s="8"/>
    </row>
    <row r="284" spans="1:4" ht="15.75" customHeight="1">
      <c r="A284" s="78"/>
      <c r="B284" s="79"/>
      <c r="C284" s="8"/>
      <c r="D284" s="8"/>
    </row>
    <row r="285" spans="1:4" ht="15.75" customHeight="1">
      <c r="A285" s="78"/>
      <c r="B285" s="79"/>
      <c r="C285" s="8"/>
      <c r="D285" s="8"/>
    </row>
    <row r="286" spans="1:4" ht="15.75" customHeight="1">
      <c r="A286" s="78"/>
      <c r="B286" s="79"/>
      <c r="C286" s="8"/>
      <c r="D286" s="8"/>
    </row>
    <row r="287" spans="1:4" ht="15.75" customHeight="1">
      <c r="A287" s="78"/>
      <c r="B287" s="79"/>
      <c r="C287" s="8"/>
      <c r="D287" s="8"/>
    </row>
    <row r="288" spans="1:4" ht="15.75" customHeight="1">
      <c r="A288" s="78"/>
      <c r="B288" s="79"/>
      <c r="C288" s="8"/>
      <c r="D288" s="8"/>
    </row>
    <row r="289" spans="1:4" ht="15.75" customHeight="1">
      <c r="A289" s="78"/>
      <c r="B289" s="79"/>
      <c r="C289" s="8"/>
      <c r="D289" s="8"/>
    </row>
    <row r="290" spans="1:4" ht="15.75" customHeight="1">
      <c r="A290" s="78"/>
      <c r="B290" s="79"/>
      <c r="C290" s="8"/>
      <c r="D290" s="8"/>
    </row>
    <row r="291" spans="1:4" ht="15.75" customHeight="1">
      <c r="A291" s="78"/>
      <c r="B291" s="79"/>
      <c r="C291" s="8"/>
      <c r="D291" s="8"/>
    </row>
    <row r="292" spans="1:4" ht="15.75" customHeight="1">
      <c r="A292" s="78"/>
      <c r="B292" s="79"/>
      <c r="C292" s="8"/>
      <c r="D292" s="8"/>
    </row>
    <row r="293" spans="1:4" ht="15.75" customHeight="1">
      <c r="A293" s="78"/>
      <c r="B293" s="79"/>
      <c r="C293" s="8"/>
      <c r="D293" s="8"/>
    </row>
    <row r="294" spans="1:4" ht="15.75" customHeight="1">
      <c r="A294" s="78"/>
      <c r="B294" s="79"/>
      <c r="C294" s="8"/>
      <c r="D294" s="8"/>
    </row>
    <row r="295" spans="1:4" ht="15.75" customHeight="1">
      <c r="A295" s="78"/>
      <c r="B295" s="79"/>
      <c r="C295" s="8"/>
      <c r="D295" s="8"/>
    </row>
    <row r="296" spans="1:4" ht="15.75" customHeight="1">
      <c r="A296" s="78"/>
      <c r="B296" s="79"/>
      <c r="C296" s="8"/>
      <c r="D296" s="8"/>
    </row>
    <row r="297" spans="1:4" ht="15.75" customHeight="1">
      <c r="A297" s="78"/>
      <c r="B297" s="79"/>
      <c r="C297" s="8"/>
      <c r="D297" s="8"/>
    </row>
    <row r="298" spans="1:4" ht="15.75" customHeight="1">
      <c r="A298" s="78"/>
      <c r="B298" s="79"/>
      <c r="C298" s="8"/>
      <c r="D298" s="8"/>
    </row>
    <row r="299" spans="1:4" ht="15.75" customHeight="1">
      <c r="A299" s="78"/>
      <c r="B299" s="79"/>
      <c r="C299" s="8"/>
      <c r="D299" s="8"/>
    </row>
    <row r="300" spans="1:4" ht="15.75" customHeight="1">
      <c r="A300" s="78"/>
      <c r="B300" s="79"/>
      <c r="C300" s="8"/>
      <c r="D300" s="8"/>
    </row>
    <row r="301" spans="1:4" ht="15.75" customHeight="1">
      <c r="A301" s="78"/>
      <c r="B301" s="79"/>
      <c r="C301" s="8"/>
      <c r="D301" s="8"/>
    </row>
    <row r="302" spans="1:4" ht="15.75" customHeight="1">
      <c r="A302" s="78"/>
      <c r="B302" s="79"/>
      <c r="C302" s="8"/>
      <c r="D302" s="8"/>
    </row>
    <row r="303" spans="1:4" ht="15.75" customHeight="1">
      <c r="A303" s="78"/>
      <c r="B303" s="79"/>
      <c r="C303" s="8"/>
      <c r="D303" s="8"/>
    </row>
    <row r="304" spans="1:4" ht="15.75" customHeight="1">
      <c r="A304" s="78"/>
      <c r="B304" s="79"/>
      <c r="C304" s="8"/>
      <c r="D304" s="8"/>
    </row>
    <row r="305" spans="1:4" ht="15.75" customHeight="1">
      <c r="A305" s="78"/>
      <c r="B305" s="79"/>
      <c r="C305" s="8"/>
      <c r="D305" s="8"/>
    </row>
    <row r="306" spans="1:4" ht="15.75" customHeight="1">
      <c r="A306" s="78"/>
      <c r="B306" s="79"/>
      <c r="C306" s="8"/>
      <c r="D306" s="8"/>
    </row>
    <row r="307" spans="1:4" ht="15.75" customHeight="1">
      <c r="A307" s="78"/>
      <c r="B307" s="79"/>
      <c r="C307" s="8"/>
      <c r="D307" s="8"/>
    </row>
    <row r="308" spans="1:4" ht="15.75" customHeight="1">
      <c r="A308" s="78"/>
      <c r="B308" s="79"/>
      <c r="C308" s="8"/>
      <c r="D308" s="8"/>
    </row>
    <row r="309" spans="1:4" ht="15.75" customHeight="1">
      <c r="A309" s="78"/>
      <c r="B309" s="79"/>
      <c r="C309" s="8"/>
      <c r="D309" s="8"/>
    </row>
    <row r="310" spans="1:4" ht="15.75" customHeight="1">
      <c r="A310" s="78"/>
      <c r="B310" s="79"/>
      <c r="C310" s="8"/>
      <c r="D310" s="8"/>
    </row>
    <row r="311" spans="1:4" ht="15.75" customHeight="1">
      <c r="A311" s="78"/>
      <c r="B311" s="79"/>
      <c r="C311" s="8"/>
      <c r="D311" s="8"/>
    </row>
    <row r="312" spans="1:4" ht="15.75" customHeight="1">
      <c r="A312" s="78"/>
      <c r="B312" s="79"/>
      <c r="C312" s="8"/>
      <c r="D312" s="8"/>
    </row>
    <row r="313" spans="1:4" ht="15.75" customHeight="1">
      <c r="A313" s="78"/>
      <c r="B313" s="79"/>
      <c r="C313" s="8"/>
      <c r="D313" s="8"/>
    </row>
    <row r="314" spans="1:4" ht="15.75" customHeight="1">
      <c r="A314" s="78"/>
      <c r="B314" s="79"/>
      <c r="C314" s="8"/>
      <c r="D314" s="8"/>
    </row>
    <row r="315" spans="1:4" ht="15.75" customHeight="1">
      <c r="A315" s="78"/>
      <c r="B315" s="79"/>
      <c r="C315" s="8"/>
      <c r="D315" s="8"/>
    </row>
    <row r="316" spans="1:4" ht="15.75" customHeight="1">
      <c r="A316" s="78"/>
      <c r="B316" s="79"/>
      <c r="C316" s="8"/>
      <c r="D316" s="8"/>
    </row>
    <row r="317" spans="1:4" ht="15.75" customHeight="1">
      <c r="A317" s="78"/>
      <c r="B317" s="79"/>
      <c r="C317" s="8"/>
      <c r="D317" s="8"/>
    </row>
    <row r="318" spans="1:4" ht="15.75" customHeight="1">
      <c r="A318" s="78"/>
      <c r="B318" s="79"/>
      <c r="C318" s="8"/>
      <c r="D318" s="8"/>
    </row>
    <row r="319" spans="1:4" ht="15.75" customHeight="1">
      <c r="A319" s="78"/>
      <c r="B319" s="79"/>
      <c r="C319" s="8"/>
      <c r="D319" s="8"/>
    </row>
    <row r="320" spans="1:4" ht="15.75" customHeight="1">
      <c r="A320" s="78"/>
      <c r="B320" s="79"/>
      <c r="C320" s="8"/>
      <c r="D320" s="8"/>
    </row>
    <row r="321" spans="1:4" ht="15.75" customHeight="1">
      <c r="A321" s="78"/>
      <c r="B321" s="79"/>
      <c r="C321" s="8"/>
      <c r="D321" s="8"/>
    </row>
    <row r="322" spans="1:4" ht="15.75" customHeight="1">
      <c r="A322" s="78"/>
      <c r="B322" s="79"/>
      <c r="C322" s="8"/>
      <c r="D322" s="8"/>
    </row>
    <row r="323" spans="1:4" ht="15.75" customHeight="1">
      <c r="A323" s="78"/>
      <c r="B323" s="79"/>
      <c r="C323" s="8"/>
      <c r="D323" s="8"/>
    </row>
    <row r="324" spans="1:4" ht="15.75" customHeight="1">
      <c r="A324" s="78"/>
      <c r="B324" s="79"/>
      <c r="C324" s="8"/>
      <c r="D324" s="8"/>
    </row>
    <row r="325" spans="1:4" ht="15.75" customHeight="1">
      <c r="A325" s="78"/>
      <c r="B325" s="79"/>
      <c r="C325" s="8"/>
      <c r="D325" s="8"/>
    </row>
    <row r="326" spans="1:4" ht="15.75" customHeight="1">
      <c r="A326" s="78"/>
      <c r="B326" s="79"/>
      <c r="C326" s="8"/>
      <c r="D326" s="8"/>
    </row>
    <row r="327" spans="1:4" ht="15.75" customHeight="1">
      <c r="A327" s="78"/>
      <c r="B327" s="79"/>
      <c r="C327" s="8"/>
      <c r="D327" s="8"/>
    </row>
    <row r="328" spans="1:4" ht="15.75" customHeight="1">
      <c r="A328" s="78"/>
      <c r="B328" s="79"/>
      <c r="C328" s="8"/>
      <c r="D328" s="8"/>
    </row>
    <row r="329" spans="1:4" ht="15.75" customHeight="1">
      <c r="A329" s="78"/>
      <c r="B329" s="79"/>
      <c r="C329" s="8"/>
      <c r="D329" s="8"/>
    </row>
    <row r="330" spans="1:4" ht="15.75" customHeight="1">
      <c r="A330" s="78"/>
      <c r="B330" s="79"/>
      <c r="C330" s="8"/>
      <c r="D330" s="8"/>
    </row>
    <row r="331" spans="1:4" ht="15.75" customHeight="1">
      <c r="A331" s="78"/>
      <c r="B331" s="79"/>
      <c r="C331" s="8"/>
      <c r="D331" s="8"/>
    </row>
    <row r="332" spans="1:4" ht="15.75" customHeight="1">
      <c r="A332" s="78"/>
      <c r="B332" s="79"/>
      <c r="C332" s="8"/>
      <c r="D332" s="8"/>
    </row>
    <row r="333" spans="1:4" ht="15.75" customHeight="1">
      <c r="A333" s="78"/>
      <c r="B333" s="79"/>
      <c r="C333" s="8"/>
      <c r="D333" s="8"/>
    </row>
    <row r="334" spans="1:4" ht="15.75" customHeight="1">
      <c r="A334" s="78"/>
      <c r="B334" s="79"/>
      <c r="C334" s="8"/>
      <c r="D334" s="8"/>
    </row>
    <row r="335" spans="1:4" ht="15.75" customHeight="1">
      <c r="A335" s="78"/>
      <c r="B335" s="79"/>
      <c r="C335" s="8"/>
      <c r="D335" s="8"/>
    </row>
    <row r="336" spans="1:4" ht="15.75" customHeight="1">
      <c r="A336" s="78"/>
      <c r="B336" s="79"/>
      <c r="C336" s="8"/>
      <c r="D336" s="8"/>
    </row>
    <row r="337" spans="1:4" ht="15.75" customHeight="1">
      <c r="A337" s="78"/>
      <c r="B337" s="79"/>
      <c r="C337" s="8"/>
      <c r="D337" s="8"/>
    </row>
    <row r="338" spans="1:4" ht="15.75" customHeight="1">
      <c r="A338" s="78"/>
      <c r="B338" s="79"/>
      <c r="C338" s="8"/>
      <c r="D338" s="8"/>
    </row>
    <row r="339" spans="1:4" ht="15.75" customHeight="1">
      <c r="A339" s="78"/>
      <c r="B339" s="79"/>
      <c r="C339" s="8"/>
      <c r="D339" s="8"/>
    </row>
    <row r="340" spans="1:4" ht="15.75" customHeight="1">
      <c r="A340" s="78"/>
      <c r="B340" s="79"/>
      <c r="C340" s="8"/>
      <c r="D340" s="8"/>
    </row>
    <row r="341" spans="1:4" ht="15.75" customHeight="1">
      <c r="A341" s="78"/>
      <c r="B341" s="79"/>
      <c r="C341" s="8"/>
      <c r="D341" s="8"/>
    </row>
    <row r="342" spans="1:4" ht="15.75" customHeight="1">
      <c r="A342" s="78"/>
      <c r="B342" s="79"/>
      <c r="C342" s="8"/>
      <c r="D342" s="8"/>
    </row>
    <row r="343" spans="1:4" ht="15.75" customHeight="1">
      <c r="A343" s="78"/>
      <c r="B343" s="79"/>
      <c r="C343" s="8"/>
      <c r="D343" s="8"/>
    </row>
    <row r="344" spans="1:4" ht="15.75" customHeight="1">
      <c r="A344" s="78"/>
      <c r="B344" s="79"/>
      <c r="C344" s="8"/>
      <c r="D344" s="8"/>
    </row>
    <row r="345" spans="1:4" ht="15.75" customHeight="1">
      <c r="A345" s="78"/>
      <c r="B345" s="79"/>
      <c r="C345" s="8"/>
      <c r="D345" s="8"/>
    </row>
    <row r="346" spans="1:4" ht="15.75" customHeight="1">
      <c r="A346" s="78"/>
      <c r="B346" s="79"/>
      <c r="C346" s="8"/>
      <c r="D346" s="8"/>
    </row>
    <row r="347" spans="1:4" ht="15.75" customHeight="1">
      <c r="A347" s="78"/>
      <c r="B347" s="79"/>
      <c r="C347" s="8"/>
      <c r="D347" s="8"/>
    </row>
    <row r="348" spans="1:4" ht="15.75" customHeight="1">
      <c r="A348" s="78"/>
      <c r="B348" s="79"/>
      <c r="C348" s="8"/>
      <c r="D348" s="8"/>
    </row>
    <row r="349" spans="1:4" ht="15.75" customHeight="1">
      <c r="A349" s="78"/>
      <c r="B349" s="79"/>
      <c r="C349" s="8"/>
      <c r="D349" s="8"/>
    </row>
    <row r="350" spans="1:4" ht="15.75" customHeight="1">
      <c r="A350" s="78"/>
      <c r="B350" s="79"/>
      <c r="C350" s="8"/>
      <c r="D350" s="8"/>
    </row>
    <row r="351" spans="1:4" ht="15.75" customHeight="1">
      <c r="A351" s="78"/>
      <c r="B351" s="79"/>
      <c r="C351" s="8"/>
      <c r="D351" s="8"/>
    </row>
    <row r="352" spans="1:4" ht="15.75" customHeight="1">
      <c r="A352" s="78"/>
      <c r="B352" s="79"/>
      <c r="C352" s="8"/>
      <c r="D352" s="8"/>
    </row>
    <row r="353" spans="1:4" ht="15.75" customHeight="1">
      <c r="A353" s="78"/>
      <c r="B353" s="79"/>
      <c r="C353" s="8"/>
      <c r="D353" s="8"/>
    </row>
    <row r="354" spans="1:4" ht="15.75" customHeight="1">
      <c r="A354" s="78"/>
      <c r="B354" s="79"/>
      <c r="C354" s="8"/>
      <c r="D354" s="8"/>
    </row>
    <row r="355" spans="1:4" ht="15.75" customHeight="1">
      <c r="A355" s="78"/>
      <c r="B355" s="79"/>
      <c r="C355" s="8"/>
      <c r="D355" s="8"/>
    </row>
    <row r="356" spans="1:4" ht="15.75" customHeight="1">
      <c r="A356" s="78"/>
      <c r="B356" s="79"/>
      <c r="C356" s="8"/>
      <c r="D356" s="8"/>
    </row>
    <row r="357" spans="1:4" ht="15.75" customHeight="1">
      <c r="A357" s="78"/>
      <c r="B357" s="79"/>
      <c r="C357" s="8"/>
      <c r="D357" s="8"/>
    </row>
    <row r="358" spans="1:4" ht="15.75" customHeight="1">
      <c r="A358" s="78"/>
      <c r="B358" s="79"/>
      <c r="C358" s="8"/>
      <c r="D358" s="8"/>
    </row>
    <row r="359" spans="1:4" ht="15.75" customHeight="1">
      <c r="A359" s="78"/>
      <c r="B359" s="79"/>
      <c r="C359" s="8"/>
      <c r="D359" s="8"/>
    </row>
    <row r="360" spans="1:4" ht="15.75" customHeight="1">
      <c r="A360" s="78"/>
      <c r="B360" s="79"/>
      <c r="C360" s="8"/>
      <c r="D360" s="8"/>
    </row>
    <row r="361" spans="1:4" ht="15.75" customHeight="1">
      <c r="A361" s="78"/>
      <c r="B361" s="79"/>
      <c r="C361" s="8"/>
      <c r="D361" s="8"/>
    </row>
    <row r="362" spans="1:4" ht="15.75" customHeight="1">
      <c r="A362" s="78"/>
      <c r="B362" s="79"/>
      <c r="C362" s="8"/>
      <c r="D362" s="8"/>
    </row>
    <row r="363" spans="1:4" ht="15.75" customHeight="1">
      <c r="A363" s="78"/>
      <c r="B363" s="79"/>
      <c r="C363" s="8"/>
      <c r="D363" s="8"/>
    </row>
    <row r="364" spans="1:4" ht="15.75" customHeight="1">
      <c r="A364" s="78"/>
      <c r="B364" s="79"/>
      <c r="C364" s="8"/>
      <c r="D364" s="8"/>
    </row>
    <row r="365" spans="1:4" ht="15.75" customHeight="1">
      <c r="A365" s="78"/>
      <c r="B365" s="79"/>
      <c r="C365" s="8"/>
      <c r="D365" s="8"/>
    </row>
    <row r="366" spans="1:4" ht="15.75" customHeight="1">
      <c r="A366" s="78"/>
      <c r="B366" s="79"/>
      <c r="C366" s="8"/>
      <c r="D366" s="8"/>
    </row>
    <row r="367" spans="1:4" ht="15.75" customHeight="1">
      <c r="A367" s="78"/>
      <c r="B367" s="79"/>
      <c r="C367" s="8"/>
      <c r="D367" s="8"/>
    </row>
    <row r="368" spans="1:4" ht="15.75" customHeight="1">
      <c r="A368" s="78"/>
      <c r="B368" s="79"/>
      <c r="C368" s="8"/>
      <c r="D368" s="8"/>
    </row>
    <row r="369" spans="1:4" ht="15.75" customHeight="1">
      <c r="A369" s="78"/>
      <c r="B369" s="79"/>
      <c r="C369" s="8"/>
      <c r="D369" s="8"/>
    </row>
    <row r="370" spans="1:4" ht="15.75" customHeight="1">
      <c r="A370" s="78"/>
      <c r="B370" s="79"/>
      <c r="C370" s="8"/>
      <c r="D370" s="8"/>
    </row>
    <row r="371" spans="1:4" ht="15.75" customHeight="1">
      <c r="A371" s="78"/>
      <c r="B371" s="79"/>
      <c r="C371" s="8"/>
      <c r="D371" s="8"/>
    </row>
    <row r="372" spans="1:4" ht="15.75" customHeight="1">
      <c r="A372" s="78"/>
      <c r="B372" s="79"/>
      <c r="C372" s="8"/>
      <c r="D372" s="8"/>
    </row>
    <row r="373" spans="1:4" ht="15.75" customHeight="1">
      <c r="A373" s="78"/>
      <c r="B373" s="79"/>
      <c r="C373" s="8"/>
      <c r="D373" s="8"/>
    </row>
    <row r="374" spans="1:4" ht="15.75" customHeight="1">
      <c r="A374" s="78"/>
      <c r="B374" s="79"/>
      <c r="C374" s="8"/>
      <c r="D374" s="8"/>
    </row>
    <row r="375" spans="1:4" ht="15.75" customHeight="1">
      <c r="A375" s="78"/>
      <c r="B375" s="79"/>
      <c r="C375" s="8"/>
      <c r="D375" s="8"/>
    </row>
    <row r="376" spans="1:4" ht="15.75" customHeight="1">
      <c r="A376" s="78"/>
      <c r="B376" s="79"/>
      <c r="C376" s="8"/>
      <c r="D376" s="8"/>
    </row>
    <row r="377" spans="1:4" ht="15.75" customHeight="1">
      <c r="A377" s="78"/>
      <c r="B377" s="79"/>
      <c r="C377" s="8"/>
      <c r="D377" s="8"/>
    </row>
    <row r="378" spans="1:4" ht="15.75" customHeight="1">
      <c r="A378" s="78"/>
      <c r="B378" s="79"/>
      <c r="C378" s="8"/>
      <c r="D378" s="8"/>
    </row>
    <row r="379" spans="1:4" ht="15.75" customHeight="1">
      <c r="A379" s="78"/>
      <c r="B379" s="79"/>
      <c r="C379" s="8"/>
      <c r="D379" s="8"/>
    </row>
    <row r="380" spans="1:4" ht="15.75" customHeight="1">
      <c r="A380" s="78"/>
      <c r="B380" s="79"/>
      <c r="C380" s="8"/>
      <c r="D380" s="8"/>
    </row>
    <row r="381" spans="1:4" ht="15.75" customHeight="1">
      <c r="A381" s="78"/>
      <c r="B381" s="79"/>
      <c r="C381" s="8"/>
      <c r="D381" s="8"/>
    </row>
    <row r="382" spans="1:4" ht="15.75" customHeight="1">
      <c r="A382" s="78"/>
      <c r="B382" s="79"/>
      <c r="C382" s="8"/>
      <c r="D382" s="8"/>
    </row>
    <row r="383" spans="1:4" ht="15.75" customHeight="1">
      <c r="A383" s="78"/>
      <c r="B383" s="79"/>
      <c r="C383" s="8"/>
      <c r="D383" s="8"/>
    </row>
    <row r="384" spans="1:4" ht="15.75" customHeight="1">
      <c r="A384" s="78"/>
      <c r="B384" s="79"/>
      <c r="C384" s="8"/>
      <c r="D384" s="8"/>
    </row>
    <row r="385" spans="1:4" ht="15.75" customHeight="1">
      <c r="A385" s="78"/>
      <c r="B385" s="79"/>
      <c r="C385" s="8"/>
      <c r="D385" s="8"/>
    </row>
    <row r="386" spans="1:4" ht="15.75" customHeight="1">
      <c r="A386" s="78"/>
      <c r="B386" s="79"/>
      <c r="C386" s="8"/>
      <c r="D386" s="8"/>
    </row>
    <row r="387" spans="1:4" ht="15.75" customHeight="1">
      <c r="A387" s="78"/>
      <c r="B387" s="79"/>
      <c r="C387" s="8"/>
      <c r="D387" s="8"/>
    </row>
    <row r="388" spans="1:4" ht="15.75" customHeight="1">
      <c r="A388" s="78"/>
      <c r="B388" s="79"/>
      <c r="C388" s="8"/>
      <c r="D388" s="8"/>
    </row>
    <row r="389" spans="1:4" ht="15.75" customHeight="1">
      <c r="A389" s="78"/>
      <c r="B389" s="79"/>
      <c r="C389" s="8"/>
      <c r="D389" s="8"/>
    </row>
    <row r="390" spans="1:4" ht="15.75" customHeight="1">
      <c r="A390" s="78"/>
      <c r="B390" s="79"/>
      <c r="C390" s="8"/>
      <c r="D390" s="8"/>
    </row>
    <row r="391" spans="1:4" ht="15.75" customHeight="1">
      <c r="A391" s="78"/>
      <c r="B391" s="79"/>
      <c r="C391" s="8"/>
      <c r="D391" s="8"/>
    </row>
    <row r="392" spans="1:4" ht="15.75" customHeight="1">
      <c r="A392" s="78"/>
      <c r="B392" s="79"/>
      <c r="C392" s="8"/>
      <c r="D392" s="8"/>
    </row>
    <row r="393" spans="1:4" ht="15.75" customHeight="1">
      <c r="A393" s="78"/>
      <c r="B393" s="79"/>
      <c r="C393" s="8"/>
      <c r="D393" s="8"/>
    </row>
    <row r="394" spans="1:4" ht="15.75" customHeight="1">
      <c r="A394" s="78"/>
      <c r="B394" s="79"/>
      <c r="C394" s="8"/>
      <c r="D394" s="8"/>
    </row>
    <row r="395" spans="1:4" ht="15.75" customHeight="1">
      <c r="A395" s="78"/>
      <c r="B395" s="79"/>
      <c r="C395" s="8"/>
      <c r="D395" s="8"/>
    </row>
    <row r="396" spans="1:4" ht="15.75" customHeight="1">
      <c r="A396" s="78"/>
      <c r="B396" s="79"/>
      <c r="C396" s="8"/>
      <c r="D396" s="8"/>
    </row>
    <row r="397" spans="1:4" ht="15.75" customHeight="1">
      <c r="A397" s="78"/>
      <c r="B397" s="79"/>
      <c r="C397" s="8"/>
      <c r="D397" s="8"/>
    </row>
    <row r="398" spans="1:4" ht="15.75" customHeight="1">
      <c r="A398" s="78"/>
      <c r="B398" s="79"/>
      <c r="C398" s="8"/>
      <c r="D398" s="8"/>
    </row>
    <row r="399" spans="1:4" ht="15.75" customHeight="1">
      <c r="A399" s="78"/>
      <c r="B399" s="79"/>
      <c r="C399" s="8"/>
      <c r="D399" s="8"/>
    </row>
    <row r="400" spans="1:4" ht="15.75" customHeight="1">
      <c r="A400" s="78"/>
      <c r="B400" s="79"/>
      <c r="C400" s="8"/>
      <c r="D400" s="8"/>
    </row>
    <row r="401" spans="1:4" ht="15.75" customHeight="1">
      <c r="A401" s="78"/>
      <c r="B401" s="79"/>
      <c r="C401" s="8"/>
      <c r="D401" s="8"/>
    </row>
    <row r="402" spans="1:4" ht="15.75" customHeight="1">
      <c r="A402" s="78"/>
      <c r="B402" s="79"/>
      <c r="C402" s="8"/>
      <c r="D402" s="8"/>
    </row>
    <row r="403" spans="1:4" ht="15.75" customHeight="1">
      <c r="A403" s="78"/>
      <c r="B403" s="79"/>
      <c r="C403" s="8"/>
      <c r="D403" s="8"/>
    </row>
    <row r="404" spans="1:4" ht="15.75" customHeight="1">
      <c r="A404" s="78"/>
      <c r="B404" s="79"/>
      <c r="C404" s="8"/>
      <c r="D404" s="8"/>
    </row>
    <row r="405" spans="1:4" ht="15.75" customHeight="1">
      <c r="A405" s="78"/>
      <c r="B405" s="79"/>
      <c r="C405" s="8"/>
      <c r="D405" s="8"/>
    </row>
    <row r="406" spans="1:4" ht="15.75" customHeight="1">
      <c r="A406" s="78"/>
      <c r="B406" s="79"/>
      <c r="C406" s="8"/>
      <c r="D406" s="8"/>
    </row>
    <row r="407" spans="1:4" ht="15.75" customHeight="1">
      <c r="A407" s="78"/>
      <c r="B407" s="79"/>
      <c r="C407" s="8"/>
      <c r="D407" s="8"/>
    </row>
    <row r="408" spans="1:4" ht="15.75" customHeight="1">
      <c r="A408" s="78"/>
      <c r="B408" s="79"/>
      <c r="C408" s="8"/>
      <c r="D408" s="8"/>
    </row>
    <row r="409" spans="1:4" ht="15.75" customHeight="1">
      <c r="A409" s="78"/>
      <c r="B409" s="79"/>
      <c r="C409" s="8"/>
      <c r="D409" s="8"/>
    </row>
    <row r="410" spans="1:4" ht="15.75" customHeight="1">
      <c r="A410" s="78"/>
      <c r="B410" s="79"/>
      <c r="C410" s="8"/>
      <c r="D410" s="8"/>
    </row>
    <row r="411" spans="1:4" ht="15.75" customHeight="1">
      <c r="A411" s="78"/>
      <c r="B411" s="79"/>
      <c r="C411" s="8"/>
      <c r="D411" s="8"/>
    </row>
    <row r="412" spans="1:4" ht="15.75" customHeight="1">
      <c r="A412" s="78"/>
      <c r="B412" s="79"/>
      <c r="C412" s="8"/>
      <c r="D412" s="8"/>
    </row>
    <row r="413" spans="1:4" ht="15.75" customHeight="1">
      <c r="A413" s="78"/>
      <c r="B413" s="79"/>
      <c r="C413" s="8"/>
      <c r="D413" s="8"/>
    </row>
    <row r="414" spans="1:4" ht="15.75" customHeight="1">
      <c r="A414" s="78"/>
      <c r="B414" s="79"/>
      <c r="C414" s="8"/>
      <c r="D414" s="8"/>
    </row>
    <row r="415" spans="1:4" ht="15.75" customHeight="1">
      <c r="A415" s="78"/>
      <c r="B415" s="79"/>
      <c r="C415" s="8"/>
      <c r="D415" s="8"/>
    </row>
    <row r="416" spans="1:4" ht="15.75" customHeight="1">
      <c r="A416" s="78"/>
      <c r="B416" s="79"/>
      <c r="C416" s="8"/>
      <c r="D416" s="8"/>
    </row>
    <row r="417" spans="1:4" ht="15.75" customHeight="1">
      <c r="A417" s="78"/>
      <c r="B417" s="79"/>
      <c r="C417" s="8"/>
      <c r="D417" s="8"/>
    </row>
    <row r="418" spans="1:4" ht="15.75" customHeight="1">
      <c r="A418" s="78"/>
      <c r="B418" s="79"/>
      <c r="C418" s="8"/>
      <c r="D418" s="8"/>
    </row>
    <row r="419" spans="1:4" ht="15.75" customHeight="1">
      <c r="A419" s="78"/>
      <c r="B419" s="79"/>
      <c r="C419" s="8"/>
      <c r="D419" s="8"/>
    </row>
    <row r="420" spans="1:4" ht="15.75" customHeight="1">
      <c r="A420" s="78"/>
      <c r="B420" s="79"/>
      <c r="C420" s="8"/>
      <c r="D420" s="8"/>
    </row>
    <row r="421" spans="1:4" ht="15.75" customHeight="1">
      <c r="A421" s="78"/>
      <c r="B421" s="79"/>
      <c r="C421" s="8"/>
      <c r="D421" s="8"/>
    </row>
    <row r="422" spans="1:4" ht="15.75" customHeight="1">
      <c r="A422" s="78"/>
      <c r="B422" s="79"/>
      <c r="C422" s="8"/>
      <c r="D422" s="8"/>
    </row>
    <row r="423" spans="1:4" ht="15.75" customHeight="1">
      <c r="A423" s="78"/>
      <c r="B423" s="79"/>
      <c r="C423" s="8"/>
      <c r="D423" s="8"/>
    </row>
    <row r="424" spans="1:4" ht="15.75" customHeight="1">
      <c r="A424" s="78"/>
      <c r="B424" s="79"/>
      <c r="C424" s="8"/>
      <c r="D424" s="8"/>
    </row>
    <row r="425" spans="1:4" ht="15.75" customHeight="1">
      <c r="A425" s="78"/>
      <c r="B425" s="79"/>
      <c r="C425" s="8"/>
      <c r="D425" s="8"/>
    </row>
    <row r="426" spans="1:4" ht="15.75" customHeight="1">
      <c r="A426" s="78"/>
      <c r="B426" s="79"/>
      <c r="C426" s="8"/>
      <c r="D426" s="8"/>
    </row>
    <row r="427" spans="1:4" ht="15.75" customHeight="1">
      <c r="A427" s="78"/>
      <c r="B427" s="79"/>
      <c r="C427" s="8"/>
      <c r="D427" s="8"/>
    </row>
    <row r="428" spans="1:4" ht="15.75" customHeight="1">
      <c r="A428" s="78"/>
      <c r="B428" s="79"/>
      <c r="C428" s="8"/>
      <c r="D428" s="8"/>
    </row>
    <row r="429" spans="1:4" ht="15.75" customHeight="1">
      <c r="A429" s="78"/>
      <c r="B429" s="79"/>
      <c r="C429" s="8"/>
      <c r="D429" s="8"/>
    </row>
    <row r="430" spans="1:4" ht="15.75" customHeight="1">
      <c r="A430" s="78"/>
      <c r="B430" s="79"/>
      <c r="C430" s="8"/>
      <c r="D430" s="8"/>
    </row>
    <row r="431" spans="1:4" ht="15.75" customHeight="1">
      <c r="A431" s="78"/>
      <c r="B431" s="79"/>
      <c r="C431" s="8"/>
      <c r="D431" s="8"/>
    </row>
    <row r="432" spans="1:4" ht="15.75" customHeight="1">
      <c r="A432" s="78"/>
      <c r="B432" s="79"/>
      <c r="C432" s="8"/>
      <c r="D432" s="8"/>
    </row>
    <row r="433" spans="1:4" ht="15.75" customHeight="1">
      <c r="A433" s="78"/>
      <c r="B433" s="79"/>
      <c r="C433" s="8"/>
      <c r="D433" s="8"/>
    </row>
    <row r="434" spans="1:4" ht="15.75" customHeight="1">
      <c r="A434" s="78"/>
      <c r="B434" s="79"/>
      <c r="C434" s="8"/>
      <c r="D434" s="8"/>
    </row>
    <row r="435" spans="1:4" ht="15.75" customHeight="1">
      <c r="A435" s="78"/>
      <c r="B435" s="79"/>
      <c r="C435" s="8"/>
      <c r="D435" s="8"/>
    </row>
    <row r="436" spans="1:4" ht="15.75" customHeight="1">
      <c r="A436" s="78"/>
      <c r="B436" s="79"/>
      <c r="C436" s="8"/>
      <c r="D436" s="8"/>
    </row>
    <row r="437" spans="1:4" ht="15.75" customHeight="1">
      <c r="A437" s="78"/>
      <c r="B437" s="79"/>
      <c r="C437" s="8"/>
      <c r="D437" s="8"/>
    </row>
    <row r="438" spans="1:4" ht="15.75" customHeight="1">
      <c r="A438" s="78"/>
      <c r="B438" s="79"/>
      <c r="C438" s="8"/>
      <c r="D438" s="8"/>
    </row>
    <row r="439" spans="1:4" ht="15.75" customHeight="1">
      <c r="A439" s="78"/>
      <c r="B439" s="79"/>
      <c r="C439" s="8"/>
      <c r="D439" s="8"/>
    </row>
    <row r="440" spans="1:4" ht="15.75" customHeight="1">
      <c r="A440" s="78"/>
      <c r="B440" s="79"/>
      <c r="C440" s="8"/>
      <c r="D440" s="8"/>
    </row>
    <row r="441" spans="1:4" ht="15.75" customHeight="1">
      <c r="A441" s="78"/>
      <c r="B441" s="79"/>
      <c r="C441" s="8"/>
      <c r="D441" s="8"/>
    </row>
    <row r="442" spans="1:4" ht="15.75" customHeight="1">
      <c r="A442" s="78"/>
      <c r="B442" s="79"/>
      <c r="C442" s="8"/>
      <c r="D442" s="8"/>
    </row>
    <row r="443" spans="1:4" ht="15.75" customHeight="1">
      <c r="A443" s="78"/>
      <c r="B443" s="79"/>
      <c r="C443" s="8"/>
      <c r="D443" s="8"/>
    </row>
    <row r="444" spans="1:4" ht="15.75" customHeight="1">
      <c r="A444" s="78"/>
      <c r="B444" s="79"/>
      <c r="C444" s="8"/>
      <c r="D444" s="8"/>
    </row>
    <row r="445" spans="1:4" ht="15.75" customHeight="1">
      <c r="A445" s="78"/>
      <c r="B445" s="79"/>
      <c r="C445" s="8"/>
      <c r="D445" s="8"/>
    </row>
    <row r="446" spans="1:4" ht="15.75" customHeight="1">
      <c r="A446" s="78"/>
      <c r="B446" s="79"/>
      <c r="C446" s="8"/>
      <c r="D446" s="8"/>
    </row>
    <row r="447" spans="1:4" ht="15.75" customHeight="1">
      <c r="A447" s="78"/>
      <c r="B447" s="79"/>
      <c r="C447" s="8"/>
      <c r="D447" s="8"/>
    </row>
    <row r="448" spans="1:4" ht="15.75" customHeight="1">
      <c r="A448" s="78"/>
      <c r="B448" s="79"/>
      <c r="C448" s="8"/>
      <c r="D448" s="8"/>
    </row>
    <row r="449" spans="1:4" ht="15.75" customHeight="1">
      <c r="A449" s="78"/>
      <c r="B449" s="79"/>
      <c r="C449" s="8"/>
      <c r="D449" s="8"/>
    </row>
    <row r="450" spans="1:4" ht="15.75" customHeight="1">
      <c r="A450" s="78"/>
      <c r="B450" s="79"/>
      <c r="C450" s="8"/>
      <c r="D450" s="8"/>
    </row>
    <row r="451" spans="1:4" ht="15.75" customHeight="1">
      <c r="A451" s="78"/>
      <c r="B451" s="79"/>
      <c r="C451" s="8"/>
      <c r="D451" s="8"/>
    </row>
    <row r="452" spans="1:4" ht="15.75" customHeight="1">
      <c r="A452" s="78"/>
      <c r="B452" s="79"/>
      <c r="C452" s="8"/>
      <c r="D452" s="8"/>
    </row>
    <row r="453" spans="1:4" ht="15.75" customHeight="1">
      <c r="A453" s="78"/>
      <c r="B453" s="79"/>
      <c r="C453" s="8"/>
      <c r="D453" s="8"/>
    </row>
    <row r="454" spans="1:4" ht="15.75" customHeight="1">
      <c r="A454" s="78"/>
      <c r="B454" s="79"/>
      <c r="C454" s="8"/>
      <c r="D454" s="8"/>
    </row>
    <row r="455" spans="1:4" ht="15.75" customHeight="1">
      <c r="A455" s="78"/>
      <c r="B455" s="79"/>
      <c r="C455" s="8"/>
      <c r="D455" s="8"/>
    </row>
    <row r="456" spans="1:4" ht="15.75" customHeight="1">
      <c r="A456" s="78"/>
      <c r="B456" s="79"/>
      <c r="C456" s="8"/>
      <c r="D456" s="8"/>
    </row>
    <row r="457" spans="1:4" ht="15.75" customHeight="1">
      <c r="A457" s="78"/>
      <c r="B457" s="79"/>
      <c r="C457" s="8"/>
      <c r="D457" s="8"/>
    </row>
    <row r="458" spans="1:4" ht="15.75" customHeight="1">
      <c r="A458" s="78"/>
      <c r="B458" s="79"/>
      <c r="C458" s="8"/>
      <c r="D458" s="8"/>
    </row>
    <row r="459" spans="1:4" ht="15.75" customHeight="1">
      <c r="A459" s="78"/>
      <c r="B459" s="79"/>
      <c r="C459" s="8"/>
      <c r="D459" s="8"/>
    </row>
    <row r="460" spans="1:4" ht="15.75" customHeight="1">
      <c r="A460" s="78"/>
      <c r="B460" s="79"/>
      <c r="C460" s="8"/>
      <c r="D460" s="8"/>
    </row>
    <row r="461" spans="1:4" ht="15.75" customHeight="1">
      <c r="A461" s="78"/>
      <c r="B461" s="79"/>
      <c r="C461" s="8"/>
      <c r="D461" s="8"/>
    </row>
    <row r="462" spans="1:4" ht="15.75" customHeight="1">
      <c r="A462" s="78"/>
      <c r="B462" s="79"/>
      <c r="C462" s="8"/>
      <c r="D462" s="8"/>
    </row>
    <row r="463" spans="1:4" ht="15.75" customHeight="1">
      <c r="A463" s="78"/>
      <c r="B463" s="79"/>
      <c r="C463" s="8"/>
      <c r="D463" s="8"/>
    </row>
    <row r="464" spans="1:4" ht="15.75" customHeight="1">
      <c r="A464" s="78"/>
      <c r="B464" s="79"/>
      <c r="C464" s="8"/>
      <c r="D464" s="8"/>
    </row>
    <row r="465" spans="1:4" ht="15.75" customHeight="1">
      <c r="A465" s="78"/>
      <c r="B465" s="79"/>
      <c r="C465" s="8"/>
      <c r="D465" s="8"/>
    </row>
    <row r="466" spans="1:4" ht="15.75" customHeight="1">
      <c r="A466" s="78"/>
      <c r="B466" s="79"/>
      <c r="C466" s="8"/>
      <c r="D466" s="8"/>
    </row>
    <row r="467" spans="1:4" ht="15.75" customHeight="1">
      <c r="A467" s="78"/>
      <c r="B467" s="79"/>
      <c r="C467" s="8"/>
      <c r="D467" s="8"/>
    </row>
    <row r="468" spans="1:4" ht="15.75" customHeight="1">
      <c r="A468" s="78"/>
      <c r="B468" s="79"/>
      <c r="C468" s="8"/>
      <c r="D468" s="8"/>
    </row>
    <row r="469" spans="1:4" ht="15.75" customHeight="1">
      <c r="A469" s="78"/>
      <c r="B469" s="79"/>
      <c r="C469" s="8"/>
      <c r="D469" s="8"/>
    </row>
    <row r="470" spans="1:4" ht="15.75" customHeight="1">
      <c r="A470" s="78"/>
      <c r="B470" s="79"/>
      <c r="C470" s="8"/>
      <c r="D470" s="8"/>
    </row>
    <row r="471" spans="1:4" ht="15.75" customHeight="1">
      <c r="A471" s="78"/>
      <c r="B471" s="79"/>
      <c r="C471" s="8"/>
      <c r="D471" s="8"/>
    </row>
    <row r="472" spans="1:4" ht="15.75" customHeight="1">
      <c r="A472" s="78"/>
      <c r="B472" s="79"/>
      <c r="C472" s="8"/>
      <c r="D472" s="8"/>
    </row>
    <row r="473" spans="1:4" ht="15.75" customHeight="1">
      <c r="A473" s="78"/>
      <c r="B473" s="79"/>
      <c r="C473" s="8"/>
      <c r="D473" s="8"/>
    </row>
    <row r="474" spans="1:4" ht="15.75" customHeight="1">
      <c r="A474" s="78"/>
      <c r="B474" s="79"/>
      <c r="C474" s="8"/>
      <c r="D474" s="8"/>
    </row>
    <row r="475" spans="1:4" ht="15.75" customHeight="1">
      <c r="A475" s="78"/>
      <c r="B475" s="79"/>
      <c r="C475" s="8"/>
      <c r="D475" s="8"/>
    </row>
    <row r="476" spans="1:4" ht="15.75" customHeight="1">
      <c r="A476" s="78"/>
      <c r="B476" s="79"/>
      <c r="C476" s="8"/>
      <c r="D476" s="8"/>
    </row>
    <row r="477" spans="1:4" ht="15.75" customHeight="1">
      <c r="A477" s="78"/>
      <c r="B477" s="79"/>
      <c r="C477" s="8"/>
      <c r="D477" s="8"/>
    </row>
    <row r="478" spans="1:4" ht="15.75" customHeight="1">
      <c r="A478" s="78"/>
      <c r="B478" s="79"/>
      <c r="C478" s="8"/>
      <c r="D478" s="8"/>
    </row>
    <row r="479" spans="1:4" ht="15.75" customHeight="1">
      <c r="A479" s="78"/>
      <c r="B479" s="79"/>
      <c r="C479" s="8"/>
      <c r="D479" s="8"/>
    </row>
    <row r="480" spans="1:4" ht="15.75" customHeight="1">
      <c r="A480" s="78"/>
      <c r="B480" s="79"/>
      <c r="C480" s="8"/>
      <c r="D480" s="8"/>
    </row>
    <row r="481" spans="1:4" ht="15.75" customHeight="1">
      <c r="A481" s="78"/>
      <c r="B481" s="79"/>
      <c r="C481" s="8"/>
      <c r="D481" s="8"/>
    </row>
    <row r="482" spans="1:4" ht="15.75" customHeight="1">
      <c r="A482" s="78"/>
      <c r="B482" s="79"/>
      <c r="C482" s="8"/>
      <c r="D482" s="8"/>
    </row>
    <row r="483" spans="1:4" ht="15.75" customHeight="1">
      <c r="A483" s="78"/>
      <c r="B483" s="79"/>
      <c r="C483" s="8"/>
      <c r="D483" s="8"/>
    </row>
    <row r="484" spans="1:4" ht="15.75" customHeight="1">
      <c r="A484" s="78"/>
      <c r="B484" s="79"/>
      <c r="C484" s="8"/>
      <c r="D484" s="8"/>
    </row>
    <row r="485" spans="1:4" ht="15.75" customHeight="1">
      <c r="A485" s="78"/>
      <c r="B485" s="79"/>
      <c r="C485" s="8"/>
      <c r="D485" s="8"/>
    </row>
    <row r="486" spans="1:4" ht="15.75" customHeight="1">
      <c r="A486" s="78"/>
      <c r="B486" s="79"/>
      <c r="C486" s="8"/>
      <c r="D486" s="8"/>
    </row>
    <row r="487" spans="1:4" ht="15.75" customHeight="1">
      <c r="A487" s="78"/>
      <c r="B487" s="79"/>
      <c r="C487" s="8"/>
      <c r="D487" s="8"/>
    </row>
    <row r="488" spans="1:4" ht="15.75" customHeight="1">
      <c r="A488" s="78"/>
      <c r="B488" s="79"/>
      <c r="C488" s="8"/>
      <c r="D488" s="8"/>
    </row>
    <row r="489" spans="1:4" ht="15.75" customHeight="1">
      <c r="A489" s="78"/>
      <c r="B489" s="79"/>
      <c r="C489" s="8"/>
      <c r="D489" s="8"/>
    </row>
    <row r="490" spans="1:4" ht="15.75" customHeight="1">
      <c r="A490" s="78"/>
      <c r="B490" s="79"/>
      <c r="C490" s="8"/>
      <c r="D490" s="8"/>
    </row>
    <row r="491" spans="1:4" ht="15.75" customHeight="1">
      <c r="A491" s="78"/>
      <c r="B491" s="79"/>
      <c r="C491" s="8"/>
      <c r="D491" s="8"/>
    </row>
    <row r="492" spans="1:4" ht="15.75" customHeight="1">
      <c r="A492" s="78"/>
      <c r="B492" s="79"/>
      <c r="C492" s="8"/>
      <c r="D492" s="8"/>
    </row>
    <row r="493" spans="1:4" ht="15.75" customHeight="1">
      <c r="A493" s="78"/>
      <c r="B493" s="79"/>
      <c r="C493" s="8"/>
      <c r="D493" s="8"/>
    </row>
    <row r="494" spans="1:4" ht="15.75" customHeight="1">
      <c r="A494" s="78"/>
      <c r="B494" s="79"/>
      <c r="C494" s="8"/>
      <c r="D494" s="8"/>
    </row>
    <row r="495" spans="1:4" ht="15.75" customHeight="1">
      <c r="A495" s="78"/>
      <c r="B495" s="79"/>
      <c r="C495" s="8"/>
      <c r="D495" s="8"/>
    </row>
    <row r="496" spans="1:4" ht="15.75" customHeight="1">
      <c r="A496" s="78"/>
      <c r="B496" s="79"/>
      <c r="C496" s="8"/>
      <c r="D496" s="8"/>
    </row>
    <row r="497" spans="1:4" ht="15.75" customHeight="1">
      <c r="A497" s="78"/>
      <c r="B497" s="79"/>
      <c r="C497" s="8"/>
      <c r="D497" s="8"/>
    </row>
    <row r="498" spans="1:4" ht="15.75" customHeight="1">
      <c r="A498" s="78"/>
      <c r="B498" s="79"/>
      <c r="C498" s="8"/>
      <c r="D498" s="8"/>
    </row>
    <row r="499" spans="1:4" ht="15.75" customHeight="1">
      <c r="A499" s="78"/>
      <c r="B499" s="79"/>
      <c r="C499" s="8"/>
      <c r="D499" s="8"/>
    </row>
    <row r="500" spans="1:4" ht="15.75" customHeight="1">
      <c r="A500" s="78"/>
      <c r="B500" s="79"/>
      <c r="C500" s="8"/>
      <c r="D500" s="8"/>
    </row>
    <row r="501" spans="1:4" ht="15.75" customHeight="1">
      <c r="A501" s="78"/>
      <c r="B501" s="79"/>
      <c r="C501" s="8"/>
      <c r="D501" s="8"/>
    </row>
    <row r="502" spans="1:4" ht="15.75" customHeight="1">
      <c r="A502" s="78"/>
      <c r="B502" s="79"/>
      <c r="C502" s="8"/>
      <c r="D502" s="8"/>
    </row>
    <row r="503" spans="1:4" ht="15.75" customHeight="1">
      <c r="A503" s="78"/>
      <c r="B503" s="79"/>
      <c r="C503" s="8"/>
      <c r="D503" s="8"/>
    </row>
    <row r="504" spans="1:4" ht="15.75" customHeight="1">
      <c r="A504" s="78"/>
      <c r="B504" s="79"/>
      <c r="C504" s="8"/>
      <c r="D504" s="8"/>
    </row>
    <row r="505" spans="1:4" ht="15.75" customHeight="1">
      <c r="A505" s="78"/>
      <c r="B505" s="79"/>
      <c r="C505" s="8"/>
      <c r="D505" s="8"/>
    </row>
    <row r="506" spans="1:4" ht="15.75" customHeight="1">
      <c r="A506" s="78"/>
      <c r="B506" s="79"/>
      <c r="C506" s="8"/>
      <c r="D506" s="8"/>
    </row>
    <row r="507" spans="1:4" ht="15.75" customHeight="1">
      <c r="A507" s="78"/>
      <c r="B507" s="79"/>
      <c r="C507" s="8"/>
      <c r="D507" s="8"/>
    </row>
    <row r="508" spans="1:4" ht="15.75" customHeight="1">
      <c r="A508" s="78"/>
      <c r="B508" s="79"/>
      <c r="C508" s="8"/>
      <c r="D508" s="8"/>
    </row>
    <row r="509" spans="1:4" ht="15.75" customHeight="1">
      <c r="A509" s="78"/>
      <c r="B509" s="79"/>
      <c r="C509" s="8"/>
      <c r="D509" s="8"/>
    </row>
    <row r="510" spans="1:4" ht="15.75" customHeight="1">
      <c r="A510" s="78"/>
      <c r="B510" s="79"/>
      <c r="C510" s="8"/>
      <c r="D510" s="8"/>
    </row>
    <row r="511" spans="1:4" ht="15.75" customHeight="1">
      <c r="A511" s="78"/>
      <c r="B511" s="79"/>
      <c r="C511" s="8"/>
      <c r="D511" s="8"/>
    </row>
    <row r="512" spans="1:4" ht="15.75" customHeight="1">
      <c r="A512" s="78"/>
      <c r="B512" s="79"/>
      <c r="C512" s="8"/>
      <c r="D512" s="8"/>
    </row>
    <row r="513" spans="1:4" ht="15.75" customHeight="1">
      <c r="A513" s="78"/>
      <c r="B513" s="79"/>
      <c r="C513" s="8"/>
      <c r="D513" s="8"/>
    </row>
    <row r="514" spans="1:4" ht="15.75" customHeight="1">
      <c r="A514" s="78"/>
      <c r="B514" s="79"/>
      <c r="C514" s="8"/>
      <c r="D514" s="8"/>
    </row>
    <row r="515" spans="1:4" ht="15.75" customHeight="1">
      <c r="A515" s="78"/>
      <c r="B515" s="79"/>
      <c r="C515" s="8"/>
      <c r="D515" s="8"/>
    </row>
    <row r="516" spans="1:4" ht="15.75" customHeight="1">
      <c r="A516" s="78"/>
      <c r="B516" s="79"/>
      <c r="C516" s="8"/>
      <c r="D516" s="8"/>
    </row>
    <row r="517" spans="1:4" ht="15.75" customHeight="1">
      <c r="A517" s="78"/>
      <c r="B517" s="79"/>
      <c r="C517" s="8"/>
      <c r="D517" s="8"/>
    </row>
    <row r="518" spans="1:4" ht="15.75" customHeight="1">
      <c r="A518" s="78"/>
      <c r="B518" s="79"/>
      <c r="C518" s="8"/>
      <c r="D518" s="8"/>
    </row>
    <row r="519" spans="1:4" ht="15.75" customHeight="1">
      <c r="A519" s="78"/>
      <c r="B519" s="79"/>
      <c r="C519" s="8"/>
      <c r="D519" s="8"/>
    </row>
    <row r="520" spans="1:4" ht="15.75" customHeight="1">
      <c r="A520" s="78"/>
      <c r="B520" s="79"/>
      <c r="C520" s="8"/>
      <c r="D520" s="8"/>
    </row>
    <row r="521" spans="1:4" ht="15.75" customHeight="1">
      <c r="A521" s="78"/>
      <c r="B521" s="79"/>
      <c r="C521" s="8"/>
      <c r="D521" s="8"/>
    </row>
    <row r="522" spans="1:4" ht="15.75" customHeight="1">
      <c r="A522" s="78"/>
      <c r="B522" s="79"/>
      <c r="C522" s="8"/>
      <c r="D522" s="8"/>
    </row>
    <row r="523" spans="1:4" ht="15.75" customHeight="1">
      <c r="A523" s="78"/>
      <c r="B523" s="79"/>
      <c r="C523" s="8"/>
      <c r="D523" s="8"/>
    </row>
    <row r="524" spans="1:4" ht="15.75" customHeight="1">
      <c r="A524" s="78"/>
      <c r="B524" s="79"/>
      <c r="C524" s="8"/>
      <c r="D524" s="8"/>
    </row>
    <row r="525" spans="1:4" ht="15.75" customHeight="1">
      <c r="A525" s="78"/>
      <c r="B525" s="79"/>
      <c r="C525" s="8"/>
      <c r="D525" s="8"/>
    </row>
    <row r="526" spans="1:4" ht="15.75" customHeight="1">
      <c r="A526" s="78"/>
      <c r="B526" s="79"/>
      <c r="C526" s="8"/>
      <c r="D526" s="8"/>
    </row>
    <row r="527" spans="1:4" ht="15.75" customHeight="1">
      <c r="A527" s="78"/>
      <c r="B527" s="79"/>
      <c r="C527" s="8"/>
      <c r="D527" s="8"/>
    </row>
    <row r="528" spans="1:4" ht="15.75" customHeight="1">
      <c r="A528" s="78"/>
      <c r="B528" s="79"/>
      <c r="C528" s="8"/>
      <c r="D528" s="8"/>
    </row>
    <row r="529" spans="1:4" ht="15.75" customHeight="1">
      <c r="A529" s="78"/>
      <c r="B529" s="79"/>
      <c r="C529" s="8"/>
      <c r="D529" s="8"/>
    </row>
    <row r="530" spans="1:4" ht="15.75" customHeight="1">
      <c r="A530" s="78"/>
      <c r="B530" s="79"/>
      <c r="C530" s="8"/>
      <c r="D530" s="8"/>
    </row>
    <row r="531" spans="1:4" ht="15.75" customHeight="1">
      <c r="A531" s="78"/>
      <c r="B531" s="79"/>
      <c r="C531" s="8"/>
      <c r="D531" s="8"/>
    </row>
    <row r="532" spans="1:4" ht="15.75" customHeight="1">
      <c r="A532" s="78"/>
      <c r="B532" s="79"/>
      <c r="C532" s="8"/>
      <c r="D532" s="8"/>
    </row>
    <row r="533" spans="1:4" ht="15.75" customHeight="1">
      <c r="A533" s="78"/>
      <c r="B533" s="79"/>
      <c r="C533" s="8"/>
      <c r="D533" s="8"/>
    </row>
    <row r="534" spans="1:4" ht="15.75" customHeight="1">
      <c r="A534" s="78"/>
      <c r="B534" s="79"/>
      <c r="C534" s="8"/>
      <c r="D534" s="8"/>
    </row>
    <row r="535" spans="1:4" ht="15.75" customHeight="1">
      <c r="A535" s="78"/>
      <c r="B535" s="79"/>
      <c r="C535" s="8"/>
      <c r="D535" s="8"/>
    </row>
    <row r="536" spans="1:4" ht="15.75" customHeight="1">
      <c r="A536" s="78"/>
      <c r="B536" s="79"/>
      <c r="C536" s="8"/>
      <c r="D536" s="8"/>
    </row>
    <row r="537" spans="1:4" ht="15.75" customHeight="1">
      <c r="A537" s="78"/>
      <c r="B537" s="79"/>
      <c r="C537" s="8"/>
      <c r="D537" s="8"/>
    </row>
    <row r="538" spans="1:4" ht="15.75" customHeight="1">
      <c r="A538" s="78"/>
      <c r="B538" s="79"/>
      <c r="C538" s="8"/>
      <c r="D538" s="8"/>
    </row>
    <row r="539" spans="1:4" ht="15.75" customHeight="1">
      <c r="A539" s="78"/>
      <c r="B539" s="79"/>
      <c r="C539" s="8"/>
      <c r="D539" s="8"/>
    </row>
    <row r="540" spans="1:4" ht="15.75" customHeight="1">
      <c r="A540" s="78"/>
      <c r="B540" s="79"/>
      <c r="C540" s="8"/>
      <c r="D540" s="8"/>
    </row>
    <row r="541" spans="1:4" ht="15.75" customHeight="1">
      <c r="A541" s="78"/>
      <c r="B541" s="79"/>
      <c r="C541" s="8"/>
      <c r="D541" s="8"/>
    </row>
    <row r="542" spans="1:4" ht="15.75" customHeight="1">
      <c r="A542" s="78"/>
      <c r="B542" s="79"/>
      <c r="C542" s="8"/>
      <c r="D542" s="8"/>
    </row>
    <row r="543" spans="1:4" ht="15.75" customHeight="1">
      <c r="A543" s="78"/>
      <c r="B543" s="79"/>
      <c r="C543" s="8"/>
      <c r="D543" s="8"/>
    </row>
    <row r="544" spans="1:4" ht="15.75" customHeight="1">
      <c r="A544" s="78"/>
      <c r="B544" s="79"/>
      <c r="C544" s="8"/>
      <c r="D544" s="8"/>
    </row>
    <row r="545" spans="1:4" ht="15.75" customHeight="1">
      <c r="A545" s="78"/>
      <c r="B545" s="79"/>
      <c r="C545" s="8"/>
      <c r="D545" s="8"/>
    </row>
    <row r="546" spans="1:4" ht="15.75" customHeight="1">
      <c r="A546" s="78"/>
      <c r="B546" s="79"/>
      <c r="C546" s="8"/>
      <c r="D546" s="8"/>
    </row>
    <row r="547" spans="1:4" ht="15.75" customHeight="1">
      <c r="A547" s="78"/>
      <c r="B547" s="79"/>
      <c r="C547" s="8"/>
      <c r="D547" s="8"/>
    </row>
    <row r="548" spans="1:4" ht="15.75" customHeight="1">
      <c r="A548" s="78"/>
      <c r="B548" s="79"/>
      <c r="C548" s="8"/>
      <c r="D548" s="8"/>
    </row>
    <row r="549" spans="1:4" ht="15.75" customHeight="1">
      <c r="A549" s="78"/>
      <c r="B549" s="79"/>
      <c r="C549" s="8"/>
      <c r="D549" s="8"/>
    </row>
    <row r="550" spans="1:4" ht="15.75" customHeight="1">
      <c r="A550" s="78"/>
      <c r="B550" s="79"/>
      <c r="C550" s="8"/>
      <c r="D550" s="8"/>
    </row>
    <row r="551" spans="1:4" ht="15.75" customHeight="1">
      <c r="A551" s="78"/>
      <c r="B551" s="79"/>
      <c r="C551" s="8"/>
      <c r="D551" s="8"/>
    </row>
    <row r="552" spans="1:4" ht="15.75" customHeight="1">
      <c r="A552" s="78"/>
      <c r="B552" s="79"/>
      <c r="C552" s="8"/>
      <c r="D552" s="8"/>
    </row>
    <row r="553" spans="1:4" ht="15.75" customHeight="1">
      <c r="A553" s="78"/>
      <c r="B553" s="79"/>
      <c r="C553" s="8"/>
      <c r="D553" s="8"/>
    </row>
    <row r="554" spans="1:4" ht="15.75" customHeight="1">
      <c r="A554" s="78"/>
      <c r="B554" s="79"/>
      <c r="C554" s="8"/>
      <c r="D554" s="8"/>
    </row>
    <row r="555" spans="1:4" ht="15.75" customHeight="1">
      <c r="A555" s="78"/>
      <c r="B555" s="79"/>
      <c r="C555" s="8"/>
      <c r="D555" s="8"/>
    </row>
    <row r="556" spans="1:4" ht="15.75" customHeight="1">
      <c r="A556" s="78"/>
      <c r="B556" s="79"/>
      <c r="C556" s="8"/>
      <c r="D556" s="8"/>
    </row>
    <row r="557" spans="1:4" ht="15.75" customHeight="1">
      <c r="A557" s="78"/>
      <c r="B557" s="79"/>
      <c r="C557" s="8"/>
      <c r="D557" s="8"/>
    </row>
    <row r="558" spans="1:4" ht="15.75" customHeight="1">
      <c r="A558" s="78"/>
      <c r="B558" s="79"/>
      <c r="C558" s="8"/>
      <c r="D558" s="8"/>
    </row>
    <row r="559" spans="1:4" ht="15.75" customHeight="1">
      <c r="A559" s="78"/>
      <c r="B559" s="79"/>
      <c r="C559" s="8"/>
      <c r="D559" s="8"/>
    </row>
    <row r="560" spans="1:4" ht="15.75" customHeight="1">
      <c r="A560" s="78"/>
      <c r="B560" s="79"/>
      <c r="C560" s="8"/>
      <c r="D560" s="8"/>
    </row>
    <row r="561" spans="1:4" ht="15.75" customHeight="1">
      <c r="A561" s="78"/>
      <c r="B561" s="79"/>
      <c r="C561" s="8"/>
      <c r="D561" s="8"/>
    </row>
    <row r="562" spans="1:4" ht="15.75" customHeight="1">
      <c r="A562" s="78"/>
      <c r="B562" s="79"/>
      <c r="C562" s="8"/>
      <c r="D562" s="8"/>
    </row>
    <row r="563" spans="1:4" ht="15.75" customHeight="1">
      <c r="A563" s="78"/>
      <c r="B563" s="79"/>
      <c r="C563" s="8"/>
      <c r="D563" s="8"/>
    </row>
    <row r="564" spans="1:4" ht="15.75" customHeight="1">
      <c r="A564" s="78"/>
      <c r="B564" s="79"/>
      <c r="C564" s="8"/>
      <c r="D564" s="8"/>
    </row>
    <row r="565" spans="1:4" ht="15.75" customHeight="1">
      <c r="A565" s="78"/>
      <c r="B565" s="79"/>
      <c r="C565" s="8"/>
      <c r="D565" s="8"/>
    </row>
    <row r="566" spans="1:4" ht="15.75" customHeight="1">
      <c r="A566" s="78"/>
      <c r="B566" s="79"/>
      <c r="C566" s="8"/>
      <c r="D566" s="8"/>
    </row>
    <row r="567" spans="1:4" ht="15.75" customHeight="1">
      <c r="A567" s="78"/>
      <c r="B567" s="79"/>
      <c r="C567" s="8"/>
      <c r="D567" s="8"/>
    </row>
    <row r="568" spans="1:4" ht="15.75" customHeight="1">
      <c r="A568" s="78"/>
      <c r="B568" s="79"/>
      <c r="C568" s="8"/>
      <c r="D568" s="8"/>
    </row>
    <row r="569" spans="1:4" ht="15.75" customHeight="1">
      <c r="A569" s="78"/>
      <c r="B569" s="79"/>
      <c r="C569" s="8"/>
      <c r="D569" s="8"/>
    </row>
    <row r="570" spans="1:4" ht="15.75" customHeight="1">
      <c r="A570" s="78"/>
      <c r="B570" s="79"/>
      <c r="C570" s="8"/>
      <c r="D570" s="8"/>
    </row>
    <row r="571" spans="1:4" ht="15.75" customHeight="1">
      <c r="A571" s="78"/>
      <c r="B571" s="79"/>
      <c r="C571" s="8"/>
      <c r="D571" s="8"/>
    </row>
    <row r="572" spans="1:4" ht="15.75" customHeight="1">
      <c r="A572" s="78"/>
      <c r="B572" s="79"/>
      <c r="C572" s="8"/>
      <c r="D572" s="8"/>
    </row>
    <row r="573" spans="1:4" ht="15.75" customHeight="1">
      <c r="A573" s="78"/>
      <c r="B573" s="79"/>
      <c r="C573" s="8"/>
      <c r="D573" s="8"/>
    </row>
    <row r="574" spans="1:4" ht="15.75" customHeight="1">
      <c r="A574" s="78"/>
      <c r="B574" s="79"/>
      <c r="C574" s="8"/>
      <c r="D574" s="8"/>
    </row>
    <row r="575" spans="1:4" ht="15.75" customHeight="1">
      <c r="A575" s="78"/>
      <c r="B575" s="79"/>
      <c r="C575" s="8"/>
      <c r="D575" s="8"/>
    </row>
    <row r="576" spans="1:4" ht="15.75" customHeight="1">
      <c r="A576" s="78"/>
      <c r="B576" s="79"/>
      <c r="C576" s="8"/>
      <c r="D576" s="8"/>
    </row>
    <row r="577" spans="1:4" ht="15.75" customHeight="1">
      <c r="A577" s="78"/>
      <c r="B577" s="79"/>
      <c r="C577" s="8"/>
      <c r="D577" s="8"/>
    </row>
    <row r="578" spans="1:4" ht="15.75" customHeight="1">
      <c r="A578" s="78"/>
      <c r="B578" s="79"/>
      <c r="C578" s="8"/>
      <c r="D578" s="8"/>
    </row>
    <row r="579" spans="1:4" ht="15.75" customHeight="1">
      <c r="A579" s="78"/>
      <c r="B579" s="79"/>
      <c r="C579" s="8"/>
      <c r="D579" s="8"/>
    </row>
    <row r="580" spans="1:4" ht="15.75" customHeight="1">
      <c r="A580" s="78"/>
      <c r="B580" s="79"/>
      <c r="C580" s="8"/>
      <c r="D580" s="8"/>
    </row>
    <row r="581" spans="1:4" ht="15.75" customHeight="1">
      <c r="A581" s="78"/>
      <c r="B581" s="79"/>
      <c r="C581" s="8"/>
      <c r="D581" s="8"/>
    </row>
    <row r="582" spans="1:4" ht="15.75" customHeight="1">
      <c r="A582" s="78"/>
      <c r="B582" s="79"/>
      <c r="C582" s="8"/>
      <c r="D582" s="8"/>
    </row>
    <row r="583" spans="1:4" ht="15.75" customHeight="1">
      <c r="A583" s="78"/>
      <c r="B583" s="79"/>
      <c r="C583" s="8"/>
      <c r="D583" s="8"/>
    </row>
    <row r="584" spans="1:4" ht="15.75" customHeight="1">
      <c r="A584" s="78"/>
      <c r="B584" s="79"/>
      <c r="C584" s="8"/>
      <c r="D584" s="8"/>
    </row>
    <row r="585" spans="1:4" ht="15.75" customHeight="1">
      <c r="A585" s="78"/>
      <c r="B585" s="79"/>
      <c r="C585" s="8"/>
      <c r="D585" s="8"/>
    </row>
    <row r="586" spans="1:4" ht="15.75" customHeight="1">
      <c r="A586" s="78"/>
      <c r="B586" s="79"/>
      <c r="C586" s="8"/>
      <c r="D586" s="8"/>
    </row>
    <row r="587" spans="1:4" ht="15.75" customHeight="1">
      <c r="A587" s="78"/>
      <c r="B587" s="79"/>
      <c r="C587" s="8"/>
      <c r="D587" s="8"/>
    </row>
    <row r="588" spans="1:4" ht="15.75" customHeight="1">
      <c r="A588" s="78"/>
      <c r="B588" s="79"/>
      <c r="C588" s="8"/>
      <c r="D588" s="8"/>
    </row>
    <row r="589" spans="1:4" ht="15.75" customHeight="1">
      <c r="A589" s="78"/>
      <c r="B589" s="79"/>
      <c r="C589" s="8"/>
      <c r="D589" s="8"/>
    </row>
    <row r="590" spans="1:4" ht="15.75" customHeight="1">
      <c r="A590" s="78"/>
      <c r="B590" s="79"/>
      <c r="C590" s="8"/>
      <c r="D590" s="8"/>
    </row>
    <row r="591" spans="1:4" ht="15.75" customHeight="1">
      <c r="A591" s="78"/>
      <c r="B591" s="79"/>
      <c r="C591" s="8"/>
      <c r="D591" s="8"/>
    </row>
    <row r="592" spans="1:4" ht="15.75" customHeight="1">
      <c r="A592" s="78"/>
      <c r="B592" s="79"/>
      <c r="C592" s="8"/>
      <c r="D592" s="8"/>
    </row>
    <row r="593" spans="1:4" ht="15.75" customHeight="1">
      <c r="A593" s="78"/>
      <c r="B593" s="79"/>
      <c r="C593" s="8"/>
      <c r="D593" s="8"/>
    </row>
    <row r="594" spans="1:4" ht="15.75" customHeight="1">
      <c r="A594" s="78"/>
      <c r="B594" s="79"/>
      <c r="C594" s="8"/>
      <c r="D594" s="8"/>
    </row>
    <row r="595" spans="1:4" ht="15.75" customHeight="1">
      <c r="A595" s="78"/>
      <c r="B595" s="79"/>
      <c r="C595" s="8"/>
      <c r="D595" s="8"/>
    </row>
    <row r="596" spans="1:4" ht="15.75" customHeight="1">
      <c r="A596" s="78"/>
      <c r="B596" s="79"/>
      <c r="C596" s="8"/>
      <c r="D596" s="8"/>
    </row>
    <row r="597" spans="1:4" ht="15.75" customHeight="1">
      <c r="A597" s="78"/>
      <c r="B597" s="79"/>
      <c r="C597" s="8"/>
      <c r="D597" s="8"/>
    </row>
    <row r="598" spans="1:4" ht="15.75" customHeight="1">
      <c r="A598" s="78"/>
      <c r="B598" s="79"/>
      <c r="C598" s="8"/>
      <c r="D598" s="8"/>
    </row>
    <row r="599" spans="1:4" ht="15.75" customHeight="1">
      <c r="A599" s="78"/>
      <c r="B599" s="79"/>
      <c r="C599" s="8"/>
      <c r="D599" s="8"/>
    </row>
    <row r="600" spans="1:4" ht="15.75" customHeight="1">
      <c r="A600" s="78"/>
      <c r="B600" s="79"/>
      <c r="C600" s="8"/>
      <c r="D600" s="8"/>
    </row>
    <row r="601" spans="1:4" ht="15.75" customHeight="1">
      <c r="A601" s="78"/>
      <c r="B601" s="79"/>
      <c r="C601" s="8"/>
      <c r="D601" s="8"/>
    </row>
    <row r="602" spans="1:4" ht="15.75" customHeight="1">
      <c r="A602" s="78"/>
      <c r="B602" s="79"/>
      <c r="C602" s="8"/>
      <c r="D602" s="8"/>
    </row>
    <row r="603" spans="1:4" ht="15.75" customHeight="1">
      <c r="A603" s="78"/>
      <c r="B603" s="79"/>
      <c r="C603" s="8"/>
      <c r="D603" s="8"/>
    </row>
    <row r="604" spans="1:4" ht="15.75" customHeight="1">
      <c r="A604" s="78"/>
      <c r="B604" s="79"/>
      <c r="C604" s="8"/>
      <c r="D604" s="8"/>
    </row>
    <row r="605" spans="1:4" ht="15.75" customHeight="1">
      <c r="A605" s="78"/>
      <c r="B605" s="79"/>
      <c r="C605" s="8"/>
      <c r="D605" s="8"/>
    </row>
    <row r="606" spans="1:4" ht="15.75" customHeight="1">
      <c r="A606" s="78"/>
      <c r="B606" s="79"/>
      <c r="C606" s="8"/>
      <c r="D606" s="8"/>
    </row>
    <row r="607" spans="1:4" ht="15.75" customHeight="1">
      <c r="A607" s="78"/>
      <c r="B607" s="79"/>
      <c r="C607" s="8"/>
      <c r="D607" s="8"/>
    </row>
    <row r="608" spans="1:4" ht="15.75" customHeight="1">
      <c r="A608" s="78"/>
      <c r="B608" s="79"/>
      <c r="C608" s="8"/>
      <c r="D608" s="8"/>
    </row>
    <row r="609" spans="1:4" ht="15.75" customHeight="1">
      <c r="A609" s="78"/>
      <c r="B609" s="79"/>
      <c r="C609" s="8"/>
      <c r="D609" s="8"/>
    </row>
    <row r="610" spans="1:4" ht="15.75" customHeight="1">
      <c r="A610" s="78"/>
      <c r="B610" s="79"/>
      <c r="C610" s="8"/>
      <c r="D610" s="8"/>
    </row>
    <row r="611" spans="1:4" ht="15.75" customHeight="1">
      <c r="A611" s="78"/>
      <c r="B611" s="79"/>
      <c r="C611" s="8"/>
      <c r="D611" s="8"/>
    </row>
    <row r="612" spans="1:4" ht="15.75" customHeight="1">
      <c r="A612" s="78"/>
      <c r="B612" s="79"/>
      <c r="C612" s="8"/>
      <c r="D612" s="8"/>
    </row>
    <row r="613" spans="1:4" ht="15.75" customHeight="1">
      <c r="A613" s="78"/>
      <c r="B613" s="79"/>
      <c r="C613" s="8"/>
      <c r="D613" s="8"/>
    </row>
    <row r="614" spans="1:4" ht="15.75" customHeight="1">
      <c r="A614" s="78"/>
      <c r="B614" s="79"/>
      <c r="C614" s="8"/>
      <c r="D614" s="8"/>
    </row>
    <row r="615" spans="1:4" ht="15.75" customHeight="1">
      <c r="A615" s="78"/>
      <c r="B615" s="79"/>
      <c r="C615" s="8"/>
      <c r="D615" s="8"/>
    </row>
    <row r="616" spans="1:4" ht="15.75" customHeight="1">
      <c r="A616" s="78"/>
      <c r="B616" s="79"/>
      <c r="C616" s="8"/>
      <c r="D616" s="8"/>
    </row>
    <row r="617" spans="1:4" ht="15.75" customHeight="1">
      <c r="A617" s="78"/>
      <c r="B617" s="79"/>
      <c r="C617" s="8"/>
      <c r="D617" s="8"/>
    </row>
    <row r="618" spans="1:4" ht="15.75" customHeight="1">
      <c r="A618" s="78"/>
      <c r="B618" s="79"/>
      <c r="C618" s="8"/>
      <c r="D618" s="8"/>
    </row>
    <row r="619" spans="1:4" ht="15.75" customHeight="1">
      <c r="A619" s="78"/>
      <c r="B619" s="79"/>
      <c r="C619" s="8"/>
      <c r="D619" s="8"/>
    </row>
    <row r="620" spans="1:4" ht="15.75" customHeight="1">
      <c r="A620" s="78"/>
      <c r="B620" s="79"/>
      <c r="C620" s="8"/>
      <c r="D620" s="8"/>
    </row>
    <row r="621" spans="1:4" ht="15.75" customHeight="1">
      <c r="A621" s="78"/>
      <c r="B621" s="79"/>
      <c r="C621" s="8"/>
      <c r="D621" s="8"/>
    </row>
    <row r="622" spans="1:4" ht="15.75" customHeight="1">
      <c r="A622" s="78"/>
      <c r="B622" s="79"/>
      <c r="C622" s="8"/>
      <c r="D622" s="8"/>
    </row>
    <row r="623" spans="1:4" ht="15.75" customHeight="1">
      <c r="A623" s="78"/>
      <c r="B623" s="79"/>
      <c r="C623" s="8"/>
      <c r="D623" s="8"/>
    </row>
    <row r="624" spans="1:4" ht="15.75" customHeight="1">
      <c r="A624" s="78"/>
      <c r="B624" s="79"/>
      <c r="C624" s="8"/>
      <c r="D624" s="8"/>
    </row>
    <row r="625" spans="1:4" ht="15.75" customHeight="1">
      <c r="A625" s="78"/>
      <c r="B625" s="79"/>
      <c r="C625" s="8"/>
      <c r="D625" s="8"/>
    </row>
    <row r="626" spans="1:4" ht="15.75" customHeight="1">
      <c r="A626" s="78"/>
      <c r="B626" s="79"/>
      <c r="C626" s="8"/>
      <c r="D626" s="8"/>
    </row>
    <row r="627" spans="1:4" ht="15.75" customHeight="1">
      <c r="A627" s="78"/>
      <c r="B627" s="79"/>
      <c r="C627" s="8"/>
      <c r="D627" s="8"/>
    </row>
    <row r="628" spans="1:4" ht="15.75" customHeight="1">
      <c r="A628" s="78"/>
      <c r="B628" s="79"/>
      <c r="C628" s="8"/>
      <c r="D628" s="8"/>
    </row>
    <row r="629" spans="1:4" ht="15.75" customHeight="1">
      <c r="A629" s="78"/>
      <c r="B629" s="79"/>
      <c r="C629" s="8"/>
      <c r="D629" s="8"/>
    </row>
    <row r="630" spans="1:4" ht="15.75" customHeight="1">
      <c r="A630" s="78"/>
      <c r="B630" s="79"/>
      <c r="C630" s="8"/>
      <c r="D630" s="8"/>
    </row>
    <row r="631" spans="1:4" ht="15.75" customHeight="1">
      <c r="A631" s="78"/>
      <c r="B631" s="79"/>
      <c r="C631" s="8"/>
      <c r="D631" s="8"/>
    </row>
    <row r="632" spans="1:4" ht="15.75" customHeight="1">
      <c r="A632" s="78"/>
      <c r="B632" s="79"/>
      <c r="C632" s="8"/>
      <c r="D632" s="8"/>
    </row>
    <row r="633" spans="1:4" ht="15.75" customHeight="1">
      <c r="A633" s="78"/>
      <c r="B633" s="79"/>
      <c r="C633" s="8"/>
      <c r="D633" s="8"/>
    </row>
    <row r="634" spans="1:4" ht="15.75" customHeight="1">
      <c r="A634" s="78"/>
      <c r="B634" s="79"/>
      <c r="C634" s="8"/>
      <c r="D634" s="8"/>
    </row>
    <row r="635" spans="1:4" ht="15.75" customHeight="1">
      <c r="A635" s="78"/>
      <c r="B635" s="79"/>
      <c r="C635" s="8"/>
      <c r="D635" s="8"/>
    </row>
    <row r="636" spans="1:4" ht="15.75" customHeight="1">
      <c r="A636" s="78"/>
      <c r="B636" s="79"/>
      <c r="C636" s="8"/>
      <c r="D636" s="8"/>
    </row>
    <row r="637" spans="1:4" ht="15.75" customHeight="1">
      <c r="A637" s="78"/>
      <c r="B637" s="79"/>
      <c r="C637" s="8"/>
      <c r="D637" s="8"/>
    </row>
    <row r="638" spans="1:4" ht="15.75" customHeight="1">
      <c r="A638" s="78"/>
      <c r="B638" s="79"/>
      <c r="C638" s="8"/>
      <c r="D638" s="8"/>
    </row>
    <row r="639" spans="1:4" ht="15.75" customHeight="1">
      <c r="A639" s="78"/>
      <c r="B639" s="79"/>
      <c r="C639" s="8"/>
      <c r="D639" s="8"/>
    </row>
    <row r="640" spans="1:4" ht="15.75" customHeight="1">
      <c r="A640" s="78"/>
      <c r="B640" s="79"/>
      <c r="C640" s="8"/>
      <c r="D640" s="8"/>
    </row>
    <row r="641" spans="1:4" ht="15.75" customHeight="1">
      <c r="A641" s="78"/>
      <c r="B641" s="79"/>
      <c r="C641" s="8"/>
      <c r="D641" s="8"/>
    </row>
    <row r="642" spans="1:4" ht="15.75" customHeight="1">
      <c r="A642" s="78"/>
      <c r="B642" s="79"/>
      <c r="C642" s="8"/>
      <c r="D642" s="8"/>
    </row>
    <row r="643" spans="1:4" ht="15.75" customHeight="1">
      <c r="A643" s="78"/>
      <c r="B643" s="79"/>
      <c r="C643" s="8"/>
      <c r="D643" s="8"/>
    </row>
    <row r="644" spans="1:4" ht="15.75" customHeight="1">
      <c r="A644" s="78"/>
      <c r="B644" s="79"/>
      <c r="C644" s="8"/>
      <c r="D644" s="8"/>
    </row>
    <row r="645" spans="1:4" ht="15.75" customHeight="1">
      <c r="A645" s="78"/>
      <c r="B645" s="79"/>
      <c r="C645" s="8"/>
      <c r="D645" s="8"/>
    </row>
    <row r="646" spans="1:4" ht="15.75" customHeight="1">
      <c r="A646" s="78"/>
      <c r="B646" s="79"/>
      <c r="C646" s="8"/>
      <c r="D646" s="8"/>
    </row>
    <row r="647" spans="1:4" ht="15.75" customHeight="1">
      <c r="A647" s="78"/>
      <c r="B647" s="79"/>
      <c r="C647" s="8"/>
      <c r="D647" s="8"/>
    </row>
    <row r="648" spans="1:4" ht="15.75" customHeight="1">
      <c r="A648" s="78"/>
      <c r="B648" s="79"/>
      <c r="C648" s="8"/>
      <c r="D648" s="8"/>
    </row>
    <row r="649" spans="1:4" ht="15.75" customHeight="1">
      <c r="A649" s="78"/>
      <c r="B649" s="79"/>
      <c r="C649" s="8"/>
      <c r="D649" s="8"/>
    </row>
    <row r="650" spans="1:4" ht="15.75" customHeight="1">
      <c r="A650" s="78"/>
      <c r="B650" s="79"/>
      <c r="C650" s="8"/>
      <c r="D650" s="8"/>
    </row>
    <row r="651" spans="1:4" ht="15.75" customHeight="1">
      <c r="A651" s="78"/>
      <c r="B651" s="79"/>
      <c r="C651" s="8"/>
      <c r="D651" s="8"/>
    </row>
    <row r="652" spans="1:4" ht="15.75" customHeight="1">
      <c r="A652" s="78"/>
      <c r="B652" s="79"/>
      <c r="C652" s="8"/>
      <c r="D652" s="8"/>
    </row>
    <row r="653" spans="1:4" ht="15.75" customHeight="1">
      <c r="A653" s="78"/>
      <c r="B653" s="79"/>
      <c r="C653" s="8"/>
      <c r="D653" s="8"/>
    </row>
    <row r="654" spans="1:4" ht="15.75" customHeight="1">
      <c r="A654" s="78"/>
      <c r="B654" s="79"/>
      <c r="C654" s="8"/>
      <c r="D654" s="8"/>
    </row>
    <row r="655" spans="1:4" ht="15.75" customHeight="1">
      <c r="A655" s="78"/>
      <c r="B655" s="79"/>
      <c r="C655" s="8"/>
      <c r="D655" s="8"/>
    </row>
    <row r="656" spans="1:4" ht="15.75" customHeight="1">
      <c r="A656" s="78"/>
      <c r="B656" s="79"/>
      <c r="C656" s="8"/>
      <c r="D656" s="8"/>
    </row>
    <row r="657" spans="1:4" ht="15.75" customHeight="1">
      <c r="A657" s="78"/>
      <c r="B657" s="79"/>
      <c r="C657" s="8"/>
      <c r="D657" s="8"/>
    </row>
    <row r="658" spans="1:4" ht="15.75" customHeight="1">
      <c r="A658" s="78"/>
      <c r="B658" s="79"/>
      <c r="C658" s="8"/>
      <c r="D658" s="8"/>
    </row>
    <row r="659" spans="1:4" ht="15.75" customHeight="1">
      <c r="A659" s="78"/>
      <c r="B659" s="79"/>
      <c r="C659" s="8"/>
      <c r="D659" s="8"/>
    </row>
    <row r="660" spans="1:4" ht="15.75" customHeight="1">
      <c r="A660" s="78"/>
      <c r="B660" s="79"/>
      <c r="C660" s="8"/>
      <c r="D660" s="8"/>
    </row>
    <row r="661" spans="1:4" ht="15.75" customHeight="1">
      <c r="A661" s="78"/>
      <c r="B661" s="79"/>
      <c r="C661" s="8"/>
      <c r="D661" s="8"/>
    </row>
    <row r="662" spans="1:4" ht="15.75" customHeight="1">
      <c r="A662" s="78"/>
      <c r="B662" s="79"/>
      <c r="C662" s="8"/>
      <c r="D662" s="8"/>
    </row>
    <row r="663" spans="1:4" ht="15.75" customHeight="1">
      <c r="A663" s="78"/>
      <c r="B663" s="79"/>
      <c r="C663" s="8"/>
      <c r="D663" s="8"/>
    </row>
    <row r="664" spans="1:4" ht="15.75" customHeight="1">
      <c r="A664" s="78"/>
      <c r="B664" s="79"/>
      <c r="C664" s="8"/>
      <c r="D664" s="8"/>
    </row>
    <row r="665" spans="1:4" ht="15.75" customHeight="1">
      <c r="A665" s="78"/>
      <c r="B665" s="79"/>
      <c r="C665" s="8"/>
      <c r="D665" s="8"/>
    </row>
    <row r="666" spans="1:4" ht="15.75" customHeight="1">
      <c r="A666" s="78"/>
      <c r="B666" s="79"/>
      <c r="C666" s="8"/>
      <c r="D666" s="8"/>
    </row>
    <row r="667" spans="1:4" ht="15.75" customHeight="1">
      <c r="A667" s="78"/>
      <c r="B667" s="79"/>
      <c r="C667" s="8"/>
      <c r="D667" s="8"/>
    </row>
    <row r="668" spans="1:4" ht="15.75" customHeight="1">
      <c r="A668" s="78"/>
      <c r="B668" s="79"/>
      <c r="C668" s="8"/>
      <c r="D668" s="8"/>
    </row>
    <row r="669" spans="1:4" ht="15.75" customHeight="1">
      <c r="A669" s="78"/>
      <c r="B669" s="79"/>
      <c r="C669" s="8"/>
      <c r="D669" s="8"/>
    </row>
    <row r="670" spans="1:4" ht="15.75" customHeight="1">
      <c r="A670" s="78"/>
      <c r="B670" s="79"/>
      <c r="C670" s="8"/>
      <c r="D670" s="8"/>
    </row>
    <row r="671" spans="1:4" ht="15.75" customHeight="1">
      <c r="A671" s="78"/>
      <c r="B671" s="79"/>
      <c r="C671" s="8"/>
      <c r="D671" s="8"/>
    </row>
    <row r="672" spans="1:4" ht="15.75" customHeight="1">
      <c r="A672" s="78"/>
      <c r="B672" s="79"/>
      <c r="C672" s="8"/>
      <c r="D672" s="8"/>
    </row>
    <row r="673" spans="1:4" ht="15.75" customHeight="1">
      <c r="A673" s="78"/>
      <c r="B673" s="79"/>
      <c r="C673" s="8"/>
      <c r="D673" s="8"/>
    </row>
    <row r="674" spans="1:4" ht="15.75" customHeight="1">
      <c r="A674" s="78"/>
      <c r="B674" s="79"/>
      <c r="C674" s="8"/>
      <c r="D674" s="8"/>
    </row>
    <row r="675" spans="1:4" ht="15.75" customHeight="1">
      <c r="A675" s="78"/>
      <c r="B675" s="79"/>
      <c r="C675" s="8"/>
      <c r="D675" s="8"/>
    </row>
    <row r="676" spans="1:4" ht="15.75" customHeight="1">
      <c r="A676" s="78"/>
      <c r="B676" s="79"/>
      <c r="C676" s="8"/>
      <c r="D676" s="8"/>
    </row>
    <row r="677" spans="1:4" ht="15.75" customHeight="1">
      <c r="A677" s="78"/>
      <c r="B677" s="79"/>
      <c r="C677" s="8"/>
      <c r="D677" s="8"/>
    </row>
    <row r="678" spans="1:4" ht="15.75" customHeight="1">
      <c r="A678" s="78"/>
      <c r="B678" s="79"/>
      <c r="C678" s="8"/>
      <c r="D678" s="8"/>
    </row>
    <row r="679" spans="1:4" ht="15.75" customHeight="1">
      <c r="A679" s="78"/>
      <c r="B679" s="79"/>
      <c r="C679" s="8"/>
      <c r="D679" s="8"/>
    </row>
    <row r="680" spans="1:4" ht="15.75" customHeight="1">
      <c r="A680" s="78"/>
      <c r="B680" s="79"/>
      <c r="C680" s="8"/>
      <c r="D680" s="8"/>
    </row>
    <row r="681" spans="1:4" ht="15.75" customHeight="1">
      <c r="A681" s="78"/>
      <c r="B681" s="79"/>
      <c r="C681" s="8"/>
      <c r="D681" s="8"/>
    </row>
    <row r="682" spans="1:4" ht="15.75" customHeight="1">
      <c r="A682" s="78"/>
      <c r="B682" s="79"/>
      <c r="C682" s="8"/>
      <c r="D682" s="8"/>
    </row>
    <row r="683" spans="1:4" ht="15.75" customHeight="1">
      <c r="A683" s="78"/>
      <c r="B683" s="79"/>
      <c r="C683" s="8"/>
      <c r="D683" s="8"/>
    </row>
    <row r="684" spans="1:4" ht="15.75" customHeight="1">
      <c r="A684" s="78"/>
      <c r="B684" s="79"/>
      <c r="C684" s="8"/>
      <c r="D684" s="8"/>
    </row>
    <row r="685" spans="1:4" ht="15.75" customHeight="1">
      <c r="A685" s="78"/>
      <c r="B685" s="79"/>
      <c r="C685" s="8"/>
      <c r="D685" s="8"/>
    </row>
    <row r="686" spans="1:4" ht="15.75" customHeight="1">
      <c r="A686" s="78"/>
      <c r="B686" s="79"/>
      <c r="C686" s="8"/>
      <c r="D686" s="8"/>
    </row>
    <row r="687" spans="1:4" ht="15.75" customHeight="1">
      <c r="A687" s="78"/>
      <c r="B687" s="79"/>
      <c r="C687" s="8"/>
      <c r="D687" s="8"/>
    </row>
    <row r="688" spans="1:4" ht="15.75" customHeight="1">
      <c r="A688" s="78"/>
      <c r="B688" s="79"/>
      <c r="C688" s="8"/>
      <c r="D688" s="8"/>
    </row>
    <row r="689" spans="1:4" ht="15.75" customHeight="1">
      <c r="A689" s="78"/>
      <c r="B689" s="79"/>
      <c r="C689" s="8"/>
      <c r="D689" s="8"/>
    </row>
    <row r="690" spans="1:4" ht="15.75" customHeight="1">
      <c r="A690" s="78"/>
      <c r="B690" s="79"/>
      <c r="C690" s="8"/>
      <c r="D690" s="8"/>
    </row>
    <row r="691" spans="1:4" ht="15.75" customHeight="1">
      <c r="A691" s="78"/>
      <c r="B691" s="79"/>
      <c r="C691" s="8"/>
      <c r="D691" s="8"/>
    </row>
    <row r="692" spans="1:4" ht="15.75" customHeight="1">
      <c r="A692" s="78"/>
      <c r="B692" s="79"/>
      <c r="C692" s="8"/>
      <c r="D692" s="8"/>
    </row>
    <row r="693" spans="1:4" ht="15.75" customHeight="1">
      <c r="A693" s="78"/>
      <c r="B693" s="79"/>
      <c r="C693" s="8"/>
      <c r="D693" s="8"/>
    </row>
    <row r="694" spans="1:4" ht="15.75" customHeight="1">
      <c r="A694" s="78"/>
      <c r="B694" s="79"/>
      <c r="C694" s="8"/>
      <c r="D694" s="8"/>
    </row>
    <row r="695" spans="1:4" ht="15.75" customHeight="1">
      <c r="A695" s="78"/>
      <c r="B695" s="79"/>
      <c r="C695" s="8"/>
      <c r="D695" s="8"/>
    </row>
    <row r="696" spans="1:4" ht="15.75" customHeight="1">
      <c r="A696" s="78"/>
      <c r="B696" s="79"/>
      <c r="C696" s="8"/>
      <c r="D696" s="8"/>
    </row>
    <row r="697" spans="1:4" ht="15.75" customHeight="1">
      <c r="A697" s="78"/>
      <c r="B697" s="79"/>
      <c r="C697" s="8"/>
      <c r="D697" s="8"/>
    </row>
    <row r="698" spans="1:4" ht="15.75" customHeight="1">
      <c r="A698" s="78"/>
      <c r="B698" s="79"/>
      <c r="C698" s="8"/>
      <c r="D698" s="8"/>
    </row>
    <row r="699" spans="1:4" ht="15.75" customHeight="1">
      <c r="A699" s="78"/>
      <c r="B699" s="79"/>
      <c r="C699" s="8"/>
      <c r="D699" s="8"/>
    </row>
    <row r="700" spans="1:4" ht="15.75" customHeight="1">
      <c r="A700" s="78"/>
      <c r="B700" s="79"/>
      <c r="C700" s="8"/>
      <c r="D700" s="8"/>
    </row>
    <row r="701" spans="1:4" ht="15.75" customHeight="1">
      <c r="A701" s="78"/>
      <c r="B701" s="79"/>
      <c r="C701" s="8"/>
      <c r="D701" s="8"/>
    </row>
    <row r="702" spans="1:4" ht="15.75" customHeight="1">
      <c r="A702" s="78"/>
      <c r="B702" s="79"/>
      <c r="C702" s="8"/>
      <c r="D702" s="8"/>
    </row>
    <row r="703" spans="1:4" ht="15.75" customHeight="1">
      <c r="A703" s="78"/>
      <c r="B703" s="79"/>
      <c r="C703" s="8"/>
      <c r="D703" s="8"/>
    </row>
    <row r="704" spans="1:4" ht="15.75" customHeight="1">
      <c r="A704" s="78"/>
      <c r="B704" s="79"/>
      <c r="C704" s="8"/>
      <c r="D704" s="8"/>
    </row>
    <row r="705" spans="1:4" ht="15.75" customHeight="1">
      <c r="A705" s="78"/>
      <c r="B705" s="79"/>
      <c r="C705" s="8"/>
      <c r="D705" s="8"/>
    </row>
    <row r="706" spans="1:4" ht="15.75" customHeight="1">
      <c r="A706" s="78"/>
      <c r="B706" s="79"/>
      <c r="C706" s="8"/>
      <c r="D706" s="8"/>
    </row>
    <row r="707" spans="1:4" ht="15.75" customHeight="1">
      <c r="A707" s="78"/>
      <c r="B707" s="79"/>
      <c r="C707" s="8"/>
      <c r="D707" s="8"/>
    </row>
    <row r="708" spans="1:4" ht="15.75" customHeight="1">
      <c r="A708" s="78"/>
      <c r="B708" s="79"/>
      <c r="C708" s="8"/>
      <c r="D708" s="8"/>
    </row>
    <row r="709" spans="1:4" ht="15.75" customHeight="1">
      <c r="A709" s="78"/>
      <c r="B709" s="79"/>
      <c r="C709" s="8"/>
      <c r="D709" s="8"/>
    </row>
    <row r="710" spans="1:4" ht="15.75" customHeight="1">
      <c r="A710" s="78"/>
      <c r="B710" s="79"/>
      <c r="C710" s="8"/>
      <c r="D710" s="8"/>
    </row>
    <row r="711" spans="1:4" ht="15.75" customHeight="1">
      <c r="A711" s="78"/>
      <c r="B711" s="79"/>
      <c r="C711" s="8"/>
      <c r="D711" s="8"/>
    </row>
    <row r="712" spans="1:4" ht="15.75" customHeight="1">
      <c r="A712" s="78"/>
      <c r="B712" s="79"/>
      <c r="C712" s="8"/>
      <c r="D712" s="8"/>
    </row>
    <row r="713" spans="1:4" ht="15.75" customHeight="1">
      <c r="A713" s="78"/>
      <c r="B713" s="79"/>
      <c r="C713" s="8"/>
      <c r="D713" s="8"/>
    </row>
    <row r="714" spans="1:4" ht="15.75" customHeight="1">
      <c r="A714" s="78"/>
      <c r="B714" s="79"/>
      <c r="C714" s="8"/>
      <c r="D714" s="8"/>
    </row>
    <row r="715" spans="1:4" ht="15.75" customHeight="1">
      <c r="A715" s="78"/>
      <c r="B715" s="79"/>
      <c r="C715" s="8"/>
      <c r="D715" s="8"/>
    </row>
    <row r="716" spans="1:4" ht="15.75" customHeight="1">
      <c r="A716" s="78"/>
      <c r="B716" s="79"/>
      <c r="C716" s="8"/>
      <c r="D716" s="8"/>
    </row>
    <row r="717" spans="1:4" ht="15.75" customHeight="1">
      <c r="A717" s="78"/>
      <c r="B717" s="79"/>
      <c r="C717" s="8"/>
      <c r="D717" s="8"/>
    </row>
    <row r="718" spans="1:4" ht="15.75" customHeight="1">
      <c r="A718" s="78"/>
      <c r="B718" s="79"/>
      <c r="C718" s="8"/>
      <c r="D718" s="8"/>
    </row>
    <row r="719" spans="1:4" ht="15.75" customHeight="1">
      <c r="A719" s="78"/>
      <c r="B719" s="79"/>
      <c r="C719" s="8"/>
      <c r="D719" s="8"/>
    </row>
    <row r="720" spans="1:4" ht="15.75" customHeight="1">
      <c r="A720" s="78"/>
      <c r="B720" s="79"/>
      <c r="C720" s="8"/>
      <c r="D720" s="8"/>
    </row>
    <row r="721" spans="1:4" ht="15.75" customHeight="1">
      <c r="A721" s="78"/>
      <c r="B721" s="79"/>
      <c r="C721" s="8"/>
      <c r="D721" s="8"/>
    </row>
    <row r="722" spans="1:4" ht="15.75" customHeight="1">
      <c r="A722" s="78"/>
      <c r="B722" s="79"/>
      <c r="C722" s="8"/>
      <c r="D722" s="8"/>
    </row>
    <row r="723" spans="1:4" ht="15.75" customHeight="1">
      <c r="A723" s="78"/>
      <c r="B723" s="79"/>
      <c r="C723" s="8"/>
      <c r="D723" s="8"/>
    </row>
    <row r="724" spans="1:4" ht="15.75" customHeight="1">
      <c r="A724" s="78"/>
      <c r="B724" s="79"/>
      <c r="C724" s="8"/>
      <c r="D724" s="8"/>
    </row>
    <row r="725" spans="1:4" ht="15.75" customHeight="1">
      <c r="A725" s="78"/>
      <c r="B725" s="79"/>
      <c r="C725" s="8"/>
      <c r="D725" s="8"/>
    </row>
    <row r="726" spans="1:4" ht="15.75" customHeight="1">
      <c r="A726" s="78"/>
      <c r="B726" s="79"/>
      <c r="C726" s="8"/>
      <c r="D726" s="8"/>
    </row>
    <row r="727" spans="1:4" ht="15.75" customHeight="1">
      <c r="A727" s="78"/>
      <c r="B727" s="79"/>
      <c r="C727" s="8"/>
      <c r="D727" s="8"/>
    </row>
    <row r="728" spans="1:4" ht="15.75" customHeight="1">
      <c r="A728" s="78"/>
      <c r="B728" s="79"/>
      <c r="C728" s="8"/>
      <c r="D728" s="8"/>
    </row>
    <row r="729" spans="1:4" ht="15.75" customHeight="1">
      <c r="A729" s="78"/>
      <c r="B729" s="79"/>
      <c r="C729" s="8"/>
      <c r="D729" s="8"/>
    </row>
    <row r="730" spans="1:4" ht="15.75" customHeight="1">
      <c r="A730" s="78"/>
      <c r="B730" s="79"/>
      <c r="C730" s="8"/>
      <c r="D730" s="8"/>
    </row>
    <row r="731" spans="1:4" ht="15.75" customHeight="1">
      <c r="A731" s="78"/>
      <c r="B731" s="79"/>
      <c r="C731" s="8"/>
      <c r="D731" s="8"/>
    </row>
    <row r="732" spans="1:4" ht="15.75" customHeight="1">
      <c r="A732" s="78"/>
      <c r="B732" s="79"/>
      <c r="C732" s="8"/>
      <c r="D732" s="8"/>
    </row>
    <row r="733" spans="1:4" ht="15.75" customHeight="1">
      <c r="A733" s="78"/>
      <c r="B733" s="79"/>
      <c r="C733" s="8"/>
      <c r="D733" s="8"/>
    </row>
    <row r="734" spans="1:4" ht="15.75" customHeight="1">
      <c r="A734" s="78"/>
      <c r="B734" s="79"/>
      <c r="C734" s="8"/>
      <c r="D734" s="8"/>
    </row>
    <row r="735" spans="1:4" ht="15.75" customHeight="1">
      <c r="A735" s="78"/>
      <c r="B735" s="79"/>
      <c r="C735" s="8"/>
      <c r="D735" s="8"/>
    </row>
    <row r="736" spans="1:4" ht="15.75" customHeight="1">
      <c r="A736" s="78"/>
      <c r="B736" s="79"/>
      <c r="C736" s="8"/>
      <c r="D736" s="8"/>
    </row>
    <row r="737" spans="1:4" ht="15.75" customHeight="1">
      <c r="A737" s="78"/>
      <c r="B737" s="79"/>
      <c r="C737" s="8"/>
      <c r="D737" s="8"/>
    </row>
    <row r="738" spans="1:4" ht="15.75" customHeight="1">
      <c r="A738" s="78"/>
      <c r="B738" s="79"/>
      <c r="C738" s="8"/>
      <c r="D738" s="8"/>
    </row>
    <row r="739" spans="1:4" ht="15.75" customHeight="1">
      <c r="A739" s="78"/>
      <c r="B739" s="79"/>
      <c r="C739" s="8"/>
      <c r="D739" s="8"/>
    </row>
    <row r="740" spans="1:4" ht="15.75" customHeight="1">
      <c r="A740" s="78"/>
      <c r="B740" s="79"/>
      <c r="C740" s="8"/>
      <c r="D740" s="8"/>
    </row>
    <row r="741" spans="1:4" ht="15.75" customHeight="1">
      <c r="A741" s="78"/>
      <c r="B741" s="79"/>
      <c r="C741" s="8"/>
      <c r="D741" s="8"/>
    </row>
    <row r="742" spans="1:4" ht="15.75" customHeight="1">
      <c r="A742" s="78"/>
      <c r="B742" s="79"/>
      <c r="C742" s="8"/>
      <c r="D742" s="8"/>
    </row>
    <row r="743" spans="1:4" ht="15.75" customHeight="1">
      <c r="A743" s="78"/>
      <c r="B743" s="79"/>
      <c r="C743" s="8"/>
      <c r="D743" s="8"/>
    </row>
    <row r="744" spans="1:4" ht="15.75" customHeight="1">
      <c r="A744" s="78"/>
      <c r="B744" s="79"/>
      <c r="C744" s="8"/>
      <c r="D744" s="8"/>
    </row>
    <row r="745" spans="1:4" ht="15.75" customHeight="1">
      <c r="A745" s="78"/>
      <c r="B745" s="79"/>
      <c r="C745" s="8"/>
      <c r="D745" s="8"/>
    </row>
    <row r="746" spans="1:4" ht="15.75" customHeight="1">
      <c r="A746" s="78"/>
      <c r="B746" s="79"/>
      <c r="C746" s="8"/>
      <c r="D746" s="8"/>
    </row>
    <row r="747" spans="1:4" ht="15.75" customHeight="1">
      <c r="A747" s="78"/>
      <c r="B747" s="79"/>
      <c r="C747" s="8"/>
      <c r="D747" s="8"/>
    </row>
    <row r="748" spans="1:4" ht="15.75" customHeight="1">
      <c r="A748" s="78"/>
      <c r="B748" s="79"/>
      <c r="C748" s="8"/>
      <c r="D748" s="8"/>
    </row>
    <row r="749" spans="1:4" ht="15.75" customHeight="1">
      <c r="A749" s="78"/>
      <c r="B749" s="79"/>
      <c r="C749" s="8"/>
      <c r="D749" s="8"/>
    </row>
    <row r="750" spans="1:4" ht="15.75" customHeight="1">
      <c r="A750" s="78"/>
      <c r="B750" s="79"/>
      <c r="C750" s="8"/>
      <c r="D750" s="8"/>
    </row>
    <row r="751" spans="1:4" ht="15.75" customHeight="1">
      <c r="A751" s="78"/>
      <c r="B751" s="79"/>
      <c r="C751" s="8"/>
      <c r="D751" s="8"/>
    </row>
    <row r="752" spans="1:4" ht="15.75" customHeight="1">
      <c r="A752" s="78"/>
      <c r="B752" s="79"/>
      <c r="C752" s="8"/>
      <c r="D752" s="8"/>
    </row>
    <row r="753" spans="1:4" ht="15.75" customHeight="1">
      <c r="A753" s="78"/>
      <c r="B753" s="79"/>
      <c r="C753" s="8"/>
      <c r="D753" s="8"/>
    </row>
    <row r="754" spans="1:4" ht="15.75" customHeight="1">
      <c r="A754" s="78"/>
      <c r="B754" s="79"/>
      <c r="C754" s="8"/>
      <c r="D754" s="8"/>
    </row>
    <row r="755" spans="1:4" ht="15.75" customHeight="1">
      <c r="A755" s="78"/>
      <c r="B755" s="79"/>
      <c r="C755" s="8"/>
      <c r="D755" s="8"/>
    </row>
    <row r="756" spans="1:4" ht="15.75" customHeight="1">
      <c r="A756" s="78"/>
      <c r="B756" s="79"/>
      <c r="C756" s="8"/>
      <c r="D756" s="8"/>
    </row>
    <row r="757" spans="1:4" ht="15.75" customHeight="1">
      <c r="A757" s="78"/>
      <c r="B757" s="79"/>
      <c r="C757" s="8"/>
      <c r="D757" s="8"/>
    </row>
    <row r="758" spans="1:4" ht="15.75" customHeight="1">
      <c r="A758" s="78"/>
      <c r="B758" s="79"/>
      <c r="C758" s="8"/>
      <c r="D758" s="8"/>
    </row>
    <row r="759" spans="1:4" ht="15.75" customHeight="1">
      <c r="A759" s="78"/>
      <c r="B759" s="79"/>
      <c r="C759" s="8"/>
      <c r="D759" s="8"/>
    </row>
    <row r="760" spans="1:4" ht="15.75" customHeight="1">
      <c r="A760" s="78"/>
      <c r="B760" s="79"/>
      <c r="C760" s="8"/>
      <c r="D760" s="8"/>
    </row>
    <row r="761" spans="1:4" ht="15.75" customHeight="1">
      <c r="A761" s="78"/>
      <c r="B761" s="79"/>
      <c r="C761" s="8"/>
      <c r="D761" s="8"/>
    </row>
    <row r="762" spans="1:4" ht="15.75" customHeight="1">
      <c r="A762" s="78"/>
      <c r="B762" s="79"/>
      <c r="C762" s="8"/>
      <c r="D762" s="8"/>
    </row>
    <row r="763" spans="1:4" ht="15.75" customHeight="1">
      <c r="A763" s="78"/>
      <c r="B763" s="79"/>
      <c r="C763" s="8"/>
      <c r="D763" s="8"/>
    </row>
    <row r="764" spans="1:4" ht="15.75" customHeight="1">
      <c r="A764" s="78"/>
      <c r="B764" s="79"/>
      <c r="C764" s="8"/>
      <c r="D764" s="8"/>
    </row>
    <row r="765" spans="1:4" ht="15.75" customHeight="1">
      <c r="A765" s="78"/>
      <c r="B765" s="79"/>
      <c r="C765" s="8"/>
      <c r="D765" s="8"/>
    </row>
    <row r="766" spans="1:4" ht="15.75" customHeight="1">
      <c r="A766" s="78"/>
      <c r="B766" s="79"/>
      <c r="C766" s="8"/>
      <c r="D766" s="8"/>
    </row>
    <row r="767" spans="1:4" ht="15.75" customHeight="1">
      <c r="A767" s="78"/>
      <c r="B767" s="79"/>
      <c r="C767" s="8"/>
      <c r="D767" s="8"/>
    </row>
    <row r="768" spans="1:4" ht="15.75" customHeight="1">
      <c r="A768" s="78"/>
      <c r="B768" s="79"/>
      <c r="C768" s="8"/>
      <c r="D768" s="8"/>
    </row>
    <row r="769" spans="1:4" ht="15.75" customHeight="1">
      <c r="A769" s="78"/>
      <c r="B769" s="79"/>
      <c r="C769" s="8"/>
      <c r="D769" s="8"/>
    </row>
    <row r="770" spans="1:4" ht="15.75" customHeight="1">
      <c r="A770" s="78"/>
      <c r="B770" s="79"/>
      <c r="C770" s="8"/>
      <c r="D770" s="8"/>
    </row>
    <row r="771" spans="1:4" ht="15.75" customHeight="1">
      <c r="A771" s="78"/>
      <c r="B771" s="79"/>
      <c r="C771" s="8"/>
      <c r="D771" s="8"/>
    </row>
    <row r="772" spans="1:4" ht="15.75" customHeight="1">
      <c r="A772" s="78"/>
      <c r="B772" s="79"/>
      <c r="C772" s="8"/>
      <c r="D772" s="8"/>
    </row>
    <row r="773" spans="1:4" ht="15.75" customHeight="1">
      <c r="A773" s="78"/>
      <c r="B773" s="79"/>
      <c r="C773" s="8"/>
      <c r="D773" s="8"/>
    </row>
    <row r="774" spans="1:4" ht="15.75" customHeight="1">
      <c r="A774" s="78"/>
      <c r="B774" s="79"/>
      <c r="C774" s="8"/>
      <c r="D774" s="8"/>
    </row>
    <row r="775" spans="1:4" ht="15.75" customHeight="1">
      <c r="A775" s="78"/>
      <c r="B775" s="79"/>
      <c r="C775" s="8"/>
      <c r="D775" s="8"/>
    </row>
    <row r="776" spans="1:4" ht="15.75" customHeight="1">
      <c r="A776" s="78"/>
      <c r="B776" s="79"/>
      <c r="C776" s="8"/>
      <c r="D776" s="8"/>
    </row>
    <row r="777" spans="1:4" ht="15.75" customHeight="1">
      <c r="A777" s="78"/>
      <c r="B777" s="79"/>
      <c r="C777" s="8"/>
      <c r="D777" s="8"/>
    </row>
    <row r="778" spans="1:4" ht="15.75" customHeight="1">
      <c r="A778" s="78"/>
      <c r="B778" s="79"/>
      <c r="C778" s="8"/>
      <c r="D778" s="8"/>
    </row>
    <row r="779" spans="1:4" ht="15.75" customHeight="1">
      <c r="A779" s="78"/>
      <c r="B779" s="79"/>
      <c r="C779" s="8"/>
      <c r="D779" s="8"/>
    </row>
    <row r="780" spans="1:4" ht="15.75" customHeight="1">
      <c r="A780" s="78"/>
      <c r="B780" s="79"/>
      <c r="C780" s="8"/>
      <c r="D780" s="8"/>
    </row>
    <row r="781" spans="1:4" ht="15.75" customHeight="1">
      <c r="A781" s="78"/>
      <c r="B781" s="79"/>
      <c r="C781" s="8"/>
      <c r="D781" s="8"/>
    </row>
    <row r="782" spans="1:4" ht="15.75" customHeight="1">
      <c r="A782" s="78"/>
      <c r="B782" s="79"/>
      <c r="C782" s="8"/>
      <c r="D782" s="8"/>
    </row>
    <row r="783" spans="1:4" ht="15.75" customHeight="1">
      <c r="A783" s="78"/>
      <c r="B783" s="79"/>
      <c r="C783" s="8"/>
      <c r="D783" s="8"/>
    </row>
    <row r="784" spans="1:4" ht="15.75" customHeight="1">
      <c r="A784" s="78"/>
      <c r="B784" s="79"/>
      <c r="C784" s="8"/>
      <c r="D784" s="8"/>
    </row>
    <row r="785" spans="1:4" ht="15.75" customHeight="1">
      <c r="A785" s="78"/>
      <c r="B785" s="79"/>
      <c r="C785" s="8"/>
      <c r="D785" s="8"/>
    </row>
    <row r="786" spans="1:4" ht="15.75" customHeight="1">
      <c r="A786" s="78"/>
      <c r="B786" s="79"/>
      <c r="C786" s="8"/>
      <c r="D786" s="8"/>
    </row>
    <row r="787" spans="1:4" ht="15.75" customHeight="1">
      <c r="A787" s="78"/>
      <c r="B787" s="79"/>
      <c r="C787" s="8"/>
      <c r="D787" s="8"/>
    </row>
    <row r="788" spans="1:4" ht="15.75" customHeight="1">
      <c r="A788" s="78"/>
      <c r="B788" s="79"/>
      <c r="C788" s="8"/>
      <c r="D788" s="8"/>
    </row>
    <row r="789" spans="1:4" ht="15.75" customHeight="1">
      <c r="A789" s="78"/>
      <c r="B789" s="79"/>
      <c r="C789" s="8"/>
      <c r="D789" s="8"/>
    </row>
    <row r="790" spans="1:4" ht="15.75" customHeight="1">
      <c r="A790" s="78"/>
      <c r="B790" s="79"/>
      <c r="C790" s="8"/>
      <c r="D790" s="8"/>
    </row>
    <row r="791" spans="1:4" ht="15.75" customHeight="1">
      <c r="A791" s="78"/>
      <c r="B791" s="79"/>
      <c r="C791" s="8"/>
      <c r="D791" s="8"/>
    </row>
    <row r="792" spans="1:4" ht="15.75" customHeight="1">
      <c r="A792" s="78"/>
      <c r="B792" s="79"/>
      <c r="C792" s="8"/>
      <c r="D792" s="8"/>
    </row>
    <row r="793" spans="1:4" ht="15.75" customHeight="1">
      <c r="A793" s="78"/>
      <c r="B793" s="79"/>
      <c r="C793" s="8"/>
      <c r="D793" s="8"/>
    </row>
    <row r="794" spans="1:4" ht="15.75" customHeight="1">
      <c r="A794" s="78"/>
      <c r="B794" s="79"/>
      <c r="C794" s="8"/>
      <c r="D794" s="8"/>
    </row>
    <row r="795" spans="1:4" ht="15.75" customHeight="1">
      <c r="A795" s="78"/>
      <c r="B795" s="79"/>
      <c r="C795" s="8"/>
      <c r="D795" s="8"/>
    </row>
    <row r="796" spans="1:4" ht="15.75" customHeight="1">
      <c r="A796" s="78"/>
      <c r="B796" s="79"/>
      <c r="C796" s="8"/>
      <c r="D796" s="8"/>
    </row>
    <row r="797" spans="1:4" ht="15.75" customHeight="1">
      <c r="A797" s="78"/>
      <c r="B797" s="79"/>
      <c r="C797" s="8"/>
      <c r="D797" s="8"/>
    </row>
    <row r="798" spans="1:4" ht="15.75" customHeight="1">
      <c r="A798" s="78"/>
      <c r="B798" s="79"/>
      <c r="C798" s="8"/>
      <c r="D798" s="8"/>
    </row>
    <row r="799" spans="1:4" ht="15.75" customHeight="1">
      <c r="A799" s="78"/>
      <c r="B799" s="79"/>
      <c r="C799" s="8"/>
      <c r="D799" s="8"/>
    </row>
    <row r="800" spans="1:4" ht="15.75" customHeight="1">
      <c r="A800" s="78"/>
      <c r="B800" s="79"/>
      <c r="C800" s="8"/>
      <c r="D800" s="8"/>
    </row>
    <row r="801" spans="1:4" ht="15.75" customHeight="1">
      <c r="A801" s="78"/>
      <c r="B801" s="79"/>
      <c r="C801" s="8"/>
      <c r="D801" s="8"/>
    </row>
    <row r="802" spans="1:4" ht="15.75" customHeight="1">
      <c r="A802" s="78"/>
      <c r="B802" s="79"/>
      <c r="C802" s="8"/>
      <c r="D802" s="8"/>
    </row>
    <row r="803" spans="1:4" ht="15.75" customHeight="1">
      <c r="A803" s="78"/>
      <c r="B803" s="79"/>
      <c r="C803" s="8"/>
      <c r="D803" s="8"/>
    </row>
    <row r="804" spans="1:4" ht="15.75" customHeight="1">
      <c r="A804" s="78"/>
      <c r="B804" s="79"/>
      <c r="C804" s="8"/>
      <c r="D804" s="8"/>
    </row>
    <row r="805" spans="1:4" ht="15.75" customHeight="1">
      <c r="A805" s="78"/>
      <c r="B805" s="79"/>
      <c r="C805" s="8"/>
      <c r="D805" s="8"/>
    </row>
    <row r="806" spans="1:4" ht="15.75" customHeight="1">
      <c r="A806" s="78"/>
      <c r="B806" s="79"/>
      <c r="C806" s="8"/>
      <c r="D806" s="8"/>
    </row>
    <row r="807" spans="1:4" ht="15.75" customHeight="1">
      <c r="A807" s="78"/>
      <c r="B807" s="79"/>
      <c r="C807" s="8"/>
      <c r="D807" s="8"/>
    </row>
    <row r="808" spans="1:4" ht="15.75" customHeight="1">
      <c r="A808" s="78"/>
      <c r="B808" s="79"/>
      <c r="C808" s="8"/>
      <c r="D808" s="8"/>
    </row>
    <row r="809" spans="1:4" ht="15.75" customHeight="1">
      <c r="A809" s="78"/>
      <c r="B809" s="79"/>
      <c r="C809" s="8"/>
      <c r="D809" s="8"/>
    </row>
    <row r="810" spans="1:4" ht="15.75" customHeight="1">
      <c r="A810" s="78"/>
      <c r="B810" s="79"/>
      <c r="C810" s="8"/>
      <c r="D810" s="8"/>
    </row>
    <row r="811" spans="1:4" ht="15.75" customHeight="1">
      <c r="A811" s="78"/>
      <c r="B811" s="79"/>
      <c r="C811" s="8"/>
      <c r="D811" s="8"/>
    </row>
    <row r="812" spans="1:4" ht="15.75" customHeight="1">
      <c r="A812" s="78"/>
      <c r="B812" s="79"/>
      <c r="C812" s="8"/>
      <c r="D812" s="8"/>
    </row>
    <row r="813" spans="1:4" ht="15.75" customHeight="1">
      <c r="A813" s="78"/>
      <c r="B813" s="79"/>
      <c r="C813" s="8"/>
      <c r="D813" s="8"/>
    </row>
    <row r="814" spans="1:4" ht="15.75" customHeight="1">
      <c r="A814" s="78"/>
      <c r="B814" s="79"/>
      <c r="C814" s="8"/>
      <c r="D814" s="8"/>
    </row>
    <row r="815" spans="1:4" ht="15.75" customHeight="1">
      <c r="A815" s="78"/>
      <c r="B815" s="79"/>
      <c r="C815" s="8"/>
      <c r="D815" s="8"/>
    </row>
    <row r="816" spans="1:4" ht="15.75" customHeight="1">
      <c r="A816" s="78"/>
      <c r="B816" s="79"/>
      <c r="C816" s="8"/>
      <c r="D816" s="8"/>
    </row>
    <row r="817" spans="1:4" ht="15.75" customHeight="1">
      <c r="A817" s="78"/>
      <c r="B817" s="79"/>
      <c r="C817" s="8"/>
      <c r="D817" s="8"/>
    </row>
    <row r="818" spans="1:4" ht="15.75" customHeight="1">
      <c r="A818" s="78"/>
      <c r="B818" s="79"/>
      <c r="C818" s="8"/>
      <c r="D818" s="8"/>
    </row>
    <row r="819" spans="1:4" ht="15.75" customHeight="1">
      <c r="A819" s="78"/>
      <c r="B819" s="79"/>
      <c r="C819" s="8"/>
      <c r="D819" s="8"/>
    </row>
    <row r="820" spans="1:4" ht="15.75" customHeight="1">
      <c r="A820" s="78"/>
      <c r="B820" s="79"/>
      <c r="C820" s="8"/>
      <c r="D820" s="8"/>
    </row>
    <row r="821" spans="1:4" ht="15.75" customHeight="1">
      <c r="A821" s="78"/>
      <c r="B821" s="79"/>
      <c r="C821" s="8"/>
      <c r="D821" s="8"/>
    </row>
    <row r="822" spans="1:4" ht="15.75" customHeight="1">
      <c r="A822" s="78"/>
      <c r="B822" s="79"/>
      <c r="C822" s="8"/>
      <c r="D822" s="8"/>
    </row>
    <row r="823" spans="1:4" ht="15.75" customHeight="1">
      <c r="A823" s="78"/>
      <c r="B823" s="79"/>
      <c r="C823" s="8"/>
      <c r="D823" s="8"/>
    </row>
    <row r="824" spans="1:4" ht="15.75" customHeight="1">
      <c r="A824" s="78"/>
      <c r="B824" s="79"/>
      <c r="C824" s="8"/>
      <c r="D824" s="8"/>
    </row>
    <row r="825" spans="1:4" ht="15.75" customHeight="1">
      <c r="A825" s="78"/>
      <c r="B825" s="79"/>
      <c r="C825" s="8"/>
      <c r="D825" s="8"/>
    </row>
    <row r="826" spans="1:4" ht="15.75" customHeight="1">
      <c r="A826" s="78"/>
      <c r="B826" s="79"/>
      <c r="C826" s="8"/>
      <c r="D826" s="8"/>
    </row>
    <row r="827" spans="1:4" ht="15.75" customHeight="1">
      <c r="A827" s="78"/>
      <c r="B827" s="79"/>
      <c r="C827" s="8"/>
      <c r="D827" s="8"/>
    </row>
    <row r="828" spans="1:4" ht="15.75" customHeight="1">
      <c r="A828" s="78"/>
      <c r="B828" s="79"/>
      <c r="C828" s="8"/>
      <c r="D828" s="8"/>
    </row>
    <row r="829" spans="1:4" ht="15.75" customHeight="1">
      <c r="A829" s="78"/>
      <c r="B829" s="79"/>
      <c r="C829" s="8"/>
      <c r="D829" s="8"/>
    </row>
    <row r="830" spans="1:4" ht="15.75" customHeight="1">
      <c r="A830" s="78"/>
      <c r="B830" s="79"/>
      <c r="C830" s="8"/>
      <c r="D830" s="8"/>
    </row>
    <row r="831" spans="1:4" ht="15.75" customHeight="1">
      <c r="A831" s="78"/>
      <c r="B831" s="79"/>
      <c r="C831" s="8"/>
      <c r="D831" s="8"/>
    </row>
    <row r="832" spans="1:4" ht="15.75" customHeight="1">
      <c r="A832" s="78"/>
      <c r="B832" s="79"/>
      <c r="C832" s="8"/>
      <c r="D832" s="8"/>
    </row>
    <row r="833" spans="1:4" ht="15.75" customHeight="1">
      <c r="A833" s="78"/>
      <c r="B833" s="79"/>
      <c r="C833" s="8"/>
      <c r="D833" s="8"/>
    </row>
    <row r="834" spans="1:4" ht="15.75" customHeight="1">
      <c r="A834" s="78"/>
      <c r="B834" s="79"/>
      <c r="C834" s="8"/>
      <c r="D834" s="8"/>
    </row>
    <row r="835" spans="1:4" ht="15.75" customHeight="1">
      <c r="A835" s="78"/>
      <c r="B835" s="79"/>
      <c r="C835" s="8"/>
      <c r="D835" s="8"/>
    </row>
    <row r="836" spans="1:4" ht="15.75" customHeight="1">
      <c r="A836" s="78"/>
      <c r="B836" s="79"/>
      <c r="C836" s="8"/>
      <c r="D836" s="8"/>
    </row>
    <row r="837" spans="1:4" ht="15.75" customHeight="1">
      <c r="A837" s="78"/>
      <c r="B837" s="79"/>
      <c r="C837" s="8"/>
      <c r="D837" s="8"/>
    </row>
    <row r="838" spans="1:4" ht="15.75" customHeight="1">
      <c r="A838" s="78"/>
      <c r="B838" s="79"/>
      <c r="C838" s="8"/>
      <c r="D838" s="8"/>
    </row>
    <row r="839" spans="1:4" ht="15.75" customHeight="1">
      <c r="A839" s="78"/>
      <c r="B839" s="79"/>
      <c r="C839" s="8"/>
      <c r="D839" s="8"/>
    </row>
    <row r="840" spans="1:4" ht="15.75" customHeight="1">
      <c r="A840" s="78"/>
      <c r="B840" s="79"/>
      <c r="C840" s="8"/>
      <c r="D840" s="8"/>
    </row>
    <row r="841" spans="1:4" ht="15.75" customHeight="1">
      <c r="A841" s="78"/>
      <c r="B841" s="79"/>
      <c r="C841" s="8"/>
      <c r="D841" s="8"/>
    </row>
    <row r="842" spans="1:4" ht="15.75" customHeight="1">
      <c r="A842" s="78"/>
      <c r="B842" s="79"/>
      <c r="C842" s="8"/>
      <c r="D842" s="8"/>
    </row>
    <row r="843" spans="1:4" ht="15.75" customHeight="1">
      <c r="A843" s="78"/>
      <c r="B843" s="79"/>
      <c r="C843" s="8"/>
      <c r="D843" s="8"/>
    </row>
    <row r="844" spans="1:4" ht="15.75" customHeight="1">
      <c r="A844" s="78"/>
      <c r="B844" s="79"/>
      <c r="C844" s="8"/>
      <c r="D844" s="8"/>
    </row>
    <row r="845" spans="1:4" ht="15.75" customHeight="1">
      <c r="A845" s="78"/>
      <c r="B845" s="79"/>
      <c r="C845" s="8"/>
      <c r="D845" s="8"/>
    </row>
    <row r="846" spans="1:4" ht="15.75" customHeight="1">
      <c r="A846" s="78"/>
      <c r="B846" s="79"/>
      <c r="C846" s="8"/>
      <c r="D846" s="8"/>
    </row>
    <row r="847" spans="1:4" ht="15.75" customHeight="1">
      <c r="A847" s="78"/>
      <c r="B847" s="79"/>
      <c r="C847" s="8"/>
      <c r="D847" s="8"/>
    </row>
    <row r="848" spans="1:4" ht="15.75" customHeight="1">
      <c r="A848" s="78"/>
      <c r="B848" s="79"/>
      <c r="C848" s="8"/>
      <c r="D848" s="8"/>
    </row>
    <row r="849" spans="1:4" ht="15.75" customHeight="1">
      <c r="A849" s="78"/>
      <c r="B849" s="79"/>
      <c r="C849" s="8"/>
      <c r="D849" s="8"/>
    </row>
    <row r="850" spans="1:4" ht="15.75" customHeight="1">
      <c r="A850" s="78"/>
      <c r="B850" s="79"/>
      <c r="C850" s="8"/>
      <c r="D850" s="8"/>
    </row>
    <row r="851" spans="1:4" ht="15.75" customHeight="1">
      <c r="A851" s="78"/>
      <c r="B851" s="79"/>
      <c r="C851" s="8"/>
      <c r="D851" s="8"/>
    </row>
    <row r="852" spans="1:4" ht="15.75" customHeight="1">
      <c r="A852" s="78"/>
      <c r="B852" s="79"/>
      <c r="C852" s="8"/>
      <c r="D852" s="8"/>
    </row>
    <row r="853" spans="1:4" ht="15.75" customHeight="1">
      <c r="A853" s="78"/>
      <c r="B853" s="79"/>
      <c r="C853" s="8"/>
      <c r="D853" s="8"/>
    </row>
    <row r="854" spans="1:4" ht="15.75" customHeight="1">
      <c r="A854" s="78"/>
      <c r="B854" s="79"/>
      <c r="C854" s="8"/>
      <c r="D854" s="8"/>
    </row>
    <row r="855" spans="1:4" ht="15.75" customHeight="1">
      <c r="A855" s="78"/>
      <c r="B855" s="79"/>
      <c r="C855" s="8"/>
      <c r="D855" s="8"/>
    </row>
    <row r="856" spans="1:4" ht="15.75" customHeight="1">
      <c r="A856" s="78"/>
      <c r="B856" s="79"/>
      <c r="C856" s="8"/>
      <c r="D856" s="8"/>
    </row>
    <row r="857" spans="1:4" ht="15.75" customHeight="1">
      <c r="A857" s="78"/>
      <c r="B857" s="79"/>
      <c r="C857" s="8"/>
      <c r="D857" s="8"/>
    </row>
    <row r="858" spans="1:4" ht="15.75" customHeight="1">
      <c r="A858" s="78"/>
      <c r="B858" s="79"/>
      <c r="C858" s="8"/>
      <c r="D858" s="8"/>
    </row>
    <row r="859" spans="1:4" ht="15.75" customHeight="1">
      <c r="A859" s="78"/>
      <c r="B859" s="79"/>
      <c r="C859" s="8"/>
      <c r="D859" s="8"/>
    </row>
    <row r="860" spans="1:4" ht="15.75" customHeight="1">
      <c r="A860" s="78"/>
      <c r="B860" s="79"/>
      <c r="C860" s="8"/>
      <c r="D860" s="8"/>
    </row>
    <row r="861" spans="1:4" ht="15.75" customHeight="1">
      <c r="A861" s="78"/>
      <c r="B861" s="79"/>
      <c r="C861" s="8"/>
      <c r="D861" s="8"/>
    </row>
    <row r="862" spans="1:4" ht="15.75" customHeight="1">
      <c r="A862" s="78"/>
      <c r="B862" s="79"/>
      <c r="C862" s="8"/>
      <c r="D862" s="8"/>
    </row>
    <row r="863" spans="1:4" ht="15.75" customHeight="1">
      <c r="A863" s="78"/>
      <c r="B863" s="79"/>
      <c r="C863" s="8"/>
      <c r="D863" s="8"/>
    </row>
    <row r="864" spans="1:4" ht="15.75" customHeight="1">
      <c r="A864" s="78"/>
      <c r="B864" s="79"/>
      <c r="C864" s="8"/>
      <c r="D864" s="8"/>
    </row>
    <row r="865" spans="1:4" ht="15.75" customHeight="1">
      <c r="A865" s="78"/>
      <c r="B865" s="79"/>
      <c r="C865" s="8"/>
      <c r="D865" s="8"/>
    </row>
    <row r="866" spans="1:4" ht="15.75" customHeight="1">
      <c r="A866" s="78"/>
      <c r="B866" s="79"/>
      <c r="C866" s="8"/>
      <c r="D866" s="8"/>
    </row>
    <row r="867" spans="1:4" ht="15.75" customHeight="1">
      <c r="A867" s="78"/>
      <c r="B867" s="79"/>
      <c r="C867" s="8"/>
      <c r="D867" s="8"/>
    </row>
    <row r="868" spans="1:4" ht="15.75" customHeight="1">
      <c r="A868" s="78"/>
      <c r="B868" s="79"/>
      <c r="C868" s="8"/>
      <c r="D868" s="8"/>
    </row>
    <row r="869" spans="1:4" ht="15.75" customHeight="1">
      <c r="A869" s="78"/>
      <c r="B869" s="79"/>
      <c r="C869" s="8"/>
      <c r="D869" s="8"/>
    </row>
    <row r="870" spans="1:4" ht="15.75" customHeight="1">
      <c r="A870" s="78"/>
      <c r="B870" s="79"/>
      <c r="C870" s="8"/>
      <c r="D870" s="8"/>
    </row>
    <row r="871" spans="1:4" ht="15.75" customHeight="1">
      <c r="A871" s="78"/>
      <c r="B871" s="79"/>
      <c r="C871" s="8"/>
      <c r="D871" s="8"/>
    </row>
    <row r="872" spans="1:4" ht="15.75" customHeight="1">
      <c r="A872" s="78"/>
      <c r="B872" s="79"/>
      <c r="C872" s="8"/>
      <c r="D872" s="8"/>
    </row>
    <row r="873" spans="1:4" ht="15.75" customHeight="1">
      <c r="A873" s="78"/>
      <c r="B873" s="79"/>
      <c r="C873" s="8"/>
      <c r="D873" s="8"/>
    </row>
    <row r="874" spans="1:4" ht="15.75" customHeight="1">
      <c r="A874" s="78"/>
      <c r="B874" s="79"/>
      <c r="C874" s="8"/>
      <c r="D874" s="8"/>
    </row>
    <row r="875" spans="1:4" ht="15.75" customHeight="1">
      <c r="A875" s="78"/>
      <c r="B875" s="79"/>
      <c r="C875" s="8"/>
      <c r="D875" s="8"/>
    </row>
    <row r="876" spans="1:4" ht="15.75" customHeight="1">
      <c r="A876" s="78"/>
      <c r="B876" s="79"/>
      <c r="C876" s="8"/>
      <c r="D876" s="8"/>
    </row>
    <row r="877" spans="1:4" ht="15.75" customHeight="1">
      <c r="A877" s="78"/>
      <c r="B877" s="79"/>
      <c r="C877" s="8"/>
      <c r="D877" s="8"/>
    </row>
    <row r="878" spans="1:4" ht="15.75" customHeight="1">
      <c r="A878" s="78"/>
      <c r="B878" s="79"/>
      <c r="C878" s="8"/>
      <c r="D878" s="8"/>
    </row>
    <row r="879" spans="1:4" ht="15.75" customHeight="1">
      <c r="A879" s="78"/>
      <c r="B879" s="79"/>
      <c r="C879" s="8"/>
      <c r="D879" s="8"/>
    </row>
    <row r="880" spans="1:4" ht="15.75" customHeight="1">
      <c r="A880" s="78"/>
      <c r="B880" s="79"/>
      <c r="C880" s="8"/>
      <c r="D880" s="8"/>
    </row>
    <row r="881" spans="1:4" ht="15.75" customHeight="1">
      <c r="A881" s="78"/>
      <c r="B881" s="79"/>
      <c r="C881" s="8"/>
      <c r="D881" s="8"/>
    </row>
    <row r="882" spans="1:4" ht="15.75" customHeight="1">
      <c r="A882" s="78"/>
      <c r="B882" s="79"/>
      <c r="C882" s="8"/>
      <c r="D882" s="8"/>
    </row>
    <row r="883" spans="1:4" ht="15.75" customHeight="1">
      <c r="A883" s="78"/>
      <c r="B883" s="79"/>
      <c r="C883" s="8"/>
      <c r="D883" s="8"/>
    </row>
    <row r="884" spans="1:4" ht="15.75" customHeight="1">
      <c r="A884" s="78"/>
      <c r="B884" s="79"/>
      <c r="C884" s="8"/>
      <c r="D884" s="8"/>
    </row>
    <row r="885" spans="1:4" ht="15.75" customHeight="1">
      <c r="A885" s="78"/>
      <c r="B885" s="79"/>
      <c r="C885" s="8"/>
      <c r="D885" s="8"/>
    </row>
    <row r="886" spans="1:4" ht="15.75" customHeight="1">
      <c r="A886" s="78"/>
      <c r="B886" s="79"/>
      <c r="C886" s="8"/>
      <c r="D886" s="8"/>
    </row>
    <row r="887" spans="1:4" ht="15.75" customHeight="1">
      <c r="A887" s="78"/>
      <c r="B887" s="79"/>
      <c r="C887" s="8"/>
      <c r="D887" s="8"/>
    </row>
    <row r="888" spans="1:4" ht="15.75" customHeight="1">
      <c r="A888" s="78"/>
      <c r="B888" s="79"/>
      <c r="C888" s="8"/>
      <c r="D888" s="8"/>
    </row>
    <row r="889" spans="1:4" ht="15.75" customHeight="1">
      <c r="A889" s="78"/>
      <c r="B889" s="79"/>
      <c r="C889" s="8"/>
      <c r="D889" s="8"/>
    </row>
    <row r="890" spans="1:4" ht="15.75" customHeight="1">
      <c r="A890" s="78"/>
      <c r="B890" s="79"/>
      <c r="C890" s="8"/>
      <c r="D890" s="8"/>
    </row>
    <row r="891" spans="1:4" ht="15.75" customHeight="1">
      <c r="A891" s="78"/>
      <c r="B891" s="79"/>
      <c r="C891" s="8"/>
      <c r="D891" s="8"/>
    </row>
    <row r="892" spans="1:4" ht="15.75" customHeight="1">
      <c r="A892" s="78"/>
      <c r="B892" s="79"/>
      <c r="C892" s="8"/>
      <c r="D892" s="8"/>
    </row>
    <row r="893" spans="1:4" ht="15.75" customHeight="1">
      <c r="A893" s="78"/>
      <c r="B893" s="79"/>
      <c r="C893" s="8"/>
      <c r="D893" s="8"/>
    </row>
    <row r="894" spans="1:4" ht="15.75" customHeight="1">
      <c r="A894" s="78"/>
      <c r="B894" s="79"/>
      <c r="C894" s="8"/>
      <c r="D894" s="8"/>
    </row>
    <row r="895" spans="1:4" ht="15.75" customHeight="1">
      <c r="A895" s="78"/>
      <c r="B895" s="79"/>
      <c r="C895" s="8"/>
      <c r="D895" s="8"/>
    </row>
    <row r="896" spans="1:4" ht="15.75" customHeight="1">
      <c r="A896" s="78"/>
      <c r="B896" s="79"/>
      <c r="C896" s="8"/>
      <c r="D896" s="8"/>
    </row>
    <row r="897" spans="1:4" ht="15.75" customHeight="1">
      <c r="A897" s="78"/>
      <c r="B897" s="79"/>
      <c r="C897" s="8"/>
      <c r="D897" s="8"/>
    </row>
    <row r="898" spans="1:4" ht="15.75" customHeight="1">
      <c r="A898" s="78"/>
      <c r="B898" s="79"/>
      <c r="C898" s="8"/>
      <c r="D898" s="8"/>
    </row>
    <row r="899" spans="1:4" ht="15.75" customHeight="1">
      <c r="A899" s="78"/>
      <c r="B899" s="79"/>
      <c r="C899" s="8"/>
      <c r="D899" s="8"/>
    </row>
    <row r="900" spans="1:4" ht="15.75" customHeight="1">
      <c r="A900" s="78"/>
      <c r="B900" s="79"/>
      <c r="C900" s="8"/>
      <c r="D900" s="8"/>
    </row>
    <row r="901" spans="1:4" ht="15.75" customHeight="1">
      <c r="A901" s="78"/>
      <c r="B901" s="79"/>
      <c r="C901" s="8"/>
      <c r="D901" s="8"/>
    </row>
    <row r="902" spans="1:4" ht="15.75" customHeight="1">
      <c r="A902" s="78"/>
      <c r="B902" s="79"/>
      <c r="C902" s="8"/>
      <c r="D902" s="8"/>
    </row>
    <row r="903" spans="1:4" ht="15.75" customHeight="1">
      <c r="A903" s="78"/>
      <c r="B903" s="79"/>
      <c r="C903" s="8"/>
      <c r="D903" s="8"/>
    </row>
    <row r="904" spans="1:4" ht="15.75" customHeight="1">
      <c r="A904" s="78"/>
      <c r="B904" s="79"/>
      <c r="C904" s="8"/>
      <c r="D904" s="8"/>
    </row>
    <row r="905" spans="1:4" ht="15.75" customHeight="1">
      <c r="A905" s="78"/>
      <c r="B905" s="79"/>
      <c r="C905" s="8"/>
      <c r="D905" s="8"/>
    </row>
    <row r="906" spans="1:4" ht="15.75" customHeight="1">
      <c r="A906" s="78"/>
      <c r="B906" s="79"/>
      <c r="C906" s="8"/>
      <c r="D906" s="8"/>
    </row>
    <row r="907" spans="1:4" ht="15.75" customHeight="1">
      <c r="A907" s="78"/>
      <c r="B907" s="79"/>
      <c r="C907" s="8"/>
      <c r="D907" s="8"/>
    </row>
    <row r="908" spans="1:4" ht="15.75" customHeight="1">
      <c r="A908" s="78"/>
      <c r="B908" s="79"/>
      <c r="C908" s="8"/>
      <c r="D908" s="8"/>
    </row>
    <row r="909" spans="1:4" ht="15.75" customHeight="1">
      <c r="A909" s="78"/>
      <c r="B909" s="79"/>
      <c r="C909" s="8"/>
      <c r="D909" s="8"/>
    </row>
    <row r="910" spans="1:4" ht="15.75" customHeight="1">
      <c r="A910" s="78"/>
      <c r="B910" s="79"/>
      <c r="C910" s="8"/>
      <c r="D910" s="8"/>
    </row>
    <row r="911" spans="1:4" ht="15.75" customHeight="1">
      <c r="A911" s="78"/>
      <c r="B911" s="79"/>
      <c r="C911" s="8"/>
      <c r="D911" s="8"/>
    </row>
    <row r="912" spans="1:4" ht="15.75" customHeight="1">
      <c r="A912" s="78"/>
      <c r="B912" s="79"/>
      <c r="C912" s="8"/>
      <c r="D912" s="8"/>
    </row>
    <row r="913" spans="1:4" ht="15.75" customHeight="1">
      <c r="A913" s="78"/>
      <c r="B913" s="79"/>
      <c r="C913" s="8"/>
      <c r="D913" s="8"/>
    </row>
    <row r="914" spans="1:4" ht="15.75" customHeight="1">
      <c r="A914" s="78"/>
      <c r="B914" s="79"/>
      <c r="C914" s="8"/>
      <c r="D914" s="8"/>
    </row>
    <row r="915" spans="1:4" ht="15.75" customHeight="1">
      <c r="A915" s="78"/>
      <c r="B915" s="79"/>
      <c r="C915" s="8"/>
      <c r="D915" s="8"/>
    </row>
    <row r="916" spans="1:4" ht="15.75" customHeight="1">
      <c r="A916" s="78"/>
      <c r="B916" s="79"/>
      <c r="C916" s="8"/>
      <c r="D916" s="8"/>
    </row>
    <row r="917" spans="1:4" ht="15.75" customHeight="1">
      <c r="A917" s="78"/>
      <c r="B917" s="79"/>
      <c r="C917" s="8"/>
      <c r="D917" s="8"/>
    </row>
    <row r="918" spans="1:4" ht="15.75" customHeight="1">
      <c r="A918" s="78"/>
      <c r="B918" s="79"/>
      <c r="C918" s="8"/>
      <c r="D918" s="8"/>
    </row>
    <row r="919" spans="1:4" ht="15.75" customHeight="1">
      <c r="A919" s="78"/>
      <c r="B919" s="79"/>
      <c r="C919" s="8"/>
      <c r="D919" s="8"/>
    </row>
    <row r="920" spans="1:4" ht="15.75" customHeight="1">
      <c r="A920" s="78"/>
      <c r="B920" s="79"/>
      <c r="C920" s="8"/>
      <c r="D920" s="8"/>
    </row>
    <row r="921" spans="1:4" ht="15.75" customHeight="1">
      <c r="A921" s="78"/>
      <c r="B921" s="79"/>
      <c r="C921" s="8"/>
      <c r="D921" s="8"/>
    </row>
    <row r="922" spans="1:4" ht="15.75" customHeight="1">
      <c r="A922" s="78"/>
      <c r="B922" s="79"/>
      <c r="C922" s="8"/>
      <c r="D922" s="8"/>
    </row>
    <row r="923" spans="1:4" ht="15.75" customHeight="1">
      <c r="A923" s="78"/>
      <c r="B923" s="79"/>
      <c r="C923" s="8"/>
      <c r="D923" s="8"/>
    </row>
    <row r="924" spans="1:4" ht="15.75" customHeight="1">
      <c r="A924" s="78"/>
      <c r="B924" s="79"/>
      <c r="C924" s="8"/>
      <c r="D924" s="8"/>
    </row>
    <row r="925" spans="1:4" ht="15.75" customHeight="1">
      <c r="A925" s="78"/>
      <c r="B925" s="79"/>
      <c r="C925" s="8"/>
      <c r="D925" s="8"/>
    </row>
    <row r="926" spans="1:4" ht="15.75" customHeight="1">
      <c r="A926" s="78"/>
      <c r="B926" s="79"/>
      <c r="C926" s="8"/>
      <c r="D926" s="8"/>
    </row>
    <row r="927" spans="1:4" ht="15.75" customHeight="1">
      <c r="A927" s="78"/>
      <c r="B927" s="79"/>
      <c r="C927" s="8"/>
      <c r="D927" s="8"/>
    </row>
    <row r="928" spans="1:4" ht="15.75" customHeight="1">
      <c r="A928" s="78"/>
      <c r="B928" s="79"/>
      <c r="C928" s="8"/>
      <c r="D928" s="8"/>
    </row>
    <row r="929" spans="1:4" ht="15.75" customHeight="1">
      <c r="A929" s="78"/>
      <c r="B929" s="79"/>
      <c r="C929" s="8"/>
      <c r="D929" s="8"/>
    </row>
    <row r="930" spans="1:4" ht="15.75" customHeight="1">
      <c r="A930" s="78"/>
      <c r="B930" s="79"/>
      <c r="C930" s="8"/>
      <c r="D930" s="8"/>
    </row>
    <row r="931" spans="1:4" ht="15.75" customHeight="1">
      <c r="A931" s="78"/>
      <c r="B931" s="79"/>
      <c r="C931" s="8"/>
      <c r="D931" s="8"/>
    </row>
    <row r="932" spans="1:4" ht="15.75" customHeight="1">
      <c r="A932" s="78"/>
      <c r="B932" s="79"/>
      <c r="C932" s="8"/>
      <c r="D932" s="8"/>
    </row>
    <row r="933" spans="1:4" ht="15.75" customHeight="1">
      <c r="A933" s="78"/>
      <c r="B933" s="79"/>
      <c r="C933" s="8"/>
      <c r="D933" s="8"/>
    </row>
    <row r="934" spans="1:4" ht="15.75" customHeight="1">
      <c r="A934" s="78"/>
      <c r="B934" s="79"/>
      <c r="C934" s="8"/>
      <c r="D934" s="8"/>
    </row>
    <row r="935" spans="1:4" ht="15.75" customHeight="1">
      <c r="A935" s="78"/>
      <c r="B935" s="79"/>
      <c r="C935" s="8"/>
      <c r="D935" s="8"/>
    </row>
    <row r="936" spans="1:4" ht="15.75" customHeight="1">
      <c r="A936" s="78"/>
      <c r="B936" s="79"/>
      <c r="C936" s="8"/>
      <c r="D936" s="8"/>
    </row>
    <row r="937" spans="1:4" ht="15.75" customHeight="1">
      <c r="A937" s="78"/>
      <c r="B937" s="79"/>
      <c r="C937" s="8"/>
      <c r="D937" s="8"/>
    </row>
    <row r="938" spans="1:4" ht="15.75" customHeight="1">
      <c r="A938" s="78"/>
      <c r="B938" s="79"/>
      <c r="C938" s="8"/>
      <c r="D938" s="8"/>
    </row>
    <row r="939" spans="1:4" ht="15.75" customHeight="1">
      <c r="A939" s="78"/>
      <c r="B939" s="79"/>
      <c r="C939" s="8"/>
      <c r="D939" s="8"/>
    </row>
    <row r="940" spans="1:4" ht="15.75" customHeight="1">
      <c r="A940" s="78"/>
      <c r="B940" s="79"/>
      <c r="C940" s="8"/>
      <c r="D940" s="8"/>
    </row>
    <row r="941" spans="1:4" ht="15.75" customHeight="1">
      <c r="A941" s="78"/>
      <c r="B941" s="79"/>
      <c r="C941" s="8"/>
      <c r="D941" s="8"/>
    </row>
    <row r="942" spans="1:4" ht="15.75" customHeight="1">
      <c r="A942" s="78"/>
      <c r="B942" s="79"/>
      <c r="C942" s="8"/>
      <c r="D942" s="8"/>
    </row>
    <row r="943" spans="1:4" ht="15.75" customHeight="1">
      <c r="A943" s="78"/>
      <c r="B943" s="79"/>
      <c r="C943" s="8"/>
      <c r="D943" s="8"/>
    </row>
    <row r="944" spans="1:4" ht="15.75" customHeight="1">
      <c r="A944" s="78"/>
      <c r="B944" s="79"/>
      <c r="C944" s="8"/>
      <c r="D944" s="8"/>
    </row>
    <row r="945" spans="1:4" ht="15.75" customHeight="1">
      <c r="A945" s="78"/>
      <c r="B945" s="79"/>
      <c r="C945" s="8"/>
      <c r="D945" s="8"/>
    </row>
    <row r="946" spans="1:4" ht="15.75" customHeight="1">
      <c r="A946" s="78"/>
      <c r="B946" s="79"/>
      <c r="C946" s="8"/>
      <c r="D946" s="8"/>
    </row>
    <row r="947" spans="1:4" ht="15.75" customHeight="1">
      <c r="A947" s="78"/>
      <c r="B947" s="79"/>
      <c r="C947" s="8"/>
      <c r="D947" s="8"/>
    </row>
    <row r="948" spans="1:4" ht="15.75" customHeight="1">
      <c r="A948" s="78"/>
      <c r="B948" s="79"/>
      <c r="C948" s="8"/>
      <c r="D948" s="8"/>
    </row>
    <row r="949" spans="1:4" ht="15.75" customHeight="1">
      <c r="A949" s="78"/>
      <c r="B949" s="79"/>
      <c r="C949" s="8"/>
      <c r="D949" s="8"/>
    </row>
    <row r="950" spans="1:4" ht="15.75" customHeight="1">
      <c r="A950" s="78"/>
      <c r="B950" s="79"/>
      <c r="C950" s="8"/>
      <c r="D950" s="8"/>
    </row>
    <row r="951" spans="1:4" ht="15.75" customHeight="1">
      <c r="A951" s="78"/>
      <c r="B951" s="79"/>
      <c r="C951" s="8"/>
      <c r="D951" s="8"/>
    </row>
    <row r="952" spans="1:4" ht="15.75" customHeight="1">
      <c r="A952" s="78"/>
      <c r="B952" s="79"/>
      <c r="C952" s="8"/>
      <c r="D952" s="8"/>
    </row>
    <row r="953" spans="1:4" ht="15.75" customHeight="1">
      <c r="A953" s="78"/>
      <c r="B953" s="79"/>
      <c r="C953" s="8"/>
      <c r="D953" s="8"/>
    </row>
    <row r="954" spans="1:4" ht="15.75" customHeight="1">
      <c r="A954" s="78"/>
      <c r="B954" s="79"/>
      <c r="C954" s="8"/>
      <c r="D954" s="8"/>
    </row>
    <row r="955" spans="1:4" ht="15.75" customHeight="1">
      <c r="A955" s="78"/>
      <c r="B955" s="79"/>
      <c r="C955" s="8"/>
      <c r="D955" s="8"/>
    </row>
    <row r="956" spans="1:4" ht="15.75" customHeight="1">
      <c r="A956" s="78"/>
      <c r="B956" s="79"/>
      <c r="C956" s="8"/>
      <c r="D956" s="8"/>
    </row>
    <row r="957" spans="1:4" ht="15.75" customHeight="1">
      <c r="A957" s="78"/>
      <c r="B957" s="79"/>
      <c r="C957" s="8"/>
      <c r="D957" s="8"/>
    </row>
    <row r="958" spans="1:4" ht="15.75" customHeight="1">
      <c r="A958" s="78"/>
      <c r="B958" s="79"/>
      <c r="C958" s="8"/>
      <c r="D958" s="8"/>
    </row>
    <row r="959" spans="1:4" ht="15.75" customHeight="1">
      <c r="A959" s="78"/>
      <c r="B959" s="79"/>
      <c r="C959" s="8"/>
      <c r="D959" s="8"/>
    </row>
    <row r="960" spans="1:4" ht="15.75" customHeight="1">
      <c r="A960" s="78"/>
      <c r="B960" s="79"/>
      <c r="C960" s="8"/>
      <c r="D960" s="8"/>
    </row>
    <row r="961" spans="1:4" ht="15.75" customHeight="1">
      <c r="A961" s="78"/>
      <c r="B961" s="79"/>
      <c r="C961" s="8"/>
      <c r="D961" s="8"/>
    </row>
    <row r="962" spans="1:4" ht="15.75" customHeight="1">
      <c r="A962" s="78"/>
      <c r="B962" s="79"/>
      <c r="C962" s="8"/>
      <c r="D962" s="8"/>
    </row>
    <row r="963" spans="1:4" ht="15.75" customHeight="1">
      <c r="A963" s="78"/>
      <c r="B963" s="79"/>
      <c r="C963" s="8"/>
      <c r="D963" s="8"/>
    </row>
    <row r="964" spans="1:4" ht="15.75" customHeight="1">
      <c r="A964" s="78"/>
      <c r="B964" s="79"/>
      <c r="C964" s="8"/>
      <c r="D964" s="8"/>
    </row>
    <row r="965" spans="1:4" ht="15.75" customHeight="1">
      <c r="A965" s="78"/>
      <c r="B965" s="79"/>
      <c r="C965" s="8"/>
      <c r="D965" s="8"/>
    </row>
    <row r="966" spans="1:4" ht="15.75" customHeight="1">
      <c r="A966" s="78"/>
      <c r="B966" s="79"/>
      <c r="C966" s="8"/>
      <c r="D966" s="8"/>
    </row>
    <row r="967" spans="1:4" ht="15.75" customHeight="1">
      <c r="A967" s="78"/>
      <c r="B967" s="79"/>
      <c r="C967" s="8"/>
      <c r="D967" s="8"/>
    </row>
    <row r="968" spans="1:4" ht="15.75" customHeight="1">
      <c r="A968" s="78"/>
      <c r="B968" s="79"/>
      <c r="C968" s="8"/>
      <c r="D968" s="8"/>
    </row>
    <row r="969" spans="1:4" ht="15.75" customHeight="1">
      <c r="A969" s="78"/>
      <c r="B969" s="79"/>
      <c r="C969" s="8"/>
      <c r="D969" s="8"/>
    </row>
    <row r="970" spans="1:4" ht="15.75" customHeight="1">
      <c r="A970" s="78"/>
      <c r="B970" s="79"/>
      <c r="C970" s="8"/>
      <c r="D970" s="8"/>
    </row>
    <row r="971" spans="1:4" ht="15.75" customHeight="1">
      <c r="A971" s="78"/>
      <c r="B971" s="79"/>
      <c r="C971" s="8"/>
      <c r="D971" s="8"/>
    </row>
    <row r="972" spans="1:4" ht="15.75" customHeight="1">
      <c r="A972" s="78"/>
      <c r="B972" s="79"/>
      <c r="C972" s="8"/>
      <c r="D972" s="8"/>
    </row>
    <row r="973" spans="1:4" ht="15.75" customHeight="1">
      <c r="A973" s="78"/>
      <c r="B973" s="79"/>
      <c r="C973" s="8"/>
      <c r="D973" s="8"/>
    </row>
    <row r="974" spans="1:4" ht="15.75" customHeight="1">
      <c r="A974" s="78"/>
      <c r="B974" s="79"/>
      <c r="C974" s="8"/>
      <c r="D974" s="8"/>
    </row>
    <row r="975" spans="1:4" ht="15.75" customHeight="1">
      <c r="A975" s="78"/>
      <c r="B975" s="79"/>
      <c r="C975" s="8"/>
      <c r="D975" s="8"/>
    </row>
    <row r="976" spans="1:4" ht="15.75" customHeight="1">
      <c r="A976" s="78"/>
      <c r="B976" s="79"/>
      <c r="C976" s="8"/>
      <c r="D976" s="8"/>
    </row>
    <row r="977" spans="1:4" ht="15.75" customHeight="1">
      <c r="A977" s="78"/>
      <c r="B977" s="79"/>
      <c r="C977" s="8"/>
      <c r="D977" s="8"/>
    </row>
    <row r="978" spans="1:4" ht="15.75" customHeight="1">
      <c r="A978" s="78"/>
      <c r="B978" s="79"/>
      <c r="C978" s="8"/>
      <c r="D978" s="8"/>
    </row>
    <row r="979" spans="1:4" ht="15.75" customHeight="1">
      <c r="A979" s="78"/>
      <c r="B979" s="79"/>
      <c r="C979" s="8"/>
      <c r="D979" s="8"/>
    </row>
    <row r="980" spans="1:4" ht="15.75" customHeight="1">
      <c r="A980" s="78"/>
      <c r="B980" s="79"/>
      <c r="C980" s="8"/>
      <c r="D980" s="8"/>
    </row>
    <row r="981" spans="1:4" ht="15.75" customHeight="1">
      <c r="A981" s="78"/>
      <c r="B981" s="79"/>
      <c r="C981" s="8"/>
      <c r="D981" s="8"/>
    </row>
    <row r="982" spans="1:4" ht="15.75" customHeight="1">
      <c r="A982" s="78"/>
      <c r="B982" s="79"/>
      <c r="C982" s="8"/>
      <c r="D982" s="8"/>
    </row>
    <row r="983" spans="1:4" ht="15.75" customHeight="1">
      <c r="A983" s="78"/>
      <c r="B983" s="79"/>
      <c r="C983" s="8"/>
      <c r="D983" s="8"/>
    </row>
    <row r="984" spans="1:4" ht="15.75" customHeight="1">
      <c r="A984" s="78"/>
      <c r="B984" s="79"/>
      <c r="C984" s="8"/>
      <c r="D984" s="8"/>
    </row>
    <row r="985" spans="1:4" ht="15.75" customHeight="1">
      <c r="A985" s="78"/>
      <c r="B985" s="79"/>
      <c r="C985" s="8"/>
      <c r="D985" s="8"/>
    </row>
    <row r="986" spans="1:4" ht="15.75" customHeight="1">
      <c r="A986" s="78"/>
      <c r="B986" s="79"/>
      <c r="C986" s="8"/>
      <c r="D986" s="8"/>
    </row>
    <row r="987" spans="1:4" ht="15.75" customHeight="1">
      <c r="A987" s="78"/>
      <c r="B987" s="79"/>
      <c r="C987" s="8"/>
      <c r="D987" s="8"/>
    </row>
    <row r="988" spans="1:4" ht="15.75" customHeight="1">
      <c r="A988" s="78"/>
      <c r="B988" s="79"/>
      <c r="C988" s="8"/>
      <c r="D988" s="8"/>
    </row>
    <row r="989" spans="1:4" ht="15.75" customHeight="1">
      <c r="A989" s="78"/>
      <c r="B989" s="79"/>
      <c r="C989" s="8"/>
      <c r="D989" s="8"/>
    </row>
    <row r="990" spans="1:4" ht="15.75" customHeight="1">
      <c r="A990" s="78"/>
      <c r="B990" s="79"/>
      <c r="C990" s="8"/>
      <c r="D990" s="8"/>
    </row>
    <row r="991" spans="1:4" ht="15.75" customHeight="1">
      <c r="A991" s="78"/>
      <c r="B991" s="79"/>
      <c r="C991" s="8"/>
      <c r="D991" s="8"/>
    </row>
    <row r="992" spans="1:4" ht="15.75" customHeight="1">
      <c r="A992" s="78"/>
      <c r="B992" s="79"/>
      <c r="C992" s="8"/>
      <c r="D992" s="8"/>
    </row>
    <row r="993" spans="1:4" ht="15.75" customHeight="1">
      <c r="A993" s="78"/>
      <c r="B993" s="79"/>
      <c r="C993" s="8"/>
      <c r="D993" s="8"/>
    </row>
    <row r="994" spans="1:4" ht="15.75" customHeight="1">
      <c r="A994" s="78"/>
      <c r="B994" s="79"/>
      <c r="C994" s="8"/>
      <c r="D994" s="8"/>
    </row>
    <row r="995" spans="1:4" ht="15.75" customHeight="1">
      <c r="A995" s="78"/>
      <c r="B995" s="79"/>
      <c r="C995" s="8"/>
      <c r="D995" s="8"/>
    </row>
    <row r="996" spans="1:4" ht="15.75" customHeight="1">
      <c r="A996" s="78"/>
      <c r="B996" s="79"/>
      <c r="C996" s="8"/>
      <c r="D996" s="8"/>
    </row>
    <row r="997" spans="1:4" ht="15.75" customHeight="1">
      <c r="A997" s="78"/>
      <c r="B997" s="79"/>
      <c r="C997" s="8"/>
      <c r="D997" s="8"/>
    </row>
    <row r="998" spans="1:4" ht="15.75" customHeight="1">
      <c r="A998" s="78"/>
      <c r="B998" s="79"/>
      <c r="C998" s="8"/>
      <c r="D998" s="8"/>
    </row>
    <row r="999" spans="1:4" ht="15.75" customHeight="1">
      <c r="A999" s="78"/>
      <c r="B999" s="79"/>
      <c r="C999" s="8"/>
      <c r="D999" s="8"/>
    </row>
    <row r="1000" spans="1:4" ht="15.75" customHeight="1">
      <c r="A1000" s="78"/>
      <c r="B1000" s="79"/>
      <c r="C1000" s="8"/>
      <c r="D1000" s="8"/>
    </row>
    <row r="1001" spans="1:4" ht="15.75" customHeight="1">
      <c r="A1001" s="78"/>
      <c r="B1001" s="79"/>
      <c r="C1001" s="8"/>
      <c r="D1001" s="8"/>
    </row>
    <row r="1002" spans="1:4" ht="15.75" customHeight="1">
      <c r="A1002" s="78"/>
      <c r="B1002" s="79"/>
      <c r="C1002" s="8"/>
      <c r="D1002" s="8"/>
    </row>
    <row r="1003" spans="1:4" ht="15.75" customHeight="1">
      <c r="A1003" s="78"/>
      <c r="B1003" s="79"/>
      <c r="C1003" s="8"/>
      <c r="D1003" s="8"/>
    </row>
    <row r="1004" spans="1:4" ht="15.75" customHeight="1">
      <c r="A1004" s="78"/>
      <c r="B1004" s="79"/>
      <c r="C1004" s="8"/>
      <c r="D1004" s="8"/>
    </row>
    <row r="1005" spans="1:4" ht="15.75" customHeight="1">
      <c r="A1005" s="78"/>
      <c r="B1005" s="79"/>
      <c r="C1005" s="8"/>
      <c r="D1005" s="8"/>
    </row>
  </sheetData>
  <mergeCells count="9">
    <mergeCell ref="A22:A30"/>
    <mergeCell ref="A31:A36"/>
    <mergeCell ref="C6:E6"/>
    <mergeCell ref="A8:A13"/>
    <mergeCell ref="A15:A20"/>
    <mergeCell ref="D8:E8"/>
    <mergeCell ref="D15:E15"/>
    <mergeCell ref="D22:E22"/>
    <mergeCell ref="D31:E31"/>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F243E"/>
  </sheetPr>
  <dimension ref="A5:Z1003"/>
  <sheetViews>
    <sheetView showGridLines="0" workbookViewId="0">
      <selection activeCell="H16" sqref="H16"/>
    </sheetView>
  </sheetViews>
  <sheetFormatPr defaultColWidth="14.42578125" defaultRowHeight="15" customHeight="1"/>
  <cols>
    <col min="1" max="1" width="2.42578125" customWidth="1"/>
    <col min="2" max="2" width="9.140625" customWidth="1"/>
    <col min="3" max="4" width="13.7109375" customWidth="1"/>
    <col min="5" max="5" width="15.42578125" customWidth="1"/>
    <col min="6" max="6" width="11.7109375" customWidth="1"/>
    <col min="7" max="26" width="9.140625" customWidth="1"/>
  </cols>
  <sheetData>
    <row r="5" spans="1:26">
      <c r="A5" s="80"/>
      <c r="B5" s="80"/>
      <c r="C5" s="80"/>
      <c r="D5" s="80"/>
      <c r="E5" s="80"/>
      <c r="F5" s="80"/>
      <c r="G5" s="80"/>
      <c r="H5" s="80"/>
      <c r="I5" s="80"/>
      <c r="J5" s="80"/>
      <c r="K5" s="80"/>
      <c r="L5" s="80"/>
      <c r="M5" s="80"/>
      <c r="N5" s="80"/>
      <c r="O5" s="80"/>
      <c r="P5" s="80"/>
      <c r="Q5" s="80"/>
      <c r="R5" s="80"/>
      <c r="S5" s="80"/>
      <c r="T5" s="80"/>
      <c r="U5" s="80"/>
      <c r="V5" s="80"/>
      <c r="W5" s="80"/>
      <c r="X5" s="80"/>
      <c r="Y5" s="80"/>
      <c r="Z5" s="80"/>
    </row>
    <row r="6" spans="1:26">
      <c r="A6" s="80"/>
      <c r="B6" s="779" t="s">
        <v>126</v>
      </c>
      <c r="C6" s="628"/>
      <c r="D6" s="628"/>
      <c r="E6" s="628"/>
      <c r="F6" s="629"/>
      <c r="G6" s="80"/>
      <c r="H6" s="80"/>
      <c r="I6" s="80"/>
      <c r="J6" s="80"/>
      <c r="K6" s="80"/>
      <c r="L6" s="80"/>
      <c r="M6" s="80"/>
      <c r="N6" s="80"/>
      <c r="O6" s="80"/>
      <c r="P6" s="80"/>
      <c r="Q6" s="80"/>
      <c r="R6" s="80"/>
      <c r="S6" s="80"/>
      <c r="T6" s="80"/>
      <c r="U6" s="80"/>
      <c r="V6" s="80"/>
      <c r="W6" s="80"/>
      <c r="X6" s="80"/>
      <c r="Y6" s="80"/>
      <c r="Z6" s="80"/>
    </row>
    <row r="7" spans="1:26">
      <c r="A7" s="80"/>
      <c r="B7" s="754" t="s">
        <v>127</v>
      </c>
      <c r="C7" s="654"/>
      <c r="D7" s="780" t="s">
        <v>657</v>
      </c>
      <c r="E7" s="781"/>
      <c r="F7" s="782"/>
      <c r="G7" s="80"/>
      <c r="H7" s="80"/>
      <c r="I7" s="80"/>
      <c r="J7" s="80"/>
      <c r="K7" s="80"/>
      <c r="L7" s="80"/>
      <c r="M7" s="80"/>
      <c r="N7" s="80"/>
      <c r="O7" s="80"/>
      <c r="P7" s="80"/>
      <c r="Q7" s="80"/>
      <c r="R7" s="80"/>
      <c r="S7" s="80"/>
      <c r="T7" s="80"/>
      <c r="U7" s="80"/>
      <c r="V7" s="80"/>
      <c r="W7" s="80"/>
      <c r="X7" s="80"/>
      <c r="Y7" s="80"/>
      <c r="Z7" s="80"/>
    </row>
    <row r="8" spans="1:26">
      <c r="A8" s="80"/>
      <c r="B8" s="783" t="s">
        <v>128</v>
      </c>
      <c r="C8" s="642"/>
      <c r="D8" s="780" t="s">
        <v>658</v>
      </c>
      <c r="E8" s="781"/>
      <c r="F8" s="782"/>
      <c r="G8" s="80"/>
      <c r="H8" s="80"/>
      <c r="I8" s="80"/>
      <c r="J8" s="80"/>
      <c r="K8" s="80"/>
      <c r="L8" s="80"/>
      <c r="M8" s="80"/>
      <c r="N8" s="80"/>
      <c r="O8" s="80"/>
      <c r="P8" s="80"/>
      <c r="Q8" s="80"/>
      <c r="R8" s="80"/>
      <c r="S8" s="80"/>
      <c r="T8" s="80"/>
      <c r="U8" s="80"/>
      <c r="V8" s="80"/>
      <c r="W8" s="80"/>
      <c r="X8" s="80"/>
      <c r="Y8" s="80"/>
      <c r="Z8" s="80"/>
    </row>
    <row r="9" spans="1:26">
      <c r="A9" s="80"/>
      <c r="B9" s="783" t="s">
        <v>129</v>
      </c>
      <c r="C9" s="642"/>
      <c r="D9" s="784" t="s">
        <v>657</v>
      </c>
      <c r="E9" s="785"/>
      <c r="F9" s="786"/>
      <c r="G9" s="80"/>
      <c r="H9" s="80"/>
      <c r="I9" s="80"/>
      <c r="J9" s="80"/>
      <c r="K9" s="80"/>
      <c r="L9" s="80"/>
      <c r="M9" s="80"/>
      <c r="N9" s="80"/>
      <c r="O9" s="80"/>
      <c r="P9" s="80"/>
      <c r="Q9" s="80"/>
      <c r="R9" s="80"/>
      <c r="S9" s="80"/>
      <c r="T9" s="80"/>
      <c r="U9" s="80"/>
      <c r="V9" s="80"/>
      <c r="W9" s="80"/>
      <c r="X9" s="80"/>
      <c r="Y9" s="80"/>
      <c r="Z9" s="80"/>
    </row>
    <row r="10" spans="1:26">
      <c r="A10" s="80"/>
      <c r="B10" s="783" t="s">
        <v>130</v>
      </c>
      <c r="C10" s="642"/>
      <c r="D10" s="789" t="s">
        <v>624</v>
      </c>
      <c r="E10" s="785"/>
      <c r="F10" s="786"/>
      <c r="G10" s="80"/>
      <c r="H10" s="80"/>
      <c r="I10" s="80"/>
      <c r="J10" s="80"/>
      <c r="K10" s="80"/>
      <c r="L10" s="80"/>
      <c r="M10" s="80"/>
      <c r="N10" s="80"/>
      <c r="O10" s="80"/>
      <c r="P10" s="80"/>
      <c r="Q10" s="80"/>
      <c r="R10" s="80"/>
      <c r="S10" s="80"/>
      <c r="T10" s="80"/>
      <c r="U10" s="80"/>
      <c r="V10" s="80"/>
      <c r="W10" s="80"/>
      <c r="X10" s="80"/>
      <c r="Y10" s="80"/>
      <c r="Z10" s="80"/>
    </row>
    <row r="11" spans="1:26">
      <c r="A11" s="80"/>
      <c r="B11" s="783" t="s">
        <v>131</v>
      </c>
      <c r="C11" s="642"/>
      <c r="D11" s="790" t="s">
        <v>624</v>
      </c>
      <c r="E11" s="785"/>
      <c r="F11" s="786"/>
      <c r="G11" s="80"/>
      <c r="H11" s="80"/>
      <c r="I11" s="80"/>
      <c r="J11" s="80"/>
      <c r="K11" s="80"/>
      <c r="L11" s="80"/>
      <c r="M11" s="80"/>
      <c r="N11" s="80"/>
      <c r="O11" s="80"/>
      <c r="P11" s="80"/>
      <c r="Q11" s="80"/>
      <c r="R11" s="80"/>
      <c r="S11" s="80"/>
      <c r="T11" s="80"/>
      <c r="U11" s="80"/>
      <c r="V11" s="80"/>
      <c r="W11" s="80"/>
      <c r="X11" s="80"/>
      <c r="Y11" s="80"/>
      <c r="Z11" s="80"/>
    </row>
    <row r="12" spans="1:26">
      <c r="A12" s="80"/>
      <c r="B12" s="791" t="s">
        <v>132</v>
      </c>
      <c r="C12" s="642"/>
      <c r="D12" s="792" t="s">
        <v>133</v>
      </c>
      <c r="E12" s="793"/>
      <c r="F12" s="794"/>
      <c r="G12" s="80"/>
      <c r="H12" s="80"/>
      <c r="I12" s="80"/>
      <c r="J12" s="80"/>
      <c r="K12" s="80"/>
      <c r="L12" s="80"/>
      <c r="M12" s="80"/>
      <c r="N12" s="80"/>
      <c r="O12" s="80"/>
      <c r="P12" s="80"/>
      <c r="Q12" s="80"/>
      <c r="R12" s="80"/>
      <c r="S12" s="80"/>
      <c r="T12" s="80"/>
      <c r="U12" s="80"/>
      <c r="V12" s="80"/>
      <c r="W12" s="80"/>
      <c r="X12" s="80"/>
      <c r="Y12" s="80"/>
      <c r="Z12" s="80"/>
    </row>
    <row r="13" spans="1:26">
      <c r="A13" s="80"/>
      <c r="B13" s="787">
        <v>78763</v>
      </c>
      <c r="C13" s="613"/>
      <c r="D13" s="780" t="s">
        <v>655</v>
      </c>
      <c r="E13" s="781"/>
      <c r="F13" s="782"/>
      <c r="G13" s="80"/>
      <c r="H13" s="80"/>
      <c r="I13" s="80"/>
      <c r="J13" s="80"/>
      <c r="K13" s="80"/>
      <c r="L13" s="80"/>
      <c r="M13" s="80"/>
      <c r="N13" s="80"/>
      <c r="O13" s="80"/>
      <c r="P13" s="80"/>
      <c r="Q13" s="80"/>
      <c r="R13" s="80"/>
      <c r="S13" s="80"/>
      <c r="T13" s="80"/>
      <c r="U13" s="80"/>
      <c r="V13" s="80"/>
      <c r="W13" s="80"/>
      <c r="X13" s="80"/>
      <c r="Y13" s="80"/>
      <c r="Z13" s="80"/>
    </row>
    <row r="14" spans="1:26">
      <c r="A14" s="80"/>
      <c r="B14" s="788" t="s">
        <v>8</v>
      </c>
      <c r="C14" s="679"/>
      <c r="D14" s="795" t="s">
        <v>651</v>
      </c>
      <c r="E14" s="796"/>
      <c r="F14" s="797"/>
      <c r="G14" s="80"/>
      <c r="H14" s="80"/>
      <c r="I14" s="80"/>
      <c r="J14" s="80"/>
      <c r="K14" s="80"/>
      <c r="L14" s="80"/>
      <c r="M14" s="80"/>
      <c r="N14" s="80"/>
      <c r="O14" s="80"/>
      <c r="P14" s="80"/>
      <c r="Q14" s="80"/>
      <c r="R14" s="80"/>
      <c r="S14" s="80"/>
      <c r="T14" s="80"/>
      <c r="U14" s="80"/>
      <c r="V14" s="80"/>
      <c r="W14" s="80"/>
      <c r="X14" s="80"/>
      <c r="Y14" s="80"/>
      <c r="Z14" s="80"/>
    </row>
    <row r="15" spans="1:26">
      <c r="A15" s="80"/>
      <c r="B15" s="81"/>
      <c r="C15" s="81"/>
      <c r="D15" s="81"/>
      <c r="E15" s="81"/>
      <c r="F15" s="81"/>
      <c r="G15" s="80"/>
      <c r="H15" s="80"/>
      <c r="I15" s="80"/>
      <c r="J15" s="80"/>
      <c r="K15" s="80"/>
      <c r="L15" s="80"/>
      <c r="M15" s="80"/>
      <c r="N15" s="80"/>
      <c r="O15" s="80"/>
      <c r="P15" s="80"/>
      <c r="Q15" s="80"/>
      <c r="R15" s="80"/>
      <c r="S15" s="80"/>
      <c r="T15" s="80"/>
      <c r="U15" s="80"/>
      <c r="V15" s="80"/>
      <c r="W15" s="80"/>
      <c r="X15" s="80"/>
      <c r="Y15" s="80"/>
      <c r="Z15" s="80"/>
    </row>
    <row r="16" spans="1:26">
      <c r="A16" s="80"/>
      <c r="B16" s="779" t="s">
        <v>134</v>
      </c>
      <c r="C16" s="628"/>
      <c r="D16" s="628"/>
      <c r="E16" s="628"/>
      <c r="F16" s="629"/>
      <c r="G16" s="80"/>
      <c r="H16" s="80"/>
      <c r="I16" s="80"/>
      <c r="J16" s="80"/>
      <c r="K16" s="80"/>
      <c r="L16" s="80"/>
      <c r="M16" s="80"/>
      <c r="N16" s="80"/>
      <c r="O16" s="80"/>
      <c r="P16" s="80"/>
      <c r="Q16" s="80"/>
      <c r="R16" s="80"/>
      <c r="S16" s="80"/>
      <c r="T16" s="80"/>
      <c r="U16" s="80"/>
      <c r="V16" s="80"/>
      <c r="W16" s="80"/>
      <c r="X16" s="80"/>
      <c r="Y16" s="80"/>
      <c r="Z16" s="80"/>
    </row>
    <row r="17" spans="1:26">
      <c r="A17" s="80"/>
      <c r="B17" s="754" t="s">
        <v>127</v>
      </c>
      <c r="C17" s="654"/>
      <c r="D17" s="780" t="s">
        <v>655</v>
      </c>
      <c r="E17" s="656"/>
      <c r="F17" s="657"/>
      <c r="G17" s="80"/>
      <c r="H17" s="80"/>
      <c r="I17" s="80"/>
      <c r="J17" s="80"/>
      <c r="K17" s="80"/>
      <c r="L17" s="80"/>
      <c r="M17" s="80"/>
      <c r="N17" s="80"/>
      <c r="O17" s="80"/>
      <c r="P17" s="80"/>
      <c r="Q17" s="80"/>
      <c r="R17" s="80"/>
      <c r="S17" s="80"/>
      <c r="T17" s="80"/>
      <c r="U17" s="80"/>
      <c r="V17" s="80"/>
      <c r="W17" s="80"/>
      <c r="X17" s="80"/>
      <c r="Y17" s="80"/>
      <c r="Z17" s="80"/>
    </row>
    <row r="18" spans="1:26">
      <c r="A18" s="80"/>
      <c r="B18" s="783" t="s">
        <v>135</v>
      </c>
      <c r="C18" s="642"/>
      <c r="D18" s="798">
        <v>78763</v>
      </c>
      <c r="E18" s="610"/>
      <c r="F18" s="660"/>
      <c r="G18" s="80"/>
      <c r="H18" s="80"/>
      <c r="I18" s="80"/>
      <c r="J18" s="80"/>
      <c r="K18" s="80"/>
      <c r="L18" s="80"/>
      <c r="M18" s="80"/>
      <c r="N18" s="80"/>
      <c r="O18" s="80"/>
      <c r="P18" s="80"/>
      <c r="Q18" s="80"/>
      <c r="R18" s="80"/>
      <c r="S18" s="80"/>
      <c r="T18" s="80"/>
      <c r="U18" s="80"/>
      <c r="V18" s="80"/>
      <c r="W18" s="80"/>
      <c r="X18" s="80"/>
      <c r="Y18" s="80"/>
      <c r="Z18" s="80"/>
    </row>
    <row r="19" spans="1:26">
      <c r="A19" s="80"/>
      <c r="B19" s="783" t="s">
        <v>136</v>
      </c>
      <c r="C19" s="642"/>
      <c r="D19" s="784" t="s">
        <v>656</v>
      </c>
      <c r="E19" s="610"/>
      <c r="F19" s="660"/>
      <c r="G19" s="80"/>
      <c r="H19" s="80"/>
      <c r="I19" s="80"/>
      <c r="J19" s="80"/>
      <c r="K19" s="80"/>
      <c r="L19" s="80"/>
      <c r="M19" s="80"/>
      <c r="N19" s="80"/>
      <c r="O19" s="80"/>
      <c r="P19" s="80"/>
      <c r="Q19" s="80"/>
      <c r="R19" s="80"/>
      <c r="S19" s="80"/>
      <c r="T19" s="80"/>
      <c r="U19" s="80"/>
      <c r="V19" s="80"/>
      <c r="W19" s="80"/>
      <c r="X19" s="80"/>
      <c r="Y19" s="80"/>
      <c r="Z19" s="80"/>
    </row>
    <row r="20" spans="1:26">
      <c r="A20" s="80"/>
      <c r="B20" s="783" t="s">
        <v>137</v>
      </c>
      <c r="C20" s="642"/>
      <c r="D20" s="784" t="s">
        <v>650</v>
      </c>
      <c r="E20" s="610"/>
      <c r="F20" s="660"/>
      <c r="G20" s="80"/>
      <c r="H20" s="80"/>
      <c r="I20" s="80"/>
      <c r="J20" s="80"/>
      <c r="K20" s="80"/>
      <c r="L20" s="80"/>
      <c r="M20" s="80"/>
      <c r="N20" s="80"/>
      <c r="O20" s="80"/>
      <c r="P20" s="80"/>
      <c r="Q20" s="80"/>
      <c r="R20" s="80"/>
      <c r="S20" s="80"/>
      <c r="T20" s="80"/>
      <c r="U20" s="80"/>
      <c r="V20" s="80"/>
      <c r="W20" s="80"/>
      <c r="X20" s="80"/>
      <c r="Y20" s="80"/>
      <c r="Z20" s="80"/>
    </row>
    <row r="21" spans="1:26">
      <c r="A21" s="80"/>
      <c r="B21" s="783" t="s">
        <v>138</v>
      </c>
      <c r="C21" s="642"/>
      <c r="D21" s="789" t="s">
        <v>653</v>
      </c>
      <c r="E21" s="610"/>
      <c r="F21" s="660"/>
      <c r="G21" s="80"/>
      <c r="H21" s="80"/>
      <c r="I21" s="80"/>
      <c r="J21" s="80"/>
      <c r="K21" s="80"/>
      <c r="L21" s="80"/>
      <c r="M21" s="80"/>
      <c r="N21" s="80"/>
      <c r="O21" s="80"/>
      <c r="P21" s="80"/>
      <c r="Q21" s="80"/>
      <c r="R21" s="80"/>
      <c r="S21" s="80"/>
      <c r="T21" s="80"/>
      <c r="U21" s="80"/>
      <c r="V21" s="80"/>
      <c r="W21" s="80"/>
      <c r="X21" s="80"/>
      <c r="Y21" s="80"/>
      <c r="Z21" s="80"/>
    </row>
    <row r="22" spans="1:26">
      <c r="A22" s="80"/>
      <c r="B22" s="783" t="s">
        <v>10</v>
      </c>
      <c r="C22" s="642"/>
      <c r="D22" s="784" t="s">
        <v>654</v>
      </c>
      <c r="E22" s="610"/>
      <c r="F22" s="660"/>
      <c r="G22" s="80"/>
      <c r="H22" s="80"/>
      <c r="I22" s="80"/>
      <c r="J22" s="80"/>
      <c r="K22" s="80"/>
      <c r="L22" s="80"/>
      <c r="M22" s="80"/>
      <c r="N22" s="80"/>
      <c r="O22" s="80"/>
      <c r="P22" s="80"/>
      <c r="Q22" s="80"/>
      <c r="R22" s="80"/>
      <c r="S22" s="80"/>
      <c r="T22" s="80"/>
      <c r="U22" s="80"/>
      <c r="V22" s="80"/>
      <c r="W22" s="80"/>
      <c r="X22" s="80"/>
      <c r="Y22" s="80"/>
      <c r="Z22" s="80"/>
    </row>
    <row r="23" spans="1:26">
      <c r="A23" s="80"/>
      <c r="B23" s="788" t="s">
        <v>8</v>
      </c>
      <c r="C23" s="679"/>
      <c r="D23" s="799" t="s">
        <v>652</v>
      </c>
      <c r="E23" s="800"/>
      <c r="F23" s="676"/>
      <c r="G23" s="80"/>
      <c r="H23" s="80"/>
      <c r="I23" s="80"/>
      <c r="J23" s="80"/>
      <c r="K23" s="80"/>
      <c r="L23" s="80"/>
      <c r="M23" s="80"/>
      <c r="N23" s="80"/>
      <c r="O23" s="80"/>
      <c r="P23" s="80"/>
      <c r="Q23" s="80"/>
      <c r="R23" s="80"/>
      <c r="S23" s="80"/>
      <c r="T23" s="80"/>
      <c r="U23" s="80"/>
      <c r="V23" s="80"/>
      <c r="W23" s="80"/>
      <c r="X23" s="80"/>
      <c r="Y23" s="80"/>
      <c r="Z23" s="80"/>
    </row>
    <row r="24" spans="1:26" ht="15.75" customHeight="1">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5.75" customHeight="1">
      <c r="A25" s="80"/>
      <c r="B25" s="779" t="s">
        <v>139</v>
      </c>
      <c r="C25" s="628"/>
      <c r="D25" s="628"/>
      <c r="E25" s="628"/>
      <c r="F25" s="629"/>
      <c r="G25" s="80"/>
      <c r="H25" s="80"/>
      <c r="I25" s="80"/>
      <c r="J25" s="80"/>
      <c r="K25" s="80"/>
      <c r="L25" s="80"/>
      <c r="M25" s="80"/>
      <c r="N25" s="80"/>
      <c r="O25" s="80"/>
      <c r="P25" s="80"/>
      <c r="Q25" s="80"/>
      <c r="R25" s="80"/>
      <c r="S25" s="80"/>
      <c r="T25" s="80"/>
      <c r="U25" s="80"/>
      <c r="V25" s="80"/>
      <c r="W25" s="80"/>
      <c r="X25" s="80"/>
      <c r="Y25" s="80"/>
      <c r="Z25" s="80"/>
    </row>
    <row r="26" spans="1:26" ht="15.75" customHeight="1">
      <c r="A26" s="80"/>
      <c r="B26" s="754" t="s">
        <v>140</v>
      </c>
      <c r="C26" s="654"/>
      <c r="D26" s="780" t="s">
        <v>660</v>
      </c>
      <c r="E26" s="656"/>
      <c r="F26" s="657"/>
      <c r="G26" s="80"/>
      <c r="H26" s="80"/>
      <c r="I26" s="80"/>
      <c r="J26" s="80"/>
      <c r="K26" s="80"/>
      <c r="L26" s="80"/>
      <c r="M26" s="80"/>
      <c r="N26" s="80"/>
      <c r="O26" s="80"/>
      <c r="P26" s="80"/>
      <c r="Q26" s="80"/>
      <c r="R26" s="80"/>
      <c r="S26" s="80"/>
      <c r="T26" s="80"/>
      <c r="U26" s="80"/>
      <c r="V26" s="80"/>
      <c r="W26" s="80"/>
      <c r="X26" s="80"/>
      <c r="Y26" s="80"/>
      <c r="Z26" s="80"/>
    </row>
    <row r="27" spans="1:26" ht="15.75" customHeight="1">
      <c r="A27" s="80"/>
      <c r="B27" s="783" t="s">
        <v>10</v>
      </c>
      <c r="C27" s="642"/>
      <c r="D27" s="784" t="s">
        <v>569</v>
      </c>
      <c r="E27" s="610"/>
      <c r="F27" s="660"/>
      <c r="G27" s="80"/>
      <c r="H27" s="80"/>
      <c r="I27" s="80"/>
      <c r="J27" s="80"/>
      <c r="K27" s="80"/>
      <c r="L27" s="80"/>
      <c r="M27" s="80"/>
      <c r="N27" s="80"/>
      <c r="O27" s="80"/>
      <c r="P27" s="80"/>
      <c r="Q27" s="80"/>
      <c r="R27" s="80"/>
      <c r="S27" s="80"/>
      <c r="T27" s="80"/>
      <c r="U27" s="80"/>
      <c r="V27" s="80"/>
      <c r="W27" s="80"/>
      <c r="X27" s="80"/>
      <c r="Y27" s="80"/>
      <c r="Z27" s="80"/>
    </row>
    <row r="28" spans="1:26" ht="15.75" customHeight="1">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5.75" customHeight="1">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5.75" customHeight="1">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5.75" customHeight="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5.75" customHeight="1">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5.75" customHeight="1">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5.75" customHeight="1">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5.75" customHeight="1">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5.75" customHeight="1">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5.75" customHeight="1">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5.75" customHeight="1">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5.75" customHeight="1">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5.75" customHeight="1">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5.7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5.7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5.7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5.7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5.7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5.7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5.7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5.7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5.7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5.7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5.7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5.7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5.7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5.7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5.7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5.7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5.7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5.7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5.7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5.7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5.7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5.7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5.7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5.7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5.7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5.7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5.7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5.7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5.7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5.7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5.7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5.7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5.7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5.7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5.7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5.7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5.7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5.7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5.7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5.7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5.7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5.7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5.7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5.7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5.7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5.7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5.7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5.7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5.7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5.7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5.7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5.7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5.7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5.7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5.7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5.7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5.7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5.7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5.7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5.7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5.7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5.7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5.7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5.7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5.7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5.7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5.7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5.7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5.7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5.7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5.7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5.7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5.7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5.7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5.7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5.7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5.7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5.7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5.7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5.7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5.7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5.7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5.7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5.7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5.7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5.7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5.7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5.7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5.7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5.7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5.7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5.7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5.7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5.7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5.7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5.7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5.7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5.7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5.7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5.7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5.7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5.7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5.7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5.7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5.7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5.7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5.7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5.7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5.7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5.7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5.7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5.7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5.7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5.7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5.7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5.7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5.7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5.7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5.7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5.7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5.7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5.7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5.7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5.7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5.7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5.7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5.7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5.7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5.7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5.7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5.7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5.7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5.7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5.7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5.7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5.7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5.7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5.7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5.7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5.7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5.7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5.7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5.7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5.7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5.7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5.7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5.7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5.7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5.7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5.7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5.7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5.7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5.7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5.7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5.7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5.7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5.7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5.7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5.7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5.7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5.7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5.7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5.7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5.7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5.7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5.7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5.7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5.7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5.7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5.7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5.7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5.7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5.7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5.7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5.7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5.7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5.7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5.7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5.7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5.7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5.7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spans="1:26" ht="15.7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spans="1:26" ht="15.7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spans="1:26" ht="15.7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spans="1:26" ht="15.7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spans="1:26" ht="15.7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spans="1:26" ht="15.7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spans="1:26" ht="15.7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spans="1:26" ht="15.7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spans="1:26" ht="15.7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spans="1:26" ht="15.7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spans="1:26" ht="15.7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spans="1:26" ht="15.7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spans="1:26" ht="15.7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spans="1:26" ht="15.7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spans="1:26" ht="15.7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spans="1:26" ht="15.7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spans="1:26" ht="15.7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spans="1:26" ht="15.7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spans="1:26" ht="15.7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spans="1:26" ht="15.7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spans="1:26" ht="15.7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spans="1:26" ht="15.7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spans="1:26" ht="15.7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spans="1:26" ht="15.7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spans="1:26" ht="15.7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spans="1:26" ht="15.7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spans="1:26" ht="15.7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spans="1:26" ht="15.7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spans="1:26" ht="15.7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spans="1:26" ht="15.7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spans="1:26" ht="15.7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spans="1:26" ht="15.7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spans="1:26" ht="15.7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spans="1:26" ht="15.7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spans="1:26" ht="15.7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spans="1:26" ht="15.7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spans="1:26" ht="15.7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spans="1:26" ht="15.7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spans="1:26" ht="15.7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spans="1:26" ht="15.7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spans="1:26" ht="15.7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spans="1:26" ht="15.7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spans="1:26" ht="15.7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spans="1:26" ht="15.7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spans="1:26" ht="15.7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spans="1:26" ht="15.7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spans="1:26" ht="15.7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spans="1:26" ht="15.7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spans="1:26" ht="15.7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spans="1:26" ht="15.7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spans="1:26" ht="15.7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spans="1:26" ht="15.7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spans="1:26" ht="15.7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spans="1:26" ht="15.7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spans="1:26" ht="15.7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spans="1:26" ht="15.7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spans="1:26" ht="15.7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spans="1:26" ht="15.7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spans="1:26" ht="15.7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spans="1:26" ht="15.7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spans="1:26" ht="15.7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spans="1:26" ht="15.7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spans="1:26" ht="15.7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spans="1:26" ht="15.7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spans="1:26" ht="15.7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spans="1:26" ht="15.7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spans="1:26" ht="15.7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spans="1:26" ht="15.7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spans="1:26" ht="15.7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spans="1:26" ht="15.7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spans="1:26" ht="15.7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spans="1:26" ht="15.7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spans="1:26" ht="15.7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spans="1:26" ht="15.7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spans="1:26" ht="15.7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spans="1:26" ht="15.7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spans="1:26" ht="15.7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spans="1:26" ht="15.7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spans="1:26" ht="15.7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spans="1:26" ht="15.7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spans="1:26" ht="15.7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spans="1:26" ht="15.7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spans="1:26" ht="15.7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spans="1:26" ht="15.7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spans="1:26" ht="15.7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spans="1:26" ht="15.7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spans="1:26" ht="15.7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spans="1:26" ht="15.7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spans="1:26" ht="15.7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spans="1:26" ht="15.7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spans="1:26" ht="15.7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spans="1:26" ht="15.7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spans="1:26" ht="15.7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spans="1:26" ht="15.7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spans="1:26" ht="15.7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spans="1:26" ht="15.7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spans="1:26" ht="15.7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spans="1:26" ht="15.7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spans="1:26" ht="15.7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spans="1:26" ht="15.7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spans="1:26" ht="15.7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spans="1:26" ht="15.7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spans="1:26" ht="15.7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spans="1:26" ht="15.7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spans="1:26" ht="15.7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spans="1:26" ht="15.7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spans="1:26" ht="15.7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spans="1:26" ht="15.7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spans="1:26" ht="15.7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spans="1:26" ht="15.7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spans="1:26" ht="15.7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spans="1:26" ht="15.7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spans="1:26" ht="15.7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spans="1:26" ht="15.7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spans="1:26" ht="15.7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spans="1:26" ht="15.7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spans="1:26" ht="15.7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spans="1:26" ht="15.7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spans="1:26" ht="15.7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spans="1:26" ht="15.7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spans="1:26" ht="15.7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spans="1:26" ht="15.7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spans="1:26" ht="15.7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spans="1:26" ht="15.7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spans="1:26" ht="15.7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spans="1:26" ht="15.7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spans="1:26" ht="15.7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spans="1:26" ht="15.7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spans="1:26" ht="15.7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spans="1:26" ht="15.7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spans="1:26" ht="15.7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spans="1:26" ht="15.7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spans="1:26" ht="15.7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spans="1:26" ht="15.7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spans="1:26" ht="15.7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spans="1:26" ht="15.7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spans="1:26" ht="15.7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spans="1:26" ht="15.7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spans="1:26" ht="15.7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spans="1:26" ht="15.7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spans="1:26" ht="15.7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spans="1:26" ht="15.7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spans="1:26" ht="15.7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spans="1:26" ht="15.7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spans="1:26" ht="15.7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spans="1:26" ht="15.7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spans="1:26" ht="15.7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spans="1:26" ht="15.7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spans="1:26" ht="15.7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spans="1:26" ht="15.7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spans="1:26" ht="15.7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spans="1:26" ht="15.7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spans="1:26" ht="15.7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spans="1:26" ht="15.7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spans="1:26" ht="15.7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spans="1:26" ht="15.7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spans="1:26" ht="15.7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spans="1:26" ht="15.7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spans="1:26" ht="15.7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spans="1:26" ht="15.7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spans="1:26" ht="15.7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spans="1:26" ht="15.7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spans="1:26" ht="15.7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spans="1:26" ht="15.7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spans="1:26" ht="15.7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spans="1:26" ht="15.7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spans="1:26" ht="15.7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spans="1:26" ht="15.7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spans="1:26" ht="15.7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spans="1:26" ht="15.7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spans="1:26" ht="15.7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spans="1:26" ht="15.7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spans="1:26" ht="15.7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spans="1:26" ht="15.7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spans="1:26" ht="15.7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spans="1:26" ht="15.7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spans="1:26" ht="15.7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spans="1:26" ht="15.7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spans="1:26" ht="15.7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spans="1:26" ht="15.7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spans="1:26" ht="15.7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spans="1:26" ht="15.7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spans="1:26" ht="15.7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spans="1:26" ht="15.7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spans="1:26" ht="15.7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spans="1:26" ht="15.7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spans="1:26" ht="15.7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spans="1:26" ht="15.7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spans="1:26" ht="15.7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spans="1:26" ht="15.7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spans="1:26" ht="15.7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spans="1:26" ht="15.7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spans="1:26" ht="15.7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spans="1:26" ht="15.7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spans="1:26" ht="15.7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spans="1:26" ht="15.7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spans="1:26" ht="15.7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spans="1:26" ht="15.7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spans="1:26" ht="15.7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spans="1:26" ht="15.7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spans="1:26" ht="15.7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spans="1:26" ht="15.7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spans="1:26" ht="15.7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spans="1:26" ht="15.7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spans="1:26" ht="15.7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spans="1:26" ht="15.7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spans="1:26" ht="15.7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spans="1:26" ht="15.7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spans="1:26" ht="15.7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spans="1:26" ht="15.7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spans="1:26" ht="15.7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spans="1:26" ht="15.7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spans="1:26" ht="15.7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spans="1:26" ht="15.7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spans="1:26" ht="15.7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spans="1:26" ht="15.7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spans="1:26" ht="15.7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spans="1:26" ht="15.7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spans="1:26" ht="15.7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spans="1:26" ht="15.7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spans="1:26" ht="15.7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spans="1:26" ht="15.7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spans="1:26" ht="15.7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spans="1:26" ht="15.7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spans="1:26" ht="15.7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spans="1:26" ht="15.7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spans="1:26" ht="15.7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spans="1:26" ht="15.7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spans="1:26" ht="15.7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spans="1:26" ht="15.7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spans="1:26" ht="15.7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spans="1:26" ht="15.7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spans="1:26" ht="15.7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spans="1:26" ht="15.7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spans="1:26" ht="15.7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spans="1:26" ht="15.7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spans="1:26" ht="15.7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spans="1:26" ht="15.7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spans="1:26" ht="15.7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spans="1:26" ht="15.7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spans="1:26" ht="15.7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spans="1:26" ht="15.7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spans="1:26" ht="15.7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spans="1:26" ht="15.7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spans="1:26" ht="15.7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spans="1:26" ht="15.7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spans="1:26" ht="15.7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spans="1:26" ht="15.7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spans="1:26" ht="15.7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spans="1:26" ht="15.7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spans="1:26" ht="15.7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spans="1:26" ht="15.7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spans="1:26" ht="15.7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spans="1:26" ht="15.7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spans="1:26" ht="15.7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spans="1:26" ht="15.7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spans="1:26" ht="15.7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spans="1:26" ht="15.7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spans="1:26" ht="15.7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spans="1:26" ht="15.7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spans="1:26" ht="15.7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spans="1:26" ht="15.7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spans="1:26" ht="15.7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spans="1:26" ht="15.7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spans="1:26" ht="15.7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spans="1:26" ht="15.7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spans="1:26" ht="15.7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spans="1:26" ht="15.7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spans="1:26" ht="15.7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spans="1:26" ht="15.7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spans="1:26" ht="15.7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spans="1:26" ht="15.7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spans="1:26" ht="15.7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spans="1:26" ht="15.7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spans="1:26" ht="15.7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spans="1:26" ht="15.7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spans="1:26" ht="15.7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spans="1:26" ht="15.7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spans="1:26" ht="15.7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spans="1:26" ht="15.7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spans="1:26" ht="15.7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spans="1:26" ht="15.7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spans="1:26" ht="15.7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spans="1:26" ht="15.7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spans="1:26" ht="15.7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spans="1:26" ht="15.7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spans="1:26" ht="15.7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spans="1:26" ht="15.7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spans="1:26" ht="15.7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spans="1:26" ht="15.7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spans="1:26" ht="15.7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spans="1:26" ht="15.7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spans="1:26" ht="15.7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spans="1:26" ht="15.7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spans="1:26" ht="15.7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spans="1:26" ht="15.7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spans="1:26" ht="15.7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spans="1:26" ht="15.7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spans="1:26" ht="15.7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spans="1:26" ht="15.7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spans="1:26" ht="15.7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spans="1:26" ht="15.7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spans="1:26" ht="15.7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spans="1:26" ht="15.7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spans="1:26" ht="15.7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spans="1:26" ht="15.7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spans="1:26" ht="15.7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spans="1:26" ht="15.7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spans="1:26" ht="15.7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spans="1:26" ht="15.7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spans="1:26" ht="15.7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spans="1:26" ht="15.7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spans="1:26" ht="15.7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spans="1:26" ht="15.7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spans="1:26" ht="15.7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spans="1:26" ht="15.7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spans="1:26" ht="15.7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spans="1:26" ht="15.7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spans="1:26" ht="15.7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spans="1:26" ht="15.7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spans="1:26" ht="15.7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spans="1:26" ht="15.7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spans="1:26" ht="15.7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spans="1:26" ht="15.7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spans="1:26" ht="15.7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spans="1:26" ht="15.7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spans="1:26" ht="15.7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spans="1:26" ht="15.7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spans="1:26" ht="15.7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spans="1:26" ht="15.7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spans="1:26" ht="15.7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spans="1:26" ht="15.7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spans="1:26" ht="15.7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spans="1:26" ht="15.7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spans="1:26" ht="15.7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spans="1:26" ht="15.7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spans="1:26" ht="15.7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spans="1:26" ht="15.7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spans="1:26" ht="15.7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spans="1:26" ht="15.7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spans="1:26" ht="15.7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spans="1:26" ht="15.7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spans="1:26" ht="15.7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spans="1:26" ht="15.7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spans="1:26" ht="15.7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spans="1:26" ht="15.7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spans="1:26" ht="15.7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spans="1:26" ht="15.7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spans="1:26" ht="15.7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spans="1:26" ht="15.7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spans="1:26" ht="15.7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spans="1:26" ht="15.7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spans="1:26" ht="15.7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spans="1:26" ht="15.7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spans="1:26" ht="15.7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spans="1:26" ht="15.7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spans="1:26" ht="15.7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spans="1:26" ht="15.7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spans="1:26" ht="15.7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spans="1:26" ht="15.7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spans="1:26" ht="15.7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spans="1:26" ht="15.7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spans="1:26" ht="15.7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spans="1:26" ht="15.7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spans="1:26" ht="15.7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spans="1:26" ht="15.7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spans="1:26" ht="15.7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spans="1:26" ht="15.7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spans="1:26" ht="15.7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spans="1:26" ht="15.7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spans="1:26" ht="15.7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spans="1:26" ht="15.7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spans="1:26" ht="15.7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spans="1:26" ht="15.7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spans="1:26" ht="15.7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spans="1:26" ht="15.7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spans="1:26" ht="15.7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spans="1:26" ht="15.7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spans="1:26" ht="15.7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spans="1:26" ht="15.7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spans="1:26" ht="15.7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spans="1:26" ht="15.7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spans="1:26" ht="15.7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spans="1:26" ht="15.7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spans="1:26" ht="15.7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spans="1:26" ht="15.7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spans="1:26" ht="15.7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spans="1:26" ht="15.7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spans="1:26" ht="15.7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spans="1:26" ht="15.7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spans="1:26" ht="15.7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spans="1:26" ht="15.7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spans="1:26" ht="15.7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spans="1:26" ht="15.7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spans="1:26" ht="15.7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spans="1:26" ht="15.7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spans="1:26" ht="15.7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spans="1:26" ht="15.7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spans="1:26" ht="15.7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spans="1:26" ht="15.7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spans="1:26" ht="15.7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spans="1:26" ht="15.7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spans="1:26" ht="15.7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spans="1:26" ht="15.7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spans="1:26" ht="15.7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spans="1:26" ht="15.7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spans="1:26" ht="15.7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spans="1:26" ht="15.7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spans="1:26" ht="15.7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spans="1:26" ht="15.7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spans="1:26" ht="15.7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spans="1:26" ht="15.7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spans="1:26" ht="15.7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spans="1:26" ht="15.7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spans="1:26" ht="15.7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spans="1:26" ht="15.7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spans="1:26" ht="15.7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spans="1:26" ht="15.7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spans="1:26" ht="15.7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spans="1:26" ht="15.7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spans="1:26" ht="15.7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spans="1:26" ht="15.7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spans="1:26" ht="15.7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spans="1:26" ht="15.7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spans="1:26" ht="15.7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spans="1:26" ht="15.7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spans="1:26" ht="15.7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spans="1:26" ht="15.7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spans="1:26" ht="15.7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spans="1:26" ht="15.7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spans="1:26" ht="15.7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spans="1:26" ht="15.7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spans="1:26" ht="15.7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spans="1:26" ht="15.7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spans="1:26" ht="15.7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spans="1:26" ht="15.7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spans="1:26" ht="15.7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spans="1:26" ht="15.7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spans="1:26" ht="15.7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spans="1:26" ht="15.7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spans="1:26" ht="15.7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spans="1:26" ht="15.7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spans="1:26" ht="15.7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spans="1:26" ht="15.7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spans="1:26" ht="15.7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spans="1:26" ht="15.7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spans="1:26" ht="15.7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spans="1:26" ht="15.7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spans="1:26" ht="15.7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spans="1:26" ht="15.7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spans="1:26" ht="15.7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spans="1:26" ht="15.7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spans="1:26" ht="15.7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spans="1:26" ht="15.7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spans="1:26" ht="15.7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spans="1:26" ht="15.7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spans="1:26" ht="15.7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spans="1:26" ht="15.7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spans="1:26" ht="15.7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spans="1:26" ht="15.7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spans="1:26" ht="15.7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spans="1:26" ht="15.7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spans="1:26" ht="15.7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spans="1:26" ht="15.7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spans="1:26" ht="15.7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spans="1:26" ht="15.7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spans="1:26" ht="15.7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spans="1:26" ht="15.7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spans="1:26" ht="15.7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spans="1:26" ht="15.7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spans="1:26" ht="15.7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spans="1:26" ht="15.7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spans="1:26" ht="15.7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spans="1:26" ht="15.7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spans="1:26" ht="15.7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spans="1:26" ht="15.7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spans="1:26" ht="15.7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spans="1:26" ht="15.7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spans="1:26" ht="15.7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spans="1:26" ht="15.7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spans="1:26" ht="15.7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spans="1:26" ht="15.7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spans="1:26" ht="15.7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spans="1:26" ht="15.7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spans="1:26" ht="15.7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spans="1:26" ht="15.7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spans="1:26" ht="15.7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spans="1:26" ht="15.7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spans="1:26" ht="15.7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spans="1:26" ht="15.7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spans="1:26" ht="15.7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spans="1:26" ht="15.7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spans="1:26" ht="15.7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spans="1:26" ht="15.7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spans="1:26" ht="15.7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spans="1:26" ht="15.7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spans="1:26" ht="15.7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spans="1:26" ht="15.7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spans="1:26" ht="15.7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spans="1:26" ht="15.7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spans="1:26" ht="15.7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spans="1:26" ht="15.7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spans="1:26" ht="15.7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spans="1:26" ht="15.7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spans="1:26" ht="15.7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spans="1:26" ht="15.7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spans="1:26" ht="15.7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spans="1:26" ht="15.7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spans="1:26" ht="15.7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spans="1:26" ht="15.7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spans="1:26" ht="15.7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spans="1:26" ht="15.7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spans="1:26" ht="15.7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spans="1:26" ht="15.7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spans="1:26" ht="15.7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spans="1:26" ht="15.7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spans="1:26" ht="15.7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spans="1:26" ht="15.7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spans="1:26" ht="15.7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spans="1:26" ht="15.7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spans="1:26" ht="15.7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spans="1:26" ht="15.7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spans="1:26" ht="15.7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spans="1:26" ht="15.7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spans="1:26" ht="15.7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spans="1:26" ht="15.7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spans="1:26" ht="15.7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spans="1:26" ht="15.7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spans="1:26" ht="15.7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spans="1:26" ht="15.7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spans="1:26" ht="15.7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spans="1:26" ht="15.7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spans="1:26" ht="15.7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spans="1:26" ht="15.7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spans="1:26" ht="15.7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spans="1:26" ht="15.7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spans="1:26" ht="15.7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spans="1:26" ht="15.7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spans="1:26" ht="15.7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spans="1:26" ht="15.7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spans="1:26" ht="15.7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spans="1:26" ht="15.7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spans="1:26" ht="15.7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spans="1:26" ht="15.7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spans="1:26" ht="15.7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spans="1:26" ht="15.7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spans="1:26" ht="15.7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spans="1:26" ht="15.7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spans="1:26" ht="15.7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spans="1:26" ht="15.7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spans="1:26" ht="15.7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spans="1:26" ht="15.7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spans="1:26" ht="15.7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spans="1:26" ht="15.7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spans="1:26" ht="15.7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spans="1:26" ht="15.7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spans="1:26" ht="15.7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spans="1:26" ht="15.7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spans="1:26" ht="15.7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spans="1:26" ht="15.7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spans="1:26" ht="15.7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spans="1:26" ht="15.7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spans="1:26" ht="15.7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spans="1:26" ht="15.7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spans="1:26" ht="15.7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spans="1:26" ht="15.7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spans="1:26" ht="15.7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spans="1:26" ht="15.7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spans="1:26" ht="15.7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spans="1:26" ht="15.7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spans="1:26" ht="15.7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spans="1:26" ht="15.7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spans="1:26" ht="15.7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spans="1:26" ht="15.7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spans="1:26" ht="15.7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spans="1:26" ht="15.7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spans="1:26" ht="15.7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spans="1:26" ht="15.7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spans="1:26" ht="15.7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spans="1:26" ht="15.7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spans="1:26" ht="15.7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spans="1:26" ht="15.7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spans="1:26" ht="15.7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spans="1:26" ht="15.7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spans="1:26" ht="15.7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spans="1:26" ht="15.7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spans="1:26" ht="15.7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spans="1:26" ht="15.7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spans="1:26" ht="15.7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spans="1:26" ht="15.7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spans="1:26" ht="15.7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spans="1:26" ht="15.7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spans="1:26" ht="15.7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spans="1:26" ht="15.7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spans="1:26" ht="15.7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spans="1:26" ht="15.7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spans="1:26" ht="15.7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spans="1:26" ht="15.7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spans="1:26" ht="15.7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spans="1:26" ht="15.7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spans="1:26" ht="15.7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spans="1:26" ht="15.7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spans="1:26" ht="15.7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spans="1:26" ht="15.7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spans="1:26" ht="15.7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spans="1:26" ht="15.7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spans="1:26" ht="15.7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spans="1:26" ht="15.7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spans="1:26" ht="15.7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spans="1:26" ht="15.7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spans="1:26" ht="15.7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spans="1:26" ht="15.7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spans="1:26" ht="15.7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spans="1:26" ht="15.7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spans="1:26" ht="15.7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spans="1:26" ht="15.7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spans="1:26" ht="15.7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spans="1:26" ht="15.7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spans="1:26" ht="15.7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spans="1:26" ht="15.7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spans="1:26" ht="15.7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spans="1:26" ht="15.7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spans="1:26" ht="15.7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spans="1:26" ht="15.7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spans="1:26" ht="15.7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spans="1:26" ht="15.7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spans="1:26" ht="15.7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spans="1:26" ht="15.7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spans="1:26" ht="15.7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spans="1:26" ht="15.7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spans="1:26" ht="15.7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spans="1:26" ht="15.7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spans="1:26" ht="15.7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spans="1:26" ht="15.7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spans="1:26" ht="15.7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spans="1:26" ht="15.7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spans="1:26" ht="15.7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spans="1:26" ht="15.7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spans="1:26" ht="15.7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spans="1:26" ht="15.7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spans="1:26" ht="15.7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spans="1:26" ht="15.7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spans="1:26" ht="15.7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spans="1:26" ht="15.7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spans="1:26" ht="15.7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spans="1:26" ht="15.7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spans="1:26" ht="15.7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spans="1:26" ht="15.7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spans="1:26" ht="15.7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spans="1:26" ht="15.7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spans="1:26" ht="15.7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spans="1:26" ht="15.7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spans="1:26" ht="15.7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spans="1:26" ht="15.7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spans="1:26" ht="15.7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spans="1:26" ht="15.7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spans="1:26" ht="15.7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spans="1:26" ht="15.7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spans="1:26" ht="15.7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spans="1:26" ht="15.7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spans="1:26" ht="15.7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spans="1:26" ht="15.7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spans="1:26" ht="15.7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spans="1:26" ht="15.7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spans="1:26" ht="15.7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spans="1:26" ht="15.7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spans="1:26" ht="15.7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spans="1:26" ht="15.7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spans="1:26" ht="15.7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spans="1:26" ht="15.7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spans="1:26" ht="15.7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spans="1:26" ht="15.7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spans="1:26" ht="15.7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spans="1:26" ht="15.7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spans="1:26" ht="15.7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spans="1:26" ht="15.7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spans="1:26" ht="15.7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spans="1:26" ht="15.7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spans="1:26" ht="15.7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spans="1:26" ht="15.7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spans="1:26" ht="15.7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spans="1:26" ht="15.7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spans="1:26" ht="15.7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spans="1:26" ht="15.7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spans="1:26" ht="15.7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spans="1:26" ht="15.7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spans="1:26" ht="15.7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spans="1:26" ht="15.7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spans="1:26" ht="15.7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spans="1:26" ht="15.7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spans="1:26" ht="15.7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spans="1:26" ht="15.7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spans="1:26" ht="15.7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spans="1:26" ht="15.7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spans="1:26" ht="15.7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spans="1:26" ht="15.7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spans="1:26" ht="15.7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spans="1:26" ht="15.7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spans="1:26" ht="15.7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spans="1:26" ht="15.7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spans="1:26" ht="15.7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spans="1:26" ht="15.7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spans="1:26" ht="15.7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spans="1:26" ht="15.7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spans="1:26" ht="15.7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spans="1:26" ht="15.7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spans="1:26" ht="15.7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spans="1:26" ht="15.7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spans="1:26" ht="15.7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spans="1:26" ht="15.7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spans="1:26" ht="15.7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spans="1:26" ht="15.7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spans="1:26" ht="15.7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spans="1:26" ht="15.7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spans="1:26" ht="15.7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spans="1:26" ht="15.7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spans="1:26" ht="15.7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spans="1:26" ht="15.7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spans="1:26" ht="15.7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spans="1:26" ht="15.7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spans="1:26" ht="15.7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spans="1:26" ht="15.7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spans="1:26" ht="15.7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spans="1:26" ht="15.7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spans="1:26" ht="15.7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spans="1:26" ht="15.7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spans="1:26" ht="15.7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spans="1:26" ht="15.7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spans="1:26" ht="15.7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spans="1:26" ht="15.7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spans="1:26" ht="15.7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spans="1:26" ht="15.7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spans="1:26" ht="15.7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spans="1:26" ht="15.7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spans="1:26" ht="15.7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spans="1:26" ht="15.7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spans="1:26" ht="15.7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spans="1:26" ht="15.7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spans="1:26" ht="15.7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spans="1:26" ht="15.7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spans="1:26" ht="15.7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spans="1:26" ht="15.7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spans="1:26" ht="15.7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spans="1:26" ht="15.7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spans="1:26" ht="15.7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spans="1:26" ht="15.7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spans="1:26" ht="15.7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spans="1:26" ht="15.7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spans="1:26" ht="15.7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spans="1:26" ht="15.7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spans="1:26" ht="15.7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spans="1:26" ht="15.7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spans="1:26" ht="15.7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spans="1:26" ht="15.7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spans="1:26" ht="15.7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spans="1:26" ht="15.7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spans="1:26" ht="15.7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spans="1:26" ht="15.7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spans="1:26" ht="15.7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spans="1:26" ht="15.7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spans="1:26" ht="15.7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spans="1:26" ht="15.7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spans="1:26" ht="15.7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spans="1:26" ht="15.7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spans="1:26" ht="15.7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spans="1:26" ht="15.7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spans="1:26" ht="15.7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spans="1:26" ht="15.7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spans="1:26" ht="15.7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spans="1:26" ht="15.7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spans="1:26" ht="15.7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spans="1:26" ht="15.7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spans="1:26" ht="15.7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spans="1:26" ht="15.7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spans="1:26" ht="15.7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spans="1:26" ht="15.7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spans="1:26" ht="15.7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spans="1:26" ht="15.7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spans="1:26" ht="15.7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row r="1001" spans="1:26" ht="15.75" customHeight="1">
      <c r="A1001" s="80"/>
      <c r="B1001" s="80"/>
      <c r="C1001" s="80"/>
      <c r="D1001" s="80"/>
      <c r="E1001" s="80"/>
      <c r="F1001" s="80"/>
      <c r="G1001" s="80"/>
      <c r="H1001" s="80"/>
      <c r="I1001" s="80"/>
      <c r="J1001" s="80"/>
      <c r="K1001" s="80"/>
      <c r="L1001" s="80"/>
      <c r="M1001" s="80"/>
      <c r="N1001" s="80"/>
      <c r="O1001" s="80"/>
      <c r="P1001" s="80"/>
      <c r="Q1001" s="80"/>
      <c r="R1001" s="80"/>
      <c r="S1001" s="80"/>
      <c r="T1001" s="80"/>
      <c r="U1001" s="80"/>
      <c r="V1001" s="80"/>
      <c r="W1001" s="80"/>
      <c r="X1001" s="80"/>
      <c r="Y1001" s="80"/>
      <c r="Z1001" s="80"/>
    </row>
    <row r="1002" spans="1:26" ht="15.75" customHeight="1">
      <c r="A1002" s="80"/>
      <c r="B1002" s="80"/>
      <c r="C1002" s="80"/>
      <c r="D1002" s="80"/>
      <c r="E1002" s="80"/>
      <c r="F1002" s="80"/>
      <c r="G1002" s="80"/>
      <c r="H1002" s="80"/>
      <c r="I1002" s="80"/>
      <c r="J1002" s="80"/>
      <c r="K1002" s="80"/>
      <c r="L1002" s="80"/>
      <c r="M1002" s="80"/>
      <c r="N1002" s="80"/>
      <c r="O1002" s="80"/>
      <c r="P1002" s="80"/>
      <c r="Q1002" s="80"/>
      <c r="R1002" s="80"/>
      <c r="S1002" s="80"/>
      <c r="T1002" s="80"/>
      <c r="U1002" s="80"/>
      <c r="V1002" s="80"/>
      <c r="W1002" s="80"/>
      <c r="X1002" s="80"/>
      <c r="Y1002" s="80"/>
      <c r="Z1002" s="80"/>
    </row>
    <row r="1003" spans="1:26" ht="15.75" customHeight="1">
      <c r="A1003" s="80"/>
      <c r="B1003" s="80"/>
      <c r="C1003" s="80"/>
      <c r="D1003" s="80"/>
      <c r="E1003" s="80"/>
      <c r="F1003" s="80"/>
      <c r="G1003" s="80"/>
      <c r="H1003" s="80"/>
      <c r="I1003" s="80"/>
      <c r="J1003" s="80"/>
      <c r="K1003" s="80"/>
      <c r="L1003" s="80"/>
      <c r="M1003" s="80"/>
      <c r="N1003" s="80"/>
      <c r="O1003" s="80"/>
      <c r="P1003" s="80"/>
      <c r="Q1003" s="80"/>
      <c r="R1003" s="80"/>
      <c r="S1003" s="80"/>
      <c r="T1003" s="80"/>
      <c r="U1003" s="80"/>
      <c r="V1003" s="80"/>
      <c r="W1003" s="80"/>
      <c r="X1003" s="80"/>
      <c r="Y1003" s="80"/>
      <c r="Z1003" s="80"/>
    </row>
  </sheetData>
  <mergeCells count="37">
    <mergeCell ref="B27:C27"/>
    <mergeCell ref="D27:F27"/>
    <mergeCell ref="B19:C19"/>
    <mergeCell ref="D19:F19"/>
    <mergeCell ref="B20:C20"/>
    <mergeCell ref="D20:F20"/>
    <mergeCell ref="B21:C21"/>
    <mergeCell ref="D21:F21"/>
    <mergeCell ref="D22:F22"/>
    <mergeCell ref="B22:C22"/>
    <mergeCell ref="B23:C23"/>
    <mergeCell ref="D23:F23"/>
    <mergeCell ref="B25:F25"/>
    <mergeCell ref="B26:C26"/>
    <mergeCell ref="D26:F26"/>
    <mergeCell ref="B16:F16"/>
    <mergeCell ref="B17:C17"/>
    <mergeCell ref="D17:F17"/>
    <mergeCell ref="B18:C18"/>
    <mergeCell ref="D18:F18"/>
    <mergeCell ref="B9:C9"/>
    <mergeCell ref="D9:F9"/>
    <mergeCell ref="B13:C13"/>
    <mergeCell ref="B14:C14"/>
    <mergeCell ref="B10:C10"/>
    <mergeCell ref="D10:F10"/>
    <mergeCell ref="B11:C11"/>
    <mergeCell ref="D11:F11"/>
    <mergeCell ref="B12:C12"/>
    <mergeCell ref="D12:F12"/>
    <mergeCell ref="D13:F13"/>
    <mergeCell ref="D14:F14"/>
    <mergeCell ref="B6:F6"/>
    <mergeCell ref="B7:C7"/>
    <mergeCell ref="D7:F7"/>
    <mergeCell ref="B8:C8"/>
    <mergeCell ref="D8:F8"/>
  </mergeCells>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F243E"/>
  </sheetPr>
  <dimension ref="B6:D1004"/>
  <sheetViews>
    <sheetView showGridLines="0" topLeftCell="A4" workbookViewId="0">
      <selection activeCell="F15" sqref="F15"/>
    </sheetView>
  </sheetViews>
  <sheetFormatPr defaultColWidth="14.42578125" defaultRowHeight="15" customHeight="1"/>
  <cols>
    <col min="1" max="1" width="4.7109375" customWidth="1"/>
    <col min="2" max="2" width="46" customWidth="1"/>
    <col min="3" max="3" width="25.7109375" customWidth="1"/>
    <col min="4" max="4" width="19" customWidth="1"/>
    <col min="5" max="26" width="8.7109375" customWidth="1"/>
  </cols>
  <sheetData>
    <row r="6" spans="2:4" ht="15.75">
      <c r="B6" s="806" t="s">
        <v>141</v>
      </c>
      <c r="C6" s="807"/>
      <c r="D6" s="776"/>
    </row>
    <row r="7" spans="2:4">
      <c r="B7" s="82" t="s">
        <v>142</v>
      </c>
      <c r="C7" s="808">
        <v>45219.272997685184</v>
      </c>
      <c r="D7" s="660"/>
    </row>
    <row r="8" spans="2:4">
      <c r="B8" s="83" t="s">
        <v>143</v>
      </c>
      <c r="C8" s="801" t="s">
        <v>659</v>
      </c>
      <c r="D8" s="660"/>
    </row>
    <row r="9" spans="2:4">
      <c r="B9" s="83" t="s">
        <v>144</v>
      </c>
      <c r="C9" s="801" t="s">
        <v>660</v>
      </c>
      <c r="D9" s="660"/>
    </row>
    <row r="10" spans="2:4">
      <c r="B10" s="83" t="s">
        <v>145</v>
      </c>
      <c r="C10" s="801" t="s">
        <v>661</v>
      </c>
      <c r="D10" s="660"/>
    </row>
    <row r="11" spans="2:4">
      <c r="B11" s="83" t="s">
        <v>146</v>
      </c>
      <c r="C11" s="801" t="s">
        <v>662</v>
      </c>
      <c r="D11" s="660"/>
    </row>
    <row r="12" spans="2:4">
      <c r="B12" s="83" t="s">
        <v>147</v>
      </c>
      <c r="C12" s="801" t="s">
        <v>663</v>
      </c>
      <c r="D12" s="660"/>
    </row>
    <row r="13" spans="2:4">
      <c r="B13" s="83" t="s">
        <v>148</v>
      </c>
      <c r="C13" s="801" t="s">
        <v>664</v>
      </c>
      <c r="D13" s="660"/>
    </row>
    <row r="14" spans="2:4">
      <c r="B14" s="83" t="s">
        <v>149</v>
      </c>
      <c r="C14" s="802">
        <v>45190</v>
      </c>
      <c r="D14" s="660"/>
    </row>
    <row r="15" spans="2:4" ht="100.5" customHeight="1">
      <c r="B15" s="83" t="s">
        <v>150</v>
      </c>
      <c r="C15" s="803" t="s">
        <v>665</v>
      </c>
      <c r="D15" s="660"/>
    </row>
    <row r="16" spans="2:4">
      <c r="B16" s="83" t="s">
        <v>151</v>
      </c>
      <c r="C16" s="804" t="s">
        <v>666</v>
      </c>
      <c r="D16" s="660"/>
    </row>
    <row r="17" spans="2:4">
      <c r="B17" s="84" t="s">
        <v>10</v>
      </c>
      <c r="C17" s="805" t="s">
        <v>569</v>
      </c>
      <c r="D17" s="676"/>
    </row>
    <row r="25" spans="2:4" ht="15.75" customHeight="1"/>
    <row r="26" spans="2:4" ht="15.75" customHeight="1"/>
    <row r="27" spans="2:4" ht="15.75" customHeight="1"/>
    <row r="28" spans="2:4" ht="15.75" customHeight="1"/>
    <row r="29" spans="2:4" ht="15.75" customHeight="1"/>
    <row r="30" spans="2:4" ht="15.75" customHeight="1"/>
    <row r="31" spans="2:4" ht="15.75" customHeight="1"/>
    <row r="32" spans="2: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12">
    <mergeCell ref="C11:D11"/>
    <mergeCell ref="C12:D12"/>
    <mergeCell ref="B6:D6"/>
    <mergeCell ref="C7:D7"/>
    <mergeCell ref="C8:D8"/>
    <mergeCell ref="C9:D9"/>
    <mergeCell ref="C10:D10"/>
    <mergeCell ref="C13:D13"/>
    <mergeCell ref="C14:D14"/>
    <mergeCell ref="C15:D15"/>
    <mergeCell ref="C16:D16"/>
    <mergeCell ref="C17:D17"/>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F243E"/>
  </sheetPr>
  <dimension ref="A5:Z1004"/>
  <sheetViews>
    <sheetView showGridLines="0" workbookViewId="0">
      <selection activeCell="C14" sqref="C14"/>
    </sheetView>
  </sheetViews>
  <sheetFormatPr defaultColWidth="14.42578125" defaultRowHeight="15" customHeight="1"/>
  <cols>
    <col min="1" max="1" width="4.28515625" customWidth="1"/>
    <col min="2" max="2" width="22.5703125" customWidth="1"/>
    <col min="3" max="3" width="32.5703125" customWidth="1"/>
    <col min="4" max="26" width="9.140625" customWidth="1"/>
  </cols>
  <sheetData>
    <row r="5" spans="1:26" ht="12.75"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spans="1:26" ht="12.75" customHeight="1">
      <c r="A6" s="40"/>
      <c r="B6" s="806" t="s">
        <v>152</v>
      </c>
      <c r="C6" s="776"/>
      <c r="D6" s="40"/>
      <c r="E6" s="40"/>
      <c r="F6" s="40"/>
      <c r="G6" s="40"/>
      <c r="H6" s="40"/>
      <c r="I6" s="40"/>
      <c r="J6" s="40"/>
      <c r="K6" s="40"/>
      <c r="L6" s="40"/>
      <c r="M6" s="40"/>
      <c r="N6" s="40"/>
      <c r="O6" s="40"/>
      <c r="P6" s="40"/>
      <c r="Q6" s="40"/>
      <c r="R6" s="40"/>
      <c r="S6" s="40"/>
      <c r="T6" s="40"/>
      <c r="U6" s="40"/>
      <c r="V6" s="40"/>
      <c r="W6" s="40"/>
      <c r="X6" s="40"/>
      <c r="Y6" s="40"/>
      <c r="Z6" s="40"/>
    </row>
    <row r="7" spans="1:26" ht="12.75" customHeight="1">
      <c r="A7" s="40"/>
      <c r="B7" s="62" t="s">
        <v>152</v>
      </c>
      <c r="C7" s="526" t="s">
        <v>667</v>
      </c>
      <c r="D7" s="40"/>
      <c r="E7" s="40"/>
      <c r="F7" s="40"/>
      <c r="G7" s="40"/>
      <c r="H7" s="40"/>
      <c r="I7" s="40"/>
      <c r="J7" s="40"/>
      <c r="K7" s="40"/>
      <c r="L7" s="40"/>
      <c r="M7" s="40"/>
      <c r="N7" s="40"/>
      <c r="O7" s="40"/>
      <c r="P7" s="40"/>
      <c r="Q7" s="40"/>
      <c r="R7" s="40"/>
      <c r="S7" s="40"/>
      <c r="T7" s="40"/>
      <c r="U7" s="40"/>
      <c r="V7" s="40"/>
      <c r="W7" s="40"/>
      <c r="X7" s="40"/>
      <c r="Y7" s="40"/>
      <c r="Z7" s="40"/>
    </row>
    <row r="8" spans="1:26" ht="12.75" customHeight="1">
      <c r="A8" s="40"/>
      <c r="B8" s="62" t="s">
        <v>85</v>
      </c>
      <c r="C8" s="526" t="s">
        <v>559</v>
      </c>
      <c r="D8" s="40"/>
      <c r="E8" s="40"/>
      <c r="F8" s="40"/>
      <c r="G8" s="40"/>
      <c r="H8" s="40"/>
      <c r="I8" s="40"/>
      <c r="J8" s="40"/>
      <c r="K8" s="40"/>
      <c r="L8" s="40"/>
      <c r="M8" s="40"/>
      <c r="N8" s="40"/>
      <c r="O8" s="40"/>
      <c r="P8" s="40"/>
      <c r="Q8" s="40"/>
      <c r="R8" s="40"/>
      <c r="S8" s="40"/>
      <c r="T8" s="40"/>
      <c r="U8" s="40"/>
      <c r="V8" s="40"/>
      <c r="W8" s="40"/>
      <c r="X8" s="40"/>
      <c r="Y8" s="40"/>
      <c r="Z8" s="40"/>
    </row>
    <row r="9" spans="1:26" ht="12.75" customHeight="1">
      <c r="A9" s="40"/>
      <c r="B9" s="62" t="s">
        <v>59</v>
      </c>
      <c r="C9" s="526" t="s">
        <v>668</v>
      </c>
      <c r="D9" s="40"/>
      <c r="E9" s="40"/>
      <c r="F9" s="40"/>
      <c r="G9" s="40"/>
      <c r="H9" s="40"/>
      <c r="I9" s="40"/>
      <c r="J9" s="40"/>
      <c r="K9" s="40"/>
      <c r="L9" s="40"/>
      <c r="M9" s="40"/>
      <c r="N9" s="40"/>
      <c r="O9" s="40"/>
      <c r="P9" s="40"/>
      <c r="Q9" s="40"/>
      <c r="R9" s="40"/>
      <c r="S9" s="40"/>
      <c r="T9" s="40"/>
      <c r="U9" s="40"/>
      <c r="V9" s="40"/>
      <c r="W9" s="40"/>
      <c r="X9" s="40"/>
      <c r="Y9" s="40"/>
      <c r="Z9" s="40"/>
    </row>
    <row r="10" spans="1:26" ht="12.75" customHeight="1">
      <c r="A10" s="40"/>
      <c r="B10" s="62" t="s">
        <v>153</v>
      </c>
      <c r="C10" s="526" t="s">
        <v>669</v>
      </c>
      <c r="D10" s="40"/>
      <c r="E10" s="40"/>
      <c r="F10" s="40"/>
      <c r="G10" s="40"/>
      <c r="H10" s="40"/>
      <c r="I10" s="40"/>
      <c r="J10" s="40"/>
      <c r="K10" s="40"/>
      <c r="L10" s="40"/>
      <c r="M10" s="40"/>
      <c r="N10" s="40"/>
      <c r="O10" s="40"/>
      <c r="P10" s="40"/>
      <c r="Q10" s="40"/>
      <c r="R10" s="40"/>
      <c r="S10" s="40"/>
      <c r="T10" s="40"/>
      <c r="U10" s="40"/>
      <c r="V10" s="40"/>
      <c r="W10" s="40"/>
      <c r="X10" s="40"/>
      <c r="Y10" s="40"/>
      <c r="Z10" s="40"/>
    </row>
    <row r="11" spans="1:26" ht="12.75" customHeight="1">
      <c r="A11" s="40"/>
      <c r="B11" s="62" t="s">
        <v>154</v>
      </c>
      <c r="C11" s="526" t="s">
        <v>670</v>
      </c>
      <c r="D11" s="40"/>
      <c r="E11" s="40"/>
      <c r="F11" s="40"/>
      <c r="G11" s="40"/>
      <c r="H11" s="40"/>
      <c r="I11" s="40"/>
      <c r="J11" s="40"/>
      <c r="K11" s="40"/>
      <c r="L11" s="40"/>
      <c r="M11" s="40"/>
      <c r="N11" s="40"/>
      <c r="O11" s="40"/>
      <c r="P11" s="40"/>
      <c r="Q11" s="40"/>
      <c r="R11" s="40"/>
      <c r="S11" s="40"/>
      <c r="T11" s="40"/>
      <c r="U11" s="40"/>
      <c r="V11" s="40"/>
      <c r="W11" s="40"/>
      <c r="X11" s="40"/>
      <c r="Y11" s="40"/>
      <c r="Z11" s="40"/>
    </row>
    <row r="12" spans="1:26" ht="12.75" customHeight="1">
      <c r="A12" s="40"/>
      <c r="B12" s="62" t="s">
        <v>155</v>
      </c>
      <c r="C12" s="526" t="s">
        <v>558</v>
      </c>
      <c r="D12" s="40"/>
      <c r="E12" s="40"/>
      <c r="F12" s="40"/>
      <c r="G12" s="40"/>
      <c r="H12" s="40"/>
      <c r="I12" s="40"/>
      <c r="J12" s="40"/>
      <c r="K12" s="40"/>
      <c r="L12" s="40"/>
      <c r="M12" s="40"/>
      <c r="N12" s="40"/>
      <c r="O12" s="40"/>
      <c r="P12" s="40"/>
      <c r="Q12" s="40"/>
      <c r="R12" s="40"/>
      <c r="S12" s="40"/>
      <c r="T12" s="40"/>
      <c r="U12" s="40"/>
      <c r="V12" s="40"/>
      <c r="W12" s="40"/>
      <c r="X12" s="40"/>
      <c r="Y12" s="40"/>
      <c r="Z12" s="40"/>
    </row>
    <row r="13" spans="1:26" ht="12.75" customHeight="1">
      <c r="A13" s="40"/>
      <c r="B13" s="62" t="s">
        <v>156</v>
      </c>
      <c r="C13" s="526" t="s">
        <v>671</v>
      </c>
      <c r="D13" s="40"/>
      <c r="E13" s="40"/>
      <c r="F13" s="40"/>
      <c r="G13" s="40"/>
      <c r="H13" s="40"/>
      <c r="I13" s="40"/>
      <c r="J13" s="40"/>
      <c r="K13" s="40"/>
      <c r="L13" s="40"/>
      <c r="M13" s="40"/>
      <c r="N13" s="40"/>
      <c r="O13" s="40"/>
      <c r="P13" s="40"/>
      <c r="Q13" s="40"/>
      <c r="R13" s="40"/>
      <c r="S13" s="40"/>
      <c r="T13" s="40"/>
      <c r="U13" s="40"/>
      <c r="V13" s="40"/>
      <c r="W13" s="40"/>
      <c r="X13" s="40"/>
      <c r="Y13" s="40"/>
      <c r="Z13" s="40"/>
    </row>
    <row r="14" spans="1:26" ht="12.75" customHeight="1">
      <c r="A14" s="40"/>
      <c r="B14" s="62" t="s">
        <v>157</v>
      </c>
      <c r="C14" s="526" t="s">
        <v>672</v>
      </c>
      <c r="D14" s="40"/>
      <c r="E14" s="40"/>
      <c r="F14" s="40"/>
      <c r="G14" s="40"/>
      <c r="H14" s="40"/>
      <c r="I14" s="40"/>
      <c r="J14" s="40"/>
      <c r="K14" s="40"/>
      <c r="L14" s="40"/>
      <c r="M14" s="40"/>
      <c r="N14" s="40"/>
      <c r="O14" s="40"/>
      <c r="P14" s="40"/>
      <c r="Q14" s="40"/>
      <c r="R14" s="40"/>
      <c r="S14" s="40"/>
      <c r="T14" s="40"/>
      <c r="U14" s="40"/>
      <c r="V14" s="40"/>
      <c r="W14" s="40"/>
      <c r="X14" s="40"/>
      <c r="Y14" s="40"/>
      <c r="Z14" s="40"/>
    </row>
    <row r="15" spans="1:26" ht="12.75" customHeight="1">
      <c r="A15" s="40"/>
      <c r="B15" s="62" t="s">
        <v>158</v>
      </c>
      <c r="C15" s="526" t="s">
        <v>654</v>
      </c>
      <c r="D15" s="40"/>
      <c r="E15" s="40"/>
      <c r="F15" s="40"/>
      <c r="G15" s="40"/>
      <c r="H15" s="40"/>
      <c r="I15" s="40"/>
      <c r="J15" s="40"/>
      <c r="K15" s="40"/>
      <c r="L15" s="40"/>
      <c r="M15" s="40"/>
      <c r="N15" s="40"/>
      <c r="O15" s="40"/>
      <c r="P15" s="40"/>
      <c r="Q15" s="40"/>
      <c r="R15" s="40"/>
      <c r="S15" s="40"/>
      <c r="T15" s="40"/>
      <c r="U15" s="40"/>
      <c r="V15" s="40"/>
      <c r="W15" s="40"/>
      <c r="X15" s="40"/>
      <c r="Y15" s="40"/>
      <c r="Z15" s="40"/>
    </row>
    <row r="16" spans="1:26" ht="12.75" customHeight="1">
      <c r="A16" s="40"/>
      <c r="B16" s="62" t="s">
        <v>159</v>
      </c>
      <c r="C16" s="526" t="s">
        <v>673</v>
      </c>
      <c r="D16" s="40"/>
      <c r="E16" s="40"/>
      <c r="F16" s="40"/>
      <c r="G16" s="40"/>
      <c r="H16" s="40"/>
      <c r="I16" s="40"/>
      <c r="J16" s="40"/>
      <c r="K16" s="40"/>
      <c r="L16" s="40"/>
      <c r="M16" s="40"/>
      <c r="N16" s="40"/>
      <c r="O16" s="40"/>
      <c r="P16" s="40"/>
      <c r="Q16" s="40"/>
      <c r="R16" s="40"/>
      <c r="S16" s="40"/>
      <c r="T16" s="40"/>
      <c r="U16" s="40"/>
      <c r="V16" s="40"/>
      <c r="W16" s="40"/>
      <c r="X16" s="40"/>
      <c r="Y16" s="40"/>
      <c r="Z16" s="40"/>
    </row>
    <row r="17" spans="1:26" ht="12.75" customHeight="1">
      <c r="A17" s="40"/>
      <c r="B17" s="62" t="s">
        <v>160</v>
      </c>
      <c r="C17" s="554">
        <v>44961</v>
      </c>
      <c r="D17" s="40"/>
      <c r="E17" s="40"/>
      <c r="F17" s="40"/>
      <c r="G17" s="40"/>
      <c r="H17" s="40"/>
      <c r="I17" s="40"/>
      <c r="J17" s="40"/>
      <c r="K17" s="40"/>
      <c r="L17" s="40"/>
      <c r="M17" s="40"/>
      <c r="N17" s="40"/>
      <c r="O17" s="40"/>
      <c r="P17" s="40"/>
      <c r="Q17" s="40"/>
      <c r="R17" s="40"/>
      <c r="S17" s="40"/>
      <c r="T17" s="40"/>
      <c r="U17" s="40"/>
      <c r="V17" s="40"/>
      <c r="W17" s="40"/>
      <c r="X17" s="40"/>
      <c r="Y17" s="40"/>
      <c r="Z17" s="40"/>
    </row>
    <row r="18" spans="1:26" ht="12.75" customHeight="1">
      <c r="A18" s="40"/>
      <c r="B18" s="62" t="s">
        <v>161</v>
      </c>
      <c r="C18" s="526"/>
      <c r="D18" s="40"/>
      <c r="E18" s="40"/>
      <c r="F18" s="40"/>
      <c r="G18" s="40"/>
      <c r="H18" s="40"/>
      <c r="I18" s="40"/>
      <c r="J18" s="40"/>
      <c r="K18" s="40"/>
      <c r="L18" s="40"/>
      <c r="M18" s="40"/>
      <c r="N18" s="40"/>
      <c r="O18" s="40"/>
      <c r="P18" s="40"/>
      <c r="Q18" s="40"/>
      <c r="R18" s="40"/>
      <c r="S18" s="40"/>
      <c r="T18" s="40"/>
      <c r="U18" s="40"/>
      <c r="V18" s="40"/>
      <c r="W18" s="40"/>
      <c r="X18" s="40"/>
      <c r="Y18" s="40"/>
      <c r="Z18" s="40"/>
    </row>
    <row r="19" spans="1:26" ht="12.75" customHeight="1">
      <c r="A19" s="40"/>
      <c r="B19" s="68" t="s">
        <v>8</v>
      </c>
      <c r="C19" s="555" t="s">
        <v>674</v>
      </c>
      <c r="D19" s="40"/>
      <c r="E19" s="40"/>
      <c r="F19" s="40"/>
      <c r="G19" s="40"/>
      <c r="H19" s="40"/>
      <c r="I19" s="40"/>
      <c r="J19" s="40"/>
      <c r="K19" s="40"/>
      <c r="L19" s="40"/>
      <c r="M19" s="40"/>
      <c r="N19" s="40"/>
      <c r="O19" s="40"/>
      <c r="P19" s="40"/>
      <c r="Q19" s="40"/>
      <c r="R19" s="40"/>
      <c r="S19" s="40"/>
      <c r="T19" s="40"/>
      <c r="U19" s="40"/>
      <c r="V19" s="40"/>
      <c r="W19" s="40"/>
      <c r="X19" s="40"/>
      <c r="Y19" s="40"/>
      <c r="Z19" s="40"/>
    </row>
    <row r="20" spans="1:26" ht="12.75" customHeight="1">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row>
    <row r="21" spans="1:26" ht="12.75" customHeight="1">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ht="12.75" customHeight="1">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row>
    <row r="23" spans="1:26" ht="12.75" customHeight="1">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row>
    <row r="24" spans="1:26" ht="12.75" customHeight="1">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row>
    <row r="25" spans="1:26" ht="12.75" customHeight="1">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row>
    <row r="26" spans="1:26" ht="12.75" customHeight="1">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row>
    <row r="27" spans="1:26" ht="12.75" customHeight="1">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row>
    <row r="28" spans="1:26" ht="12.75" customHeight="1">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ht="12.75"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spans="1:26" ht="12.75" customHeight="1">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row>
    <row r="31" spans="1:26" ht="12.75" customHeight="1">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ht="12.75" customHeight="1">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ht="12.75" customHeight="1">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ht="12.75" customHeight="1">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ht="12.75" customHeight="1">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ht="12.75" customHeight="1">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ht="12.75"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ht="12.75" customHeight="1">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ht="12.75" customHeight="1">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ht="12.75" customHeight="1">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ht="12.75" customHeight="1">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ht="12.75" customHeight="1">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ht="12.75" customHeight="1">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ht="12.7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ht="12.7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ht="12.7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ht="12.7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ht="12.7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ht="12.7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ht="12.7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ht="12.7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ht="12.7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ht="12.7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ht="12.7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ht="12.7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ht="12.7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ht="12.7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spans="1:26"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spans="1:26"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spans="1:2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spans="1:26"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spans="1:26"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spans="1:26"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spans="1:26"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spans="1:26"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spans="1:26"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spans="1:26"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spans="1:26"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spans="1:26"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spans="1:2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spans="1:26"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spans="1:26"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spans="1:26"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spans="1:26"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row r="1001" spans="1:26" ht="12.75" customHeight="1">
      <c r="A1001" s="40"/>
      <c r="B1001" s="40"/>
      <c r="C1001" s="40"/>
      <c r="D1001" s="40"/>
      <c r="E1001" s="40"/>
      <c r="F1001" s="40"/>
      <c r="G1001" s="40"/>
      <c r="H1001" s="40"/>
      <c r="I1001" s="40"/>
      <c r="J1001" s="40"/>
      <c r="K1001" s="40"/>
      <c r="L1001" s="40"/>
      <c r="M1001" s="40"/>
      <c r="N1001" s="40"/>
      <c r="O1001" s="40"/>
      <c r="P1001" s="40"/>
      <c r="Q1001" s="40"/>
      <c r="R1001" s="40"/>
      <c r="S1001" s="40"/>
      <c r="T1001" s="40"/>
      <c r="U1001" s="40"/>
      <c r="V1001" s="40"/>
      <c r="W1001" s="40"/>
      <c r="X1001" s="40"/>
      <c r="Y1001" s="40"/>
      <c r="Z1001" s="40"/>
    </row>
    <row r="1002" spans="1:26" ht="12.75" customHeight="1">
      <c r="A1002" s="40"/>
      <c r="B1002" s="40"/>
      <c r="C1002" s="40"/>
      <c r="D1002" s="40"/>
      <c r="E1002" s="40"/>
      <c r="F1002" s="40"/>
      <c r="G1002" s="40"/>
      <c r="H1002" s="40"/>
      <c r="I1002" s="40"/>
      <c r="J1002" s="40"/>
      <c r="K1002" s="40"/>
      <c r="L1002" s="40"/>
      <c r="M1002" s="40"/>
      <c r="N1002" s="40"/>
      <c r="O1002" s="40"/>
      <c r="P1002" s="40"/>
      <c r="Q1002" s="40"/>
      <c r="R1002" s="40"/>
      <c r="S1002" s="40"/>
      <c r="T1002" s="40"/>
      <c r="U1002" s="40"/>
      <c r="V1002" s="40"/>
      <c r="W1002" s="40"/>
      <c r="X1002" s="40"/>
      <c r="Y1002" s="40"/>
      <c r="Z1002" s="40"/>
    </row>
    <row r="1003" spans="1:26" ht="12.75" customHeight="1">
      <c r="A1003" s="40"/>
      <c r="B1003" s="40"/>
      <c r="C1003" s="40"/>
      <c r="D1003" s="40"/>
      <c r="E1003" s="40"/>
      <c r="F1003" s="40"/>
      <c r="G1003" s="40"/>
      <c r="H1003" s="40"/>
      <c r="I1003" s="40"/>
      <c r="J1003" s="40"/>
      <c r="K1003" s="40"/>
      <c r="L1003" s="40"/>
      <c r="M1003" s="40"/>
      <c r="N1003" s="40"/>
      <c r="O1003" s="40"/>
      <c r="P1003" s="40"/>
      <c r="Q1003" s="40"/>
      <c r="R1003" s="40"/>
      <c r="S1003" s="40"/>
      <c r="T1003" s="40"/>
      <c r="U1003" s="40"/>
      <c r="V1003" s="40"/>
      <c r="W1003" s="40"/>
      <c r="X1003" s="40"/>
      <c r="Y1003" s="40"/>
      <c r="Z1003" s="40"/>
    </row>
    <row r="1004" spans="1:26" ht="12.75" customHeight="1">
      <c r="A1004" s="40"/>
      <c r="B1004" s="40"/>
      <c r="C1004" s="40"/>
      <c r="D1004" s="40"/>
      <c r="E1004" s="40"/>
      <c r="F1004" s="40"/>
      <c r="G1004" s="40"/>
      <c r="H1004" s="40"/>
      <c r="I1004" s="40"/>
      <c r="J1004" s="40"/>
      <c r="K1004" s="40"/>
      <c r="L1004" s="40"/>
      <c r="M1004" s="40"/>
      <c r="N1004" s="40"/>
      <c r="O1004" s="40"/>
      <c r="P1004" s="40"/>
      <c r="Q1004" s="40"/>
      <c r="R1004" s="40"/>
      <c r="S1004" s="40"/>
      <c r="T1004" s="40"/>
      <c r="U1004" s="40"/>
      <c r="V1004" s="40"/>
      <c r="W1004" s="40"/>
      <c r="X1004" s="40"/>
      <c r="Y1004" s="40"/>
      <c r="Z1004" s="40"/>
    </row>
  </sheetData>
  <mergeCells count="1">
    <mergeCell ref="B6:C6"/>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F243E"/>
  </sheetPr>
  <dimension ref="A5:Z1004"/>
  <sheetViews>
    <sheetView showGridLines="0" topLeftCell="B1" workbookViewId="0">
      <selection activeCell="C15" sqref="C15"/>
    </sheetView>
  </sheetViews>
  <sheetFormatPr defaultColWidth="14.42578125" defaultRowHeight="15" customHeight="1"/>
  <cols>
    <col min="1" max="1" width="1.7109375" customWidth="1"/>
    <col min="2" max="2" width="34.42578125" customWidth="1"/>
    <col min="3" max="3" width="38.140625" customWidth="1"/>
    <col min="4" max="5" width="17" customWidth="1"/>
    <col min="6" max="6" width="15.5703125" customWidth="1"/>
    <col min="7" max="7" width="13.7109375" customWidth="1"/>
    <col min="8" max="26" width="9.140625" customWidth="1"/>
  </cols>
  <sheetData>
    <row r="5" spans="1:26" ht="9.75" customHeight="1">
      <c r="A5" s="40"/>
      <c r="H5" s="40"/>
      <c r="I5" s="40"/>
      <c r="J5" s="40"/>
      <c r="K5" s="40"/>
      <c r="L5" s="40"/>
      <c r="M5" s="40"/>
      <c r="N5" s="40"/>
      <c r="O5" s="40"/>
      <c r="P5" s="40"/>
      <c r="Q5" s="40"/>
      <c r="R5" s="40"/>
      <c r="S5" s="40"/>
      <c r="T5" s="40"/>
      <c r="U5" s="40"/>
      <c r="V5" s="40"/>
      <c r="W5" s="40"/>
      <c r="X5" s="40"/>
      <c r="Y5" s="40"/>
      <c r="Z5" s="40"/>
    </row>
    <row r="6" spans="1:26" ht="12.75" customHeight="1">
      <c r="A6" s="40"/>
      <c r="B6" s="809" t="s">
        <v>162</v>
      </c>
      <c r="C6" s="629"/>
      <c r="H6" s="40"/>
      <c r="I6" s="40"/>
      <c r="J6" s="40"/>
      <c r="K6" s="40"/>
      <c r="L6" s="40"/>
      <c r="M6" s="40"/>
      <c r="N6" s="40"/>
      <c r="O6" s="40"/>
      <c r="P6" s="40"/>
      <c r="Q6" s="40"/>
      <c r="R6" s="40"/>
      <c r="S6" s="40"/>
      <c r="T6" s="40"/>
      <c r="U6" s="40"/>
      <c r="V6" s="40"/>
      <c r="W6" s="40"/>
      <c r="X6" s="40"/>
      <c r="Y6" s="40"/>
      <c r="Z6" s="40"/>
    </row>
    <row r="7" spans="1:26" ht="12.75" customHeight="1">
      <c r="A7" s="40"/>
      <c r="B7" s="85" t="s">
        <v>23</v>
      </c>
      <c r="C7" s="527" t="s">
        <v>559</v>
      </c>
      <c r="H7" s="40"/>
      <c r="I7" s="40"/>
      <c r="J7" s="40"/>
      <c r="K7" s="40"/>
      <c r="L7" s="40"/>
      <c r="M7" s="40"/>
      <c r="N7" s="40"/>
      <c r="O7" s="40"/>
      <c r="P7" s="40"/>
      <c r="Q7" s="40"/>
      <c r="R7" s="40"/>
      <c r="S7" s="40"/>
      <c r="T7" s="40"/>
      <c r="U7" s="40"/>
      <c r="V7" s="40"/>
      <c r="W7" s="40"/>
      <c r="X7" s="40"/>
      <c r="Y7" s="40"/>
      <c r="Z7" s="40"/>
    </row>
    <row r="8" spans="1:26" ht="12.75" customHeight="1">
      <c r="A8" s="40"/>
      <c r="B8" s="86" t="s">
        <v>163</v>
      </c>
      <c r="C8" s="528" t="s">
        <v>675</v>
      </c>
      <c r="F8" s="87"/>
      <c r="G8" s="88"/>
      <c r="H8" s="40"/>
      <c r="I8" s="40"/>
      <c r="J8" s="40"/>
      <c r="K8" s="40"/>
      <c r="L8" s="40"/>
      <c r="M8" s="40"/>
      <c r="N8" s="40"/>
      <c r="O8" s="40"/>
      <c r="P8" s="40"/>
      <c r="Q8" s="40"/>
      <c r="R8" s="40"/>
      <c r="S8" s="40"/>
      <c r="T8" s="40"/>
      <c r="U8" s="40"/>
      <c r="V8" s="40"/>
      <c r="W8" s="40"/>
      <c r="X8" s="40"/>
      <c r="Y8" s="40"/>
      <c r="Z8" s="40"/>
    </row>
    <row r="9" spans="1:26" ht="12.75" customHeight="1">
      <c r="A9" s="40"/>
      <c r="B9" s="86" t="s">
        <v>164</v>
      </c>
      <c r="C9" s="528" t="s">
        <v>676</v>
      </c>
      <c r="F9" s="87"/>
      <c r="G9" s="88"/>
      <c r="H9" s="40"/>
      <c r="I9" s="40"/>
      <c r="J9" s="40"/>
      <c r="K9" s="40"/>
      <c r="L9" s="40"/>
      <c r="M9" s="40"/>
      <c r="N9" s="40"/>
      <c r="O9" s="40"/>
      <c r="P9" s="40"/>
      <c r="Q9" s="40"/>
      <c r="R9" s="40"/>
      <c r="S9" s="40"/>
      <c r="T9" s="40"/>
      <c r="U9" s="40"/>
      <c r="V9" s="40"/>
      <c r="W9" s="40"/>
      <c r="X9" s="40"/>
      <c r="Y9" s="40"/>
      <c r="Z9" s="40"/>
    </row>
    <row r="10" spans="1:26" ht="12.75" customHeight="1">
      <c r="A10" s="40"/>
      <c r="B10" s="86" t="s">
        <v>165</v>
      </c>
      <c r="C10" s="528" t="s">
        <v>677</v>
      </c>
      <c r="F10" s="87"/>
      <c r="G10" s="88"/>
      <c r="H10" s="40"/>
      <c r="I10" s="40"/>
      <c r="J10" s="40"/>
      <c r="K10" s="40"/>
      <c r="L10" s="40"/>
      <c r="M10" s="40"/>
      <c r="N10" s="40"/>
      <c r="O10" s="40"/>
      <c r="P10" s="40"/>
      <c r="Q10" s="40"/>
      <c r="R10" s="40"/>
      <c r="S10" s="40"/>
      <c r="T10" s="40"/>
      <c r="U10" s="40"/>
      <c r="V10" s="40"/>
      <c r="W10" s="40"/>
      <c r="X10" s="40"/>
      <c r="Y10" s="40"/>
      <c r="Z10" s="40"/>
    </row>
    <row r="11" spans="1:26" ht="12.75" customHeight="1">
      <c r="A11" s="40"/>
      <c r="B11" s="86" t="s">
        <v>166</v>
      </c>
      <c r="C11" s="346">
        <v>1.80002477700009E+16</v>
      </c>
      <c r="F11" s="87"/>
      <c r="G11" s="88"/>
      <c r="H11" s="40"/>
      <c r="I11" s="40"/>
      <c r="J11" s="40"/>
      <c r="K11" s="40"/>
      <c r="L11" s="40"/>
      <c r="M11" s="40"/>
      <c r="N11" s="40"/>
      <c r="O11" s="40"/>
      <c r="P11" s="40"/>
      <c r="Q11" s="40"/>
      <c r="R11" s="40"/>
      <c r="S11" s="40"/>
      <c r="T11" s="40"/>
      <c r="U11" s="40"/>
      <c r="V11" s="40"/>
      <c r="W11" s="40"/>
      <c r="X11" s="40"/>
      <c r="Y11" s="40"/>
      <c r="Z11" s="40"/>
    </row>
    <row r="12" spans="1:26" ht="12.75" customHeight="1">
      <c r="A12" s="40"/>
      <c r="B12" s="86" t="s">
        <v>167</v>
      </c>
      <c r="C12" s="528" t="s">
        <v>678</v>
      </c>
      <c r="F12" s="87"/>
      <c r="G12" s="88"/>
      <c r="H12" s="40"/>
      <c r="I12" s="40"/>
      <c r="J12" s="40"/>
      <c r="K12" s="40"/>
      <c r="L12" s="40"/>
      <c r="M12" s="40"/>
      <c r="N12" s="40"/>
      <c r="O12" s="40"/>
      <c r="P12" s="40"/>
      <c r="Q12" s="40"/>
      <c r="R12" s="40"/>
      <c r="S12" s="40"/>
      <c r="T12" s="40"/>
      <c r="U12" s="40"/>
      <c r="V12" s="40"/>
      <c r="W12" s="40"/>
      <c r="X12" s="40"/>
      <c r="Y12" s="40"/>
      <c r="Z12" s="40"/>
    </row>
    <row r="13" spans="1:26" ht="12.75" customHeight="1">
      <c r="A13" s="40"/>
      <c r="B13" s="86" t="s">
        <v>168</v>
      </c>
      <c r="C13" s="347">
        <v>42625</v>
      </c>
      <c r="F13" s="87"/>
      <c r="G13" s="88"/>
      <c r="H13" s="40"/>
      <c r="I13" s="40"/>
      <c r="J13" s="40"/>
      <c r="K13" s="40"/>
      <c r="L13" s="40"/>
      <c r="M13" s="40"/>
      <c r="N13" s="40"/>
      <c r="O13" s="40"/>
      <c r="P13" s="40"/>
      <c r="Q13" s="40"/>
      <c r="R13" s="40"/>
      <c r="S13" s="40"/>
      <c r="T13" s="40"/>
      <c r="U13" s="40"/>
      <c r="V13" s="40"/>
      <c r="W13" s="40"/>
      <c r="X13" s="40"/>
      <c r="Y13" s="40"/>
      <c r="Z13" s="40"/>
    </row>
    <row r="14" spans="1:26" ht="12.75" customHeight="1">
      <c r="A14" s="40"/>
      <c r="B14" s="86" t="s">
        <v>169</v>
      </c>
      <c r="C14" s="528" t="s">
        <v>679</v>
      </c>
      <c r="F14" s="87"/>
      <c r="G14" s="88"/>
      <c r="H14" s="40"/>
      <c r="I14" s="40"/>
      <c r="J14" s="40"/>
      <c r="K14" s="40"/>
      <c r="L14" s="40"/>
      <c r="M14" s="40"/>
      <c r="N14" s="40"/>
      <c r="O14" s="40"/>
      <c r="P14" s="40"/>
      <c r="Q14" s="40"/>
      <c r="R14" s="40"/>
      <c r="S14" s="40"/>
      <c r="T14" s="40"/>
      <c r="U14" s="40"/>
      <c r="V14" s="40"/>
      <c r="W14" s="40"/>
      <c r="X14" s="40"/>
      <c r="Y14" s="40"/>
      <c r="Z14" s="40"/>
    </row>
    <row r="15" spans="1:26" ht="12.75" customHeight="1">
      <c r="A15" s="40"/>
      <c r="B15" s="86" t="s">
        <v>170</v>
      </c>
      <c r="C15" s="528" t="s">
        <v>680</v>
      </c>
      <c r="F15" s="87"/>
      <c r="G15" s="88"/>
      <c r="H15" s="40"/>
      <c r="I15" s="40"/>
      <c r="J15" s="40"/>
      <c r="K15" s="40"/>
      <c r="L15" s="40"/>
      <c r="M15" s="40"/>
      <c r="N15" s="40"/>
      <c r="O15" s="40"/>
      <c r="P15" s="40"/>
      <c r="Q15" s="40"/>
      <c r="R15" s="40"/>
      <c r="S15" s="40"/>
      <c r="T15" s="40"/>
      <c r="U15" s="40"/>
      <c r="V15" s="40"/>
      <c r="W15" s="40"/>
      <c r="X15" s="40"/>
      <c r="Y15" s="40"/>
      <c r="Z15" s="40"/>
    </row>
    <row r="16" spans="1:26" ht="12.75" customHeight="1">
      <c r="A16" s="40"/>
      <c r="B16" s="86" t="s">
        <v>171</v>
      </c>
      <c r="C16" s="528" t="s">
        <v>682</v>
      </c>
      <c r="F16" s="87"/>
      <c r="G16" s="88"/>
      <c r="H16" s="40"/>
      <c r="I16" s="40"/>
      <c r="J16" s="40"/>
      <c r="K16" s="40"/>
      <c r="L16" s="40"/>
      <c r="M16" s="40"/>
      <c r="N16" s="40"/>
      <c r="O16" s="40"/>
      <c r="P16" s="40"/>
      <c r="Q16" s="40"/>
      <c r="R16" s="40"/>
      <c r="S16" s="40"/>
      <c r="T16" s="40"/>
      <c r="U16" s="40"/>
      <c r="V16" s="40"/>
      <c r="W16" s="40"/>
      <c r="X16" s="40"/>
      <c r="Y16" s="40"/>
      <c r="Z16" s="40"/>
    </row>
    <row r="17" spans="1:26" ht="12.75" customHeight="1">
      <c r="A17" s="40"/>
      <c r="B17" s="86" t="s">
        <v>172</v>
      </c>
      <c r="C17" s="528" t="s">
        <v>681</v>
      </c>
      <c r="F17" s="87"/>
      <c r="G17" s="88"/>
      <c r="H17" s="40"/>
      <c r="I17" s="40"/>
      <c r="J17" s="40"/>
      <c r="K17" s="40"/>
      <c r="L17" s="40"/>
      <c r="M17" s="40"/>
      <c r="N17" s="40"/>
      <c r="O17" s="40"/>
      <c r="P17" s="40"/>
      <c r="Q17" s="40"/>
      <c r="R17" s="40"/>
      <c r="S17" s="40"/>
      <c r="T17" s="40"/>
      <c r="U17" s="40"/>
      <c r="V17" s="40"/>
      <c r="W17" s="40"/>
      <c r="X17" s="40"/>
      <c r="Y17" s="40"/>
      <c r="Z17" s="40"/>
    </row>
    <row r="18" spans="1:26" ht="12.75" customHeight="1">
      <c r="A18" s="40"/>
      <c r="B18" s="86" t="s">
        <v>173</v>
      </c>
      <c r="C18" s="528" t="s">
        <v>683</v>
      </c>
      <c r="F18" s="87"/>
      <c r="G18" s="88"/>
      <c r="H18" s="40"/>
      <c r="I18" s="40"/>
      <c r="J18" s="40"/>
      <c r="K18" s="40"/>
      <c r="L18" s="40"/>
      <c r="M18" s="40"/>
      <c r="N18" s="40"/>
      <c r="O18" s="40"/>
      <c r="P18" s="40"/>
      <c r="Q18" s="40"/>
      <c r="R18" s="40"/>
      <c r="S18" s="40"/>
      <c r="T18" s="40"/>
      <c r="U18" s="40"/>
      <c r="V18" s="40"/>
      <c r="W18" s="40"/>
      <c r="X18" s="40"/>
      <c r="Y18" s="40"/>
      <c r="Z18" s="40"/>
    </row>
    <row r="19" spans="1:26" ht="12.75" customHeight="1">
      <c r="A19" s="40"/>
      <c r="B19" s="86" t="s">
        <v>174</v>
      </c>
      <c r="C19" s="528" t="s">
        <v>684</v>
      </c>
      <c r="F19" s="87"/>
      <c r="G19" s="88"/>
      <c r="H19" s="40"/>
      <c r="I19" s="40"/>
      <c r="J19" s="40"/>
      <c r="K19" s="40"/>
      <c r="L19" s="40"/>
      <c r="M19" s="40"/>
      <c r="N19" s="40"/>
      <c r="O19" s="40"/>
      <c r="P19" s="40"/>
      <c r="Q19" s="40"/>
      <c r="R19" s="40"/>
      <c r="S19" s="40"/>
      <c r="T19" s="40"/>
      <c r="U19" s="40"/>
      <c r="V19" s="40"/>
      <c r="W19" s="40"/>
      <c r="X19" s="40"/>
      <c r="Y19" s="40"/>
      <c r="Z19" s="40"/>
    </row>
    <row r="20" spans="1:26" ht="12.75" customHeight="1">
      <c r="A20" s="40"/>
      <c r="B20" s="86" t="s">
        <v>175</v>
      </c>
      <c r="C20" s="528" t="s">
        <v>685</v>
      </c>
      <c r="F20" s="87"/>
      <c r="G20" s="88"/>
      <c r="H20" s="40"/>
      <c r="I20" s="40"/>
      <c r="J20" s="40"/>
      <c r="K20" s="40"/>
      <c r="L20" s="40"/>
      <c r="M20" s="40"/>
      <c r="N20" s="40"/>
      <c r="O20" s="40"/>
      <c r="P20" s="40"/>
      <c r="Q20" s="40"/>
      <c r="R20" s="40"/>
      <c r="S20" s="40"/>
      <c r="T20" s="40"/>
      <c r="U20" s="40"/>
      <c r="V20" s="40"/>
      <c r="W20" s="40"/>
      <c r="X20" s="40"/>
      <c r="Y20" s="40"/>
      <c r="Z20" s="40"/>
    </row>
    <row r="21" spans="1:26" ht="12.75" customHeight="1">
      <c r="A21" s="40"/>
      <c r="B21" s="86" t="s">
        <v>176</v>
      </c>
      <c r="C21" s="528" t="s">
        <v>686</v>
      </c>
      <c r="F21" s="87"/>
      <c r="G21" s="88"/>
      <c r="H21" s="40"/>
      <c r="I21" s="40"/>
      <c r="J21" s="40"/>
      <c r="K21" s="40"/>
      <c r="L21" s="40"/>
      <c r="M21" s="40"/>
      <c r="N21" s="40"/>
      <c r="O21" s="40"/>
      <c r="P21" s="40"/>
      <c r="Q21" s="40"/>
      <c r="R21" s="40"/>
      <c r="S21" s="40"/>
      <c r="T21" s="40"/>
      <c r="U21" s="40"/>
      <c r="V21" s="40"/>
      <c r="W21" s="40"/>
      <c r="X21" s="40"/>
      <c r="Y21" s="40"/>
      <c r="Z21" s="40"/>
    </row>
    <row r="22" spans="1:26" ht="12.75" customHeight="1">
      <c r="A22" s="40"/>
      <c r="B22" s="86" t="s">
        <v>177</v>
      </c>
      <c r="C22" s="347">
        <v>42644</v>
      </c>
      <c r="F22" s="87"/>
      <c r="G22" s="88"/>
      <c r="H22" s="40"/>
      <c r="I22" s="40"/>
      <c r="J22" s="40"/>
      <c r="K22" s="40"/>
      <c r="L22" s="40"/>
      <c r="M22" s="40"/>
      <c r="N22" s="40"/>
      <c r="O22" s="40"/>
      <c r="P22" s="40"/>
      <c r="Q22" s="40"/>
      <c r="R22" s="40"/>
      <c r="S22" s="40"/>
      <c r="T22" s="40"/>
      <c r="U22" s="40"/>
      <c r="V22" s="40"/>
      <c r="W22" s="40"/>
      <c r="X22" s="40"/>
      <c r="Y22" s="40"/>
      <c r="Z22" s="40"/>
    </row>
    <row r="23" spans="1:26" ht="12.75" customHeight="1">
      <c r="A23" s="40"/>
      <c r="B23" s="89" t="s">
        <v>8</v>
      </c>
      <c r="C23" s="529" t="s">
        <v>687</v>
      </c>
      <c r="F23" s="87"/>
      <c r="G23" s="88"/>
      <c r="H23" s="40"/>
      <c r="I23" s="40"/>
      <c r="J23" s="40"/>
      <c r="K23" s="40"/>
      <c r="L23" s="40"/>
      <c r="M23" s="40"/>
      <c r="N23" s="40"/>
      <c r="O23" s="40"/>
      <c r="P23" s="40"/>
      <c r="Q23" s="40"/>
      <c r="R23" s="40"/>
      <c r="S23" s="40"/>
      <c r="T23" s="40"/>
      <c r="U23" s="40"/>
      <c r="V23" s="40"/>
      <c r="W23" s="40"/>
      <c r="X23" s="40"/>
      <c r="Y23" s="40"/>
      <c r="Z23" s="40"/>
    </row>
    <row r="24" spans="1:26" ht="12.75" customHeight="1">
      <c r="A24" s="40"/>
      <c r="H24" s="40"/>
      <c r="I24" s="40"/>
      <c r="J24" s="40"/>
      <c r="K24" s="40"/>
      <c r="L24" s="40"/>
      <c r="M24" s="40"/>
      <c r="N24" s="40"/>
      <c r="O24" s="40"/>
      <c r="P24" s="40"/>
      <c r="Q24" s="40"/>
      <c r="R24" s="40"/>
      <c r="S24" s="40"/>
      <c r="T24" s="40"/>
      <c r="U24" s="40"/>
      <c r="V24" s="40"/>
      <c r="W24" s="40"/>
      <c r="X24" s="40"/>
      <c r="Y24" s="40"/>
      <c r="Z24" s="40"/>
    </row>
    <row r="25" spans="1:26" ht="12.75" customHeight="1" thickBot="1">
      <c r="A25" s="40"/>
      <c r="B25" s="90"/>
      <c r="C25" s="90"/>
      <c r="D25" s="40"/>
      <c r="E25" s="40"/>
      <c r="F25" s="40"/>
      <c r="G25" s="40"/>
      <c r="H25" s="40"/>
      <c r="I25" s="40"/>
      <c r="J25" s="40"/>
      <c r="K25" s="40"/>
      <c r="L25" s="40"/>
      <c r="M25" s="40"/>
      <c r="N25" s="40"/>
      <c r="O25" s="40"/>
      <c r="P25" s="40"/>
      <c r="Q25" s="40"/>
      <c r="R25" s="40"/>
      <c r="S25" s="40"/>
      <c r="T25" s="40"/>
      <c r="U25" s="40"/>
      <c r="V25" s="40"/>
      <c r="W25" s="40"/>
      <c r="X25" s="40"/>
      <c r="Y25" s="40"/>
      <c r="Z25" s="40"/>
    </row>
    <row r="26" spans="1:26" ht="12.75" customHeight="1" thickBot="1">
      <c r="A26" s="40"/>
      <c r="B26" s="810" t="s">
        <v>178</v>
      </c>
      <c r="C26" s="810"/>
      <c r="D26" s="810"/>
      <c r="E26" s="810"/>
      <c r="F26" s="810"/>
      <c r="G26" s="811"/>
      <c r="H26" s="40"/>
      <c r="I26" s="40"/>
      <c r="J26" s="40"/>
      <c r="K26" s="40"/>
      <c r="L26" s="40"/>
      <c r="M26" s="40"/>
      <c r="N26" s="40"/>
      <c r="O26" s="40"/>
      <c r="P26" s="40"/>
      <c r="Q26" s="40"/>
      <c r="R26" s="40"/>
      <c r="S26" s="40"/>
      <c r="T26" s="40"/>
      <c r="U26" s="40"/>
      <c r="V26" s="40"/>
      <c r="W26" s="40"/>
      <c r="X26" s="40"/>
      <c r="Y26" s="40"/>
      <c r="Z26" s="40"/>
    </row>
    <row r="27" spans="1:26" ht="12.75" customHeight="1">
      <c r="A27" s="40"/>
      <c r="B27" s="458" t="s">
        <v>179</v>
      </c>
      <c r="C27" s="459" t="s">
        <v>180</v>
      </c>
      <c r="D27" s="460" t="s">
        <v>181</v>
      </c>
      <c r="E27" s="461" t="s">
        <v>182</v>
      </c>
      <c r="F27" s="462" t="s">
        <v>183</v>
      </c>
      <c r="G27" s="462" t="s">
        <v>398</v>
      </c>
      <c r="H27" s="40"/>
      <c r="I27" s="40"/>
      <c r="J27" s="40"/>
      <c r="K27" s="40"/>
      <c r="L27" s="40"/>
      <c r="M27" s="40"/>
      <c r="N27" s="40"/>
      <c r="O27" s="40"/>
      <c r="P27" s="40"/>
      <c r="Q27" s="40"/>
      <c r="R27" s="40"/>
      <c r="S27" s="40"/>
      <c r="T27" s="40"/>
      <c r="U27" s="40"/>
      <c r="V27" s="40"/>
      <c r="W27" s="40"/>
      <c r="X27" s="40"/>
      <c r="Y27" s="40"/>
      <c r="Z27" s="40"/>
    </row>
    <row r="28" spans="1:26" ht="12.75" customHeight="1">
      <c r="A28" s="40"/>
      <c r="B28" s="348" t="s">
        <v>688</v>
      </c>
      <c r="C28" s="349" t="s">
        <v>757</v>
      </c>
      <c r="D28" s="350">
        <v>1224</v>
      </c>
      <c r="E28" s="351">
        <v>1</v>
      </c>
      <c r="F28" s="352" t="s">
        <v>825</v>
      </c>
      <c r="G28" s="372">
        <v>-76.503391203703359</v>
      </c>
      <c r="H28" s="40"/>
      <c r="I28" s="40"/>
      <c r="J28" s="40"/>
      <c r="K28" s="40"/>
      <c r="L28" s="40"/>
      <c r="M28" s="40"/>
      <c r="N28" s="40"/>
      <c r="O28" s="40"/>
      <c r="P28" s="40"/>
      <c r="Q28" s="40"/>
      <c r="R28" s="40"/>
      <c r="S28" s="40"/>
      <c r="T28" s="40"/>
      <c r="U28" s="40"/>
      <c r="V28" s="40"/>
      <c r="W28" s="40"/>
      <c r="X28" s="40"/>
      <c r="Y28" s="40"/>
      <c r="Z28" s="40"/>
    </row>
    <row r="29" spans="1:26" ht="12.75" customHeight="1">
      <c r="A29" s="40"/>
      <c r="B29" s="348" t="s">
        <v>689</v>
      </c>
      <c r="C29" s="349" t="s">
        <v>758</v>
      </c>
      <c r="D29" s="350">
        <v>195859</v>
      </c>
      <c r="E29" s="351">
        <v>101</v>
      </c>
      <c r="F29" s="352" t="s">
        <v>825</v>
      </c>
      <c r="G29" s="372">
        <v>-0.47288194444263354</v>
      </c>
      <c r="H29" s="40"/>
      <c r="I29" s="40"/>
      <c r="J29" s="40"/>
      <c r="K29" s="40"/>
      <c r="L29" s="40"/>
      <c r="M29" s="40"/>
      <c r="N29" s="40"/>
      <c r="O29" s="40"/>
      <c r="P29" s="40"/>
      <c r="Q29" s="40"/>
      <c r="R29" s="40"/>
      <c r="S29" s="40"/>
      <c r="T29" s="40"/>
      <c r="U29" s="40"/>
      <c r="V29" s="40"/>
      <c r="W29" s="40"/>
      <c r="X29" s="40"/>
      <c r="Y29" s="40"/>
      <c r="Z29" s="40"/>
    </row>
    <row r="30" spans="1:26" ht="12.75" customHeight="1">
      <c r="A30" s="40"/>
      <c r="B30" s="348" t="s">
        <v>690</v>
      </c>
      <c r="C30" s="349" t="s">
        <v>759</v>
      </c>
      <c r="D30" s="350">
        <v>178476</v>
      </c>
      <c r="E30" s="351">
        <v>92</v>
      </c>
      <c r="F30" s="352" t="s">
        <v>825</v>
      </c>
      <c r="G30" s="372">
        <v>-14.502870370371966</v>
      </c>
      <c r="H30" s="40"/>
      <c r="I30" s="40"/>
      <c r="J30" s="40"/>
      <c r="K30" s="40"/>
      <c r="L30" s="40"/>
      <c r="M30" s="40"/>
      <c r="N30" s="40"/>
      <c r="O30" s="40"/>
      <c r="P30" s="40"/>
      <c r="Q30" s="40"/>
      <c r="R30" s="40"/>
      <c r="S30" s="40"/>
      <c r="T30" s="40"/>
      <c r="U30" s="40"/>
      <c r="V30" s="40"/>
      <c r="W30" s="40"/>
      <c r="X30" s="40"/>
      <c r="Y30" s="40"/>
      <c r="Z30" s="40"/>
    </row>
    <row r="31" spans="1:26" ht="12.75" customHeight="1">
      <c r="A31" s="40"/>
      <c r="B31" s="348" t="s">
        <v>691</v>
      </c>
      <c r="C31" s="349" t="s">
        <v>760</v>
      </c>
      <c r="D31" s="350">
        <v>170252</v>
      </c>
      <c r="E31" s="351">
        <v>90</v>
      </c>
      <c r="F31" s="352" t="s">
        <v>825</v>
      </c>
      <c r="G31" s="372">
        <v>1.2176620370373712</v>
      </c>
      <c r="H31" s="40"/>
      <c r="I31" s="40"/>
      <c r="J31" s="40"/>
      <c r="K31" s="40"/>
      <c r="L31" s="40"/>
      <c r="M31" s="40"/>
      <c r="N31" s="40"/>
      <c r="O31" s="40"/>
      <c r="P31" s="40"/>
      <c r="Q31" s="40"/>
      <c r="R31" s="40"/>
      <c r="S31" s="40"/>
      <c r="T31" s="40"/>
      <c r="U31" s="40"/>
      <c r="V31" s="40"/>
      <c r="W31" s="40"/>
      <c r="X31" s="40"/>
      <c r="Y31" s="40"/>
      <c r="Z31" s="40"/>
    </row>
    <row r="32" spans="1:26" ht="12.75" customHeight="1">
      <c r="A32" s="40"/>
      <c r="B32" s="348" t="s">
        <v>692</v>
      </c>
      <c r="C32" s="349" t="s">
        <v>761</v>
      </c>
      <c r="D32" s="350">
        <v>171017</v>
      </c>
      <c r="E32" s="351">
        <v>88</v>
      </c>
      <c r="F32" s="352" t="s">
        <v>825</v>
      </c>
      <c r="G32" s="372">
        <v>1.2707407407433493</v>
      </c>
      <c r="H32" s="40"/>
      <c r="I32" s="40"/>
      <c r="J32" s="40"/>
      <c r="K32" s="40"/>
      <c r="L32" s="40"/>
      <c r="M32" s="40"/>
      <c r="N32" s="40"/>
      <c r="O32" s="40"/>
      <c r="P32" s="40"/>
      <c r="Q32" s="40"/>
      <c r="R32" s="40"/>
      <c r="S32" s="40"/>
      <c r="T32" s="40"/>
      <c r="U32" s="40"/>
      <c r="V32" s="40"/>
      <c r="W32" s="40"/>
      <c r="X32" s="40"/>
      <c r="Y32" s="40"/>
      <c r="Z32" s="40"/>
    </row>
    <row r="33" spans="1:26" ht="12.75" customHeight="1">
      <c r="A33" s="40"/>
      <c r="B33" s="348" t="s">
        <v>693</v>
      </c>
      <c r="C33" s="349" t="s">
        <v>762</v>
      </c>
      <c r="D33" s="350">
        <v>134668</v>
      </c>
      <c r="E33" s="351">
        <v>83</v>
      </c>
      <c r="F33" s="352" t="s">
        <v>825</v>
      </c>
      <c r="G33" s="372">
        <v>0.302037037035916</v>
      </c>
      <c r="H33" s="40"/>
      <c r="I33" s="40"/>
      <c r="J33" s="40"/>
      <c r="K33" s="40"/>
      <c r="L33" s="40"/>
      <c r="M33" s="40"/>
      <c r="N33" s="40"/>
      <c r="O33" s="40"/>
      <c r="P33" s="40"/>
      <c r="Q33" s="40"/>
      <c r="R33" s="40"/>
      <c r="S33" s="40"/>
      <c r="T33" s="40"/>
      <c r="U33" s="40"/>
      <c r="V33" s="40"/>
      <c r="W33" s="40"/>
      <c r="X33" s="40"/>
      <c r="Y33" s="40"/>
      <c r="Z33" s="40"/>
    </row>
    <row r="34" spans="1:26" ht="12.75" customHeight="1">
      <c r="A34" s="40"/>
      <c r="B34" s="348" t="s">
        <v>694</v>
      </c>
      <c r="C34" s="349" t="s">
        <v>763</v>
      </c>
      <c r="D34" s="350">
        <v>125010</v>
      </c>
      <c r="E34" s="351">
        <v>77</v>
      </c>
      <c r="F34" s="352" t="s">
        <v>825</v>
      </c>
      <c r="G34" s="372">
        <v>1.2036805555544561</v>
      </c>
      <c r="H34" s="40"/>
      <c r="I34" s="40"/>
      <c r="J34" s="40"/>
      <c r="K34" s="40"/>
      <c r="L34" s="40"/>
      <c r="M34" s="40"/>
      <c r="N34" s="40"/>
      <c r="O34" s="40"/>
      <c r="P34" s="40"/>
      <c r="Q34" s="40"/>
      <c r="R34" s="40"/>
      <c r="S34" s="40"/>
      <c r="T34" s="40"/>
      <c r="U34" s="40"/>
      <c r="V34" s="40"/>
      <c r="W34" s="40"/>
      <c r="X34" s="40"/>
      <c r="Y34" s="40"/>
      <c r="Z34" s="40"/>
    </row>
    <row r="35" spans="1:26" ht="12.75" customHeight="1">
      <c r="A35" s="40"/>
      <c r="B35" s="348" t="s">
        <v>695</v>
      </c>
      <c r="C35" s="349" t="s">
        <v>764</v>
      </c>
      <c r="D35" s="350">
        <v>127593</v>
      </c>
      <c r="E35" s="351">
        <v>76</v>
      </c>
      <c r="F35" s="352" t="s">
        <v>825</v>
      </c>
      <c r="G35" s="372">
        <v>0.48981481481314404</v>
      </c>
      <c r="H35" s="40"/>
      <c r="I35" s="40"/>
      <c r="J35" s="40"/>
      <c r="K35" s="40"/>
      <c r="L35" s="40"/>
      <c r="M35" s="40"/>
      <c r="N35" s="40"/>
      <c r="O35" s="40"/>
      <c r="P35" s="40"/>
      <c r="Q35" s="40"/>
      <c r="R35" s="40"/>
      <c r="S35" s="40"/>
      <c r="T35" s="40"/>
      <c r="U35" s="40"/>
      <c r="V35" s="40"/>
      <c r="W35" s="40"/>
      <c r="X35" s="40"/>
      <c r="Y35" s="40"/>
      <c r="Z35" s="40"/>
    </row>
    <row r="36" spans="1:26" ht="12.75" customHeight="1">
      <c r="A36" s="40"/>
      <c r="B36" s="348" t="s">
        <v>696</v>
      </c>
      <c r="C36" s="349" t="s">
        <v>765</v>
      </c>
      <c r="D36" s="350">
        <v>125138</v>
      </c>
      <c r="E36" s="351">
        <v>76</v>
      </c>
      <c r="F36" s="352" t="s">
        <v>825</v>
      </c>
      <c r="G36" s="372">
        <v>0.20968749999883585</v>
      </c>
      <c r="H36" s="40"/>
      <c r="I36" s="40"/>
      <c r="J36" s="40"/>
      <c r="K36" s="40"/>
      <c r="L36" s="40"/>
      <c r="M36" s="40"/>
      <c r="N36" s="40"/>
      <c r="O36" s="40"/>
      <c r="P36" s="40"/>
      <c r="Q36" s="40"/>
      <c r="R36" s="40"/>
      <c r="S36" s="40"/>
      <c r="T36" s="40"/>
      <c r="U36" s="40"/>
      <c r="V36" s="40"/>
      <c r="W36" s="40"/>
      <c r="X36" s="40"/>
      <c r="Y36" s="40"/>
      <c r="Z36" s="40"/>
    </row>
    <row r="37" spans="1:26" ht="12.75" customHeight="1">
      <c r="A37" s="40"/>
      <c r="B37" s="348" t="s">
        <v>697</v>
      </c>
      <c r="C37" s="349" t="s">
        <v>766</v>
      </c>
      <c r="D37" s="350">
        <v>121010</v>
      </c>
      <c r="E37" s="351">
        <v>73</v>
      </c>
      <c r="F37" s="352" t="s">
        <v>825</v>
      </c>
      <c r="G37" s="372">
        <v>-0.53984953703911742</v>
      </c>
      <c r="H37" s="40"/>
      <c r="I37" s="40"/>
      <c r="J37" s="40"/>
      <c r="K37" s="40"/>
      <c r="L37" s="40"/>
      <c r="M37" s="40"/>
      <c r="N37" s="40"/>
      <c r="O37" s="40"/>
      <c r="P37" s="40"/>
      <c r="Q37" s="40"/>
      <c r="R37" s="40"/>
      <c r="S37" s="40"/>
      <c r="T37" s="40"/>
      <c r="U37" s="40"/>
      <c r="V37" s="40"/>
      <c r="W37" s="40"/>
      <c r="X37" s="40"/>
      <c r="Y37" s="40"/>
      <c r="Z37" s="40"/>
    </row>
    <row r="38" spans="1:26" ht="12.75" customHeight="1">
      <c r="A38" s="40"/>
      <c r="B38" s="348" t="s">
        <v>698</v>
      </c>
      <c r="C38" s="349" t="s">
        <v>767</v>
      </c>
      <c r="D38" s="350">
        <v>119490</v>
      </c>
      <c r="E38" s="351">
        <v>71</v>
      </c>
      <c r="F38" s="352" t="s">
        <v>825</v>
      </c>
      <c r="G38" s="372">
        <v>-0.58085648147971369</v>
      </c>
      <c r="H38" s="40"/>
      <c r="I38" s="40"/>
      <c r="J38" s="40"/>
      <c r="K38" s="40"/>
      <c r="L38" s="40"/>
      <c r="M38" s="40"/>
      <c r="N38" s="40"/>
      <c r="O38" s="40"/>
      <c r="P38" s="40"/>
      <c r="Q38" s="40"/>
      <c r="R38" s="40"/>
      <c r="S38" s="40"/>
      <c r="T38" s="40"/>
      <c r="U38" s="40"/>
      <c r="V38" s="40"/>
      <c r="W38" s="40"/>
      <c r="X38" s="40"/>
      <c r="Y38" s="40"/>
      <c r="Z38" s="40"/>
    </row>
    <row r="39" spans="1:26" ht="12.75" customHeight="1">
      <c r="A39" s="40"/>
      <c r="B39" s="348" t="s">
        <v>699</v>
      </c>
      <c r="C39" s="349" t="s">
        <v>768</v>
      </c>
      <c r="D39" s="350">
        <v>123389</v>
      </c>
      <c r="E39" s="351">
        <v>74</v>
      </c>
      <c r="F39" s="352" t="s">
        <v>825</v>
      </c>
      <c r="G39" s="372">
        <v>1.4260763888887595</v>
      </c>
      <c r="H39" s="40"/>
      <c r="I39" s="40"/>
      <c r="J39" s="40"/>
      <c r="K39" s="40"/>
      <c r="L39" s="40"/>
      <c r="M39" s="40"/>
      <c r="N39" s="40"/>
      <c r="O39" s="40"/>
      <c r="P39" s="40"/>
      <c r="Q39" s="40"/>
      <c r="R39" s="40"/>
      <c r="S39" s="40"/>
      <c r="T39" s="40"/>
      <c r="U39" s="40"/>
      <c r="V39" s="40"/>
      <c r="W39" s="40"/>
      <c r="X39" s="40"/>
      <c r="Y39" s="40"/>
      <c r="Z39" s="40"/>
    </row>
    <row r="40" spans="1:26" ht="12.75" customHeight="1">
      <c r="A40" s="40"/>
      <c r="B40" s="348" t="s">
        <v>700</v>
      </c>
      <c r="C40" s="349" t="s">
        <v>769</v>
      </c>
      <c r="D40" s="350">
        <v>120267</v>
      </c>
      <c r="E40" s="351">
        <v>72</v>
      </c>
      <c r="F40" s="352" t="s">
        <v>825</v>
      </c>
      <c r="G40" s="372">
        <v>5.914351851970423E-3</v>
      </c>
      <c r="H40" s="40"/>
      <c r="I40" s="40"/>
      <c r="J40" s="40"/>
      <c r="K40" s="40"/>
      <c r="L40" s="40"/>
      <c r="M40" s="40"/>
      <c r="N40" s="40"/>
      <c r="O40" s="40"/>
      <c r="P40" s="40"/>
      <c r="Q40" s="40"/>
      <c r="R40" s="40"/>
      <c r="S40" s="40"/>
      <c r="T40" s="40"/>
      <c r="U40" s="40"/>
      <c r="V40" s="40"/>
      <c r="W40" s="40"/>
      <c r="X40" s="40"/>
      <c r="Y40" s="40"/>
      <c r="Z40" s="40"/>
    </row>
    <row r="41" spans="1:26" ht="12.75" customHeight="1">
      <c r="A41" s="40"/>
      <c r="B41" s="348" t="s">
        <v>701</v>
      </c>
      <c r="C41" s="349" t="s">
        <v>770</v>
      </c>
      <c r="D41" s="350">
        <v>120088</v>
      </c>
      <c r="E41" s="351">
        <v>71</v>
      </c>
      <c r="F41" s="352" t="s">
        <v>825</v>
      </c>
      <c r="G41" s="372">
        <v>-1.0758680555591127</v>
      </c>
      <c r="H41" s="40"/>
      <c r="I41" s="40"/>
      <c r="J41" s="40"/>
      <c r="K41" s="40"/>
      <c r="L41" s="40"/>
      <c r="M41" s="40"/>
      <c r="N41" s="40"/>
      <c r="O41" s="40"/>
      <c r="P41" s="40"/>
      <c r="Q41" s="40"/>
      <c r="R41" s="40"/>
      <c r="S41" s="40"/>
      <c r="T41" s="40"/>
      <c r="U41" s="40"/>
      <c r="V41" s="40"/>
      <c r="W41" s="40"/>
      <c r="X41" s="40"/>
      <c r="Y41" s="40"/>
      <c r="Z41" s="40"/>
    </row>
    <row r="42" spans="1:26" ht="12.75" customHeight="1">
      <c r="A42" s="40"/>
      <c r="B42" s="348" t="s">
        <v>702</v>
      </c>
      <c r="C42" s="349" t="s">
        <v>771</v>
      </c>
      <c r="D42" s="350">
        <v>114443</v>
      </c>
      <c r="E42" s="351">
        <v>69</v>
      </c>
      <c r="F42" s="352" t="s">
        <v>825</v>
      </c>
      <c r="G42" s="372">
        <v>-17.766284722223645</v>
      </c>
      <c r="H42" s="40"/>
      <c r="I42" s="40"/>
      <c r="J42" s="40"/>
      <c r="K42" s="40"/>
      <c r="L42" s="40"/>
      <c r="M42" s="40"/>
      <c r="N42" s="40"/>
      <c r="O42" s="40"/>
      <c r="P42" s="40"/>
      <c r="Q42" s="40"/>
      <c r="R42" s="40"/>
      <c r="S42" s="40"/>
      <c r="T42" s="40"/>
      <c r="U42" s="40"/>
      <c r="V42" s="40"/>
      <c r="W42" s="40"/>
      <c r="X42" s="40"/>
      <c r="Y42" s="40"/>
      <c r="Z42" s="40"/>
    </row>
    <row r="43" spans="1:26" ht="12.75" customHeight="1">
      <c r="A43" s="40"/>
      <c r="B43" s="348" t="s">
        <v>703</v>
      </c>
      <c r="C43" s="349" t="s">
        <v>772</v>
      </c>
      <c r="D43" s="350">
        <v>120645</v>
      </c>
      <c r="E43" s="351">
        <v>69</v>
      </c>
      <c r="F43" s="352" t="s">
        <v>825</v>
      </c>
      <c r="G43" s="372">
        <v>0.40605324073840166</v>
      </c>
      <c r="H43" s="40"/>
      <c r="I43" s="40"/>
      <c r="J43" s="40"/>
      <c r="K43" s="40"/>
      <c r="L43" s="40"/>
      <c r="M43" s="40"/>
      <c r="N43" s="40"/>
      <c r="O43" s="40"/>
      <c r="P43" s="40"/>
      <c r="Q43" s="40"/>
      <c r="R43" s="40"/>
      <c r="S43" s="40"/>
      <c r="T43" s="40"/>
      <c r="U43" s="40"/>
      <c r="V43" s="40"/>
      <c r="W43" s="40"/>
      <c r="X43" s="40"/>
      <c r="Y43" s="40"/>
      <c r="Z43" s="40"/>
    </row>
    <row r="44" spans="1:26" ht="12.75" customHeight="1">
      <c r="A44" s="40"/>
      <c r="B44" s="348" t="s">
        <v>704</v>
      </c>
      <c r="C44" s="349" t="s">
        <v>773</v>
      </c>
      <c r="D44" s="350">
        <v>117711</v>
      </c>
      <c r="E44" s="351">
        <v>69</v>
      </c>
      <c r="F44" s="352" t="s">
        <v>825</v>
      </c>
      <c r="G44" s="372">
        <v>2.252233796294604</v>
      </c>
      <c r="H44" s="40"/>
      <c r="I44" s="40"/>
      <c r="J44" s="40"/>
      <c r="K44" s="40"/>
      <c r="L44" s="40"/>
      <c r="M44" s="40"/>
      <c r="N44" s="40"/>
      <c r="O44" s="40"/>
      <c r="P44" s="40"/>
      <c r="Q44" s="40"/>
      <c r="R44" s="40"/>
      <c r="S44" s="40"/>
      <c r="T44" s="40"/>
      <c r="U44" s="40"/>
      <c r="V44" s="40"/>
      <c r="W44" s="40"/>
      <c r="X44" s="40"/>
      <c r="Y44" s="40"/>
      <c r="Z44" s="40"/>
    </row>
    <row r="45" spans="1:26" ht="12.75" customHeight="1">
      <c r="A45" s="40"/>
      <c r="B45" s="348" t="s">
        <v>705</v>
      </c>
      <c r="C45" s="349" t="s">
        <v>774</v>
      </c>
      <c r="D45" s="350">
        <v>122409</v>
      </c>
      <c r="E45" s="351">
        <v>72</v>
      </c>
      <c r="F45" s="352" t="s">
        <v>825</v>
      </c>
      <c r="G45" s="372">
        <v>1.1708217592604342</v>
      </c>
      <c r="H45" s="40"/>
      <c r="I45" s="40"/>
      <c r="J45" s="40"/>
      <c r="K45" s="40"/>
      <c r="L45" s="40"/>
      <c r="M45" s="40"/>
      <c r="N45" s="40"/>
      <c r="O45" s="40"/>
      <c r="P45" s="40"/>
      <c r="Q45" s="40"/>
      <c r="R45" s="40"/>
      <c r="S45" s="40"/>
      <c r="T45" s="40"/>
      <c r="U45" s="40"/>
      <c r="V45" s="40"/>
      <c r="W45" s="40"/>
      <c r="X45" s="40"/>
      <c r="Y45" s="40"/>
      <c r="Z45" s="40"/>
    </row>
    <row r="46" spans="1:26" ht="12.75" customHeight="1">
      <c r="A46" s="40"/>
      <c r="B46" s="348" t="s">
        <v>706</v>
      </c>
      <c r="C46" s="349" t="s">
        <v>775</v>
      </c>
      <c r="D46" s="350">
        <v>134851</v>
      </c>
      <c r="E46" s="351">
        <v>72</v>
      </c>
      <c r="F46" s="352" t="s">
        <v>825</v>
      </c>
      <c r="G46" s="372">
        <v>-32.651446759256942</v>
      </c>
      <c r="H46" s="40"/>
      <c r="I46" s="40"/>
      <c r="J46" s="40"/>
      <c r="K46" s="40"/>
      <c r="L46" s="40"/>
      <c r="M46" s="40"/>
      <c r="N46" s="40"/>
      <c r="O46" s="40"/>
      <c r="P46" s="40"/>
      <c r="Q46" s="40"/>
      <c r="R46" s="40"/>
      <c r="S46" s="40"/>
      <c r="T46" s="40"/>
      <c r="U46" s="40"/>
      <c r="V46" s="40"/>
      <c r="W46" s="40"/>
      <c r="X46" s="40"/>
      <c r="Y46" s="40"/>
      <c r="Z46" s="40"/>
    </row>
    <row r="47" spans="1:26" ht="12.75" customHeight="1">
      <c r="A47" s="40"/>
      <c r="B47" s="348" t="s">
        <v>707</v>
      </c>
      <c r="C47" s="349" t="s">
        <v>776</v>
      </c>
      <c r="D47" s="350">
        <v>132058</v>
      </c>
      <c r="E47" s="351">
        <v>71</v>
      </c>
      <c r="F47" s="352" t="s">
        <v>825</v>
      </c>
      <c r="G47" s="372">
        <v>-2.6504398148172186</v>
      </c>
      <c r="H47" s="40"/>
      <c r="I47" s="40"/>
      <c r="J47" s="40"/>
      <c r="K47" s="40"/>
      <c r="L47" s="40"/>
      <c r="M47" s="40"/>
      <c r="N47" s="40"/>
      <c r="O47" s="40"/>
      <c r="P47" s="40"/>
      <c r="Q47" s="40"/>
      <c r="R47" s="40"/>
      <c r="S47" s="40"/>
      <c r="T47" s="40"/>
      <c r="U47" s="40"/>
      <c r="V47" s="40"/>
      <c r="W47" s="40"/>
      <c r="X47" s="40"/>
      <c r="Y47" s="40"/>
      <c r="Z47" s="40"/>
    </row>
    <row r="48" spans="1:26" ht="12.75" customHeight="1">
      <c r="A48" s="40"/>
      <c r="B48" s="348" t="s">
        <v>708</v>
      </c>
      <c r="C48" s="349" t="s">
        <v>777</v>
      </c>
      <c r="D48" s="350">
        <v>138380</v>
      </c>
      <c r="E48" s="351">
        <v>70</v>
      </c>
      <c r="F48" s="352" t="s">
        <v>825</v>
      </c>
      <c r="G48" s="372">
        <v>-1.5062384259290411</v>
      </c>
      <c r="H48" s="40"/>
      <c r="I48" s="40"/>
      <c r="J48" s="40"/>
      <c r="K48" s="40"/>
      <c r="L48" s="40"/>
      <c r="M48" s="40"/>
      <c r="N48" s="40"/>
      <c r="O48" s="40"/>
      <c r="P48" s="40"/>
      <c r="Q48" s="40"/>
      <c r="R48" s="40"/>
      <c r="S48" s="40"/>
      <c r="T48" s="40"/>
      <c r="U48" s="40"/>
      <c r="V48" s="40"/>
      <c r="W48" s="40"/>
      <c r="X48" s="40"/>
      <c r="Y48" s="40"/>
      <c r="Z48" s="40"/>
    </row>
    <row r="49" spans="1:26" ht="12.75" customHeight="1">
      <c r="A49" s="40"/>
      <c r="B49" s="348" t="s">
        <v>709</v>
      </c>
      <c r="C49" s="349" t="s">
        <v>778</v>
      </c>
      <c r="D49" s="350">
        <v>136323</v>
      </c>
      <c r="E49" s="351">
        <v>71</v>
      </c>
      <c r="F49" s="352" t="s">
        <v>825</v>
      </c>
      <c r="G49" s="372">
        <v>0.49784722222102573</v>
      </c>
      <c r="H49" s="40"/>
      <c r="I49" s="40"/>
      <c r="J49" s="40"/>
      <c r="K49" s="40"/>
      <c r="L49" s="40"/>
      <c r="M49" s="40"/>
      <c r="N49" s="40"/>
      <c r="O49" s="40"/>
      <c r="P49" s="40"/>
      <c r="Q49" s="40"/>
      <c r="R49" s="40"/>
      <c r="S49" s="40"/>
      <c r="T49" s="40"/>
      <c r="U49" s="40"/>
      <c r="V49" s="40"/>
      <c r="W49" s="40"/>
      <c r="X49" s="40"/>
      <c r="Y49" s="40"/>
      <c r="Z49" s="40"/>
    </row>
    <row r="50" spans="1:26" ht="12.75" customHeight="1">
      <c r="A50" s="40"/>
      <c r="B50" s="348" t="s">
        <v>710</v>
      </c>
      <c r="C50" s="349" t="s">
        <v>779</v>
      </c>
      <c r="D50" s="350">
        <v>118838</v>
      </c>
      <c r="E50" s="351">
        <v>70</v>
      </c>
      <c r="F50" s="352" t="s">
        <v>825</v>
      </c>
      <c r="G50" s="372">
        <v>4.4727893518502242</v>
      </c>
      <c r="H50" s="40"/>
      <c r="I50" s="40"/>
      <c r="J50" s="40"/>
      <c r="K50" s="40"/>
      <c r="L50" s="40"/>
      <c r="M50" s="40"/>
      <c r="N50" s="40"/>
      <c r="O50" s="40"/>
      <c r="P50" s="40"/>
      <c r="Q50" s="40"/>
      <c r="R50" s="40"/>
      <c r="S50" s="40"/>
      <c r="T50" s="40"/>
      <c r="U50" s="40"/>
      <c r="V50" s="40"/>
      <c r="W50" s="40"/>
      <c r="X50" s="40"/>
      <c r="Y50" s="40"/>
      <c r="Z50" s="40"/>
    </row>
    <row r="51" spans="1:26" ht="12.75" customHeight="1">
      <c r="A51" s="40"/>
      <c r="B51" s="348" t="s">
        <v>711</v>
      </c>
      <c r="C51" s="349" t="s">
        <v>780</v>
      </c>
      <c r="D51" s="350">
        <v>125727</v>
      </c>
      <c r="E51" s="351">
        <v>68</v>
      </c>
      <c r="F51" s="352" t="s">
        <v>825</v>
      </c>
      <c r="G51" s="372">
        <v>-0.67601851851941319</v>
      </c>
      <c r="H51" s="40"/>
      <c r="I51" s="40"/>
      <c r="J51" s="40"/>
      <c r="K51" s="40"/>
      <c r="L51" s="40"/>
      <c r="M51" s="40"/>
      <c r="N51" s="40"/>
      <c r="O51" s="40"/>
      <c r="P51" s="40"/>
      <c r="Q51" s="40"/>
      <c r="R51" s="40"/>
      <c r="S51" s="40"/>
      <c r="T51" s="40"/>
      <c r="U51" s="40"/>
      <c r="V51" s="40"/>
      <c r="W51" s="40"/>
      <c r="X51" s="40"/>
      <c r="Y51" s="40"/>
      <c r="Z51" s="40"/>
    </row>
    <row r="52" spans="1:26" ht="12.75" customHeight="1">
      <c r="A52" s="40"/>
      <c r="B52" s="348" t="s">
        <v>712</v>
      </c>
      <c r="C52" s="349" t="s">
        <v>781</v>
      </c>
      <c r="D52" s="350">
        <v>116811</v>
      </c>
      <c r="E52" s="351">
        <v>64</v>
      </c>
      <c r="F52" s="352" t="s">
        <v>825</v>
      </c>
      <c r="G52" s="372">
        <v>0.44002314814861165</v>
      </c>
      <c r="H52" s="40"/>
      <c r="I52" s="40"/>
      <c r="J52" s="40"/>
      <c r="K52" s="40"/>
      <c r="L52" s="40"/>
      <c r="M52" s="40"/>
      <c r="N52" s="40"/>
      <c r="O52" s="40"/>
      <c r="P52" s="40"/>
      <c r="Q52" s="40"/>
      <c r="R52" s="40"/>
      <c r="S52" s="40"/>
      <c r="T52" s="40"/>
      <c r="U52" s="40"/>
      <c r="V52" s="40"/>
      <c r="W52" s="40"/>
      <c r="X52" s="40"/>
      <c r="Y52" s="40"/>
      <c r="Z52" s="40"/>
    </row>
    <row r="53" spans="1:26" ht="12.75" customHeight="1">
      <c r="A53" s="40"/>
      <c r="B53" s="348" t="s">
        <v>713</v>
      </c>
      <c r="C53" s="349" t="s">
        <v>782</v>
      </c>
      <c r="D53" s="350">
        <v>119034</v>
      </c>
      <c r="E53" s="351">
        <v>63</v>
      </c>
      <c r="F53" s="352" t="s">
        <v>825</v>
      </c>
      <c r="G53" s="372">
        <v>-0.74920138889137888</v>
      </c>
      <c r="H53" s="40"/>
      <c r="I53" s="40"/>
      <c r="J53" s="40"/>
      <c r="K53" s="40"/>
      <c r="L53" s="40"/>
      <c r="M53" s="40"/>
      <c r="N53" s="40"/>
      <c r="O53" s="40"/>
      <c r="P53" s="40"/>
      <c r="Q53" s="40"/>
      <c r="R53" s="40"/>
      <c r="S53" s="40"/>
      <c r="T53" s="40"/>
      <c r="U53" s="40"/>
      <c r="V53" s="40"/>
      <c r="W53" s="40"/>
      <c r="X53" s="40"/>
      <c r="Y53" s="40"/>
      <c r="Z53" s="40"/>
    </row>
    <row r="54" spans="1:26" ht="12.75" customHeight="1">
      <c r="A54" s="40"/>
      <c r="B54" s="348" t="s">
        <v>714</v>
      </c>
      <c r="C54" s="349" t="s">
        <v>783</v>
      </c>
      <c r="D54" s="350">
        <v>116578</v>
      </c>
      <c r="E54" s="351">
        <v>63</v>
      </c>
      <c r="F54" s="352" t="s">
        <v>825</v>
      </c>
      <c r="G54" s="372">
        <v>1.2983680555553292</v>
      </c>
      <c r="H54" s="40"/>
      <c r="I54" s="40"/>
      <c r="J54" s="40"/>
      <c r="K54" s="40"/>
      <c r="L54" s="40"/>
      <c r="M54" s="40"/>
      <c r="N54" s="40"/>
      <c r="O54" s="40"/>
      <c r="P54" s="40"/>
      <c r="Q54" s="40"/>
      <c r="R54" s="40"/>
      <c r="S54" s="40"/>
      <c r="T54" s="40"/>
      <c r="U54" s="40"/>
      <c r="V54" s="40"/>
      <c r="W54" s="40"/>
      <c r="X54" s="40"/>
      <c r="Y54" s="40"/>
      <c r="Z54" s="40"/>
    </row>
    <row r="55" spans="1:26" ht="12.75" customHeight="1">
      <c r="A55" s="40"/>
      <c r="B55" s="348" t="s">
        <v>715</v>
      </c>
      <c r="C55" s="349" t="s">
        <v>784</v>
      </c>
      <c r="D55" s="350">
        <v>125720</v>
      </c>
      <c r="E55" s="351">
        <v>64</v>
      </c>
      <c r="F55" s="352" t="s">
        <v>825</v>
      </c>
      <c r="G55" s="372">
        <v>-9.0271759259267128</v>
      </c>
      <c r="H55" s="40"/>
      <c r="I55" s="40"/>
      <c r="J55" s="40"/>
      <c r="K55" s="40"/>
      <c r="L55" s="40"/>
      <c r="M55" s="40"/>
      <c r="N55" s="40"/>
      <c r="O55" s="40"/>
      <c r="P55" s="40"/>
      <c r="Q55" s="40"/>
      <c r="R55" s="40"/>
      <c r="S55" s="40"/>
      <c r="T55" s="40"/>
      <c r="U55" s="40"/>
      <c r="V55" s="40"/>
      <c r="W55" s="40"/>
      <c r="X55" s="40"/>
      <c r="Y55" s="40"/>
      <c r="Z55" s="40"/>
    </row>
    <row r="56" spans="1:26" ht="12.75" customHeight="1">
      <c r="A56" s="40"/>
      <c r="B56" s="348" t="s">
        <v>716</v>
      </c>
      <c r="C56" s="349" t="s">
        <v>785</v>
      </c>
      <c r="D56" s="350">
        <v>124258</v>
      </c>
      <c r="E56" s="351">
        <v>64</v>
      </c>
      <c r="F56" s="352" t="s">
        <v>825</v>
      </c>
      <c r="G56" s="372">
        <v>-76.837141203701322</v>
      </c>
      <c r="H56" s="40"/>
      <c r="I56" s="40"/>
      <c r="J56" s="40"/>
      <c r="K56" s="40"/>
      <c r="L56" s="40"/>
      <c r="M56" s="40"/>
      <c r="N56" s="40"/>
      <c r="O56" s="40"/>
      <c r="P56" s="40"/>
      <c r="Q56" s="40"/>
      <c r="R56" s="40"/>
      <c r="S56" s="40"/>
      <c r="T56" s="40"/>
      <c r="U56" s="40"/>
      <c r="V56" s="40"/>
      <c r="W56" s="40"/>
      <c r="X56" s="40"/>
      <c r="Y56" s="40"/>
      <c r="Z56" s="40"/>
    </row>
    <row r="57" spans="1:26" ht="12.75" customHeight="1">
      <c r="A57" s="40"/>
      <c r="B57" s="348" t="s">
        <v>717</v>
      </c>
      <c r="C57" s="349" t="s">
        <v>786</v>
      </c>
      <c r="D57" s="350">
        <v>75740</v>
      </c>
      <c r="E57" s="351">
        <v>56</v>
      </c>
      <c r="F57" s="352" t="s">
        <v>825</v>
      </c>
      <c r="G57" s="372">
        <v>-12.866539351853135</v>
      </c>
      <c r="H57" s="40"/>
      <c r="I57" s="40"/>
      <c r="J57" s="40"/>
      <c r="K57" s="40"/>
      <c r="L57" s="40"/>
      <c r="M57" s="40"/>
      <c r="N57" s="40"/>
      <c r="O57" s="40"/>
      <c r="P57" s="40"/>
      <c r="Q57" s="40"/>
      <c r="R57" s="40"/>
      <c r="S57" s="40"/>
      <c r="T57" s="40"/>
      <c r="U57" s="40"/>
      <c r="V57" s="40"/>
      <c r="W57" s="40"/>
      <c r="X57" s="40"/>
      <c r="Y57" s="40"/>
      <c r="Z57" s="40"/>
    </row>
    <row r="58" spans="1:26" ht="12.75" customHeight="1">
      <c r="A58" s="40"/>
      <c r="B58" s="348" t="s">
        <v>718</v>
      </c>
      <c r="C58" s="349" t="s">
        <v>787</v>
      </c>
      <c r="D58" s="350">
        <v>85539</v>
      </c>
      <c r="E58" s="351">
        <v>56</v>
      </c>
      <c r="F58" s="352" t="s">
        <v>825</v>
      </c>
      <c r="G58" s="372">
        <v>-3.5857060185153387</v>
      </c>
      <c r="H58" s="40"/>
      <c r="I58" s="40"/>
      <c r="J58" s="40"/>
      <c r="K58" s="40"/>
      <c r="L58" s="40"/>
      <c r="M58" s="40"/>
      <c r="N58" s="40"/>
      <c r="O58" s="40"/>
      <c r="P58" s="40"/>
      <c r="Q58" s="40"/>
      <c r="R58" s="40"/>
      <c r="S58" s="40"/>
      <c r="T58" s="40"/>
      <c r="U58" s="40"/>
      <c r="V58" s="40"/>
      <c r="W58" s="40"/>
      <c r="X58" s="40"/>
      <c r="Y58" s="40"/>
      <c r="Z58" s="40"/>
    </row>
    <row r="59" spans="1:26" ht="12.75" customHeight="1">
      <c r="A59" s="40"/>
      <c r="B59" s="348" t="s">
        <v>719</v>
      </c>
      <c r="C59" s="349" t="s">
        <v>788</v>
      </c>
      <c r="D59" s="350">
        <v>106984</v>
      </c>
      <c r="E59" s="351">
        <v>59</v>
      </c>
      <c r="F59" s="352" t="s">
        <v>825</v>
      </c>
      <c r="G59" s="372">
        <v>-1.4341087962966412</v>
      </c>
      <c r="H59" s="40"/>
      <c r="I59" s="40"/>
      <c r="J59" s="40"/>
      <c r="K59" s="40"/>
      <c r="L59" s="40"/>
      <c r="M59" s="40"/>
      <c r="N59" s="40"/>
      <c r="O59" s="40"/>
      <c r="P59" s="40"/>
      <c r="Q59" s="40"/>
      <c r="R59" s="40"/>
      <c r="S59" s="40"/>
      <c r="T59" s="40"/>
      <c r="U59" s="40"/>
      <c r="V59" s="40"/>
      <c r="W59" s="40"/>
      <c r="X59" s="40"/>
      <c r="Y59" s="40"/>
      <c r="Z59" s="40"/>
    </row>
    <row r="60" spans="1:26" ht="12.75" customHeight="1">
      <c r="A60" s="40"/>
      <c r="B60" s="348" t="s">
        <v>720</v>
      </c>
      <c r="C60" s="349" t="s">
        <v>789</v>
      </c>
      <c r="D60" s="350">
        <v>109271</v>
      </c>
      <c r="E60" s="351">
        <v>61</v>
      </c>
      <c r="F60" s="352" t="s">
        <v>825</v>
      </c>
      <c r="G60" s="372">
        <v>-2.2174305555527098</v>
      </c>
      <c r="H60" s="40"/>
      <c r="I60" s="40"/>
      <c r="J60" s="40"/>
      <c r="K60" s="40"/>
      <c r="L60" s="40"/>
      <c r="M60" s="40"/>
      <c r="N60" s="40"/>
      <c r="O60" s="40"/>
      <c r="P60" s="40"/>
      <c r="Q60" s="40"/>
      <c r="R60" s="40"/>
      <c r="S60" s="40"/>
      <c r="T60" s="40"/>
      <c r="U60" s="40"/>
      <c r="V60" s="40"/>
      <c r="W60" s="40"/>
      <c r="X60" s="40"/>
      <c r="Y60" s="40"/>
      <c r="Z60" s="40"/>
    </row>
    <row r="61" spans="1:26" ht="12.75" customHeight="1">
      <c r="A61" s="40"/>
      <c r="B61" s="348" t="s">
        <v>721</v>
      </c>
      <c r="C61" s="349" t="s">
        <v>790</v>
      </c>
      <c r="D61" s="350">
        <v>114627</v>
      </c>
      <c r="E61" s="351">
        <v>62</v>
      </c>
      <c r="F61" s="352" t="s">
        <v>825</v>
      </c>
      <c r="G61" s="372">
        <v>1.1831481481494848</v>
      </c>
      <c r="H61" s="40"/>
      <c r="I61" s="40"/>
      <c r="J61" s="40"/>
      <c r="K61" s="40"/>
      <c r="L61" s="40"/>
      <c r="M61" s="40"/>
      <c r="N61" s="40"/>
      <c r="O61" s="40"/>
      <c r="P61" s="40"/>
      <c r="Q61" s="40"/>
      <c r="R61" s="40"/>
      <c r="S61" s="40"/>
      <c r="T61" s="40"/>
      <c r="U61" s="40"/>
      <c r="V61" s="40"/>
      <c r="W61" s="40"/>
      <c r="X61" s="40"/>
      <c r="Y61" s="40"/>
      <c r="Z61" s="40"/>
    </row>
    <row r="62" spans="1:26" ht="12.75" customHeight="1">
      <c r="A62" s="40"/>
      <c r="B62" s="348" t="s">
        <v>722</v>
      </c>
      <c r="C62" s="349" t="s">
        <v>791</v>
      </c>
      <c r="D62" s="350">
        <v>111629</v>
      </c>
      <c r="E62" s="351">
        <v>58</v>
      </c>
      <c r="F62" s="352" t="s">
        <v>825</v>
      </c>
      <c r="G62" s="372">
        <v>-0.67033564814482816</v>
      </c>
      <c r="H62" s="40"/>
      <c r="I62" s="40"/>
      <c r="J62" s="40"/>
      <c r="K62" s="40"/>
      <c r="L62" s="40"/>
      <c r="M62" s="40"/>
      <c r="N62" s="40"/>
      <c r="O62" s="40"/>
      <c r="P62" s="40"/>
      <c r="Q62" s="40"/>
      <c r="R62" s="40"/>
      <c r="S62" s="40"/>
      <c r="T62" s="40"/>
      <c r="U62" s="40"/>
      <c r="V62" s="40"/>
      <c r="W62" s="40"/>
      <c r="X62" s="40"/>
      <c r="Y62" s="40"/>
      <c r="Z62" s="40"/>
    </row>
    <row r="63" spans="1:26" ht="12.75" customHeight="1">
      <c r="A63" s="40"/>
      <c r="B63" s="348" t="s">
        <v>723</v>
      </c>
      <c r="C63" s="349" t="s">
        <v>792</v>
      </c>
      <c r="D63" s="350">
        <v>108631</v>
      </c>
      <c r="E63" s="351">
        <v>59</v>
      </c>
      <c r="F63" s="352" t="s">
        <v>825</v>
      </c>
      <c r="G63" s="372">
        <v>-0.56916666666802485</v>
      </c>
      <c r="H63" s="40"/>
      <c r="I63" s="40"/>
      <c r="J63" s="40"/>
      <c r="K63" s="40"/>
      <c r="L63" s="40"/>
      <c r="M63" s="40"/>
      <c r="N63" s="40"/>
      <c r="O63" s="40"/>
      <c r="P63" s="40"/>
      <c r="Q63" s="40"/>
      <c r="R63" s="40"/>
      <c r="S63" s="40"/>
      <c r="T63" s="40"/>
      <c r="U63" s="40"/>
      <c r="V63" s="40"/>
      <c r="W63" s="40"/>
      <c r="X63" s="40"/>
      <c r="Y63" s="40"/>
      <c r="Z63" s="40"/>
    </row>
    <row r="64" spans="1:26" ht="12.75" customHeight="1">
      <c r="A64" s="40"/>
      <c r="B64" s="348" t="s">
        <v>724</v>
      </c>
      <c r="C64" s="349" t="s">
        <v>793</v>
      </c>
      <c r="D64" s="350">
        <v>108540</v>
      </c>
      <c r="E64" s="351">
        <v>58</v>
      </c>
      <c r="F64" s="352" t="s">
        <v>825</v>
      </c>
      <c r="G64" s="372">
        <v>-0.79327546296553919</v>
      </c>
      <c r="H64" s="40"/>
      <c r="I64" s="40"/>
      <c r="J64" s="40"/>
      <c r="K64" s="40"/>
      <c r="L64" s="40"/>
      <c r="M64" s="40"/>
      <c r="N64" s="40"/>
      <c r="O64" s="40"/>
      <c r="P64" s="40"/>
      <c r="Q64" s="40"/>
      <c r="R64" s="40"/>
      <c r="S64" s="40"/>
      <c r="T64" s="40"/>
      <c r="U64" s="40"/>
      <c r="V64" s="40"/>
      <c r="W64" s="40"/>
      <c r="X64" s="40"/>
      <c r="Y64" s="40"/>
      <c r="Z64" s="40"/>
    </row>
    <row r="65" spans="1:26" ht="12.75" customHeight="1">
      <c r="A65" s="40"/>
      <c r="B65" s="348" t="s">
        <v>725</v>
      </c>
      <c r="C65" s="349" t="s">
        <v>791</v>
      </c>
      <c r="D65" s="350">
        <v>75</v>
      </c>
      <c r="E65" s="351">
        <v>1</v>
      </c>
      <c r="F65" s="352" t="s">
        <v>825</v>
      </c>
      <c r="G65" s="372">
        <v>-86.960069444445253</v>
      </c>
      <c r="H65" s="40"/>
      <c r="I65" s="40"/>
      <c r="J65" s="40"/>
      <c r="K65" s="40"/>
      <c r="L65" s="40"/>
      <c r="M65" s="40"/>
      <c r="N65" s="40"/>
      <c r="O65" s="40"/>
      <c r="P65" s="40"/>
      <c r="Q65" s="40"/>
      <c r="R65" s="40"/>
      <c r="S65" s="40"/>
      <c r="T65" s="40"/>
      <c r="U65" s="40"/>
      <c r="V65" s="40"/>
      <c r="W65" s="40"/>
      <c r="X65" s="40"/>
      <c r="Y65" s="40"/>
      <c r="Z65" s="40"/>
    </row>
    <row r="66" spans="1:26" ht="12.75" customHeight="1">
      <c r="A66" s="40"/>
      <c r="B66" s="348" t="s">
        <v>726</v>
      </c>
      <c r="C66" s="349" t="s">
        <v>794</v>
      </c>
      <c r="D66" s="350">
        <v>109248</v>
      </c>
      <c r="E66" s="351">
        <v>57</v>
      </c>
      <c r="F66" s="352" t="s">
        <v>825</v>
      </c>
      <c r="G66" s="372">
        <v>3.2216550925950287</v>
      </c>
      <c r="H66" s="40"/>
      <c r="I66" s="40"/>
      <c r="J66" s="40"/>
      <c r="K66" s="40"/>
      <c r="L66" s="40"/>
      <c r="M66" s="40"/>
      <c r="N66" s="40"/>
      <c r="O66" s="40"/>
      <c r="P66" s="40"/>
      <c r="Q66" s="40"/>
      <c r="R66" s="40"/>
      <c r="S66" s="40"/>
      <c r="T66" s="40"/>
      <c r="U66" s="40"/>
      <c r="V66" s="40"/>
      <c r="W66" s="40"/>
      <c r="X66" s="40"/>
      <c r="Y66" s="40"/>
      <c r="Z66" s="40"/>
    </row>
    <row r="67" spans="1:26" ht="12.75" customHeight="1">
      <c r="A67" s="40"/>
      <c r="B67" s="348" t="s">
        <v>727</v>
      </c>
      <c r="C67" s="349" t="s">
        <v>795</v>
      </c>
      <c r="D67" s="350">
        <v>109543</v>
      </c>
      <c r="E67" s="351">
        <v>58</v>
      </c>
      <c r="F67" s="352" t="s">
        <v>825</v>
      </c>
      <c r="G67" s="372">
        <v>-6.8806944444440887</v>
      </c>
      <c r="H67" s="40"/>
      <c r="I67" s="40"/>
      <c r="J67" s="40"/>
      <c r="K67" s="40"/>
      <c r="L67" s="40"/>
      <c r="M67" s="40"/>
      <c r="N67" s="40"/>
      <c r="O67" s="40"/>
      <c r="P67" s="40"/>
      <c r="Q67" s="40"/>
      <c r="R67" s="40"/>
      <c r="S67" s="40"/>
      <c r="T67" s="40"/>
      <c r="U67" s="40"/>
      <c r="V67" s="40"/>
      <c r="W67" s="40"/>
      <c r="X67" s="40"/>
      <c r="Y67" s="40"/>
      <c r="Z67" s="40"/>
    </row>
    <row r="68" spans="1:26" ht="12.75" customHeight="1">
      <c r="A68" s="40"/>
      <c r="B68" s="348" t="s">
        <v>728</v>
      </c>
      <c r="C68" s="349" t="s">
        <v>796</v>
      </c>
      <c r="D68" s="350">
        <v>41727</v>
      </c>
      <c r="E68" s="351">
        <v>59</v>
      </c>
      <c r="F68" s="352" t="s">
        <v>825</v>
      </c>
      <c r="G68" s="372">
        <v>-1.5463888888916699</v>
      </c>
      <c r="H68" s="40"/>
      <c r="I68" s="40"/>
      <c r="J68" s="40"/>
      <c r="K68" s="40"/>
      <c r="L68" s="40"/>
      <c r="M68" s="40"/>
      <c r="N68" s="40"/>
      <c r="O68" s="40"/>
      <c r="P68" s="40"/>
      <c r="Q68" s="40"/>
      <c r="R68" s="40"/>
      <c r="S68" s="40"/>
      <c r="T68" s="40"/>
      <c r="U68" s="40"/>
      <c r="V68" s="40"/>
      <c r="W68" s="40"/>
      <c r="X68" s="40"/>
      <c r="Y68" s="40"/>
      <c r="Z68" s="40"/>
    </row>
    <row r="69" spans="1:26" ht="12.75" customHeight="1">
      <c r="A69" s="40"/>
      <c r="B69" s="348" t="s">
        <v>729</v>
      </c>
      <c r="C69" s="349" t="s">
        <v>797</v>
      </c>
      <c r="D69" s="350">
        <v>18918</v>
      </c>
      <c r="E69" s="351">
        <v>58</v>
      </c>
      <c r="F69" s="352" t="s">
        <v>825</v>
      </c>
      <c r="G69" s="372">
        <v>-31.788217592591536</v>
      </c>
      <c r="H69" s="40"/>
      <c r="I69" s="40"/>
      <c r="J69" s="40"/>
      <c r="K69" s="40"/>
      <c r="L69" s="40"/>
      <c r="M69" s="40"/>
      <c r="N69" s="40"/>
      <c r="O69" s="40"/>
      <c r="P69" s="40"/>
      <c r="Q69" s="40"/>
      <c r="R69" s="40"/>
      <c r="S69" s="40"/>
      <c r="T69" s="40"/>
      <c r="U69" s="40"/>
      <c r="V69" s="40"/>
      <c r="W69" s="40"/>
      <c r="X69" s="40"/>
      <c r="Y69" s="40"/>
      <c r="Z69" s="40"/>
    </row>
    <row r="70" spans="1:26" ht="12.75" customHeight="1">
      <c r="A70" s="40"/>
      <c r="B70" s="348" t="s">
        <v>730</v>
      </c>
      <c r="C70" s="349" t="s">
        <v>798</v>
      </c>
      <c r="D70" s="350">
        <v>86326</v>
      </c>
      <c r="E70" s="351">
        <v>56</v>
      </c>
      <c r="F70" s="352" t="s">
        <v>825</v>
      </c>
      <c r="G70" s="372">
        <v>-1.7460069444423425</v>
      </c>
      <c r="H70" s="40"/>
      <c r="I70" s="40"/>
      <c r="J70" s="40"/>
      <c r="K70" s="40"/>
      <c r="L70" s="40"/>
      <c r="M70" s="40"/>
      <c r="N70" s="40"/>
      <c r="O70" s="40"/>
      <c r="P70" s="40"/>
      <c r="Q70" s="40"/>
      <c r="R70" s="40"/>
      <c r="S70" s="40"/>
      <c r="T70" s="40"/>
      <c r="U70" s="40"/>
      <c r="V70" s="40"/>
      <c r="W70" s="40"/>
      <c r="X70" s="40"/>
      <c r="Y70" s="40"/>
      <c r="Z70" s="40"/>
    </row>
    <row r="71" spans="1:26" ht="12.75" customHeight="1">
      <c r="A71" s="40"/>
      <c r="B71" s="348" t="s">
        <v>731</v>
      </c>
      <c r="C71" s="349" t="s">
        <v>799</v>
      </c>
      <c r="D71" s="350">
        <v>106472</v>
      </c>
      <c r="E71" s="351">
        <v>56</v>
      </c>
      <c r="F71" s="352" t="s">
        <v>825</v>
      </c>
      <c r="G71" s="372">
        <v>-3.4773958333316841</v>
      </c>
      <c r="H71" s="40"/>
      <c r="I71" s="40"/>
      <c r="J71" s="40"/>
      <c r="K71" s="40"/>
      <c r="L71" s="40"/>
      <c r="M71" s="40"/>
      <c r="N71" s="40"/>
      <c r="O71" s="40"/>
      <c r="P71" s="40"/>
      <c r="Q71" s="40"/>
      <c r="R71" s="40"/>
      <c r="S71" s="40"/>
      <c r="T71" s="40"/>
      <c r="U71" s="40"/>
      <c r="V71" s="40"/>
      <c r="W71" s="40"/>
      <c r="X71" s="40"/>
      <c r="Y71" s="40"/>
      <c r="Z71" s="40"/>
    </row>
    <row r="72" spans="1:26" ht="12.75" customHeight="1">
      <c r="A72" s="40"/>
      <c r="B72" s="348" t="s">
        <v>732</v>
      </c>
      <c r="C72" s="349" t="s">
        <v>800</v>
      </c>
      <c r="D72" s="350">
        <v>109137</v>
      </c>
      <c r="E72" s="351">
        <v>57</v>
      </c>
      <c r="F72" s="352" t="s">
        <v>825</v>
      </c>
      <c r="G72" s="372">
        <v>-0.94306712962861639</v>
      </c>
      <c r="H72" s="40"/>
      <c r="I72" s="40"/>
      <c r="J72" s="40"/>
      <c r="K72" s="40"/>
      <c r="L72" s="40"/>
      <c r="M72" s="40"/>
      <c r="N72" s="40"/>
      <c r="O72" s="40"/>
      <c r="P72" s="40"/>
      <c r="Q72" s="40"/>
      <c r="R72" s="40"/>
      <c r="S72" s="40"/>
      <c r="T72" s="40"/>
      <c r="U72" s="40"/>
      <c r="V72" s="40"/>
      <c r="W72" s="40"/>
      <c r="X72" s="40"/>
      <c r="Y72" s="40"/>
      <c r="Z72" s="40"/>
    </row>
    <row r="73" spans="1:26" ht="12.75" customHeight="1">
      <c r="A73" s="40"/>
      <c r="B73" s="348" t="s">
        <v>733</v>
      </c>
      <c r="C73" s="349" t="s">
        <v>801</v>
      </c>
      <c r="D73" s="350">
        <v>101851</v>
      </c>
      <c r="E73" s="351">
        <v>56</v>
      </c>
      <c r="F73" s="352" t="s">
        <v>825</v>
      </c>
      <c r="G73" s="372">
        <v>-0.65561342592263827</v>
      </c>
      <c r="H73" s="40"/>
      <c r="I73" s="40"/>
      <c r="J73" s="40"/>
      <c r="K73" s="40"/>
      <c r="L73" s="40"/>
      <c r="M73" s="40"/>
      <c r="N73" s="40"/>
      <c r="O73" s="40"/>
      <c r="P73" s="40"/>
      <c r="Q73" s="40"/>
      <c r="R73" s="40"/>
      <c r="S73" s="40"/>
      <c r="T73" s="40"/>
      <c r="U73" s="40"/>
      <c r="V73" s="40"/>
      <c r="W73" s="40"/>
      <c r="X73" s="40"/>
      <c r="Y73" s="40"/>
      <c r="Z73" s="40"/>
    </row>
    <row r="74" spans="1:26" ht="12.75" customHeight="1">
      <c r="A74" s="40"/>
      <c r="B74" s="348" t="s">
        <v>734</v>
      </c>
      <c r="C74" s="349" t="s">
        <v>802</v>
      </c>
      <c r="D74" s="350">
        <v>102670</v>
      </c>
      <c r="E74" s="351">
        <v>55</v>
      </c>
      <c r="F74" s="352" t="s">
        <v>825</v>
      </c>
      <c r="G74" s="372">
        <v>-3.7878703703681822</v>
      </c>
      <c r="H74" s="40"/>
      <c r="I74" s="40"/>
      <c r="J74" s="40"/>
      <c r="K74" s="40"/>
      <c r="L74" s="40"/>
      <c r="M74" s="40"/>
      <c r="N74" s="40"/>
      <c r="O74" s="40"/>
      <c r="P74" s="40"/>
      <c r="Q74" s="40"/>
      <c r="R74" s="40"/>
      <c r="S74" s="40"/>
      <c r="T74" s="40"/>
      <c r="U74" s="40"/>
      <c r="V74" s="40"/>
      <c r="W74" s="40"/>
      <c r="X74" s="40"/>
      <c r="Y74" s="40"/>
      <c r="Z74" s="40"/>
    </row>
    <row r="75" spans="1:26" ht="12.75" customHeight="1">
      <c r="A75" s="40"/>
      <c r="B75" s="348" t="s">
        <v>735</v>
      </c>
      <c r="C75" s="349" t="s">
        <v>803</v>
      </c>
      <c r="D75" s="350">
        <v>103959</v>
      </c>
      <c r="E75" s="351">
        <v>56</v>
      </c>
      <c r="F75" s="352" t="s">
        <v>825</v>
      </c>
      <c r="G75" s="372">
        <v>-13.442824074074451</v>
      </c>
      <c r="H75" s="40"/>
      <c r="I75" s="40"/>
      <c r="J75" s="40"/>
      <c r="K75" s="40"/>
      <c r="L75" s="40"/>
      <c r="M75" s="40"/>
      <c r="N75" s="40"/>
      <c r="O75" s="40"/>
      <c r="P75" s="40"/>
      <c r="Q75" s="40"/>
      <c r="R75" s="40"/>
      <c r="S75" s="40"/>
      <c r="T75" s="40"/>
      <c r="U75" s="40"/>
      <c r="V75" s="40"/>
      <c r="W75" s="40"/>
      <c r="X75" s="40"/>
      <c r="Y75" s="40"/>
      <c r="Z75" s="40"/>
    </row>
    <row r="76" spans="1:26" ht="12.75" customHeight="1">
      <c r="A76" s="40"/>
      <c r="B76" s="348" t="s">
        <v>736</v>
      </c>
      <c r="C76" s="349" t="s">
        <v>804</v>
      </c>
      <c r="D76" s="350">
        <v>103586</v>
      </c>
      <c r="E76" s="351">
        <v>56</v>
      </c>
      <c r="F76" s="352" t="s">
        <v>825</v>
      </c>
      <c r="G76" s="372">
        <v>-1.4581018518510973</v>
      </c>
      <c r="H76" s="40"/>
      <c r="I76" s="40"/>
      <c r="J76" s="40"/>
      <c r="K76" s="40"/>
      <c r="L76" s="40"/>
      <c r="M76" s="40"/>
      <c r="N76" s="40"/>
      <c r="O76" s="40"/>
      <c r="P76" s="40"/>
      <c r="Q76" s="40"/>
      <c r="R76" s="40"/>
      <c r="S76" s="40"/>
      <c r="T76" s="40"/>
      <c r="U76" s="40"/>
      <c r="V76" s="40"/>
      <c r="W76" s="40"/>
      <c r="X76" s="40"/>
      <c r="Y76" s="40"/>
      <c r="Z76" s="40"/>
    </row>
    <row r="77" spans="1:26" ht="12.75" customHeight="1">
      <c r="A77" s="40"/>
      <c r="B77" s="348" t="s">
        <v>737</v>
      </c>
      <c r="C77" s="349" t="s">
        <v>805</v>
      </c>
      <c r="D77" s="350">
        <v>100897</v>
      </c>
      <c r="E77" s="351">
        <v>56</v>
      </c>
      <c r="F77" s="352" t="s">
        <v>825</v>
      </c>
      <c r="G77" s="372">
        <v>-0.64390046296466608</v>
      </c>
      <c r="H77" s="40"/>
      <c r="I77" s="40"/>
      <c r="J77" s="40"/>
      <c r="K77" s="40"/>
      <c r="L77" s="40"/>
      <c r="M77" s="40"/>
      <c r="N77" s="40"/>
      <c r="O77" s="40"/>
      <c r="P77" s="40"/>
      <c r="Q77" s="40"/>
      <c r="R77" s="40"/>
      <c r="S77" s="40"/>
      <c r="T77" s="40"/>
      <c r="U77" s="40"/>
      <c r="V77" s="40"/>
      <c r="W77" s="40"/>
      <c r="X77" s="40"/>
      <c r="Y77" s="40"/>
      <c r="Z77" s="40"/>
    </row>
    <row r="78" spans="1:26" ht="12.75" customHeight="1">
      <c r="A78" s="40"/>
      <c r="B78" s="348" t="s">
        <v>738</v>
      </c>
      <c r="C78" s="349" t="s">
        <v>806</v>
      </c>
      <c r="D78" s="350">
        <v>104317</v>
      </c>
      <c r="E78" s="351">
        <v>56</v>
      </c>
      <c r="F78" s="352" t="s">
        <v>825</v>
      </c>
      <c r="G78" s="372">
        <v>-0.74730324074334931</v>
      </c>
      <c r="H78" s="40"/>
      <c r="I78" s="40"/>
      <c r="J78" s="40"/>
      <c r="K78" s="40"/>
      <c r="L78" s="40"/>
      <c r="M78" s="40"/>
      <c r="N78" s="40"/>
      <c r="O78" s="40"/>
      <c r="P78" s="40"/>
      <c r="Q78" s="40"/>
      <c r="R78" s="40"/>
      <c r="S78" s="40"/>
      <c r="T78" s="40"/>
      <c r="U78" s="40"/>
      <c r="V78" s="40"/>
      <c r="W78" s="40"/>
      <c r="X78" s="40"/>
      <c r="Y78" s="40"/>
      <c r="Z78" s="40"/>
    </row>
    <row r="79" spans="1:26" ht="12.75" customHeight="1">
      <c r="A79" s="40"/>
      <c r="B79" s="348" t="s">
        <v>739</v>
      </c>
      <c r="C79" s="349" t="s">
        <v>807</v>
      </c>
      <c r="D79" s="350">
        <v>105166</v>
      </c>
      <c r="E79" s="351">
        <v>56</v>
      </c>
      <c r="F79" s="352" t="s">
        <v>825</v>
      </c>
      <c r="G79" s="372">
        <v>-0.74553240741079208</v>
      </c>
      <c r="H79" s="40"/>
      <c r="I79" s="40"/>
      <c r="J79" s="40"/>
      <c r="K79" s="40"/>
      <c r="L79" s="40"/>
      <c r="M79" s="40"/>
      <c r="N79" s="40"/>
      <c r="O79" s="40"/>
      <c r="P79" s="40"/>
      <c r="Q79" s="40"/>
      <c r="R79" s="40"/>
      <c r="S79" s="40"/>
      <c r="T79" s="40"/>
      <c r="U79" s="40"/>
      <c r="V79" s="40"/>
      <c r="W79" s="40"/>
      <c r="X79" s="40"/>
      <c r="Y79" s="40"/>
      <c r="Z79" s="40"/>
    </row>
    <row r="80" spans="1:26" ht="12.75" customHeight="1">
      <c r="A80" s="40"/>
      <c r="B80" s="348" t="s">
        <v>740</v>
      </c>
      <c r="C80" s="349" t="s">
        <v>808</v>
      </c>
      <c r="D80" s="350">
        <v>97636</v>
      </c>
      <c r="E80" s="351">
        <v>53</v>
      </c>
      <c r="F80" s="352" t="s">
        <v>825</v>
      </c>
      <c r="G80" s="372">
        <v>-3.7579629629617557</v>
      </c>
      <c r="H80" s="40"/>
      <c r="I80" s="40"/>
      <c r="J80" s="40"/>
      <c r="K80" s="40"/>
      <c r="L80" s="40"/>
      <c r="M80" s="40"/>
      <c r="N80" s="40"/>
      <c r="O80" s="40"/>
      <c r="P80" s="40"/>
      <c r="Q80" s="40"/>
      <c r="R80" s="40"/>
      <c r="S80" s="40"/>
      <c r="T80" s="40"/>
      <c r="U80" s="40"/>
      <c r="V80" s="40"/>
      <c r="W80" s="40"/>
      <c r="X80" s="40"/>
      <c r="Y80" s="40"/>
      <c r="Z80" s="40"/>
    </row>
    <row r="81" spans="1:26" ht="12.75" customHeight="1">
      <c r="A81" s="40"/>
      <c r="B81" s="348" t="s">
        <v>741</v>
      </c>
      <c r="C81" s="349" t="s">
        <v>809</v>
      </c>
      <c r="D81" s="350">
        <v>95230</v>
      </c>
      <c r="E81" s="351">
        <v>53</v>
      </c>
      <c r="F81" s="352" t="s">
        <v>825</v>
      </c>
      <c r="G81" s="372">
        <v>-1.7445486111100763</v>
      </c>
      <c r="H81" s="40"/>
      <c r="I81" s="40"/>
      <c r="J81" s="40"/>
      <c r="K81" s="40"/>
      <c r="L81" s="40"/>
      <c r="M81" s="40"/>
      <c r="N81" s="40"/>
      <c r="O81" s="40"/>
      <c r="P81" s="40"/>
      <c r="Q81" s="40"/>
      <c r="R81" s="40"/>
      <c r="S81" s="40"/>
      <c r="T81" s="40"/>
      <c r="U81" s="40"/>
      <c r="V81" s="40"/>
      <c r="W81" s="40"/>
      <c r="X81" s="40"/>
      <c r="Y81" s="40"/>
      <c r="Z81" s="40"/>
    </row>
    <row r="82" spans="1:26" ht="12.75" customHeight="1">
      <c r="A82" s="40"/>
      <c r="B82" s="353" t="s">
        <v>742</v>
      </c>
      <c r="C82" s="354" t="s">
        <v>810</v>
      </c>
      <c r="D82" s="355">
        <v>95026</v>
      </c>
      <c r="E82" s="356">
        <v>52</v>
      </c>
      <c r="F82" s="357" t="s">
        <v>825</v>
      </c>
      <c r="G82" s="372">
        <v>-0.47420138888992369</v>
      </c>
      <c r="H82" s="40"/>
      <c r="I82" s="40"/>
      <c r="J82" s="40"/>
      <c r="K82" s="40"/>
      <c r="L82" s="40"/>
      <c r="M82" s="40"/>
      <c r="N82" s="40"/>
      <c r="O82" s="40"/>
      <c r="P82" s="40"/>
      <c r="Q82" s="40"/>
      <c r="R82" s="40"/>
      <c r="S82" s="40"/>
      <c r="T82" s="40"/>
      <c r="U82" s="40"/>
      <c r="V82" s="40"/>
      <c r="W82" s="40"/>
      <c r="X82" s="40"/>
      <c r="Y82" s="40"/>
      <c r="Z82" s="40"/>
    </row>
    <row r="83" spans="1:26" ht="12.75" customHeight="1">
      <c r="A83" s="40"/>
      <c r="B83" s="353" t="s">
        <v>743</v>
      </c>
      <c r="C83" s="354" t="s">
        <v>811</v>
      </c>
      <c r="D83" s="355">
        <v>94907</v>
      </c>
      <c r="E83" s="356">
        <v>52</v>
      </c>
      <c r="F83" s="357" t="s">
        <v>825</v>
      </c>
      <c r="G83" s="372">
        <v>-1.7909259259249666</v>
      </c>
      <c r="H83" s="40"/>
      <c r="I83" s="40"/>
      <c r="J83" s="40"/>
      <c r="K83" s="40"/>
      <c r="L83" s="40"/>
      <c r="M83" s="40"/>
      <c r="N83" s="40"/>
      <c r="O83" s="40"/>
      <c r="P83" s="40"/>
      <c r="Q83" s="40"/>
      <c r="R83" s="40"/>
      <c r="S83" s="40"/>
      <c r="T83" s="40"/>
      <c r="U83" s="40"/>
      <c r="V83" s="40"/>
      <c r="W83" s="40"/>
      <c r="X83" s="40"/>
      <c r="Y83" s="40"/>
      <c r="Z83" s="40"/>
    </row>
    <row r="84" spans="1:26" ht="12.75" customHeight="1">
      <c r="A84" s="40"/>
      <c r="B84" s="353" t="s">
        <v>744</v>
      </c>
      <c r="C84" s="354" t="s">
        <v>812</v>
      </c>
      <c r="D84" s="355">
        <v>91815</v>
      </c>
      <c r="E84" s="356">
        <v>51</v>
      </c>
      <c r="F84" s="357" t="s">
        <v>825</v>
      </c>
      <c r="G84" s="372">
        <v>0.10278935185488081</v>
      </c>
      <c r="H84" s="40"/>
      <c r="I84" s="40"/>
      <c r="J84" s="40"/>
      <c r="K84" s="40"/>
      <c r="L84" s="40"/>
      <c r="M84" s="40"/>
      <c r="N84" s="40"/>
      <c r="O84" s="40"/>
      <c r="P84" s="40"/>
      <c r="Q84" s="40"/>
      <c r="R84" s="40"/>
      <c r="S84" s="40"/>
      <c r="T84" s="40"/>
      <c r="U84" s="40"/>
      <c r="V84" s="40"/>
      <c r="W84" s="40"/>
      <c r="X84" s="40"/>
      <c r="Y84" s="40"/>
      <c r="Z84" s="40"/>
    </row>
    <row r="85" spans="1:26" ht="12.75" customHeight="1">
      <c r="A85" s="40"/>
      <c r="B85" s="353" t="s">
        <v>745</v>
      </c>
      <c r="C85" s="354" t="s">
        <v>813</v>
      </c>
      <c r="D85" s="355">
        <v>93286</v>
      </c>
      <c r="E85" s="356">
        <v>51</v>
      </c>
      <c r="F85" s="357" t="s">
        <v>825</v>
      </c>
      <c r="G85" s="372">
        <v>-0.69097222221898846</v>
      </c>
      <c r="H85" s="40"/>
      <c r="I85" s="40"/>
      <c r="J85" s="40"/>
      <c r="K85" s="40"/>
      <c r="L85" s="40"/>
      <c r="M85" s="40"/>
      <c r="N85" s="40"/>
      <c r="O85" s="40"/>
      <c r="P85" s="40"/>
      <c r="Q85" s="40"/>
      <c r="R85" s="40"/>
      <c r="S85" s="40"/>
      <c r="T85" s="40"/>
      <c r="U85" s="40"/>
      <c r="V85" s="40"/>
      <c r="W85" s="40"/>
      <c r="X85" s="40"/>
      <c r="Y85" s="40"/>
      <c r="Z85" s="40"/>
    </row>
    <row r="86" spans="1:26" ht="12.75" customHeight="1">
      <c r="A86" s="40"/>
      <c r="B86" s="353" t="s">
        <v>746</v>
      </c>
      <c r="C86" s="354" t="s">
        <v>814</v>
      </c>
      <c r="D86" s="355">
        <v>93099</v>
      </c>
      <c r="E86" s="356">
        <v>51</v>
      </c>
      <c r="F86" s="357" t="s">
        <v>825</v>
      </c>
      <c r="G86" s="372">
        <v>-0.72180555555678438</v>
      </c>
      <c r="H86" s="40"/>
      <c r="I86" s="40"/>
      <c r="J86" s="40"/>
      <c r="K86" s="40"/>
      <c r="L86" s="40"/>
      <c r="M86" s="40"/>
      <c r="N86" s="40"/>
      <c r="O86" s="40"/>
      <c r="P86" s="40"/>
      <c r="Q86" s="40"/>
      <c r="R86" s="40"/>
      <c r="S86" s="40"/>
      <c r="T86" s="40"/>
      <c r="U86" s="40"/>
      <c r="V86" s="40"/>
      <c r="W86" s="40"/>
      <c r="X86" s="40"/>
      <c r="Y86" s="40"/>
      <c r="Z86" s="40"/>
    </row>
    <row r="87" spans="1:26" ht="12.75" customHeight="1">
      <c r="A87" s="40"/>
      <c r="B87" s="353" t="s">
        <v>747</v>
      </c>
      <c r="C87" s="354" t="s">
        <v>815</v>
      </c>
      <c r="D87" s="355">
        <v>90718</v>
      </c>
      <c r="E87" s="356">
        <v>52</v>
      </c>
      <c r="F87" s="357" t="s">
        <v>825</v>
      </c>
      <c r="G87" s="372">
        <v>-0.77938657407503342</v>
      </c>
      <c r="H87" s="40"/>
      <c r="I87" s="40"/>
      <c r="J87" s="40"/>
      <c r="K87" s="40"/>
      <c r="L87" s="40"/>
      <c r="M87" s="40"/>
      <c r="N87" s="40"/>
      <c r="O87" s="40"/>
      <c r="P87" s="40"/>
      <c r="Q87" s="40"/>
      <c r="R87" s="40"/>
      <c r="S87" s="40"/>
      <c r="T87" s="40"/>
      <c r="U87" s="40"/>
      <c r="V87" s="40"/>
      <c r="W87" s="40"/>
      <c r="X87" s="40"/>
      <c r="Y87" s="40"/>
      <c r="Z87" s="40"/>
    </row>
    <row r="88" spans="1:26" ht="12.75" customHeight="1">
      <c r="A88" s="40"/>
      <c r="B88" s="353" t="s">
        <v>748</v>
      </c>
      <c r="C88" s="354" t="s">
        <v>816</v>
      </c>
      <c r="D88" s="355">
        <v>89260</v>
      </c>
      <c r="E88" s="356">
        <v>50</v>
      </c>
      <c r="F88" s="357" t="s">
        <v>825</v>
      </c>
      <c r="G88" s="372">
        <v>0.22288194444263354</v>
      </c>
      <c r="H88" s="40"/>
      <c r="I88" s="40"/>
      <c r="J88" s="40"/>
      <c r="K88" s="40"/>
      <c r="L88" s="40"/>
      <c r="M88" s="40"/>
      <c r="N88" s="40"/>
      <c r="O88" s="40"/>
      <c r="P88" s="40"/>
      <c r="Q88" s="40"/>
      <c r="R88" s="40"/>
      <c r="S88" s="40"/>
      <c r="T88" s="40"/>
      <c r="U88" s="40"/>
      <c r="V88" s="40"/>
      <c r="W88" s="40"/>
      <c r="X88" s="40"/>
      <c r="Y88" s="40"/>
      <c r="Z88" s="40"/>
    </row>
    <row r="89" spans="1:26" ht="12.75" customHeight="1">
      <c r="A89" s="40"/>
      <c r="B89" s="353" t="s">
        <v>749</v>
      </c>
      <c r="C89" s="354" t="s">
        <v>817</v>
      </c>
      <c r="D89" s="355">
        <v>92074</v>
      </c>
      <c r="E89" s="356">
        <v>49</v>
      </c>
      <c r="F89" s="357" t="s">
        <v>825</v>
      </c>
      <c r="G89" s="372">
        <v>-0.83937500000320142</v>
      </c>
      <c r="H89" s="40"/>
      <c r="I89" s="40"/>
      <c r="J89" s="40"/>
      <c r="K89" s="40"/>
      <c r="L89" s="40"/>
      <c r="M89" s="40"/>
      <c r="N89" s="40"/>
      <c r="O89" s="40"/>
      <c r="P89" s="40"/>
      <c r="Q89" s="40"/>
      <c r="R89" s="40"/>
      <c r="S89" s="40"/>
      <c r="T89" s="40"/>
      <c r="U89" s="40"/>
      <c r="V89" s="40"/>
      <c r="W89" s="40"/>
      <c r="X89" s="40"/>
      <c r="Y89" s="40"/>
      <c r="Z89" s="40"/>
    </row>
    <row r="90" spans="1:26" ht="12.75" customHeight="1">
      <c r="A90" s="40"/>
      <c r="B90" s="353" t="s">
        <v>750</v>
      </c>
      <c r="C90" s="354" t="s">
        <v>818</v>
      </c>
      <c r="D90" s="355">
        <v>91783</v>
      </c>
      <c r="E90" s="356">
        <v>49</v>
      </c>
      <c r="F90" s="357" t="s">
        <v>825</v>
      </c>
      <c r="G90" s="372">
        <v>-0.59547453703999054</v>
      </c>
      <c r="H90" s="40"/>
      <c r="I90" s="40"/>
      <c r="J90" s="40"/>
      <c r="K90" s="40"/>
      <c r="L90" s="40"/>
      <c r="M90" s="40"/>
      <c r="N90" s="40"/>
      <c r="O90" s="40"/>
      <c r="P90" s="40"/>
      <c r="Q90" s="40"/>
      <c r="R90" s="40"/>
      <c r="S90" s="40"/>
      <c r="T90" s="40"/>
      <c r="U90" s="40"/>
      <c r="V90" s="40"/>
      <c r="W90" s="40"/>
      <c r="X90" s="40"/>
      <c r="Y90" s="40"/>
      <c r="Z90" s="40"/>
    </row>
    <row r="91" spans="1:26" ht="12.75" customHeight="1">
      <c r="A91" s="40"/>
      <c r="B91" s="353" t="s">
        <v>751</v>
      </c>
      <c r="C91" s="354" t="s">
        <v>819</v>
      </c>
      <c r="D91" s="355">
        <v>90599</v>
      </c>
      <c r="E91" s="356">
        <v>49</v>
      </c>
      <c r="F91" s="357" t="s">
        <v>825</v>
      </c>
      <c r="G91" s="372">
        <v>-2.906562500000291</v>
      </c>
      <c r="H91" s="40"/>
      <c r="I91" s="40"/>
      <c r="J91" s="40"/>
      <c r="K91" s="40"/>
      <c r="L91" s="40"/>
      <c r="M91" s="40"/>
      <c r="N91" s="40"/>
      <c r="O91" s="40"/>
      <c r="P91" s="40"/>
      <c r="Q91" s="40"/>
      <c r="R91" s="40"/>
      <c r="S91" s="40"/>
      <c r="T91" s="40"/>
      <c r="U91" s="40"/>
      <c r="V91" s="40"/>
      <c r="W91" s="40"/>
      <c r="X91" s="40"/>
      <c r="Y91" s="40"/>
      <c r="Z91" s="40"/>
    </row>
    <row r="92" spans="1:26" ht="12.75" customHeight="1">
      <c r="A92" s="40"/>
      <c r="B92" s="353" t="s">
        <v>752</v>
      </c>
      <c r="C92" s="354" t="s">
        <v>820</v>
      </c>
      <c r="D92" s="355">
        <v>94109</v>
      </c>
      <c r="E92" s="356">
        <v>50</v>
      </c>
      <c r="F92" s="357" t="s">
        <v>825</v>
      </c>
      <c r="G92" s="372">
        <v>-0.80098379629635019</v>
      </c>
      <c r="H92" s="40"/>
      <c r="I92" s="40"/>
      <c r="J92" s="40"/>
      <c r="K92" s="40"/>
      <c r="L92" s="40"/>
      <c r="M92" s="40"/>
      <c r="N92" s="40"/>
      <c r="O92" s="40"/>
      <c r="P92" s="40"/>
      <c r="Q92" s="40"/>
      <c r="R92" s="40"/>
      <c r="S92" s="40"/>
      <c r="T92" s="40"/>
      <c r="U92" s="40"/>
      <c r="V92" s="40"/>
      <c r="W92" s="40"/>
      <c r="X92" s="40"/>
      <c r="Y92" s="40"/>
      <c r="Z92" s="40"/>
    </row>
    <row r="93" spans="1:26" ht="12.75" customHeight="1">
      <c r="A93" s="40"/>
      <c r="B93" s="353" t="s">
        <v>753</v>
      </c>
      <c r="C93" s="354" t="s">
        <v>821</v>
      </c>
      <c r="D93" s="355">
        <v>88995</v>
      </c>
      <c r="E93" s="356">
        <v>50</v>
      </c>
      <c r="F93" s="357" t="s">
        <v>825</v>
      </c>
      <c r="G93" s="372">
        <v>-0.98366898148378823</v>
      </c>
      <c r="H93" s="40"/>
      <c r="I93" s="40"/>
      <c r="J93" s="40"/>
      <c r="K93" s="40"/>
      <c r="L93" s="40"/>
      <c r="M93" s="40"/>
      <c r="N93" s="40"/>
      <c r="O93" s="40"/>
      <c r="P93" s="40"/>
      <c r="Q93" s="40"/>
      <c r="R93" s="40"/>
      <c r="S93" s="40"/>
      <c r="T93" s="40"/>
      <c r="U93" s="40"/>
      <c r="V93" s="40"/>
      <c r="W93" s="40"/>
      <c r="X93" s="40"/>
      <c r="Y93" s="40"/>
      <c r="Z93" s="40"/>
    </row>
    <row r="94" spans="1:26" ht="12.75" customHeight="1">
      <c r="A94" s="40"/>
      <c r="B94" s="353" t="s">
        <v>754</v>
      </c>
      <c r="C94" s="354" t="s">
        <v>822</v>
      </c>
      <c r="D94" s="355">
        <v>91429</v>
      </c>
      <c r="E94" s="356">
        <v>50</v>
      </c>
      <c r="F94" s="357" t="s">
        <v>825</v>
      </c>
      <c r="G94" s="372">
        <v>-4.7121064814782585</v>
      </c>
      <c r="H94" s="40"/>
      <c r="I94" s="40"/>
      <c r="J94" s="40"/>
      <c r="K94" s="40"/>
      <c r="L94" s="40"/>
      <c r="M94" s="40"/>
      <c r="N94" s="40"/>
      <c r="O94" s="40"/>
      <c r="P94" s="40"/>
      <c r="Q94" s="40"/>
      <c r="R94" s="40"/>
      <c r="S94" s="40"/>
      <c r="T94" s="40"/>
      <c r="U94" s="40"/>
      <c r="V94" s="40"/>
      <c r="W94" s="40"/>
      <c r="X94" s="40"/>
      <c r="Y94" s="40"/>
      <c r="Z94" s="40"/>
    </row>
    <row r="95" spans="1:26" ht="12.75" customHeight="1">
      <c r="A95" s="40"/>
      <c r="B95" s="353" t="s">
        <v>755</v>
      </c>
      <c r="C95" s="354" t="s">
        <v>823</v>
      </c>
      <c r="D95" s="355">
        <v>91230</v>
      </c>
      <c r="E95" s="356">
        <v>50</v>
      </c>
      <c r="F95" s="357" t="s">
        <v>825</v>
      </c>
      <c r="G95" s="372">
        <v>-1.804791666669189</v>
      </c>
      <c r="H95" s="40"/>
      <c r="I95" s="40"/>
      <c r="J95" s="40"/>
      <c r="K95" s="40"/>
      <c r="L95" s="40"/>
      <c r="M95" s="40"/>
      <c r="N95" s="40"/>
      <c r="O95" s="40"/>
      <c r="P95" s="40"/>
      <c r="Q95" s="40"/>
      <c r="R95" s="40"/>
      <c r="S95" s="40"/>
      <c r="T95" s="40"/>
      <c r="U95" s="40"/>
      <c r="V95" s="40"/>
      <c r="W95" s="40"/>
      <c r="X95" s="40"/>
      <c r="Y95" s="40"/>
      <c r="Z95" s="40"/>
    </row>
    <row r="96" spans="1:26" ht="12.75" customHeight="1" thickBot="1">
      <c r="A96" s="40"/>
      <c r="B96" s="219" t="s">
        <v>756</v>
      </c>
      <c r="C96" s="220" t="s">
        <v>824</v>
      </c>
      <c r="D96" s="221">
        <v>91380</v>
      </c>
      <c r="E96" s="222">
        <v>50</v>
      </c>
      <c r="F96" s="222" t="s">
        <v>825</v>
      </c>
      <c r="G96" s="372">
        <v>-0.70219907407590654</v>
      </c>
      <c r="H96" s="40"/>
      <c r="I96" s="40"/>
      <c r="J96" s="40"/>
      <c r="K96" s="40"/>
      <c r="L96" s="40"/>
      <c r="M96" s="40"/>
      <c r="N96" s="40"/>
      <c r="O96" s="40"/>
      <c r="P96" s="40"/>
      <c r="Q96" s="40"/>
      <c r="R96" s="40"/>
      <c r="S96" s="40"/>
      <c r="T96" s="40"/>
      <c r="U96" s="40"/>
      <c r="V96" s="40"/>
      <c r="W96" s="40"/>
      <c r="X96" s="40"/>
      <c r="Y96" s="40"/>
      <c r="Z96" s="40"/>
    </row>
    <row r="97" spans="1:26" ht="12.75" customHeight="1">
      <c r="A97" s="40"/>
      <c r="B97" s="90"/>
      <c r="C97" s="90"/>
      <c r="D97" s="40"/>
      <c r="E97" s="40"/>
      <c r="F97" s="40"/>
      <c r="G97" s="40"/>
      <c r="H97" s="40"/>
      <c r="I97" s="40"/>
      <c r="J97" s="40"/>
      <c r="K97" s="40"/>
      <c r="L97" s="40"/>
      <c r="M97" s="40"/>
      <c r="N97" s="40"/>
      <c r="O97" s="40"/>
      <c r="P97" s="40"/>
      <c r="Q97" s="40"/>
      <c r="R97" s="40"/>
      <c r="S97" s="40"/>
      <c r="T97" s="40"/>
      <c r="U97" s="40"/>
      <c r="V97" s="40"/>
      <c r="W97" s="40"/>
      <c r="X97" s="40"/>
      <c r="Y97" s="40"/>
      <c r="Z97" s="40"/>
    </row>
    <row r="98" spans="1:26" ht="12.75" customHeight="1">
      <c r="A98" s="40"/>
      <c r="B98" s="90"/>
      <c r="C98" s="90"/>
      <c r="D98" s="40"/>
      <c r="E98" s="40"/>
      <c r="F98" s="40"/>
      <c r="G98" s="40"/>
      <c r="H98" s="40"/>
      <c r="I98" s="40"/>
      <c r="J98" s="40"/>
      <c r="K98" s="40"/>
      <c r="L98" s="40"/>
      <c r="M98" s="40"/>
      <c r="N98" s="40"/>
      <c r="O98" s="40"/>
      <c r="P98" s="40"/>
      <c r="Q98" s="40"/>
      <c r="R98" s="40"/>
      <c r="S98" s="40"/>
      <c r="T98" s="40"/>
      <c r="U98" s="40"/>
      <c r="V98" s="40"/>
      <c r="W98" s="40"/>
      <c r="X98" s="40"/>
      <c r="Y98" s="40"/>
      <c r="Z98" s="40"/>
    </row>
    <row r="99" spans="1:26" ht="12.75" customHeight="1">
      <c r="A99" s="40"/>
      <c r="B99" s="90"/>
      <c r="C99" s="90"/>
      <c r="D99" s="40"/>
      <c r="E99" s="40"/>
      <c r="F99" s="40"/>
      <c r="G99" s="40"/>
      <c r="H99" s="40"/>
      <c r="I99" s="40"/>
      <c r="J99" s="40"/>
      <c r="K99" s="40"/>
      <c r="L99" s="40"/>
      <c r="M99" s="40"/>
      <c r="N99" s="40"/>
      <c r="O99" s="40"/>
      <c r="P99" s="40"/>
      <c r="Q99" s="40"/>
      <c r="R99" s="40"/>
      <c r="S99" s="40"/>
      <c r="T99" s="40"/>
      <c r="U99" s="40"/>
      <c r="V99" s="40"/>
      <c r="W99" s="40"/>
      <c r="X99" s="40"/>
      <c r="Y99" s="40"/>
      <c r="Z99" s="40"/>
    </row>
    <row r="100" spans="1:26" ht="12.75" customHeight="1">
      <c r="A100" s="40"/>
      <c r="B100" s="90"/>
      <c r="C100" s="9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ht="12.75" customHeight="1">
      <c r="A101" s="40"/>
      <c r="B101" s="90"/>
      <c r="C101" s="9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ht="12.75" customHeight="1">
      <c r="A102" s="40"/>
      <c r="B102" s="90"/>
      <c r="C102" s="9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ht="12.75" customHeight="1">
      <c r="A103" s="40"/>
      <c r="B103" s="90"/>
      <c r="C103" s="9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ht="12.75" customHeight="1">
      <c r="A104" s="40"/>
      <c r="B104" s="90"/>
      <c r="C104" s="9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ht="12.75" customHeight="1">
      <c r="A105" s="40"/>
      <c r="B105" s="90"/>
      <c r="C105" s="9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ht="12.75" customHeight="1">
      <c r="A106" s="40"/>
      <c r="B106" s="90"/>
      <c r="C106" s="9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ht="12.75" customHeight="1">
      <c r="A107" s="40"/>
      <c r="B107" s="90"/>
      <c r="C107" s="9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ht="12.75" customHeight="1">
      <c r="A108" s="40"/>
      <c r="B108" s="90"/>
      <c r="C108" s="9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ht="12.75" customHeight="1">
      <c r="A109" s="40"/>
      <c r="B109" s="90"/>
      <c r="C109" s="9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ht="12.75" customHeight="1">
      <c r="A110" s="40"/>
      <c r="B110" s="90"/>
      <c r="C110" s="9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ht="12.75" customHeight="1">
      <c r="A111" s="40"/>
      <c r="B111" s="90"/>
      <c r="C111" s="9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ht="12.75" customHeight="1">
      <c r="A112" s="40"/>
      <c r="B112" s="90"/>
      <c r="C112" s="9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ht="12.75" customHeight="1">
      <c r="A113" s="40"/>
      <c r="B113" s="90"/>
      <c r="C113" s="9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ht="12.75" customHeight="1">
      <c r="A114" s="40"/>
      <c r="B114" s="90"/>
      <c r="C114" s="9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ht="12.75" customHeight="1">
      <c r="A115" s="40"/>
      <c r="B115" s="90"/>
      <c r="C115" s="9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ht="12.75" customHeight="1">
      <c r="A116" s="40"/>
      <c r="B116" s="90"/>
      <c r="C116" s="9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ht="12.75" customHeight="1">
      <c r="A117" s="40"/>
      <c r="B117" s="90"/>
      <c r="C117" s="9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ht="12.75" customHeight="1">
      <c r="A118" s="40"/>
      <c r="B118" s="90"/>
      <c r="C118" s="9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ht="12.75" customHeight="1">
      <c r="A119" s="40"/>
      <c r="B119" s="90"/>
      <c r="C119" s="9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ht="12.75" customHeight="1">
      <c r="A120" s="40"/>
      <c r="B120" s="90"/>
      <c r="C120" s="9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ht="12.75" customHeight="1">
      <c r="A121" s="40"/>
      <c r="B121" s="90"/>
      <c r="C121" s="9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ht="12.75" customHeight="1">
      <c r="A122" s="40"/>
      <c r="B122" s="90"/>
      <c r="C122" s="9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ht="12.75" customHeight="1">
      <c r="A123" s="40"/>
      <c r="B123" s="90"/>
      <c r="C123" s="9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ht="12.75" customHeight="1">
      <c r="A124" s="40"/>
      <c r="B124" s="90"/>
      <c r="C124" s="9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ht="12.75" customHeight="1">
      <c r="A125" s="40"/>
      <c r="B125" s="90"/>
      <c r="C125" s="9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ht="12.75" customHeight="1">
      <c r="A126" s="40"/>
      <c r="B126" s="90"/>
      <c r="C126" s="9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ht="12.75" customHeight="1">
      <c r="A127" s="40"/>
      <c r="B127" s="90"/>
      <c r="C127" s="9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ht="12.75" customHeight="1">
      <c r="A128" s="40"/>
      <c r="B128" s="90"/>
      <c r="C128" s="9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ht="12.75" customHeight="1">
      <c r="A129" s="40"/>
      <c r="B129" s="90"/>
      <c r="C129" s="9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ht="12.75" customHeight="1">
      <c r="A130" s="40"/>
      <c r="B130" s="90"/>
      <c r="C130" s="9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ht="12.75" customHeight="1">
      <c r="A131" s="40"/>
      <c r="B131" s="90"/>
      <c r="C131" s="9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ht="12.75" customHeight="1">
      <c r="A132" s="40"/>
      <c r="B132" s="90"/>
      <c r="C132" s="9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ht="12.75" customHeight="1">
      <c r="A133" s="40"/>
      <c r="B133" s="90"/>
      <c r="C133" s="9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ht="12.75" customHeight="1">
      <c r="A134" s="40"/>
      <c r="B134" s="90"/>
      <c r="C134" s="9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ht="12.75" customHeight="1">
      <c r="A135" s="40"/>
      <c r="B135" s="90"/>
      <c r="C135" s="9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ht="12.75" customHeight="1">
      <c r="A136" s="40"/>
      <c r="B136" s="90"/>
      <c r="C136" s="9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ht="12.75" customHeight="1">
      <c r="A137" s="40"/>
      <c r="B137" s="90"/>
      <c r="C137" s="9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ht="12.75" customHeight="1">
      <c r="A138" s="40"/>
      <c r="B138" s="90"/>
      <c r="C138" s="9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ht="12.75" customHeight="1">
      <c r="A139" s="40"/>
      <c r="B139" s="90"/>
      <c r="C139" s="9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ht="12.75" customHeight="1">
      <c r="A140" s="40"/>
      <c r="B140" s="90"/>
      <c r="C140" s="9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ht="12.75" customHeight="1">
      <c r="A141" s="40"/>
      <c r="B141" s="90"/>
      <c r="C141" s="9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ht="12.75" customHeight="1">
      <c r="A142" s="40"/>
      <c r="B142" s="90"/>
      <c r="C142" s="9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ht="12.75" customHeight="1">
      <c r="A143" s="40"/>
      <c r="B143" s="90"/>
      <c r="C143" s="9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ht="12.75" customHeight="1">
      <c r="A144" s="40"/>
      <c r="B144" s="90"/>
      <c r="C144" s="9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ht="12.75" customHeight="1">
      <c r="A145" s="40"/>
      <c r="B145" s="90"/>
      <c r="C145" s="9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ht="12.75" customHeight="1">
      <c r="A146" s="40"/>
      <c r="B146" s="90"/>
      <c r="C146" s="9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ht="12.75" customHeight="1">
      <c r="A147" s="40"/>
      <c r="B147" s="90"/>
      <c r="C147" s="9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ht="12.75" customHeight="1">
      <c r="A148" s="40"/>
      <c r="B148" s="90"/>
      <c r="C148" s="9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ht="12.75" customHeight="1">
      <c r="A149" s="40"/>
      <c r="B149" s="90"/>
      <c r="C149" s="9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ht="12.75" customHeight="1">
      <c r="A150" s="40"/>
      <c r="B150" s="90"/>
      <c r="C150" s="9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ht="12.75" customHeight="1">
      <c r="A151" s="40"/>
      <c r="B151" s="90"/>
      <c r="C151" s="9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ht="12.75" customHeight="1">
      <c r="A152" s="40"/>
      <c r="B152" s="90"/>
      <c r="C152" s="9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ht="12.75" customHeight="1">
      <c r="A153" s="40"/>
      <c r="B153" s="90"/>
      <c r="C153" s="9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ht="12.75" customHeight="1">
      <c r="A154" s="40"/>
      <c r="B154" s="90"/>
      <c r="C154" s="9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ht="12.75" customHeight="1">
      <c r="A155" s="40"/>
      <c r="B155" s="90"/>
      <c r="C155" s="9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ht="12.75" customHeight="1">
      <c r="A156" s="40"/>
      <c r="B156" s="90"/>
      <c r="C156" s="9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ht="12.75" customHeight="1">
      <c r="A157" s="40"/>
      <c r="B157" s="90"/>
      <c r="C157" s="9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ht="12.75" customHeight="1">
      <c r="A158" s="40"/>
      <c r="B158" s="90"/>
      <c r="C158" s="9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ht="12.75" customHeight="1">
      <c r="A159" s="40"/>
      <c r="B159" s="90"/>
      <c r="C159" s="9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ht="12.75" customHeight="1">
      <c r="A160" s="40"/>
      <c r="B160" s="90"/>
      <c r="C160" s="9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ht="12.75" customHeight="1">
      <c r="A161" s="40"/>
      <c r="B161" s="90"/>
      <c r="C161" s="9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ht="12.75" customHeight="1">
      <c r="A162" s="40"/>
      <c r="B162" s="90"/>
      <c r="C162" s="9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ht="12.75" customHeight="1">
      <c r="A163" s="40"/>
      <c r="B163" s="90"/>
      <c r="C163" s="9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ht="12.75" customHeight="1">
      <c r="A164" s="40"/>
      <c r="B164" s="90"/>
      <c r="C164" s="9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ht="12.75" customHeight="1">
      <c r="A165" s="40"/>
      <c r="B165" s="90"/>
      <c r="C165" s="9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ht="12.75" customHeight="1">
      <c r="A166" s="40"/>
      <c r="B166" s="90"/>
      <c r="C166" s="9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ht="12.75" customHeight="1">
      <c r="A167" s="40"/>
      <c r="B167" s="90"/>
      <c r="C167" s="9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ht="12.75" customHeight="1">
      <c r="A168" s="40"/>
      <c r="B168" s="90"/>
      <c r="C168" s="9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ht="12.75" customHeight="1">
      <c r="A169" s="40"/>
      <c r="B169" s="90"/>
      <c r="C169" s="9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ht="12.75" customHeight="1">
      <c r="A170" s="40"/>
      <c r="B170" s="90"/>
      <c r="C170" s="9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ht="12.75" customHeight="1">
      <c r="A171" s="40"/>
      <c r="B171" s="90"/>
      <c r="C171" s="9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ht="12.75" customHeight="1">
      <c r="A172" s="40"/>
      <c r="B172" s="90"/>
      <c r="C172" s="9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ht="12.75" customHeight="1">
      <c r="A173" s="40"/>
      <c r="B173" s="90"/>
      <c r="C173" s="9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ht="12.75" customHeight="1">
      <c r="A174" s="40"/>
      <c r="B174" s="90"/>
      <c r="C174" s="9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ht="12.75" customHeight="1">
      <c r="A175" s="40"/>
      <c r="B175" s="90"/>
      <c r="C175" s="9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ht="12.75" customHeight="1">
      <c r="A176" s="40"/>
      <c r="B176" s="90"/>
      <c r="C176" s="9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ht="12.75" customHeight="1">
      <c r="A177" s="40"/>
      <c r="B177" s="90"/>
      <c r="C177" s="9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ht="12.75" customHeight="1">
      <c r="A178" s="40"/>
      <c r="B178" s="90"/>
      <c r="C178" s="9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ht="12.75" customHeight="1">
      <c r="A179" s="40"/>
      <c r="B179" s="90"/>
      <c r="C179" s="9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ht="12.75" customHeight="1">
      <c r="A180" s="40"/>
      <c r="B180" s="90"/>
      <c r="C180" s="9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ht="12.75" customHeight="1">
      <c r="A181" s="40"/>
      <c r="B181" s="90"/>
      <c r="C181" s="9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ht="12.75" customHeight="1">
      <c r="A182" s="40"/>
      <c r="B182" s="90"/>
      <c r="C182" s="9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ht="12.75" customHeight="1">
      <c r="A183" s="40"/>
      <c r="B183" s="90"/>
      <c r="C183" s="9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ht="12.75" customHeight="1">
      <c r="A184" s="40"/>
      <c r="B184" s="90"/>
      <c r="C184" s="9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ht="12.75" customHeight="1">
      <c r="A185" s="40"/>
      <c r="B185" s="90"/>
      <c r="C185" s="9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ht="12.75" customHeight="1">
      <c r="A186" s="40"/>
      <c r="B186" s="90"/>
      <c r="C186" s="9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ht="12.75" customHeight="1">
      <c r="A187" s="40"/>
      <c r="B187" s="90"/>
      <c r="C187" s="9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ht="12.75" customHeight="1">
      <c r="A188" s="40"/>
      <c r="B188" s="90"/>
      <c r="C188" s="9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ht="12.75" customHeight="1">
      <c r="A189" s="40"/>
      <c r="B189" s="90"/>
      <c r="C189" s="9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ht="12.75" customHeight="1">
      <c r="A190" s="40"/>
      <c r="B190" s="90"/>
      <c r="C190" s="9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ht="12.75" customHeight="1">
      <c r="A191" s="40"/>
      <c r="B191" s="90"/>
      <c r="C191" s="9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ht="12.75" customHeight="1">
      <c r="A192" s="40"/>
      <c r="B192" s="90"/>
      <c r="C192" s="9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ht="12.75" customHeight="1">
      <c r="A193" s="40"/>
      <c r="B193" s="90"/>
      <c r="C193" s="9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ht="12.75" customHeight="1">
      <c r="A194" s="40"/>
      <c r="B194" s="90"/>
      <c r="C194" s="9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ht="12.75" customHeight="1">
      <c r="A195" s="40"/>
      <c r="B195" s="90"/>
      <c r="C195" s="9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ht="12.75" customHeight="1">
      <c r="A196" s="40"/>
      <c r="B196" s="90"/>
      <c r="C196" s="9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ht="12.75" customHeight="1">
      <c r="A197" s="40"/>
      <c r="B197" s="90"/>
      <c r="C197" s="9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ht="12.75" customHeight="1">
      <c r="A198" s="40"/>
      <c r="B198" s="90"/>
      <c r="C198" s="9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ht="12.75" customHeight="1">
      <c r="A199" s="40"/>
      <c r="B199" s="90"/>
      <c r="C199" s="9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ht="12.75" customHeight="1">
      <c r="A200" s="40"/>
      <c r="B200" s="90"/>
      <c r="C200" s="9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ht="12.75" customHeight="1">
      <c r="A201" s="40"/>
      <c r="B201" s="90"/>
      <c r="C201" s="9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ht="12.75" customHeight="1">
      <c r="A202" s="40"/>
      <c r="B202" s="90"/>
      <c r="C202" s="9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ht="12.75" customHeight="1">
      <c r="A203" s="40"/>
      <c r="B203" s="90"/>
      <c r="C203" s="9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ht="12.75" customHeight="1">
      <c r="A204" s="40"/>
      <c r="B204" s="90"/>
      <c r="C204" s="9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ht="12.75" customHeight="1">
      <c r="A205" s="40"/>
      <c r="B205" s="90"/>
      <c r="C205" s="9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ht="12.75" customHeight="1">
      <c r="A206" s="40"/>
      <c r="B206" s="90"/>
      <c r="C206" s="9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ht="12.75" customHeight="1">
      <c r="A207" s="40"/>
      <c r="B207" s="90"/>
      <c r="C207" s="9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ht="12.75" customHeight="1">
      <c r="A208" s="40"/>
      <c r="B208" s="90"/>
      <c r="C208" s="9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ht="12.75" customHeight="1">
      <c r="A209" s="40"/>
      <c r="B209" s="90"/>
      <c r="C209" s="9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ht="12.75" customHeight="1">
      <c r="A210" s="40"/>
      <c r="B210" s="90"/>
      <c r="C210" s="9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ht="12.75" customHeight="1">
      <c r="A211" s="40"/>
      <c r="B211" s="90"/>
      <c r="C211" s="9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ht="12.75" customHeight="1">
      <c r="A212" s="40"/>
      <c r="B212" s="90"/>
      <c r="C212" s="9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ht="12.75" customHeight="1">
      <c r="A213" s="40"/>
      <c r="B213" s="90"/>
      <c r="C213" s="9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ht="12.75" customHeight="1">
      <c r="A214" s="40"/>
      <c r="B214" s="90"/>
      <c r="C214" s="9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ht="12.75" customHeight="1">
      <c r="A215" s="40"/>
      <c r="B215" s="90"/>
      <c r="C215" s="9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ht="12.75" customHeight="1">
      <c r="A216" s="40"/>
      <c r="B216" s="90"/>
      <c r="C216" s="9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ht="12.75" customHeight="1">
      <c r="A217" s="40"/>
      <c r="B217" s="90"/>
      <c r="C217" s="9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ht="12.75" customHeight="1">
      <c r="A218" s="40"/>
      <c r="B218" s="90"/>
      <c r="C218" s="9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ht="12.75" customHeight="1">
      <c r="A219" s="40"/>
      <c r="B219" s="90"/>
      <c r="C219" s="9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ht="12.75" customHeight="1">
      <c r="A220" s="40"/>
      <c r="B220" s="90"/>
      <c r="C220" s="9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ht="12.75" customHeight="1">
      <c r="A221" s="40"/>
      <c r="B221" s="90"/>
      <c r="C221" s="9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ht="12.75" customHeight="1">
      <c r="A222" s="40"/>
      <c r="B222" s="90"/>
      <c r="C222" s="9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ht="12.75" customHeight="1">
      <c r="A223" s="40"/>
      <c r="B223" s="90"/>
      <c r="C223" s="9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ht="12.75" customHeight="1">
      <c r="A224" s="40"/>
      <c r="B224" s="90"/>
      <c r="C224" s="9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ht="12.75" customHeight="1">
      <c r="A225" s="40"/>
      <c r="B225" s="90"/>
      <c r="C225" s="9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ht="12.75" customHeight="1">
      <c r="A226" s="40"/>
      <c r="B226" s="90"/>
      <c r="C226" s="9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ht="12.75" customHeight="1">
      <c r="A227" s="40"/>
      <c r="B227" s="90"/>
      <c r="C227" s="9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ht="12.75" customHeight="1">
      <c r="A228" s="40"/>
      <c r="B228" s="90"/>
      <c r="C228" s="9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ht="12.75" customHeight="1">
      <c r="A229" s="40"/>
      <c r="B229" s="90"/>
      <c r="C229" s="9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ht="12.75" customHeight="1">
      <c r="A230" s="40"/>
      <c r="B230" s="90"/>
      <c r="C230" s="9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ht="12.75" customHeight="1">
      <c r="A231" s="40"/>
      <c r="B231" s="90"/>
      <c r="C231" s="9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ht="12.75" customHeight="1">
      <c r="A232" s="40"/>
      <c r="B232" s="90"/>
      <c r="C232" s="9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ht="12.75" customHeight="1">
      <c r="A233" s="40"/>
      <c r="B233" s="90"/>
      <c r="C233" s="9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ht="12.75" customHeight="1">
      <c r="A234" s="40"/>
      <c r="B234" s="90"/>
      <c r="C234" s="9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ht="12.75" customHeight="1">
      <c r="A235" s="40"/>
      <c r="B235" s="90"/>
      <c r="C235" s="9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ht="12.75" customHeight="1">
      <c r="A236" s="40"/>
      <c r="B236" s="90"/>
      <c r="C236" s="9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ht="12.75" customHeight="1">
      <c r="A237" s="40"/>
      <c r="B237" s="90"/>
      <c r="C237" s="9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ht="12.75" customHeight="1">
      <c r="A238" s="40"/>
      <c r="B238" s="90"/>
      <c r="C238" s="9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ht="12.75" customHeight="1">
      <c r="A239" s="40"/>
      <c r="B239" s="90"/>
      <c r="C239" s="9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ht="12.75" customHeight="1">
      <c r="A240" s="40"/>
      <c r="B240" s="90"/>
      <c r="C240" s="9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ht="12.75" customHeight="1">
      <c r="A241" s="40"/>
      <c r="B241" s="90"/>
      <c r="C241" s="9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ht="12.75" customHeight="1">
      <c r="A242" s="40"/>
      <c r="B242" s="90"/>
      <c r="C242" s="9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ht="12.75" customHeight="1">
      <c r="A243" s="40"/>
      <c r="B243" s="90"/>
      <c r="C243" s="9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ht="12.75" customHeight="1">
      <c r="A244" s="40"/>
      <c r="B244" s="90"/>
      <c r="C244" s="9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ht="12.75" customHeight="1">
      <c r="A245" s="40"/>
      <c r="B245" s="90"/>
      <c r="C245" s="9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ht="12.75" customHeight="1">
      <c r="A246" s="40"/>
      <c r="B246" s="90"/>
      <c r="C246" s="9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ht="12.75" customHeight="1">
      <c r="A247" s="40"/>
      <c r="B247" s="90"/>
      <c r="C247" s="9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ht="12.75" customHeight="1">
      <c r="A248" s="40"/>
      <c r="B248" s="90"/>
      <c r="C248" s="9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ht="12.75" customHeight="1">
      <c r="A249" s="40"/>
      <c r="B249" s="90"/>
      <c r="C249" s="9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ht="12.75" customHeight="1">
      <c r="A250" s="40"/>
      <c r="B250" s="90"/>
      <c r="C250" s="9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ht="12.75" customHeight="1">
      <c r="A251" s="40"/>
      <c r="B251" s="90"/>
      <c r="C251" s="9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ht="12.75" customHeight="1">
      <c r="A252" s="40"/>
      <c r="B252" s="90"/>
      <c r="C252" s="9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ht="12.75" customHeight="1">
      <c r="A253" s="40"/>
      <c r="B253" s="90"/>
      <c r="C253" s="9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ht="12.75" customHeight="1">
      <c r="A254" s="40"/>
      <c r="B254" s="90"/>
      <c r="C254" s="9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ht="12.75" customHeight="1">
      <c r="A255" s="40"/>
      <c r="B255" s="90"/>
      <c r="C255" s="9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ht="12.75" customHeight="1">
      <c r="A256" s="40"/>
      <c r="B256" s="90"/>
      <c r="C256" s="9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ht="12.75" customHeight="1">
      <c r="A257" s="40"/>
      <c r="B257" s="90"/>
      <c r="C257" s="9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ht="12.75" customHeight="1">
      <c r="A258" s="40"/>
      <c r="B258" s="90"/>
      <c r="C258" s="9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ht="12.75" customHeight="1">
      <c r="A259" s="40"/>
      <c r="B259" s="90"/>
      <c r="C259" s="9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ht="12.75" customHeight="1">
      <c r="A260" s="40"/>
      <c r="B260" s="90"/>
      <c r="C260" s="9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ht="12.75" customHeight="1">
      <c r="A261" s="40"/>
      <c r="B261" s="90"/>
      <c r="C261" s="9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ht="12.75" customHeight="1">
      <c r="A262" s="40"/>
      <c r="B262" s="90"/>
      <c r="C262" s="9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ht="12.75" customHeight="1">
      <c r="A263" s="40"/>
      <c r="B263" s="90"/>
      <c r="C263" s="9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ht="12.75" customHeight="1">
      <c r="A264" s="40"/>
      <c r="B264" s="90"/>
      <c r="C264" s="9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ht="12.75" customHeight="1">
      <c r="A265" s="40"/>
      <c r="B265" s="90"/>
      <c r="C265" s="9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ht="12.75" customHeight="1">
      <c r="A266" s="40"/>
      <c r="B266" s="90"/>
      <c r="C266" s="9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ht="12.75" customHeight="1">
      <c r="A267" s="40"/>
      <c r="B267" s="90"/>
      <c r="C267" s="9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ht="12.75" customHeight="1">
      <c r="A268" s="40"/>
      <c r="B268" s="90"/>
      <c r="C268" s="9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ht="12.75" customHeight="1">
      <c r="A269" s="40"/>
      <c r="B269" s="90"/>
      <c r="C269" s="9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ht="12.75" customHeight="1">
      <c r="A270" s="40"/>
      <c r="B270" s="90"/>
      <c r="C270" s="9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ht="12.75" customHeight="1">
      <c r="A271" s="40"/>
      <c r="B271" s="90"/>
      <c r="C271" s="9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ht="12.75" customHeight="1">
      <c r="A272" s="40"/>
      <c r="B272" s="90"/>
      <c r="C272" s="9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ht="12.75" customHeight="1">
      <c r="A273" s="40"/>
      <c r="B273" s="90"/>
      <c r="C273" s="9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ht="12.75" customHeight="1">
      <c r="A274" s="40"/>
      <c r="B274" s="90"/>
      <c r="C274" s="9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ht="12.75" customHeight="1">
      <c r="A275" s="40"/>
      <c r="B275" s="90"/>
      <c r="C275" s="9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ht="12.75" customHeight="1">
      <c r="A276" s="40"/>
      <c r="B276" s="90"/>
      <c r="C276" s="9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ht="12.75" customHeight="1">
      <c r="A277" s="40"/>
      <c r="B277" s="90"/>
      <c r="C277" s="9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ht="12.75" customHeight="1">
      <c r="A278" s="40"/>
      <c r="B278" s="90"/>
      <c r="C278" s="9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ht="12.75" customHeight="1">
      <c r="A279" s="40"/>
      <c r="B279" s="90"/>
      <c r="C279" s="9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ht="12.75" customHeight="1">
      <c r="A280" s="40"/>
      <c r="B280" s="90"/>
      <c r="C280" s="9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ht="12.75" customHeight="1">
      <c r="A281" s="40"/>
      <c r="B281" s="90"/>
      <c r="C281" s="9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ht="12.75" customHeight="1">
      <c r="A282" s="40"/>
      <c r="B282" s="90"/>
      <c r="C282" s="9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ht="12.75" customHeight="1">
      <c r="A283" s="40"/>
      <c r="B283" s="90"/>
      <c r="C283" s="9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ht="12.75" customHeight="1">
      <c r="A284" s="40"/>
      <c r="B284" s="90"/>
      <c r="C284" s="9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ht="12.75" customHeight="1">
      <c r="A285" s="40"/>
      <c r="B285" s="90"/>
      <c r="C285" s="9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ht="12.75" customHeight="1">
      <c r="A286" s="40"/>
      <c r="B286" s="90"/>
      <c r="C286" s="9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ht="12.75" customHeight="1">
      <c r="A287" s="40"/>
      <c r="B287" s="90"/>
      <c r="C287" s="9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ht="12.75" customHeight="1">
      <c r="A288" s="40"/>
      <c r="B288" s="90"/>
      <c r="C288" s="9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ht="12.75" customHeight="1">
      <c r="A289" s="40"/>
      <c r="B289" s="90"/>
      <c r="C289" s="9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ht="12.75" customHeight="1">
      <c r="A290" s="40"/>
      <c r="B290" s="90"/>
      <c r="C290" s="9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ht="12.75" customHeight="1">
      <c r="A291" s="40"/>
      <c r="B291" s="90"/>
      <c r="C291" s="9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ht="12.75" customHeight="1">
      <c r="A292" s="40"/>
      <c r="B292" s="90"/>
      <c r="C292" s="9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ht="12.75" customHeight="1">
      <c r="A293" s="40"/>
      <c r="B293" s="90"/>
      <c r="C293" s="9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ht="12.75" customHeight="1">
      <c r="A294" s="40"/>
      <c r="B294" s="90"/>
      <c r="C294" s="9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ht="12.75" customHeight="1">
      <c r="A295" s="40"/>
      <c r="B295" s="90"/>
      <c r="C295" s="9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ht="12.75" customHeight="1">
      <c r="A296" s="40"/>
      <c r="B296" s="90"/>
      <c r="C296" s="9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ht="12.75" customHeight="1">
      <c r="A297" s="40"/>
      <c r="B297" s="90"/>
      <c r="C297" s="9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ht="12.75" customHeight="1">
      <c r="A298" s="40"/>
      <c r="B298" s="90"/>
      <c r="C298" s="9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ht="12.75" customHeight="1">
      <c r="A299" s="40"/>
      <c r="B299" s="90"/>
      <c r="C299" s="9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ht="12.75" customHeight="1">
      <c r="A300" s="40"/>
      <c r="B300" s="90"/>
      <c r="C300" s="9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ht="12.75" customHeight="1">
      <c r="A301" s="40"/>
      <c r="B301" s="90"/>
      <c r="C301" s="9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ht="12.75" customHeight="1">
      <c r="A302" s="40"/>
      <c r="B302" s="90"/>
      <c r="C302" s="9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ht="12.75" customHeight="1">
      <c r="A303" s="40"/>
      <c r="B303" s="90"/>
      <c r="C303" s="9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ht="12.75" customHeight="1">
      <c r="A304" s="40"/>
      <c r="B304" s="90"/>
      <c r="C304" s="9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ht="12.75" customHeight="1">
      <c r="A305" s="40"/>
      <c r="B305" s="90"/>
      <c r="C305" s="9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ht="12.75" customHeight="1">
      <c r="A306" s="40"/>
      <c r="B306" s="90"/>
      <c r="C306" s="9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ht="12.75" customHeight="1">
      <c r="A307" s="40"/>
      <c r="B307" s="90"/>
      <c r="C307" s="9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ht="12.75" customHeight="1">
      <c r="A308" s="40"/>
      <c r="B308" s="90"/>
      <c r="C308" s="9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ht="12.75" customHeight="1">
      <c r="A309" s="40"/>
      <c r="B309" s="90"/>
      <c r="C309" s="9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ht="12.75" customHeight="1">
      <c r="A310" s="40"/>
      <c r="B310" s="90"/>
      <c r="C310" s="9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ht="12.75" customHeight="1">
      <c r="A311" s="40"/>
      <c r="B311" s="90"/>
      <c r="C311" s="9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ht="12.75" customHeight="1">
      <c r="A312" s="40"/>
      <c r="B312" s="90"/>
      <c r="C312" s="9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ht="12.75" customHeight="1">
      <c r="A313" s="40"/>
      <c r="B313" s="90"/>
      <c r="C313" s="9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ht="12.75" customHeight="1">
      <c r="A314" s="40"/>
      <c r="B314" s="90"/>
      <c r="C314" s="9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ht="12.75" customHeight="1">
      <c r="A315" s="40"/>
      <c r="B315" s="90"/>
      <c r="C315" s="9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ht="12.75" customHeight="1">
      <c r="A316" s="40"/>
      <c r="B316" s="90"/>
      <c r="C316" s="9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ht="12.75" customHeight="1">
      <c r="A317" s="40"/>
      <c r="B317" s="90"/>
      <c r="C317" s="9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ht="12.75" customHeight="1">
      <c r="A318" s="40"/>
      <c r="B318" s="90"/>
      <c r="C318" s="9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ht="12.75" customHeight="1">
      <c r="A319" s="40"/>
      <c r="B319" s="90"/>
      <c r="C319" s="9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ht="12.75" customHeight="1">
      <c r="A320" s="40"/>
      <c r="B320" s="90"/>
      <c r="C320" s="9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ht="12.75" customHeight="1">
      <c r="A321" s="40"/>
      <c r="B321" s="90"/>
      <c r="C321" s="9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ht="12.75" customHeight="1">
      <c r="A322" s="40"/>
      <c r="B322" s="90"/>
      <c r="C322" s="9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ht="12.75" customHeight="1">
      <c r="A323" s="40"/>
      <c r="B323" s="90"/>
      <c r="C323" s="9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ht="12.75" customHeight="1">
      <c r="A324" s="40"/>
      <c r="B324" s="90"/>
      <c r="C324" s="9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ht="12.75" customHeight="1">
      <c r="A325" s="40"/>
      <c r="B325" s="90"/>
      <c r="C325" s="9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ht="12.75" customHeight="1">
      <c r="A326" s="40"/>
      <c r="B326" s="90"/>
      <c r="C326" s="9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ht="12.75" customHeight="1">
      <c r="A327" s="40"/>
      <c r="B327" s="90"/>
      <c r="C327" s="9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ht="12.75" customHeight="1">
      <c r="A328" s="40"/>
      <c r="B328" s="90"/>
      <c r="C328" s="9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ht="12.75" customHeight="1">
      <c r="A329" s="40"/>
      <c r="B329" s="90"/>
      <c r="C329" s="9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ht="12.75" customHeight="1">
      <c r="A330" s="40"/>
      <c r="B330" s="90"/>
      <c r="C330" s="9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ht="12.75" customHeight="1">
      <c r="A331" s="40"/>
      <c r="B331" s="90"/>
      <c r="C331" s="9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ht="12.75" customHeight="1">
      <c r="A332" s="40"/>
      <c r="B332" s="90"/>
      <c r="C332" s="9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ht="12.75" customHeight="1">
      <c r="A333" s="40"/>
      <c r="B333" s="90"/>
      <c r="C333" s="9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ht="12.75" customHeight="1">
      <c r="A334" s="40"/>
      <c r="B334" s="90"/>
      <c r="C334" s="9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ht="12.75" customHeight="1">
      <c r="A335" s="40"/>
      <c r="B335" s="90"/>
      <c r="C335" s="9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ht="12.75" customHeight="1">
      <c r="A336" s="40"/>
      <c r="B336" s="90"/>
      <c r="C336" s="9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ht="12.75" customHeight="1">
      <c r="A337" s="40"/>
      <c r="B337" s="90"/>
      <c r="C337" s="9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ht="12.75" customHeight="1">
      <c r="A338" s="40"/>
      <c r="B338" s="90"/>
      <c r="C338" s="9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ht="12.75" customHeight="1">
      <c r="A339" s="40"/>
      <c r="B339" s="90"/>
      <c r="C339" s="9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ht="12.75" customHeight="1">
      <c r="A340" s="40"/>
      <c r="B340" s="90"/>
      <c r="C340" s="9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ht="12.75" customHeight="1">
      <c r="A341" s="40"/>
      <c r="B341" s="90"/>
      <c r="C341" s="9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ht="12.75" customHeight="1">
      <c r="A342" s="40"/>
      <c r="B342" s="90"/>
      <c r="C342" s="9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ht="12.75" customHeight="1">
      <c r="A343" s="40"/>
      <c r="B343" s="90"/>
      <c r="C343" s="9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ht="12.75" customHeight="1">
      <c r="A344" s="40"/>
      <c r="B344" s="90"/>
      <c r="C344" s="9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ht="12.75" customHeight="1">
      <c r="A345" s="40"/>
      <c r="B345" s="90"/>
      <c r="C345" s="9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ht="12.75" customHeight="1">
      <c r="A346" s="40"/>
      <c r="B346" s="90"/>
      <c r="C346" s="9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ht="12.75" customHeight="1">
      <c r="A347" s="40"/>
      <c r="B347" s="90"/>
      <c r="C347" s="9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ht="12.75" customHeight="1">
      <c r="A348" s="40"/>
      <c r="B348" s="90"/>
      <c r="C348" s="9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ht="12.75" customHeight="1">
      <c r="A349" s="40"/>
      <c r="B349" s="90"/>
      <c r="C349" s="9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ht="12.75" customHeight="1">
      <c r="A350" s="40"/>
      <c r="B350" s="90"/>
      <c r="C350" s="9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ht="12.75" customHeight="1">
      <c r="A351" s="40"/>
      <c r="B351" s="90"/>
      <c r="C351" s="9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ht="12.75" customHeight="1">
      <c r="A352" s="40"/>
      <c r="B352" s="90"/>
      <c r="C352" s="9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ht="12.75" customHeight="1">
      <c r="A353" s="40"/>
      <c r="B353" s="90"/>
      <c r="C353" s="9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ht="12.75" customHeight="1">
      <c r="A354" s="40"/>
      <c r="B354" s="90"/>
      <c r="C354" s="9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ht="12.75" customHeight="1">
      <c r="A355" s="40"/>
      <c r="B355" s="90"/>
      <c r="C355" s="9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ht="12.75" customHeight="1">
      <c r="A356" s="40"/>
      <c r="B356" s="90"/>
      <c r="C356" s="9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ht="12.75" customHeight="1">
      <c r="A357" s="40"/>
      <c r="B357" s="90"/>
      <c r="C357" s="9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ht="12.75" customHeight="1">
      <c r="A358" s="40"/>
      <c r="B358" s="90"/>
      <c r="C358" s="9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ht="12.75" customHeight="1">
      <c r="A359" s="40"/>
      <c r="B359" s="90"/>
      <c r="C359" s="9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ht="12.75" customHeight="1">
      <c r="A360" s="40"/>
      <c r="B360" s="90"/>
      <c r="C360" s="9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ht="12.75" customHeight="1">
      <c r="A361" s="40"/>
      <c r="B361" s="90"/>
      <c r="C361" s="9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ht="12.75" customHeight="1">
      <c r="A362" s="40"/>
      <c r="B362" s="90"/>
      <c r="C362" s="9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ht="12.75" customHeight="1">
      <c r="A363" s="40"/>
      <c r="B363" s="90"/>
      <c r="C363" s="9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ht="12.75" customHeight="1">
      <c r="A364" s="40"/>
      <c r="B364" s="90"/>
      <c r="C364" s="9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ht="12.75" customHeight="1">
      <c r="A365" s="40"/>
      <c r="B365" s="90"/>
      <c r="C365" s="9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ht="12.75" customHeight="1">
      <c r="A366" s="40"/>
      <c r="B366" s="90"/>
      <c r="C366" s="9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ht="12.75" customHeight="1">
      <c r="A367" s="40"/>
      <c r="B367" s="90"/>
      <c r="C367" s="9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ht="12.75" customHeight="1">
      <c r="A368" s="40"/>
      <c r="B368" s="90"/>
      <c r="C368" s="9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ht="12.75" customHeight="1">
      <c r="A369" s="40"/>
      <c r="B369" s="90"/>
      <c r="C369" s="9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ht="12.75" customHeight="1">
      <c r="A370" s="40"/>
      <c r="B370" s="90"/>
      <c r="C370" s="9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ht="12.75" customHeight="1">
      <c r="A371" s="40"/>
      <c r="B371" s="90"/>
      <c r="C371" s="9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ht="12.75" customHeight="1">
      <c r="A372" s="40"/>
      <c r="B372" s="90"/>
      <c r="C372" s="9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ht="12.75" customHeight="1">
      <c r="A373" s="40"/>
      <c r="B373" s="90"/>
      <c r="C373" s="9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ht="12.75" customHeight="1">
      <c r="A374" s="40"/>
      <c r="B374" s="90"/>
      <c r="C374" s="9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ht="12.75" customHeight="1">
      <c r="A375" s="40"/>
      <c r="B375" s="90"/>
      <c r="C375" s="9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ht="12.75" customHeight="1">
      <c r="A376" s="40"/>
      <c r="B376" s="90"/>
      <c r="C376" s="9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ht="12.75" customHeight="1">
      <c r="A377" s="40"/>
      <c r="B377" s="90"/>
      <c r="C377" s="9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ht="12.75" customHeight="1">
      <c r="A378" s="40"/>
      <c r="B378" s="90"/>
      <c r="C378" s="9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ht="12.75" customHeight="1">
      <c r="A379" s="40"/>
      <c r="B379" s="90"/>
      <c r="C379" s="9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ht="12.75" customHeight="1">
      <c r="A380" s="40"/>
      <c r="B380" s="90"/>
      <c r="C380" s="9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ht="12.75" customHeight="1">
      <c r="A381" s="40"/>
      <c r="B381" s="90"/>
      <c r="C381" s="9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ht="12.75" customHeight="1">
      <c r="A382" s="40"/>
      <c r="B382" s="90"/>
      <c r="C382" s="9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ht="12.75" customHeight="1">
      <c r="A383" s="40"/>
      <c r="B383" s="90"/>
      <c r="C383" s="9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ht="12.75" customHeight="1">
      <c r="A384" s="40"/>
      <c r="B384" s="90"/>
      <c r="C384" s="9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ht="12.75" customHeight="1">
      <c r="A385" s="40"/>
      <c r="B385" s="90"/>
      <c r="C385" s="9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ht="12.75" customHeight="1">
      <c r="A386" s="40"/>
      <c r="B386" s="90"/>
      <c r="C386" s="9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ht="12.75" customHeight="1">
      <c r="A387" s="40"/>
      <c r="B387" s="90"/>
      <c r="C387" s="9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ht="12.75" customHeight="1">
      <c r="A388" s="40"/>
      <c r="B388" s="90"/>
      <c r="C388" s="9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ht="12.75" customHeight="1">
      <c r="A389" s="40"/>
      <c r="B389" s="90"/>
      <c r="C389" s="9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ht="12.75" customHeight="1">
      <c r="A390" s="40"/>
      <c r="B390" s="90"/>
      <c r="C390" s="9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ht="12.75" customHeight="1">
      <c r="A391" s="40"/>
      <c r="B391" s="90"/>
      <c r="C391" s="9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ht="12.75" customHeight="1">
      <c r="A392" s="40"/>
      <c r="B392" s="90"/>
      <c r="C392" s="9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ht="12.75" customHeight="1">
      <c r="A393" s="40"/>
      <c r="B393" s="90"/>
      <c r="C393" s="9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ht="12.75" customHeight="1">
      <c r="A394" s="40"/>
      <c r="B394" s="90"/>
      <c r="C394" s="9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ht="12.75" customHeight="1">
      <c r="A395" s="40"/>
      <c r="B395" s="90"/>
      <c r="C395" s="9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ht="12.75" customHeight="1">
      <c r="A396" s="40"/>
      <c r="B396" s="90"/>
      <c r="C396" s="9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ht="12.75" customHeight="1">
      <c r="A397" s="40"/>
      <c r="B397" s="90"/>
      <c r="C397" s="9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ht="12.75" customHeight="1">
      <c r="A398" s="40"/>
      <c r="B398" s="90"/>
      <c r="C398" s="9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ht="12.75" customHeight="1">
      <c r="A399" s="40"/>
      <c r="B399" s="90"/>
      <c r="C399" s="9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ht="12.75" customHeight="1">
      <c r="A400" s="40"/>
      <c r="B400" s="90"/>
      <c r="C400" s="9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ht="12.75" customHeight="1">
      <c r="A401" s="40"/>
      <c r="B401" s="90"/>
      <c r="C401" s="9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ht="12.75" customHeight="1">
      <c r="A402" s="40"/>
      <c r="B402" s="90"/>
      <c r="C402" s="9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ht="12.75" customHeight="1">
      <c r="A403" s="40"/>
      <c r="B403" s="90"/>
      <c r="C403" s="9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ht="12.75" customHeight="1">
      <c r="A404" s="40"/>
      <c r="B404" s="90"/>
      <c r="C404" s="9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ht="12.75" customHeight="1">
      <c r="A405" s="40"/>
      <c r="B405" s="90"/>
      <c r="C405" s="9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ht="12.75" customHeight="1">
      <c r="A406" s="40"/>
      <c r="B406" s="90"/>
      <c r="C406" s="9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ht="12.75" customHeight="1">
      <c r="A407" s="40"/>
      <c r="B407" s="90"/>
      <c r="C407" s="9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ht="12.75" customHeight="1">
      <c r="A408" s="40"/>
      <c r="B408" s="90"/>
      <c r="C408" s="9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ht="12.75" customHeight="1">
      <c r="A409" s="40"/>
      <c r="B409" s="90"/>
      <c r="C409" s="9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ht="12.75" customHeight="1">
      <c r="A410" s="40"/>
      <c r="B410" s="90"/>
      <c r="C410" s="9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ht="12.75" customHeight="1">
      <c r="A411" s="40"/>
      <c r="B411" s="90"/>
      <c r="C411" s="9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ht="12.75" customHeight="1">
      <c r="A412" s="40"/>
      <c r="B412" s="90"/>
      <c r="C412" s="9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ht="12.75" customHeight="1">
      <c r="A413" s="40"/>
      <c r="B413" s="90"/>
      <c r="C413" s="9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ht="12.75" customHeight="1">
      <c r="A414" s="40"/>
      <c r="B414" s="90"/>
      <c r="C414" s="9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ht="12.75" customHeight="1">
      <c r="A415" s="40"/>
      <c r="B415" s="90"/>
      <c r="C415" s="9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ht="12.75" customHeight="1">
      <c r="A416" s="40"/>
      <c r="B416" s="90"/>
      <c r="C416" s="9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ht="12.75" customHeight="1">
      <c r="A417" s="40"/>
      <c r="B417" s="90"/>
      <c r="C417" s="9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ht="12.75" customHeight="1">
      <c r="A418" s="40"/>
      <c r="B418" s="90"/>
      <c r="C418" s="9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ht="12.75" customHeight="1">
      <c r="A419" s="40"/>
      <c r="B419" s="90"/>
      <c r="C419" s="9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ht="12.75" customHeight="1">
      <c r="A420" s="40"/>
      <c r="B420" s="90"/>
      <c r="C420" s="9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ht="12.75" customHeight="1">
      <c r="A421" s="40"/>
      <c r="B421" s="90"/>
      <c r="C421" s="9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ht="12.75" customHeight="1">
      <c r="A422" s="40"/>
      <c r="B422" s="90"/>
      <c r="C422" s="9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ht="12.75" customHeight="1">
      <c r="A423" s="40"/>
      <c r="B423" s="90"/>
      <c r="C423" s="9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ht="12.75" customHeight="1">
      <c r="A424" s="40"/>
      <c r="B424" s="90"/>
      <c r="C424" s="9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ht="12.75" customHeight="1">
      <c r="A425" s="40"/>
      <c r="B425" s="90"/>
      <c r="C425" s="9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ht="12.75" customHeight="1">
      <c r="A426" s="40"/>
      <c r="B426" s="90"/>
      <c r="C426" s="9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ht="12.75" customHeight="1">
      <c r="A427" s="40"/>
      <c r="B427" s="90"/>
      <c r="C427" s="9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ht="12.75" customHeight="1">
      <c r="A428" s="40"/>
      <c r="B428" s="90"/>
      <c r="C428" s="9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ht="12.75" customHeight="1">
      <c r="A429" s="40"/>
      <c r="B429" s="90"/>
      <c r="C429" s="9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ht="12.75" customHeight="1">
      <c r="A430" s="40"/>
      <c r="B430" s="90"/>
      <c r="C430" s="9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ht="12.75" customHeight="1">
      <c r="A431" s="40"/>
      <c r="B431" s="90"/>
      <c r="C431" s="9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ht="12.75" customHeight="1">
      <c r="A432" s="40"/>
      <c r="B432" s="90"/>
      <c r="C432" s="9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ht="12.75" customHeight="1">
      <c r="A433" s="40"/>
      <c r="B433" s="90"/>
      <c r="C433" s="9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ht="12.75" customHeight="1">
      <c r="A434" s="40"/>
      <c r="B434" s="90"/>
      <c r="C434" s="9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ht="12.75" customHeight="1">
      <c r="A435" s="40"/>
      <c r="B435" s="90"/>
      <c r="C435" s="9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ht="12.75" customHeight="1">
      <c r="A436" s="40"/>
      <c r="B436" s="90"/>
      <c r="C436" s="9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ht="12.75" customHeight="1">
      <c r="A437" s="40"/>
      <c r="B437" s="90"/>
      <c r="C437" s="9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ht="12.75" customHeight="1">
      <c r="A438" s="40"/>
      <c r="B438" s="90"/>
      <c r="C438" s="9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ht="12.75" customHeight="1">
      <c r="A439" s="40"/>
      <c r="B439" s="90"/>
      <c r="C439" s="9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ht="12.75" customHeight="1">
      <c r="A440" s="40"/>
      <c r="B440" s="90"/>
      <c r="C440" s="9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ht="12.75" customHeight="1">
      <c r="A441" s="40"/>
      <c r="B441" s="90"/>
      <c r="C441" s="9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ht="12.75" customHeight="1">
      <c r="A442" s="40"/>
      <c r="B442" s="90"/>
      <c r="C442" s="9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ht="12.75" customHeight="1">
      <c r="A443" s="40"/>
      <c r="B443" s="90"/>
      <c r="C443" s="9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ht="12.75" customHeight="1">
      <c r="A444" s="40"/>
      <c r="B444" s="90"/>
      <c r="C444" s="9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ht="12.75" customHeight="1">
      <c r="A445" s="40"/>
      <c r="B445" s="90"/>
      <c r="C445" s="9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ht="12.75" customHeight="1">
      <c r="A446" s="40"/>
      <c r="B446" s="90"/>
      <c r="C446" s="9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ht="12.75" customHeight="1">
      <c r="A447" s="40"/>
      <c r="B447" s="90"/>
      <c r="C447" s="9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ht="12.75" customHeight="1">
      <c r="A448" s="40"/>
      <c r="B448" s="90"/>
      <c r="C448" s="9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ht="12.75" customHeight="1">
      <c r="A449" s="40"/>
      <c r="B449" s="90"/>
      <c r="C449" s="9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ht="12.75" customHeight="1">
      <c r="A450" s="40"/>
      <c r="B450" s="90"/>
      <c r="C450" s="9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ht="12.75" customHeight="1">
      <c r="A451" s="40"/>
      <c r="B451" s="90"/>
      <c r="C451" s="9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ht="12.75" customHeight="1">
      <c r="A452" s="40"/>
      <c r="B452" s="90"/>
      <c r="C452" s="9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ht="12.75" customHeight="1">
      <c r="A453" s="40"/>
      <c r="B453" s="90"/>
      <c r="C453" s="9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ht="12.75" customHeight="1">
      <c r="A454" s="40"/>
      <c r="B454" s="90"/>
      <c r="C454" s="9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ht="12.75" customHeight="1">
      <c r="A455" s="40"/>
      <c r="B455" s="90"/>
      <c r="C455" s="9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ht="12.75" customHeight="1">
      <c r="A456" s="40"/>
      <c r="B456" s="90"/>
      <c r="C456" s="9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ht="12.75" customHeight="1">
      <c r="A457" s="40"/>
      <c r="B457" s="90"/>
      <c r="C457" s="9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ht="12.75" customHeight="1">
      <c r="A458" s="40"/>
      <c r="B458" s="90"/>
      <c r="C458" s="9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ht="12.75" customHeight="1">
      <c r="A459" s="40"/>
      <c r="B459" s="90"/>
      <c r="C459" s="9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ht="12.75" customHeight="1">
      <c r="A460" s="40"/>
      <c r="B460" s="90"/>
      <c r="C460" s="9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ht="12.75" customHeight="1">
      <c r="A461" s="40"/>
      <c r="B461" s="90"/>
      <c r="C461" s="9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ht="12.75" customHeight="1">
      <c r="A462" s="40"/>
      <c r="B462" s="90"/>
      <c r="C462" s="9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ht="12.75" customHeight="1">
      <c r="A463" s="40"/>
      <c r="B463" s="90"/>
      <c r="C463" s="9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ht="12.75" customHeight="1">
      <c r="A464" s="40"/>
      <c r="B464" s="90"/>
      <c r="C464" s="9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ht="12.75" customHeight="1">
      <c r="A465" s="40"/>
      <c r="B465" s="90"/>
      <c r="C465" s="9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ht="12.75" customHeight="1">
      <c r="A466" s="40"/>
      <c r="B466" s="90"/>
      <c r="C466" s="9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ht="12.75" customHeight="1">
      <c r="A467" s="40"/>
      <c r="B467" s="90"/>
      <c r="C467" s="9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ht="12.75" customHeight="1">
      <c r="A468" s="40"/>
      <c r="B468" s="90"/>
      <c r="C468" s="9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ht="12.75" customHeight="1">
      <c r="A469" s="40"/>
      <c r="B469" s="90"/>
      <c r="C469" s="9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ht="12.75" customHeight="1">
      <c r="A470" s="40"/>
      <c r="B470" s="90"/>
      <c r="C470" s="9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ht="12.75" customHeight="1">
      <c r="A471" s="40"/>
      <c r="B471" s="90"/>
      <c r="C471" s="9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ht="12.75" customHeight="1">
      <c r="A472" s="40"/>
      <c r="B472" s="90"/>
      <c r="C472" s="9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ht="12.75" customHeight="1">
      <c r="A473" s="40"/>
      <c r="B473" s="90"/>
      <c r="C473" s="9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ht="12.75" customHeight="1">
      <c r="A474" s="40"/>
      <c r="B474" s="90"/>
      <c r="C474" s="9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ht="12.75" customHeight="1">
      <c r="A475" s="40"/>
      <c r="B475" s="90"/>
      <c r="C475" s="9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ht="12.75" customHeight="1">
      <c r="A476" s="40"/>
      <c r="B476" s="90"/>
      <c r="C476" s="9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ht="12.75" customHeight="1">
      <c r="A477" s="40"/>
      <c r="B477" s="90"/>
      <c r="C477" s="9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ht="12.75" customHeight="1">
      <c r="A478" s="40"/>
      <c r="B478" s="90"/>
      <c r="C478" s="9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ht="12.75" customHeight="1">
      <c r="A479" s="40"/>
      <c r="B479" s="90"/>
      <c r="C479" s="9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ht="12.75" customHeight="1">
      <c r="A480" s="40"/>
      <c r="B480" s="90"/>
      <c r="C480" s="9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ht="12.75" customHeight="1">
      <c r="A481" s="40"/>
      <c r="B481" s="90"/>
      <c r="C481" s="9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ht="12.75" customHeight="1">
      <c r="A482" s="40"/>
      <c r="B482" s="90"/>
      <c r="C482" s="9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ht="12.75" customHeight="1">
      <c r="A483" s="40"/>
      <c r="B483" s="90"/>
      <c r="C483" s="9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ht="12.75" customHeight="1">
      <c r="A484" s="40"/>
      <c r="B484" s="90"/>
      <c r="C484" s="9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ht="12.75" customHeight="1">
      <c r="A485" s="40"/>
      <c r="B485" s="90"/>
      <c r="C485" s="9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ht="12.75" customHeight="1">
      <c r="A486" s="40"/>
      <c r="B486" s="90"/>
      <c r="C486" s="9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ht="12.75" customHeight="1">
      <c r="A487" s="40"/>
      <c r="B487" s="90"/>
      <c r="C487" s="9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ht="12.75" customHeight="1">
      <c r="A488" s="40"/>
      <c r="B488" s="90"/>
      <c r="C488" s="9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ht="12.75" customHeight="1">
      <c r="A489" s="40"/>
      <c r="B489" s="90"/>
      <c r="C489" s="9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ht="12.75" customHeight="1">
      <c r="A490" s="40"/>
      <c r="B490" s="90"/>
      <c r="C490" s="9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ht="12.75" customHeight="1">
      <c r="A491" s="40"/>
      <c r="B491" s="90"/>
      <c r="C491" s="9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ht="12.75" customHeight="1">
      <c r="A492" s="40"/>
      <c r="B492" s="90"/>
      <c r="C492" s="9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ht="12.75" customHeight="1">
      <c r="A493" s="40"/>
      <c r="B493" s="90"/>
      <c r="C493" s="9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ht="12.75" customHeight="1">
      <c r="A494" s="40"/>
      <c r="B494" s="90"/>
      <c r="C494" s="9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ht="12.75" customHeight="1">
      <c r="A495" s="40"/>
      <c r="B495" s="90"/>
      <c r="C495" s="9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ht="12.75" customHeight="1">
      <c r="A496" s="40"/>
      <c r="B496" s="90"/>
      <c r="C496" s="9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ht="12.75" customHeight="1">
      <c r="A497" s="40"/>
      <c r="B497" s="90"/>
      <c r="C497" s="9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ht="12.75" customHeight="1">
      <c r="A498" s="40"/>
      <c r="B498" s="90"/>
      <c r="C498" s="9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ht="12.75" customHeight="1">
      <c r="A499" s="40"/>
      <c r="B499" s="90"/>
      <c r="C499" s="9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ht="12.75" customHeight="1">
      <c r="A500" s="40"/>
      <c r="B500" s="90"/>
      <c r="C500" s="9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ht="12.75" customHeight="1">
      <c r="A501" s="40"/>
      <c r="B501" s="90"/>
      <c r="C501" s="9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ht="12.75" customHeight="1">
      <c r="A502" s="40"/>
      <c r="B502" s="90"/>
      <c r="C502" s="9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ht="12.75" customHeight="1">
      <c r="A503" s="40"/>
      <c r="B503" s="90"/>
      <c r="C503" s="9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ht="12.75" customHeight="1">
      <c r="A504" s="40"/>
      <c r="B504" s="90"/>
      <c r="C504" s="9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ht="12.75" customHeight="1">
      <c r="A505" s="40"/>
      <c r="B505" s="90"/>
      <c r="C505" s="9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ht="12.75" customHeight="1">
      <c r="A506" s="40"/>
      <c r="B506" s="90"/>
      <c r="C506" s="9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ht="12.75" customHeight="1">
      <c r="A507" s="40"/>
      <c r="B507" s="90"/>
      <c r="C507" s="9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ht="12.75" customHeight="1">
      <c r="A508" s="40"/>
      <c r="B508" s="90"/>
      <c r="C508" s="9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ht="12.75" customHeight="1">
      <c r="A509" s="40"/>
      <c r="B509" s="90"/>
      <c r="C509" s="9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ht="12.75" customHeight="1">
      <c r="A510" s="40"/>
      <c r="B510" s="90"/>
      <c r="C510" s="9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ht="12.75" customHeight="1">
      <c r="A511" s="40"/>
      <c r="B511" s="90"/>
      <c r="C511" s="9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ht="12.75" customHeight="1">
      <c r="A512" s="40"/>
      <c r="B512" s="90"/>
      <c r="C512" s="9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ht="12.75" customHeight="1">
      <c r="A513" s="40"/>
      <c r="B513" s="90"/>
      <c r="C513" s="9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ht="12.75" customHeight="1">
      <c r="A514" s="40"/>
      <c r="B514" s="90"/>
      <c r="C514" s="9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ht="12.75" customHeight="1">
      <c r="A515" s="40"/>
      <c r="B515" s="90"/>
      <c r="C515" s="9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ht="12.75" customHeight="1">
      <c r="A516" s="40"/>
      <c r="B516" s="90"/>
      <c r="C516" s="9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ht="12.75" customHeight="1">
      <c r="A517" s="40"/>
      <c r="B517" s="90"/>
      <c r="C517" s="9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ht="12.75" customHeight="1">
      <c r="A518" s="40"/>
      <c r="B518" s="90"/>
      <c r="C518" s="9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ht="12.75" customHeight="1">
      <c r="A519" s="40"/>
      <c r="B519" s="90"/>
      <c r="C519" s="9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ht="12.75" customHeight="1">
      <c r="A520" s="40"/>
      <c r="B520" s="90"/>
      <c r="C520" s="9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ht="12.75" customHeight="1">
      <c r="A521" s="40"/>
      <c r="B521" s="90"/>
      <c r="C521" s="9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ht="12.75" customHeight="1">
      <c r="A522" s="40"/>
      <c r="B522" s="90"/>
      <c r="C522" s="9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ht="12.75" customHeight="1">
      <c r="A523" s="40"/>
      <c r="B523" s="90"/>
      <c r="C523" s="9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ht="12.75" customHeight="1">
      <c r="A524" s="40"/>
      <c r="B524" s="90"/>
      <c r="C524" s="9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ht="12.75" customHeight="1">
      <c r="A525" s="40"/>
      <c r="B525" s="90"/>
      <c r="C525" s="9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ht="12.75" customHeight="1">
      <c r="A526" s="40"/>
      <c r="B526" s="90"/>
      <c r="C526" s="9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ht="12.75" customHeight="1">
      <c r="A527" s="40"/>
      <c r="B527" s="90"/>
      <c r="C527" s="9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ht="12.75" customHeight="1">
      <c r="A528" s="40"/>
      <c r="B528" s="90"/>
      <c r="C528" s="9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ht="12.75" customHeight="1">
      <c r="A529" s="40"/>
      <c r="B529" s="90"/>
      <c r="C529" s="9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ht="12.75" customHeight="1">
      <c r="A530" s="40"/>
      <c r="B530" s="90"/>
      <c r="C530" s="9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ht="12.75" customHeight="1">
      <c r="A531" s="40"/>
      <c r="B531" s="90"/>
      <c r="C531" s="9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ht="12.75" customHeight="1">
      <c r="A532" s="40"/>
      <c r="B532" s="90"/>
      <c r="C532" s="9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ht="12.75" customHeight="1">
      <c r="A533" s="40"/>
      <c r="B533" s="90"/>
      <c r="C533" s="9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ht="12.75" customHeight="1">
      <c r="A534" s="40"/>
      <c r="B534" s="90"/>
      <c r="C534" s="9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ht="12.75" customHeight="1">
      <c r="A535" s="40"/>
      <c r="B535" s="90"/>
      <c r="C535" s="9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ht="12.75" customHeight="1">
      <c r="A536" s="40"/>
      <c r="B536" s="90"/>
      <c r="C536" s="9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ht="12.75" customHeight="1">
      <c r="A537" s="40"/>
      <c r="B537" s="90"/>
      <c r="C537" s="9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ht="12.75" customHeight="1">
      <c r="A538" s="40"/>
      <c r="B538" s="90"/>
      <c r="C538" s="9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ht="12.75" customHeight="1">
      <c r="A539" s="40"/>
      <c r="B539" s="90"/>
      <c r="C539" s="9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ht="12.75" customHeight="1">
      <c r="A540" s="40"/>
      <c r="B540" s="90"/>
      <c r="C540" s="9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ht="12.75" customHeight="1">
      <c r="A541" s="40"/>
      <c r="B541" s="90"/>
      <c r="C541" s="9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ht="12.75" customHeight="1">
      <c r="A542" s="40"/>
      <c r="B542" s="90"/>
      <c r="C542" s="9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ht="12.75" customHeight="1">
      <c r="A543" s="40"/>
      <c r="B543" s="90"/>
      <c r="C543" s="9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ht="12.75" customHeight="1">
      <c r="A544" s="40"/>
      <c r="B544" s="90"/>
      <c r="C544" s="9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ht="12.75" customHeight="1">
      <c r="A545" s="40"/>
      <c r="B545" s="90"/>
      <c r="C545" s="9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ht="12.75" customHeight="1">
      <c r="A546" s="40"/>
      <c r="B546" s="90"/>
      <c r="C546" s="9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ht="12.75" customHeight="1">
      <c r="A547" s="40"/>
      <c r="B547" s="90"/>
      <c r="C547" s="9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ht="12.75" customHeight="1">
      <c r="A548" s="40"/>
      <c r="B548" s="90"/>
      <c r="C548" s="9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ht="12.75" customHeight="1">
      <c r="A549" s="40"/>
      <c r="B549" s="90"/>
      <c r="C549" s="9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ht="12.75" customHeight="1">
      <c r="A550" s="40"/>
      <c r="B550" s="90"/>
      <c r="C550" s="9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ht="12.75" customHeight="1">
      <c r="A551" s="40"/>
      <c r="B551" s="90"/>
      <c r="C551" s="9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ht="12.75" customHeight="1">
      <c r="A552" s="40"/>
      <c r="B552" s="90"/>
      <c r="C552" s="9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ht="12.75" customHeight="1">
      <c r="A553" s="40"/>
      <c r="B553" s="90"/>
      <c r="C553" s="9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ht="12.75" customHeight="1">
      <c r="A554" s="40"/>
      <c r="B554" s="90"/>
      <c r="C554" s="9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ht="12.75" customHeight="1">
      <c r="A555" s="40"/>
      <c r="B555" s="90"/>
      <c r="C555" s="9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ht="12.75" customHeight="1">
      <c r="A556" s="40"/>
      <c r="B556" s="90"/>
      <c r="C556" s="9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ht="12.75" customHeight="1">
      <c r="A557" s="40"/>
      <c r="B557" s="90"/>
      <c r="C557" s="9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ht="12.75" customHeight="1">
      <c r="A558" s="40"/>
      <c r="B558" s="90"/>
      <c r="C558" s="9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ht="12.75" customHeight="1">
      <c r="A559" s="40"/>
      <c r="B559" s="90"/>
      <c r="C559" s="9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ht="12.75" customHeight="1">
      <c r="A560" s="40"/>
      <c r="B560" s="90"/>
      <c r="C560" s="9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ht="12.75" customHeight="1">
      <c r="A561" s="40"/>
      <c r="B561" s="90"/>
      <c r="C561" s="9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ht="12.75" customHeight="1">
      <c r="A562" s="40"/>
      <c r="B562" s="90"/>
      <c r="C562" s="9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ht="12.75" customHeight="1">
      <c r="A563" s="40"/>
      <c r="B563" s="90"/>
      <c r="C563" s="9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ht="12.75" customHeight="1">
      <c r="A564" s="40"/>
      <c r="B564" s="90"/>
      <c r="C564" s="9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ht="12.75" customHeight="1">
      <c r="A565" s="40"/>
      <c r="B565" s="90"/>
      <c r="C565" s="9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ht="12.75" customHeight="1">
      <c r="A566" s="40"/>
      <c r="B566" s="90"/>
      <c r="C566" s="9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ht="12.75" customHeight="1">
      <c r="A567" s="40"/>
      <c r="B567" s="90"/>
      <c r="C567" s="9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ht="12.75" customHeight="1">
      <c r="A568" s="40"/>
      <c r="B568" s="90"/>
      <c r="C568" s="9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ht="12.75" customHeight="1">
      <c r="A569" s="40"/>
      <c r="B569" s="90"/>
      <c r="C569" s="9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ht="12.75" customHeight="1">
      <c r="A570" s="40"/>
      <c r="B570" s="90"/>
      <c r="C570" s="9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ht="12.75" customHeight="1">
      <c r="A571" s="40"/>
      <c r="B571" s="90"/>
      <c r="C571" s="9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ht="12.75" customHeight="1">
      <c r="A572" s="40"/>
      <c r="B572" s="90"/>
      <c r="C572" s="9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ht="12.75" customHeight="1">
      <c r="A573" s="40"/>
      <c r="B573" s="90"/>
      <c r="C573" s="9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ht="12.75" customHeight="1">
      <c r="A574" s="40"/>
      <c r="B574" s="90"/>
      <c r="C574" s="9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ht="12.75" customHeight="1">
      <c r="A575" s="40"/>
      <c r="B575" s="90"/>
      <c r="C575" s="9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ht="12.75" customHeight="1">
      <c r="A576" s="40"/>
      <c r="B576" s="90"/>
      <c r="C576" s="9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ht="12.75" customHeight="1">
      <c r="A577" s="40"/>
      <c r="B577" s="90"/>
      <c r="C577" s="9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ht="12.75" customHeight="1">
      <c r="A578" s="40"/>
      <c r="B578" s="90"/>
      <c r="C578" s="9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ht="12.75" customHeight="1">
      <c r="A579" s="40"/>
      <c r="B579" s="90"/>
      <c r="C579" s="9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ht="12.75" customHeight="1">
      <c r="A580" s="40"/>
      <c r="B580" s="90"/>
      <c r="C580" s="9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ht="12.75" customHeight="1">
      <c r="A581" s="40"/>
      <c r="B581" s="90"/>
      <c r="C581" s="9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ht="12.75" customHeight="1">
      <c r="A582" s="40"/>
      <c r="B582" s="90"/>
      <c r="C582" s="9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ht="12.75" customHeight="1">
      <c r="A583" s="40"/>
      <c r="B583" s="90"/>
      <c r="C583" s="9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ht="12.75" customHeight="1">
      <c r="A584" s="40"/>
      <c r="B584" s="90"/>
      <c r="C584" s="9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ht="12.75" customHeight="1">
      <c r="A585" s="40"/>
      <c r="B585" s="90"/>
      <c r="C585" s="9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ht="12.75" customHeight="1">
      <c r="A586" s="40"/>
      <c r="B586" s="90"/>
      <c r="C586" s="9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ht="12.75" customHeight="1">
      <c r="A587" s="40"/>
      <c r="B587" s="90"/>
      <c r="C587" s="9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ht="12.75" customHeight="1">
      <c r="A588" s="40"/>
      <c r="B588" s="90"/>
      <c r="C588" s="9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ht="12.75" customHeight="1">
      <c r="A589" s="40"/>
      <c r="B589" s="90"/>
      <c r="C589" s="9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ht="12.75" customHeight="1">
      <c r="A590" s="40"/>
      <c r="B590" s="90"/>
      <c r="C590" s="9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ht="12.75" customHeight="1">
      <c r="A591" s="40"/>
      <c r="B591" s="90"/>
      <c r="C591" s="9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ht="12.75" customHeight="1">
      <c r="A592" s="40"/>
      <c r="B592" s="90"/>
      <c r="C592" s="9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ht="12.75" customHeight="1">
      <c r="A593" s="40"/>
      <c r="B593" s="90"/>
      <c r="C593" s="9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ht="12.75" customHeight="1">
      <c r="A594" s="40"/>
      <c r="B594" s="90"/>
      <c r="C594" s="9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ht="12.75" customHeight="1">
      <c r="A595" s="40"/>
      <c r="B595" s="90"/>
      <c r="C595" s="9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ht="12.75" customHeight="1">
      <c r="A596" s="40"/>
      <c r="B596" s="90"/>
      <c r="C596" s="9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ht="12.75" customHeight="1">
      <c r="A597" s="40"/>
      <c r="B597" s="90"/>
      <c r="C597" s="9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ht="12.75" customHeight="1">
      <c r="A598" s="40"/>
      <c r="B598" s="90"/>
      <c r="C598" s="9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ht="12.75" customHeight="1">
      <c r="A599" s="40"/>
      <c r="B599" s="90"/>
      <c r="C599" s="9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ht="12.75" customHeight="1">
      <c r="A600" s="40"/>
      <c r="B600" s="90"/>
      <c r="C600" s="9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ht="12.75" customHeight="1">
      <c r="A601" s="40"/>
      <c r="B601" s="90"/>
      <c r="C601" s="9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ht="12.75" customHeight="1">
      <c r="A602" s="40"/>
      <c r="B602" s="90"/>
      <c r="C602" s="9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ht="12.75" customHeight="1">
      <c r="A603" s="40"/>
      <c r="B603" s="90"/>
      <c r="C603" s="9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ht="12.75" customHeight="1">
      <c r="A604" s="40"/>
      <c r="B604" s="90"/>
      <c r="C604" s="9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ht="12.75" customHeight="1">
      <c r="A605" s="40"/>
      <c r="B605" s="90"/>
      <c r="C605" s="9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ht="12.75" customHeight="1">
      <c r="A606" s="40"/>
      <c r="B606" s="90"/>
      <c r="C606" s="9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ht="12.75" customHeight="1">
      <c r="A607" s="40"/>
      <c r="B607" s="90"/>
      <c r="C607" s="9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ht="12.75" customHeight="1">
      <c r="A608" s="40"/>
      <c r="B608" s="90"/>
      <c r="C608" s="9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ht="12.75" customHeight="1">
      <c r="A609" s="40"/>
      <c r="B609" s="90"/>
      <c r="C609" s="9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ht="12.75" customHeight="1">
      <c r="A610" s="40"/>
      <c r="B610" s="90"/>
      <c r="C610" s="9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ht="12.75" customHeight="1">
      <c r="A611" s="40"/>
      <c r="B611" s="90"/>
      <c r="C611" s="9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ht="12.75" customHeight="1">
      <c r="A612" s="40"/>
      <c r="B612" s="90"/>
      <c r="C612" s="9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ht="12.75" customHeight="1">
      <c r="A613" s="40"/>
      <c r="B613" s="90"/>
      <c r="C613" s="9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ht="12.75" customHeight="1">
      <c r="A614" s="40"/>
      <c r="B614" s="90"/>
      <c r="C614" s="9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ht="12.75" customHeight="1">
      <c r="A615" s="40"/>
      <c r="B615" s="90"/>
      <c r="C615" s="9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ht="12.75" customHeight="1">
      <c r="A616" s="40"/>
      <c r="B616" s="90"/>
      <c r="C616" s="9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ht="12.75" customHeight="1">
      <c r="A617" s="40"/>
      <c r="B617" s="90"/>
      <c r="C617" s="9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ht="12.75" customHeight="1">
      <c r="A618" s="40"/>
      <c r="B618" s="90"/>
      <c r="C618" s="9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ht="12.75" customHeight="1">
      <c r="A619" s="40"/>
      <c r="B619" s="90"/>
      <c r="C619" s="9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ht="12.75" customHeight="1">
      <c r="A620" s="40"/>
      <c r="B620" s="90"/>
      <c r="C620" s="9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ht="12.75" customHeight="1">
      <c r="A621" s="40"/>
      <c r="B621" s="90"/>
      <c r="C621" s="9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ht="12.75" customHeight="1">
      <c r="A622" s="40"/>
      <c r="B622" s="90"/>
      <c r="C622" s="9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ht="12.75" customHeight="1">
      <c r="A623" s="40"/>
      <c r="B623" s="90"/>
      <c r="C623" s="9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ht="12.75" customHeight="1">
      <c r="A624" s="40"/>
      <c r="B624" s="90"/>
      <c r="C624" s="9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ht="12.75" customHeight="1">
      <c r="A625" s="40"/>
      <c r="B625" s="90"/>
      <c r="C625" s="9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ht="12.75" customHeight="1">
      <c r="A626" s="40"/>
      <c r="B626" s="90"/>
      <c r="C626" s="9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ht="12.75" customHeight="1">
      <c r="A627" s="40"/>
      <c r="B627" s="90"/>
      <c r="C627" s="9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ht="12.75" customHeight="1">
      <c r="A628" s="40"/>
      <c r="B628" s="90"/>
      <c r="C628" s="9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ht="12.75" customHeight="1">
      <c r="A629" s="40"/>
      <c r="B629" s="90"/>
      <c r="C629" s="9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ht="12.75" customHeight="1">
      <c r="A630" s="40"/>
      <c r="B630" s="90"/>
      <c r="C630" s="9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ht="12.75" customHeight="1">
      <c r="A631" s="40"/>
      <c r="B631" s="90"/>
      <c r="C631" s="9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ht="12.75" customHeight="1">
      <c r="A632" s="40"/>
      <c r="B632" s="90"/>
      <c r="C632" s="9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ht="12.75" customHeight="1">
      <c r="A633" s="40"/>
      <c r="B633" s="90"/>
      <c r="C633" s="9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ht="12.75" customHeight="1">
      <c r="A634" s="40"/>
      <c r="B634" s="90"/>
      <c r="C634" s="9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ht="12.75" customHeight="1">
      <c r="A635" s="40"/>
      <c r="B635" s="90"/>
      <c r="C635" s="9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ht="12.75" customHeight="1">
      <c r="A636" s="40"/>
      <c r="B636" s="90"/>
      <c r="C636" s="9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ht="12.75" customHeight="1">
      <c r="A637" s="40"/>
      <c r="B637" s="90"/>
      <c r="C637" s="9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ht="12.75" customHeight="1">
      <c r="A638" s="40"/>
      <c r="B638" s="90"/>
      <c r="C638" s="9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ht="12.75" customHeight="1">
      <c r="A639" s="40"/>
      <c r="B639" s="90"/>
      <c r="C639" s="9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ht="12.75" customHeight="1">
      <c r="A640" s="40"/>
      <c r="B640" s="90"/>
      <c r="C640" s="9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ht="12.75" customHeight="1">
      <c r="A641" s="40"/>
      <c r="B641" s="90"/>
      <c r="C641" s="9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ht="12.75" customHeight="1">
      <c r="A642" s="40"/>
      <c r="B642" s="90"/>
      <c r="C642" s="9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ht="12.75" customHeight="1">
      <c r="A643" s="40"/>
      <c r="B643" s="90"/>
      <c r="C643" s="9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ht="12.75" customHeight="1">
      <c r="A644" s="40"/>
      <c r="B644" s="90"/>
      <c r="C644" s="9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ht="12.75" customHeight="1">
      <c r="A645" s="40"/>
      <c r="B645" s="90"/>
      <c r="C645" s="9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ht="12.75" customHeight="1">
      <c r="A646" s="40"/>
      <c r="B646" s="90"/>
      <c r="C646" s="9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ht="12.75" customHeight="1">
      <c r="A647" s="40"/>
      <c r="B647" s="90"/>
      <c r="C647" s="9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ht="12.75" customHeight="1">
      <c r="A648" s="40"/>
      <c r="B648" s="90"/>
      <c r="C648" s="9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ht="12.75" customHeight="1">
      <c r="A649" s="40"/>
      <c r="B649" s="90"/>
      <c r="C649" s="9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ht="12.75" customHeight="1">
      <c r="A650" s="40"/>
      <c r="B650" s="90"/>
      <c r="C650" s="9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ht="12.75" customHeight="1">
      <c r="A651" s="40"/>
      <c r="B651" s="90"/>
      <c r="C651" s="9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ht="12.75" customHeight="1">
      <c r="A652" s="40"/>
      <c r="B652" s="90"/>
      <c r="C652" s="9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ht="12.75" customHeight="1">
      <c r="A653" s="40"/>
      <c r="B653" s="90"/>
      <c r="C653" s="9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ht="12.75" customHeight="1">
      <c r="A654" s="40"/>
      <c r="B654" s="90"/>
      <c r="C654" s="9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ht="12.75" customHeight="1">
      <c r="A655" s="40"/>
      <c r="B655" s="90"/>
      <c r="C655" s="9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ht="12.75" customHeight="1">
      <c r="A656" s="40"/>
      <c r="B656" s="90"/>
      <c r="C656" s="9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ht="12.75" customHeight="1">
      <c r="A657" s="40"/>
      <c r="B657" s="90"/>
      <c r="C657" s="9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ht="12.75" customHeight="1">
      <c r="A658" s="40"/>
      <c r="B658" s="90"/>
      <c r="C658" s="9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ht="12.75" customHeight="1">
      <c r="A659" s="40"/>
      <c r="B659" s="90"/>
      <c r="C659" s="9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ht="12.75" customHeight="1">
      <c r="A660" s="40"/>
      <c r="B660" s="90"/>
      <c r="C660" s="9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ht="12.75" customHeight="1">
      <c r="A661" s="40"/>
      <c r="B661" s="90"/>
      <c r="C661" s="9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ht="12.75" customHeight="1">
      <c r="A662" s="40"/>
      <c r="B662" s="90"/>
      <c r="C662" s="9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ht="12.75" customHeight="1">
      <c r="A663" s="40"/>
      <c r="B663" s="90"/>
      <c r="C663" s="9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ht="12.75" customHeight="1">
      <c r="A664" s="40"/>
      <c r="B664" s="90"/>
      <c r="C664" s="9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ht="12.75" customHeight="1">
      <c r="A665" s="40"/>
      <c r="B665" s="90"/>
      <c r="C665" s="9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ht="12.75" customHeight="1">
      <c r="A666" s="40"/>
      <c r="B666" s="90"/>
      <c r="C666" s="9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ht="12.75" customHeight="1">
      <c r="A667" s="40"/>
      <c r="B667" s="90"/>
      <c r="C667" s="9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ht="12.75" customHeight="1">
      <c r="A668" s="40"/>
      <c r="B668" s="90"/>
      <c r="C668" s="9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ht="12.75" customHeight="1">
      <c r="A669" s="40"/>
      <c r="B669" s="90"/>
      <c r="C669" s="9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ht="12.75" customHeight="1">
      <c r="A670" s="40"/>
      <c r="B670" s="90"/>
      <c r="C670" s="9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ht="12.75" customHeight="1">
      <c r="A671" s="40"/>
      <c r="B671" s="90"/>
      <c r="C671" s="9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ht="12.75" customHeight="1">
      <c r="A672" s="40"/>
      <c r="B672" s="90"/>
      <c r="C672" s="9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ht="12.75" customHeight="1">
      <c r="A673" s="40"/>
      <c r="B673" s="90"/>
      <c r="C673" s="9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ht="12.75" customHeight="1">
      <c r="A674" s="40"/>
      <c r="B674" s="90"/>
      <c r="C674" s="9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ht="12.75" customHeight="1">
      <c r="A675" s="40"/>
      <c r="B675" s="90"/>
      <c r="C675" s="9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ht="12.75" customHeight="1">
      <c r="A676" s="40"/>
      <c r="B676" s="90"/>
      <c r="C676" s="9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ht="12.75" customHeight="1">
      <c r="A677" s="40"/>
      <c r="B677" s="90"/>
      <c r="C677" s="9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ht="12.75" customHeight="1">
      <c r="A678" s="40"/>
      <c r="B678" s="90"/>
      <c r="C678" s="9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ht="12.75" customHeight="1">
      <c r="A679" s="40"/>
      <c r="B679" s="90"/>
      <c r="C679" s="9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ht="12.75" customHeight="1">
      <c r="A680" s="40"/>
      <c r="B680" s="90"/>
      <c r="C680" s="9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ht="12.75" customHeight="1">
      <c r="A681" s="40"/>
      <c r="B681" s="90"/>
      <c r="C681" s="9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ht="12.75" customHeight="1">
      <c r="A682" s="40"/>
      <c r="B682" s="90"/>
      <c r="C682" s="9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ht="12.75" customHeight="1">
      <c r="A683" s="40"/>
      <c r="B683" s="90"/>
      <c r="C683" s="9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ht="12.75" customHeight="1">
      <c r="A684" s="40"/>
      <c r="B684" s="90"/>
      <c r="C684" s="9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ht="12.75" customHeight="1">
      <c r="A685" s="40"/>
      <c r="B685" s="90"/>
      <c r="C685" s="9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ht="12.75" customHeight="1">
      <c r="A686" s="40"/>
      <c r="B686" s="90"/>
      <c r="C686" s="9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ht="12.75" customHeight="1">
      <c r="A687" s="40"/>
      <c r="B687" s="90"/>
      <c r="C687" s="9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ht="12.75" customHeight="1">
      <c r="A688" s="40"/>
      <c r="B688" s="90"/>
      <c r="C688" s="9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ht="12.75" customHeight="1">
      <c r="A689" s="40"/>
      <c r="B689" s="90"/>
      <c r="C689" s="9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ht="12.75" customHeight="1">
      <c r="A690" s="40"/>
      <c r="B690" s="90"/>
      <c r="C690" s="9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ht="12.75" customHeight="1">
      <c r="A691" s="40"/>
      <c r="B691" s="90"/>
      <c r="C691" s="9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ht="12.75" customHeight="1">
      <c r="A692" s="40"/>
      <c r="B692" s="90"/>
      <c r="C692" s="9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ht="12.75" customHeight="1">
      <c r="A693" s="40"/>
      <c r="B693" s="90"/>
      <c r="C693" s="9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ht="12.75" customHeight="1">
      <c r="A694" s="40"/>
      <c r="B694" s="90"/>
      <c r="C694" s="9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ht="12.75" customHeight="1">
      <c r="A695" s="40"/>
      <c r="B695" s="90"/>
      <c r="C695" s="9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ht="12.75" customHeight="1">
      <c r="A696" s="40"/>
      <c r="B696" s="90"/>
      <c r="C696" s="9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ht="12.75" customHeight="1">
      <c r="A697" s="40"/>
      <c r="B697" s="90"/>
      <c r="C697" s="9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ht="12.75" customHeight="1">
      <c r="A698" s="40"/>
      <c r="B698" s="90"/>
      <c r="C698" s="9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ht="12.75" customHeight="1">
      <c r="A699" s="40"/>
      <c r="B699" s="90"/>
      <c r="C699" s="9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ht="12.75" customHeight="1">
      <c r="A700" s="40"/>
      <c r="B700" s="90"/>
      <c r="C700" s="9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ht="12.75" customHeight="1">
      <c r="A701" s="40"/>
      <c r="B701" s="90"/>
      <c r="C701" s="9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ht="12.75" customHeight="1">
      <c r="A702" s="40"/>
      <c r="B702" s="90"/>
      <c r="C702" s="9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ht="12.75" customHeight="1">
      <c r="A703" s="40"/>
      <c r="B703" s="90"/>
      <c r="C703" s="9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ht="12.75" customHeight="1">
      <c r="A704" s="40"/>
      <c r="B704" s="90"/>
      <c r="C704" s="9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ht="12.75" customHeight="1">
      <c r="A705" s="40"/>
      <c r="B705" s="90"/>
      <c r="C705" s="9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ht="12.75" customHeight="1">
      <c r="A706" s="40"/>
      <c r="B706" s="90"/>
      <c r="C706" s="9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ht="12.75" customHeight="1">
      <c r="A707" s="40"/>
      <c r="B707" s="90"/>
      <c r="C707" s="9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ht="12.75" customHeight="1">
      <c r="A708" s="40"/>
      <c r="B708" s="90"/>
      <c r="C708" s="9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ht="12.75" customHeight="1">
      <c r="A709" s="40"/>
      <c r="B709" s="90"/>
      <c r="C709" s="9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ht="12.75" customHeight="1">
      <c r="A710" s="40"/>
      <c r="B710" s="90"/>
      <c r="C710" s="9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ht="12.75" customHeight="1">
      <c r="A711" s="40"/>
      <c r="B711" s="90"/>
      <c r="C711" s="9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ht="12.75" customHeight="1">
      <c r="A712" s="40"/>
      <c r="B712" s="90"/>
      <c r="C712" s="9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ht="12.75" customHeight="1">
      <c r="A713" s="40"/>
      <c r="B713" s="90"/>
      <c r="C713" s="9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ht="12.75" customHeight="1">
      <c r="A714" s="40"/>
      <c r="B714" s="90"/>
      <c r="C714" s="9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ht="12.75" customHeight="1">
      <c r="A715" s="40"/>
      <c r="B715" s="90"/>
      <c r="C715" s="9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ht="12.75" customHeight="1">
      <c r="A716" s="40"/>
      <c r="B716" s="90"/>
      <c r="C716" s="9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ht="12.75" customHeight="1">
      <c r="A717" s="40"/>
      <c r="B717" s="90"/>
      <c r="C717" s="9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ht="12.75" customHeight="1">
      <c r="A718" s="40"/>
      <c r="B718" s="90"/>
      <c r="C718" s="9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ht="12.75" customHeight="1">
      <c r="A719" s="40"/>
      <c r="B719" s="90"/>
      <c r="C719" s="9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ht="12.75" customHeight="1">
      <c r="A720" s="40"/>
      <c r="B720" s="90"/>
      <c r="C720" s="9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ht="12.75" customHeight="1">
      <c r="A721" s="40"/>
      <c r="B721" s="90"/>
      <c r="C721" s="9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ht="12.75" customHeight="1">
      <c r="A722" s="40"/>
      <c r="B722" s="90"/>
      <c r="C722" s="9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ht="12.75" customHeight="1">
      <c r="A723" s="40"/>
      <c r="B723" s="90"/>
      <c r="C723" s="9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ht="12.75" customHeight="1">
      <c r="A724" s="40"/>
      <c r="B724" s="90"/>
      <c r="C724" s="9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ht="12.75" customHeight="1">
      <c r="A725" s="40"/>
      <c r="B725" s="90"/>
      <c r="C725" s="9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ht="12.75" customHeight="1">
      <c r="A726" s="40"/>
      <c r="B726" s="90"/>
      <c r="C726" s="9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ht="12.75" customHeight="1">
      <c r="A727" s="40"/>
      <c r="B727" s="90"/>
      <c r="C727" s="9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ht="12.75" customHeight="1">
      <c r="A728" s="40"/>
      <c r="B728" s="90"/>
      <c r="C728" s="9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ht="12.75" customHeight="1">
      <c r="A729" s="40"/>
      <c r="B729" s="90"/>
      <c r="C729" s="9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ht="12.75" customHeight="1">
      <c r="A730" s="40"/>
      <c r="B730" s="90"/>
      <c r="C730" s="9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ht="12.75" customHeight="1">
      <c r="A731" s="40"/>
      <c r="B731" s="90"/>
      <c r="C731" s="9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ht="12.75" customHeight="1">
      <c r="A732" s="40"/>
      <c r="B732" s="90"/>
      <c r="C732" s="9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ht="12.75" customHeight="1">
      <c r="A733" s="40"/>
      <c r="B733" s="90"/>
      <c r="C733" s="9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ht="12.75" customHeight="1">
      <c r="A734" s="40"/>
      <c r="B734" s="90"/>
      <c r="C734" s="9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ht="12.75" customHeight="1">
      <c r="A735" s="40"/>
      <c r="B735" s="90"/>
      <c r="C735" s="9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ht="12.75" customHeight="1">
      <c r="A736" s="40"/>
      <c r="B736" s="90"/>
      <c r="C736" s="9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ht="12.75" customHeight="1">
      <c r="A737" s="40"/>
      <c r="B737" s="90"/>
      <c r="C737" s="9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ht="12.75" customHeight="1">
      <c r="A738" s="40"/>
      <c r="B738" s="90"/>
      <c r="C738" s="9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ht="12.75" customHeight="1">
      <c r="A739" s="40"/>
      <c r="B739" s="90"/>
      <c r="C739" s="9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ht="12.75" customHeight="1">
      <c r="A740" s="40"/>
      <c r="B740" s="90"/>
      <c r="C740" s="9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ht="12.75" customHeight="1">
      <c r="A741" s="40"/>
      <c r="B741" s="90"/>
      <c r="C741" s="9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ht="12.75" customHeight="1">
      <c r="A742" s="40"/>
      <c r="B742" s="90"/>
      <c r="C742" s="9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ht="12.75" customHeight="1">
      <c r="A743" s="40"/>
      <c r="B743" s="90"/>
      <c r="C743" s="9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ht="12.75" customHeight="1">
      <c r="A744" s="40"/>
      <c r="B744" s="90"/>
      <c r="C744" s="9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ht="12.75" customHeight="1">
      <c r="A745" s="40"/>
      <c r="B745" s="90"/>
      <c r="C745" s="9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ht="12.75" customHeight="1">
      <c r="A746" s="40"/>
      <c r="B746" s="90"/>
      <c r="C746" s="9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ht="12.75" customHeight="1">
      <c r="A747" s="40"/>
      <c r="B747" s="90"/>
      <c r="C747" s="9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ht="12.75" customHeight="1">
      <c r="A748" s="40"/>
      <c r="B748" s="90"/>
      <c r="C748" s="9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ht="12.75" customHeight="1">
      <c r="A749" s="40"/>
      <c r="B749" s="90"/>
      <c r="C749" s="9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ht="12.75" customHeight="1">
      <c r="A750" s="40"/>
      <c r="B750" s="90"/>
      <c r="C750" s="9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ht="12.75" customHeight="1">
      <c r="A751" s="40"/>
      <c r="B751" s="90"/>
      <c r="C751" s="9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ht="12.75" customHeight="1">
      <c r="A752" s="40"/>
      <c r="B752" s="90"/>
      <c r="C752" s="9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ht="12.75" customHeight="1">
      <c r="A753" s="40"/>
      <c r="B753" s="90"/>
      <c r="C753" s="9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ht="12.75" customHeight="1">
      <c r="A754" s="40"/>
      <c r="B754" s="90"/>
      <c r="C754" s="9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ht="12.75" customHeight="1">
      <c r="A755" s="40"/>
      <c r="B755" s="90"/>
      <c r="C755" s="9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ht="12.75" customHeight="1">
      <c r="A756" s="40"/>
      <c r="B756" s="90"/>
      <c r="C756" s="9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ht="12.75" customHeight="1">
      <c r="A757" s="40"/>
      <c r="B757" s="90"/>
      <c r="C757" s="9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ht="12.75" customHeight="1">
      <c r="A758" s="40"/>
      <c r="B758" s="90"/>
      <c r="C758" s="9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ht="12.75" customHeight="1">
      <c r="A759" s="40"/>
      <c r="B759" s="90"/>
      <c r="C759" s="9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ht="12.75" customHeight="1">
      <c r="A760" s="40"/>
      <c r="B760" s="90"/>
      <c r="C760" s="9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ht="12.75" customHeight="1">
      <c r="A761" s="40"/>
      <c r="B761" s="90"/>
      <c r="C761" s="9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ht="12.75" customHeight="1">
      <c r="A762" s="40"/>
      <c r="B762" s="90"/>
      <c r="C762" s="9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ht="12.75" customHeight="1">
      <c r="A763" s="40"/>
      <c r="B763" s="90"/>
      <c r="C763" s="9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ht="12.75" customHeight="1">
      <c r="A764" s="40"/>
      <c r="B764" s="90"/>
      <c r="C764" s="9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ht="12.75" customHeight="1">
      <c r="A765" s="40"/>
      <c r="B765" s="90"/>
      <c r="C765" s="9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ht="12.75" customHeight="1">
      <c r="A766" s="40"/>
      <c r="B766" s="90"/>
      <c r="C766" s="9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ht="12.75" customHeight="1">
      <c r="A767" s="40"/>
      <c r="B767" s="90"/>
      <c r="C767" s="9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ht="12.75" customHeight="1">
      <c r="A768" s="40"/>
      <c r="B768" s="90"/>
      <c r="C768" s="9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ht="12.75" customHeight="1">
      <c r="A769" s="40"/>
      <c r="B769" s="90"/>
      <c r="C769" s="9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ht="12.75" customHeight="1">
      <c r="A770" s="40"/>
      <c r="B770" s="90"/>
      <c r="C770" s="9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ht="12.75" customHeight="1">
      <c r="A771" s="40"/>
      <c r="B771" s="90"/>
      <c r="C771" s="9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ht="12.75" customHeight="1">
      <c r="A772" s="40"/>
      <c r="B772" s="90"/>
      <c r="C772" s="9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ht="12.75" customHeight="1">
      <c r="A773" s="40"/>
      <c r="B773" s="90"/>
      <c r="C773" s="9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ht="12.75" customHeight="1">
      <c r="A774" s="40"/>
      <c r="B774" s="90"/>
      <c r="C774" s="9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ht="12.75" customHeight="1">
      <c r="A775" s="40"/>
      <c r="B775" s="90"/>
      <c r="C775" s="9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ht="12.75" customHeight="1">
      <c r="A776" s="40"/>
      <c r="B776" s="90"/>
      <c r="C776" s="9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ht="12.75" customHeight="1">
      <c r="A777" s="40"/>
      <c r="B777" s="90"/>
      <c r="C777" s="9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ht="12.75" customHeight="1">
      <c r="A778" s="40"/>
      <c r="B778" s="90"/>
      <c r="C778" s="9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ht="12.75" customHeight="1">
      <c r="A779" s="40"/>
      <c r="B779" s="90"/>
      <c r="C779" s="9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ht="12.75" customHeight="1">
      <c r="A780" s="40"/>
      <c r="B780" s="90"/>
      <c r="C780" s="9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ht="12.75" customHeight="1">
      <c r="A781" s="40"/>
      <c r="B781" s="90"/>
      <c r="C781" s="9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ht="12.75" customHeight="1">
      <c r="A782" s="40"/>
      <c r="B782" s="90"/>
      <c r="C782" s="9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ht="12.75" customHeight="1">
      <c r="A783" s="40"/>
      <c r="B783" s="90"/>
      <c r="C783" s="9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ht="12.75" customHeight="1">
      <c r="A784" s="40"/>
      <c r="B784" s="90"/>
      <c r="C784" s="9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ht="12.75" customHeight="1">
      <c r="A785" s="40"/>
      <c r="B785" s="90"/>
      <c r="C785" s="9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ht="12.75" customHeight="1">
      <c r="A786" s="40"/>
      <c r="B786" s="90"/>
      <c r="C786" s="9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ht="12.75" customHeight="1">
      <c r="A787" s="40"/>
      <c r="B787" s="90"/>
      <c r="C787" s="9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ht="12.75" customHeight="1">
      <c r="A788" s="40"/>
      <c r="B788" s="90"/>
      <c r="C788" s="9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ht="12.75" customHeight="1">
      <c r="A789" s="40"/>
      <c r="B789" s="90"/>
      <c r="C789" s="9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ht="12.75" customHeight="1">
      <c r="A790" s="40"/>
      <c r="B790" s="90"/>
      <c r="C790" s="9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ht="12.75" customHeight="1">
      <c r="A791" s="40"/>
      <c r="B791" s="90"/>
      <c r="C791" s="9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ht="12.75" customHeight="1">
      <c r="A792" s="40"/>
      <c r="B792" s="90"/>
      <c r="C792" s="9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ht="12.75" customHeight="1">
      <c r="A793" s="40"/>
      <c r="B793" s="90"/>
      <c r="C793" s="9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ht="12.75" customHeight="1">
      <c r="A794" s="40"/>
      <c r="B794" s="90"/>
      <c r="C794" s="9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ht="12.75" customHeight="1">
      <c r="A795" s="40"/>
      <c r="B795" s="90"/>
      <c r="C795" s="9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ht="12.75" customHeight="1">
      <c r="A796" s="40"/>
      <c r="B796" s="90"/>
      <c r="C796" s="9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ht="12.75" customHeight="1">
      <c r="A797" s="40"/>
      <c r="B797" s="90"/>
      <c r="C797" s="9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ht="12.75" customHeight="1">
      <c r="A798" s="40"/>
      <c r="B798" s="90"/>
      <c r="C798" s="9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ht="12.75" customHeight="1">
      <c r="A799" s="40"/>
      <c r="B799" s="90"/>
      <c r="C799" s="9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ht="12.75" customHeight="1">
      <c r="A800" s="40"/>
      <c r="B800" s="90"/>
      <c r="C800" s="9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ht="12.75" customHeight="1">
      <c r="A801" s="40"/>
      <c r="B801" s="90"/>
      <c r="C801" s="9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ht="12.75" customHeight="1">
      <c r="A802" s="40"/>
      <c r="B802" s="90"/>
      <c r="C802" s="9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ht="12.75" customHeight="1">
      <c r="A803" s="40"/>
      <c r="B803" s="90"/>
      <c r="C803" s="9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ht="12.75" customHeight="1">
      <c r="A804" s="40"/>
      <c r="B804" s="90"/>
      <c r="C804" s="9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ht="12.75" customHeight="1">
      <c r="A805" s="40"/>
      <c r="B805" s="90"/>
      <c r="C805" s="9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ht="12.75" customHeight="1">
      <c r="A806" s="40"/>
      <c r="B806" s="90"/>
      <c r="C806" s="9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ht="12.75" customHeight="1">
      <c r="A807" s="40"/>
      <c r="B807" s="90"/>
      <c r="C807" s="9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ht="12.75" customHeight="1">
      <c r="A808" s="40"/>
      <c r="B808" s="90"/>
      <c r="C808" s="9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ht="12.75" customHeight="1">
      <c r="A809" s="40"/>
      <c r="B809" s="90"/>
      <c r="C809" s="9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ht="12.75" customHeight="1">
      <c r="A810" s="40"/>
      <c r="B810" s="90"/>
      <c r="C810" s="9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ht="12.75" customHeight="1">
      <c r="A811" s="40"/>
      <c r="B811" s="90"/>
      <c r="C811" s="9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ht="12.75" customHeight="1">
      <c r="A812" s="40"/>
      <c r="B812" s="90"/>
      <c r="C812" s="9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ht="12.75" customHeight="1">
      <c r="A813" s="40"/>
      <c r="B813" s="90"/>
      <c r="C813" s="9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ht="12.75" customHeight="1">
      <c r="A814" s="40"/>
      <c r="B814" s="90"/>
      <c r="C814" s="9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ht="12.75" customHeight="1">
      <c r="A815" s="40"/>
      <c r="B815" s="90"/>
      <c r="C815" s="9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ht="12.75" customHeight="1">
      <c r="A816" s="40"/>
      <c r="B816" s="90"/>
      <c r="C816" s="9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ht="12.75" customHeight="1">
      <c r="A817" s="40"/>
      <c r="B817" s="90"/>
      <c r="C817" s="9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ht="12.75" customHeight="1">
      <c r="A818" s="40"/>
      <c r="B818" s="90"/>
      <c r="C818" s="9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ht="12.75" customHeight="1">
      <c r="A819" s="40"/>
      <c r="B819" s="90"/>
      <c r="C819" s="9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ht="12.75" customHeight="1">
      <c r="A820" s="40"/>
      <c r="B820" s="90"/>
      <c r="C820" s="9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ht="12.75" customHeight="1">
      <c r="A821" s="40"/>
      <c r="B821" s="90"/>
      <c r="C821" s="9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ht="12.75" customHeight="1">
      <c r="A822" s="40"/>
      <c r="B822" s="90"/>
      <c r="C822" s="9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ht="12.75" customHeight="1">
      <c r="A823" s="40"/>
      <c r="B823" s="90"/>
      <c r="C823" s="9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ht="12.75" customHeight="1">
      <c r="A824" s="40"/>
      <c r="B824" s="90"/>
      <c r="C824" s="9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ht="12.75" customHeight="1">
      <c r="A825" s="40"/>
      <c r="B825" s="90"/>
      <c r="C825" s="9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ht="12.75" customHeight="1">
      <c r="A826" s="40"/>
      <c r="B826" s="90"/>
      <c r="C826" s="9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ht="12.75" customHeight="1">
      <c r="A827" s="40"/>
      <c r="B827" s="90"/>
      <c r="C827" s="9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ht="12.75" customHeight="1">
      <c r="A828" s="40"/>
      <c r="B828" s="90"/>
      <c r="C828" s="9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ht="12.75" customHeight="1">
      <c r="A829" s="40"/>
      <c r="B829" s="90"/>
      <c r="C829" s="9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ht="12.75" customHeight="1">
      <c r="A830" s="40"/>
      <c r="B830" s="90"/>
      <c r="C830" s="9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ht="12.75" customHeight="1">
      <c r="A831" s="40"/>
      <c r="B831" s="90"/>
      <c r="C831" s="9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ht="12.75" customHeight="1">
      <c r="A832" s="40"/>
      <c r="B832" s="90"/>
      <c r="C832" s="9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ht="12.75" customHeight="1">
      <c r="A833" s="40"/>
      <c r="B833" s="90"/>
      <c r="C833" s="9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ht="12.75" customHeight="1">
      <c r="A834" s="40"/>
      <c r="B834" s="90"/>
      <c r="C834" s="9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ht="12.75" customHeight="1">
      <c r="A835" s="40"/>
      <c r="B835" s="90"/>
      <c r="C835" s="9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ht="12.75" customHeight="1">
      <c r="A836" s="40"/>
      <c r="B836" s="90"/>
      <c r="C836" s="9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ht="12.75" customHeight="1">
      <c r="A837" s="40"/>
      <c r="B837" s="90"/>
      <c r="C837" s="9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ht="12.75" customHeight="1">
      <c r="A838" s="40"/>
      <c r="B838" s="90"/>
      <c r="C838" s="9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ht="12.75" customHeight="1">
      <c r="A839" s="40"/>
      <c r="B839" s="90"/>
      <c r="C839" s="9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ht="12.75" customHeight="1">
      <c r="A840" s="40"/>
      <c r="B840" s="90"/>
      <c r="C840" s="9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ht="12.75" customHeight="1">
      <c r="A841" s="40"/>
      <c r="B841" s="90"/>
      <c r="C841" s="9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ht="12.75" customHeight="1">
      <c r="A842" s="40"/>
      <c r="B842" s="90"/>
      <c r="C842" s="9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ht="12.75" customHeight="1">
      <c r="A843" s="40"/>
      <c r="B843" s="90"/>
      <c r="C843" s="9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ht="12.75" customHeight="1">
      <c r="A844" s="40"/>
      <c r="B844" s="90"/>
      <c r="C844" s="9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ht="12.75" customHeight="1">
      <c r="A845" s="40"/>
      <c r="B845" s="90"/>
      <c r="C845" s="9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ht="12.75" customHeight="1">
      <c r="A846" s="40"/>
      <c r="B846" s="90"/>
      <c r="C846" s="9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ht="12.75" customHeight="1">
      <c r="A847" s="40"/>
      <c r="B847" s="90"/>
      <c r="C847" s="9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ht="12.75" customHeight="1">
      <c r="A848" s="40"/>
      <c r="B848" s="90"/>
      <c r="C848" s="9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ht="12.75" customHeight="1">
      <c r="A849" s="40"/>
      <c r="B849" s="90"/>
      <c r="C849" s="9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ht="12.75" customHeight="1">
      <c r="A850" s="40"/>
      <c r="B850" s="90"/>
      <c r="C850" s="9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ht="12.75" customHeight="1">
      <c r="A851" s="40"/>
      <c r="B851" s="90"/>
      <c r="C851" s="9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ht="12.75" customHeight="1">
      <c r="A852" s="40"/>
      <c r="B852" s="90"/>
      <c r="C852" s="9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ht="12.75" customHeight="1">
      <c r="A853" s="40"/>
      <c r="B853" s="90"/>
      <c r="C853" s="9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ht="12.75" customHeight="1">
      <c r="A854" s="40"/>
      <c r="B854" s="90"/>
      <c r="C854" s="9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ht="12.75" customHeight="1">
      <c r="A855" s="40"/>
      <c r="B855" s="90"/>
      <c r="C855" s="9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ht="12.75" customHeight="1">
      <c r="A856" s="40"/>
      <c r="B856" s="90"/>
      <c r="C856" s="9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ht="12.75" customHeight="1">
      <c r="A857" s="40"/>
      <c r="B857" s="90"/>
      <c r="C857" s="9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ht="12.75" customHeight="1">
      <c r="A858" s="40"/>
      <c r="B858" s="90"/>
      <c r="C858" s="9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ht="12.75" customHeight="1">
      <c r="A859" s="40"/>
      <c r="B859" s="90"/>
      <c r="C859" s="9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ht="12.75" customHeight="1">
      <c r="A860" s="40"/>
      <c r="B860" s="90"/>
      <c r="C860" s="9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ht="12.75" customHeight="1">
      <c r="A861" s="40"/>
      <c r="B861" s="90"/>
      <c r="C861" s="9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ht="12.75" customHeight="1">
      <c r="A862" s="40"/>
      <c r="B862" s="90"/>
      <c r="C862" s="9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ht="12.75" customHeight="1">
      <c r="A863" s="40"/>
      <c r="B863" s="90"/>
      <c r="C863" s="9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ht="12.75" customHeight="1">
      <c r="A864" s="40"/>
      <c r="B864" s="90"/>
      <c r="C864" s="9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ht="12.75" customHeight="1">
      <c r="A865" s="40"/>
      <c r="B865" s="90"/>
      <c r="C865" s="9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ht="12.75" customHeight="1">
      <c r="A866" s="40"/>
      <c r="B866" s="90"/>
      <c r="C866" s="9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ht="12.75" customHeight="1">
      <c r="A867" s="40"/>
      <c r="B867" s="90"/>
      <c r="C867" s="9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ht="12.75" customHeight="1">
      <c r="A868" s="40"/>
      <c r="B868" s="90"/>
      <c r="C868" s="9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ht="12.75" customHeight="1">
      <c r="A869" s="40"/>
      <c r="B869" s="90"/>
      <c r="C869" s="9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ht="12.75" customHeight="1">
      <c r="A870" s="40"/>
      <c r="B870" s="90"/>
      <c r="C870" s="9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ht="12.75" customHeight="1">
      <c r="A871" s="40"/>
      <c r="B871" s="90"/>
      <c r="C871" s="9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ht="12.75" customHeight="1">
      <c r="A872" s="40"/>
      <c r="B872" s="90"/>
      <c r="C872" s="9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ht="12.75" customHeight="1">
      <c r="A873" s="40"/>
      <c r="B873" s="90"/>
      <c r="C873" s="9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ht="12.75" customHeight="1">
      <c r="A874" s="40"/>
      <c r="B874" s="90"/>
      <c r="C874" s="9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ht="12.75" customHeight="1">
      <c r="A875" s="40"/>
      <c r="B875" s="90"/>
      <c r="C875" s="9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ht="12.75" customHeight="1">
      <c r="A876" s="40"/>
      <c r="B876" s="90"/>
      <c r="C876" s="9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ht="12.75" customHeight="1">
      <c r="A877" s="40"/>
      <c r="B877" s="90"/>
      <c r="C877" s="9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ht="12.75" customHeight="1">
      <c r="A878" s="40"/>
      <c r="B878" s="90"/>
      <c r="C878" s="9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ht="12.75" customHeight="1">
      <c r="A879" s="40"/>
      <c r="B879" s="90"/>
      <c r="C879" s="9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ht="12.75" customHeight="1">
      <c r="A880" s="40"/>
      <c r="B880" s="90"/>
      <c r="C880" s="9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ht="12.75" customHeight="1">
      <c r="A881" s="40"/>
      <c r="B881" s="90"/>
      <c r="C881" s="9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ht="12.75" customHeight="1">
      <c r="A882" s="40"/>
      <c r="B882" s="90"/>
      <c r="C882" s="9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ht="12.75" customHeight="1">
      <c r="A883" s="40"/>
      <c r="B883" s="90"/>
      <c r="C883" s="9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ht="12.75" customHeight="1">
      <c r="A884" s="40"/>
      <c r="B884" s="90"/>
      <c r="C884" s="9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ht="12.75" customHeight="1">
      <c r="A885" s="40"/>
      <c r="B885" s="90"/>
      <c r="C885" s="9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ht="12.75" customHeight="1">
      <c r="A886" s="40"/>
      <c r="B886" s="90"/>
      <c r="C886" s="9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ht="12.75" customHeight="1">
      <c r="A887" s="40"/>
      <c r="B887" s="90"/>
      <c r="C887" s="9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ht="12.75" customHeight="1">
      <c r="A888" s="40"/>
      <c r="B888" s="90"/>
      <c r="C888" s="9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ht="12.75" customHeight="1">
      <c r="A889" s="40"/>
      <c r="B889" s="90"/>
      <c r="C889" s="9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ht="12.75" customHeight="1">
      <c r="A890" s="40"/>
      <c r="B890" s="90"/>
      <c r="C890" s="9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ht="12.75" customHeight="1">
      <c r="A891" s="40"/>
      <c r="B891" s="90"/>
      <c r="C891" s="9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ht="12.75" customHeight="1">
      <c r="A892" s="40"/>
      <c r="B892" s="90"/>
      <c r="C892" s="9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ht="12.75" customHeight="1">
      <c r="A893" s="40"/>
      <c r="B893" s="90"/>
      <c r="C893" s="9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ht="12.75" customHeight="1">
      <c r="A894" s="40"/>
      <c r="B894" s="90"/>
      <c r="C894" s="9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ht="12.75" customHeight="1">
      <c r="A895" s="40"/>
      <c r="B895" s="90"/>
      <c r="C895" s="9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ht="12.75" customHeight="1">
      <c r="A896" s="40"/>
      <c r="B896" s="90"/>
      <c r="C896" s="9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ht="12.75" customHeight="1">
      <c r="A897" s="40"/>
      <c r="B897" s="90"/>
      <c r="C897" s="9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ht="12.75" customHeight="1">
      <c r="A898" s="40"/>
      <c r="B898" s="90"/>
      <c r="C898" s="9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ht="12.75" customHeight="1">
      <c r="A899" s="40"/>
      <c r="B899" s="90"/>
      <c r="C899" s="9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ht="12.75" customHeight="1">
      <c r="A900" s="40"/>
      <c r="B900" s="90"/>
      <c r="C900" s="9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ht="12.75" customHeight="1">
      <c r="A901" s="40"/>
      <c r="B901" s="90"/>
      <c r="C901" s="9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ht="12.75" customHeight="1">
      <c r="A902" s="40"/>
      <c r="B902" s="90"/>
      <c r="C902" s="9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ht="12.75" customHeight="1">
      <c r="A903" s="40"/>
      <c r="B903" s="90"/>
      <c r="C903" s="9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ht="12.75" customHeight="1">
      <c r="A904" s="40"/>
      <c r="B904" s="90"/>
      <c r="C904" s="9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ht="12.75" customHeight="1">
      <c r="A905" s="40"/>
      <c r="B905" s="90"/>
      <c r="C905" s="9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ht="12.75" customHeight="1">
      <c r="A906" s="40"/>
      <c r="B906" s="90"/>
      <c r="C906" s="9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ht="12.75" customHeight="1">
      <c r="A907" s="40"/>
      <c r="B907" s="90"/>
      <c r="C907" s="9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ht="12.75" customHeight="1">
      <c r="A908" s="40"/>
      <c r="B908" s="90"/>
      <c r="C908" s="9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ht="12.75" customHeight="1">
      <c r="A909" s="40"/>
      <c r="B909" s="90"/>
      <c r="C909" s="9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ht="12.75" customHeight="1">
      <c r="A910" s="40"/>
      <c r="B910" s="90"/>
      <c r="C910" s="9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ht="12.75" customHeight="1">
      <c r="A911" s="40"/>
      <c r="B911" s="90"/>
      <c r="C911" s="9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ht="12.75" customHeight="1">
      <c r="A912" s="40"/>
      <c r="B912" s="90"/>
      <c r="C912" s="9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ht="12.75" customHeight="1">
      <c r="A913" s="40"/>
      <c r="B913" s="90"/>
      <c r="C913" s="9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ht="12.75" customHeight="1">
      <c r="A914" s="40"/>
      <c r="B914" s="90"/>
      <c r="C914" s="9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ht="12.75" customHeight="1">
      <c r="A915" s="40"/>
      <c r="B915" s="90"/>
      <c r="C915" s="9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ht="12.75" customHeight="1">
      <c r="A916" s="40"/>
      <c r="B916" s="90"/>
      <c r="C916" s="9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ht="12.75" customHeight="1">
      <c r="A917" s="40"/>
      <c r="B917" s="90"/>
      <c r="C917" s="9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ht="12.75" customHeight="1">
      <c r="A918" s="40"/>
      <c r="B918" s="90"/>
      <c r="C918" s="9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ht="12.75" customHeight="1">
      <c r="A919" s="40"/>
      <c r="B919" s="90"/>
      <c r="C919" s="9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ht="12.75" customHeight="1">
      <c r="A920" s="40"/>
      <c r="B920" s="90"/>
      <c r="C920" s="9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ht="12.75" customHeight="1">
      <c r="A921" s="40"/>
      <c r="B921" s="90"/>
      <c r="C921" s="9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ht="12.75" customHeight="1">
      <c r="A922" s="40"/>
      <c r="B922" s="90"/>
      <c r="C922" s="9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ht="12.75" customHeight="1">
      <c r="A923" s="40"/>
      <c r="B923" s="90"/>
      <c r="C923" s="9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ht="12.75" customHeight="1">
      <c r="A924" s="40"/>
      <c r="B924" s="90"/>
      <c r="C924" s="9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ht="12.75" customHeight="1">
      <c r="A925" s="40"/>
      <c r="B925" s="90"/>
      <c r="C925" s="9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ht="12.75" customHeight="1">
      <c r="A926" s="40"/>
      <c r="B926" s="90"/>
      <c r="C926" s="9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ht="12.75" customHeight="1">
      <c r="A927" s="40"/>
      <c r="B927" s="90"/>
      <c r="C927" s="9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ht="12.75" customHeight="1">
      <c r="A928" s="40"/>
      <c r="B928" s="90"/>
      <c r="C928" s="9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ht="12.75" customHeight="1">
      <c r="A929" s="40"/>
      <c r="B929" s="90"/>
      <c r="C929" s="9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ht="12.75" customHeight="1">
      <c r="A930" s="40"/>
      <c r="B930" s="90"/>
      <c r="C930" s="9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ht="12.75" customHeight="1">
      <c r="A931" s="40"/>
      <c r="B931" s="90"/>
      <c r="C931" s="9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ht="12.75" customHeight="1">
      <c r="A932" s="40"/>
      <c r="B932" s="90"/>
      <c r="C932" s="9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ht="12.75" customHeight="1">
      <c r="A933" s="40"/>
      <c r="B933" s="90"/>
      <c r="C933" s="9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ht="12.75" customHeight="1">
      <c r="A934" s="40"/>
      <c r="B934" s="90"/>
      <c r="C934" s="9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ht="12.75" customHeight="1">
      <c r="A935" s="40"/>
      <c r="B935" s="90"/>
      <c r="C935" s="9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ht="12.75" customHeight="1">
      <c r="A936" s="40"/>
      <c r="B936" s="90"/>
      <c r="C936" s="9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ht="12.75" customHeight="1">
      <c r="A937" s="40"/>
      <c r="B937" s="90"/>
      <c r="C937" s="9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ht="12.75" customHeight="1">
      <c r="A938" s="40"/>
      <c r="B938" s="90"/>
      <c r="C938" s="9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ht="12.75" customHeight="1">
      <c r="A939" s="40"/>
      <c r="B939" s="90"/>
      <c r="C939" s="9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ht="12.75" customHeight="1">
      <c r="A940" s="40"/>
      <c r="B940" s="90"/>
      <c r="C940" s="9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ht="12.75" customHeight="1">
      <c r="A941" s="40"/>
      <c r="B941" s="90"/>
      <c r="C941" s="9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ht="12.75" customHeight="1">
      <c r="A942" s="40"/>
      <c r="B942" s="90"/>
      <c r="C942" s="9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ht="12.75" customHeight="1">
      <c r="A943" s="40"/>
      <c r="B943" s="90"/>
      <c r="C943" s="9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ht="12.75" customHeight="1">
      <c r="A944" s="40"/>
      <c r="B944" s="90"/>
      <c r="C944" s="9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ht="12.75" customHeight="1">
      <c r="A945" s="40"/>
      <c r="B945" s="90"/>
      <c r="C945" s="9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ht="12.75" customHeight="1">
      <c r="A946" s="40"/>
      <c r="B946" s="90"/>
      <c r="C946" s="9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ht="12.75" customHeight="1">
      <c r="A947" s="40"/>
      <c r="B947" s="90"/>
      <c r="C947" s="9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ht="12.75" customHeight="1">
      <c r="A948" s="40"/>
      <c r="B948" s="90"/>
      <c r="C948" s="9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ht="12.75" customHeight="1">
      <c r="A949" s="40"/>
      <c r="B949" s="90"/>
      <c r="C949" s="9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ht="12.75" customHeight="1">
      <c r="A950" s="40"/>
      <c r="B950" s="90"/>
      <c r="C950" s="9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ht="12.75" customHeight="1">
      <c r="A951" s="40"/>
      <c r="B951" s="90"/>
      <c r="C951" s="9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ht="12.75" customHeight="1">
      <c r="A952" s="40"/>
      <c r="B952" s="90"/>
      <c r="C952" s="9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ht="12.75" customHeight="1">
      <c r="A953" s="40"/>
      <c r="B953" s="90"/>
      <c r="C953" s="9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ht="12.75" customHeight="1">
      <c r="A954" s="40"/>
      <c r="B954" s="90"/>
      <c r="C954" s="9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ht="12.75" customHeight="1">
      <c r="A955" s="40"/>
      <c r="B955" s="90"/>
      <c r="C955" s="9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ht="12.75" customHeight="1">
      <c r="A956" s="40"/>
      <c r="B956" s="90"/>
      <c r="C956" s="9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ht="12.75" customHeight="1">
      <c r="A957" s="40"/>
      <c r="B957" s="90"/>
      <c r="C957" s="9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ht="12.75" customHeight="1">
      <c r="A958" s="40"/>
      <c r="B958" s="90"/>
      <c r="C958" s="9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ht="12.75" customHeight="1">
      <c r="A959" s="40"/>
      <c r="B959" s="90"/>
      <c r="C959" s="9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ht="12.75" customHeight="1">
      <c r="A960" s="40"/>
      <c r="B960" s="90"/>
      <c r="C960" s="9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ht="12.75" customHeight="1">
      <c r="A961" s="40"/>
      <c r="B961" s="90"/>
      <c r="C961" s="9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ht="12.75" customHeight="1">
      <c r="A962" s="40"/>
      <c r="B962" s="90"/>
      <c r="C962" s="9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ht="12.75" customHeight="1">
      <c r="A963" s="40"/>
      <c r="B963" s="90"/>
      <c r="C963" s="9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ht="12.75" customHeight="1">
      <c r="A964" s="40"/>
      <c r="B964" s="90"/>
      <c r="C964" s="9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ht="12.75" customHeight="1">
      <c r="A965" s="40"/>
      <c r="B965" s="90"/>
      <c r="C965" s="9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ht="12.75" customHeight="1">
      <c r="A966" s="40"/>
      <c r="B966" s="90"/>
      <c r="C966" s="9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ht="12.75" customHeight="1">
      <c r="A967" s="40"/>
      <c r="B967" s="90"/>
      <c r="C967" s="9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ht="12.75" customHeight="1">
      <c r="A968" s="40"/>
      <c r="B968" s="90"/>
      <c r="C968" s="9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ht="12.75" customHeight="1">
      <c r="A969" s="40"/>
      <c r="B969" s="90"/>
      <c r="C969" s="9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ht="12.75" customHeight="1">
      <c r="A970" s="40"/>
      <c r="B970" s="90"/>
      <c r="C970" s="9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ht="12.75" customHeight="1">
      <c r="A971" s="40"/>
      <c r="B971" s="90"/>
      <c r="C971" s="9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ht="12.75" customHeight="1">
      <c r="A972" s="40"/>
      <c r="B972" s="90"/>
      <c r="C972" s="9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ht="12.75" customHeight="1">
      <c r="A973" s="40"/>
      <c r="B973" s="90"/>
      <c r="C973" s="9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ht="12.75" customHeight="1">
      <c r="A974" s="40"/>
      <c r="B974" s="90"/>
      <c r="C974" s="9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ht="12.75" customHeight="1">
      <c r="A975" s="40"/>
      <c r="B975" s="90"/>
      <c r="C975" s="9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ht="12.75" customHeight="1">
      <c r="A976" s="40"/>
      <c r="B976" s="90"/>
      <c r="C976" s="9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ht="12.75" customHeight="1">
      <c r="A977" s="40"/>
      <c r="B977" s="90"/>
      <c r="C977" s="9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ht="12.75" customHeight="1">
      <c r="A978" s="40"/>
      <c r="B978" s="90"/>
      <c r="C978" s="9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ht="12.75" customHeight="1">
      <c r="A979" s="40"/>
      <c r="B979" s="90"/>
      <c r="C979" s="9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ht="12.75" customHeight="1">
      <c r="A980" s="40"/>
      <c r="B980" s="90"/>
      <c r="C980" s="9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ht="12.75" customHeight="1">
      <c r="A981" s="40"/>
      <c r="B981" s="90"/>
      <c r="C981" s="9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ht="12.75" customHeight="1">
      <c r="A982" s="40"/>
      <c r="B982" s="90"/>
      <c r="C982" s="9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ht="12.75" customHeight="1">
      <c r="A983" s="40"/>
      <c r="B983" s="90"/>
      <c r="C983" s="9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spans="1:26" ht="12.75" customHeight="1">
      <c r="A984" s="40"/>
      <c r="B984" s="90"/>
      <c r="C984" s="9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spans="1:26" ht="12.75" customHeight="1">
      <c r="A985" s="40"/>
      <c r="B985" s="90"/>
      <c r="C985" s="9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spans="1:26" ht="12.75" customHeight="1">
      <c r="A986" s="40"/>
      <c r="B986" s="90"/>
      <c r="C986" s="9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spans="1:26" ht="12.75" customHeight="1">
      <c r="A987" s="40"/>
      <c r="B987" s="90"/>
      <c r="C987" s="9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spans="1:26" ht="12.75" customHeight="1">
      <c r="A988" s="40"/>
      <c r="B988" s="90"/>
      <c r="C988" s="9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spans="1:26" ht="12.75" customHeight="1">
      <c r="A989" s="40"/>
      <c r="B989" s="90"/>
      <c r="C989" s="9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spans="1:26" ht="12.75" customHeight="1">
      <c r="A990" s="40"/>
      <c r="B990" s="90"/>
      <c r="C990" s="9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spans="1:26" ht="12.75" customHeight="1">
      <c r="A991" s="40"/>
      <c r="B991" s="90"/>
      <c r="C991" s="9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spans="1:26" ht="12.75" customHeight="1">
      <c r="A992" s="40"/>
      <c r="B992" s="90"/>
      <c r="C992" s="9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spans="1:26" ht="12.75" customHeight="1">
      <c r="A993" s="40"/>
      <c r="B993" s="90"/>
      <c r="C993" s="9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spans="1:26" ht="12.75" customHeight="1">
      <c r="A994" s="40"/>
      <c r="B994" s="90"/>
      <c r="C994" s="9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spans="1:26" ht="12.75" customHeight="1">
      <c r="A995" s="40"/>
      <c r="B995" s="90"/>
      <c r="C995" s="9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spans="1:26" ht="12.75" customHeight="1">
      <c r="A996" s="40"/>
      <c r="B996" s="90"/>
      <c r="C996" s="9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spans="1:26" ht="12.75" customHeight="1">
      <c r="A997" s="40"/>
      <c r="B997" s="90"/>
      <c r="C997" s="9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spans="1:26" ht="12.75" customHeight="1">
      <c r="A998" s="40"/>
      <c r="B998" s="90"/>
      <c r="C998" s="9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spans="1:26" ht="12.75" customHeight="1">
      <c r="A999" s="40"/>
      <c r="B999" s="90"/>
      <c r="C999" s="9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spans="1:26" ht="12.75" customHeight="1">
      <c r="A1000" s="40"/>
      <c r="B1000" s="90"/>
      <c r="C1000" s="9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row r="1001" spans="1:26" ht="12.75" customHeight="1">
      <c r="A1001" s="40"/>
      <c r="B1001" s="90"/>
      <c r="C1001" s="90"/>
      <c r="D1001" s="40"/>
      <c r="E1001" s="40"/>
      <c r="F1001" s="40"/>
      <c r="G1001" s="40"/>
      <c r="H1001" s="40"/>
      <c r="I1001" s="40"/>
      <c r="J1001" s="40"/>
      <c r="K1001" s="40"/>
      <c r="L1001" s="40"/>
      <c r="M1001" s="40"/>
      <c r="N1001" s="40"/>
      <c r="O1001" s="40"/>
      <c r="P1001" s="40"/>
      <c r="Q1001" s="40"/>
      <c r="R1001" s="40"/>
      <c r="S1001" s="40"/>
      <c r="T1001" s="40"/>
      <c r="U1001" s="40"/>
      <c r="V1001" s="40"/>
      <c r="W1001" s="40"/>
      <c r="X1001" s="40"/>
      <c r="Y1001" s="40"/>
      <c r="Z1001" s="40"/>
    </row>
    <row r="1002" spans="1:26" ht="12.75" customHeight="1">
      <c r="A1002" s="40"/>
      <c r="B1002" s="90"/>
      <c r="C1002" s="90"/>
      <c r="D1002" s="40"/>
      <c r="E1002" s="40"/>
      <c r="F1002" s="40"/>
      <c r="G1002" s="40"/>
      <c r="H1002" s="40"/>
      <c r="I1002" s="40"/>
      <c r="J1002" s="40"/>
      <c r="K1002" s="40"/>
      <c r="L1002" s="40"/>
      <c r="M1002" s="40"/>
      <c r="N1002" s="40"/>
      <c r="O1002" s="40"/>
      <c r="P1002" s="40"/>
      <c r="Q1002" s="40"/>
      <c r="R1002" s="40"/>
      <c r="S1002" s="40"/>
      <c r="T1002" s="40"/>
      <c r="U1002" s="40"/>
      <c r="V1002" s="40"/>
      <c r="W1002" s="40"/>
      <c r="X1002" s="40"/>
      <c r="Y1002" s="40"/>
      <c r="Z1002" s="40"/>
    </row>
    <row r="1003" spans="1:26" ht="12.75" customHeight="1">
      <c r="A1003" s="40"/>
      <c r="B1003" s="90"/>
      <c r="C1003" s="90"/>
      <c r="D1003" s="40"/>
      <c r="E1003" s="40"/>
      <c r="F1003" s="40"/>
      <c r="G1003" s="40"/>
      <c r="H1003" s="40"/>
      <c r="I1003" s="40"/>
      <c r="J1003" s="40"/>
      <c r="K1003" s="40"/>
      <c r="L1003" s="40"/>
      <c r="M1003" s="40"/>
      <c r="N1003" s="40"/>
      <c r="O1003" s="40"/>
      <c r="P1003" s="40"/>
      <c r="Q1003" s="40"/>
      <c r="R1003" s="40"/>
      <c r="S1003" s="40"/>
      <c r="T1003" s="40"/>
      <c r="U1003" s="40"/>
      <c r="V1003" s="40"/>
      <c r="W1003" s="40"/>
      <c r="X1003" s="40"/>
      <c r="Y1003" s="40"/>
      <c r="Z1003" s="40"/>
    </row>
    <row r="1004" spans="1:26" ht="12.75" customHeight="1">
      <c r="A1004" s="40"/>
      <c r="B1004" s="90"/>
      <c r="C1004" s="90"/>
      <c r="D1004" s="40"/>
      <c r="E1004" s="40"/>
      <c r="F1004" s="40"/>
      <c r="G1004" s="40"/>
      <c r="H1004" s="40"/>
      <c r="I1004" s="40"/>
      <c r="J1004" s="40"/>
      <c r="K1004" s="40"/>
      <c r="L1004" s="40"/>
      <c r="M1004" s="40"/>
      <c r="N1004" s="40"/>
      <c r="O1004" s="40"/>
      <c r="P1004" s="40"/>
      <c r="Q1004" s="40"/>
      <c r="R1004" s="40"/>
      <c r="S1004" s="40"/>
      <c r="T1004" s="40"/>
      <c r="U1004" s="40"/>
      <c r="V1004" s="40"/>
      <c r="W1004" s="40"/>
      <c r="X1004" s="40"/>
      <c r="Y1004" s="40"/>
      <c r="Z1004" s="40"/>
    </row>
  </sheetData>
  <mergeCells count="2">
    <mergeCell ref="B6:C6"/>
    <mergeCell ref="B26:G26"/>
  </mergeCells>
  <pageMargins left="0.7" right="0.7" top="0.75" bottom="0.75" header="0" footer="0"/>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0F243E"/>
  </sheetPr>
  <dimension ref="A5:Z1004"/>
  <sheetViews>
    <sheetView showGridLines="0" workbookViewId="0">
      <selection activeCell="D7" sqref="D7"/>
    </sheetView>
  </sheetViews>
  <sheetFormatPr defaultColWidth="14.42578125" defaultRowHeight="15" customHeight="1"/>
  <cols>
    <col min="1" max="1" width="2.7109375" customWidth="1"/>
    <col min="2" max="2" width="24.5703125" customWidth="1"/>
    <col min="3" max="3" width="30.7109375" customWidth="1"/>
    <col min="4" max="26" width="9.140625" customWidth="1"/>
  </cols>
  <sheetData>
    <row r="5" spans="1:26" ht="12.75"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spans="1:26" ht="12.75" customHeight="1">
      <c r="A6" s="40"/>
      <c r="B6" s="812" t="s">
        <v>162</v>
      </c>
      <c r="C6" s="629"/>
      <c r="D6" s="40"/>
      <c r="E6" s="40"/>
      <c r="F6" s="40"/>
      <c r="G6" s="40"/>
      <c r="H6" s="40"/>
      <c r="I6" s="40"/>
      <c r="J6" s="40"/>
      <c r="K6" s="40"/>
      <c r="L6" s="40"/>
      <c r="M6" s="40"/>
      <c r="N6" s="40"/>
      <c r="O6" s="40"/>
      <c r="P6" s="40"/>
      <c r="Q6" s="40"/>
      <c r="R6" s="40"/>
      <c r="S6" s="40"/>
      <c r="T6" s="40"/>
      <c r="U6" s="40"/>
      <c r="V6" s="40"/>
      <c r="W6" s="40"/>
      <c r="X6" s="40"/>
      <c r="Y6" s="40"/>
      <c r="Z6" s="40"/>
    </row>
    <row r="7" spans="1:26" ht="12.75" customHeight="1">
      <c r="A7" s="40"/>
      <c r="B7" s="91" t="s">
        <v>23</v>
      </c>
      <c r="C7" s="92" t="s">
        <v>624</v>
      </c>
      <c r="D7" s="40"/>
      <c r="E7" s="40"/>
      <c r="F7" s="40"/>
      <c r="G7" s="40"/>
      <c r="H7" s="40"/>
      <c r="I7" s="40"/>
      <c r="J7" s="40"/>
      <c r="K7" s="40"/>
      <c r="L7" s="40"/>
      <c r="M7" s="40"/>
      <c r="N7" s="40"/>
      <c r="O7" s="40"/>
      <c r="P7" s="40"/>
      <c r="Q7" s="40"/>
      <c r="R7" s="40"/>
      <c r="S7" s="40"/>
      <c r="T7" s="40"/>
      <c r="U7" s="40"/>
      <c r="V7" s="40"/>
      <c r="W7" s="40"/>
      <c r="X7" s="40"/>
      <c r="Y7" s="40"/>
      <c r="Z7" s="40"/>
    </row>
    <row r="8" spans="1:26" ht="12.75" customHeight="1">
      <c r="A8" s="40"/>
      <c r="B8" s="62" t="s">
        <v>184</v>
      </c>
      <c r="C8" s="93"/>
      <c r="D8" s="40"/>
      <c r="E8" s="40"/>
      <c r="F8" s="40"/>
      <c r="G8" s="40"/>
      <c r="H8" s="40"/>
      <c r="I8" s="40"/>
      <c r="J8" s="40"/>
      <c r="K8" s="40"/>
      <c r="L8" s="40"/>
      <c r="M8" s="40"/>
      <c r="N8" s="40"/>
      <c r="O8" s="40"/>
      <c r="P8" s="40"/>
      <c r="Q8" s="40"/>
      <c r="R8" s="40"/>
      <c r="S8" s="40"/>
      <c r="T8" s="40"/>
      <c r="U8" s="40"/>
      <c r="V8" s="40"/>
      <c r="W8" s="40"/>
      <c r="X8" s="40"/>
      <c r="Y8" s="40"/>
      <c r="Z8" s="40"/>
    </row>
    <row r="9" spans="1:26" ht="12.75" customHeight="1">
      <c r="A9" s="40"/>
      <c r="B9" s="62" t="s">
        <v>59</v>
      </c>
      <c r="C9" s="94"/>
      <c r="D9" s="40"/>
      <c r="E9" s="40"/>
      <c r="F9" s="40"/>
      <c r="G9" s="40"/>
      <c r="H9" s="40"/>
      <c r="I9" s="40"/>
      <c r="J9" s="40"/>
      <c r="K9" s="40"/>
      <c r="L9" s="40"/>
      <c r="M9" s="40"/>
      <c r="N9" s="40"/>
      <c r="O9" s="40"/>
      <c r="P9" s="40"/>
      <c r="Q9" s="40"/>
      <c r="R9" s="40"/>
      <c r="S9" s="40"/>
      <c r="T9" s="40"/>
      <c r="U9" s="40"/>
      <c r="V9" s="40"/>
      <c r="W9" s="40"/>
      <c r="X9" s="40"/>
      <c r="Y9" s="40"/>
      <c r="Z9" s="40"/>
    </row>
    <row r="10" spans="1:26" ht="12.75" customHeight="1">
      <c r="A10" s="40"/>
      <c r="B10" s="62" t="s">
        <v>185</v>
      </c>
      <c r="C10" s="95"/>
      <c r="D10" s="40"/>
      <c r="E10" s="40"/>
      <c r="F10" s="40"/>
      <c r="G10" s="40"/>
      <c r="H10" s="40"/>
      <c r="I10" s="40"/>
      <c r="J10" s="40"/>
      <c r="K10" s="40"/>
      <c r="L10" s="40"/>
      <c r="M10" s="40"/>
      <c r="N10" s="40"/>
      <c r="O10" s="40"/>
      <c r="P10" s="40"/>
      <c r="Q10" s="40"/>
      <c r="R10" s="40"/>
      <c r="S10" s="40"/>
      <c r="T10" s="40"/>
      <c r="U10" s="40"/>
      <c r="V10" s="40"/>
      <c r="W10" s="40"/>
      <c r="X10" s="40"/>
      <c r="Y10" s="40"/>
      <c r="Z10" s="40"/>
    </row>
    <row r="11" spans="1:26" ht="12.75" customHeight="1">
      <c r="A11" s="40"/>
      <c r="B11" s="68" t="s">
        <v>8</v>
      </c>
      <c r="C11" s="96"/>
      <c r="D11" s="40"/>
      <c r="E11" s="40"/>
      <c r="F11" s="40"/>
      <c r="G11" s="40"/>
      <c r="H11" s="40"/>
      <c r="I11" s="40"/>
      <c r="J11" s="40"/>
      <c r="K11" s="40"/>
      <c r="L11" s="40"/>
      <c r="M11" s="40"/>
      <c r="N11" s="40"/>
      <c r="O11" s="40"/>
      <c r="P11" s="40"/>
      <c r="Q11" s="40"/>
      <c r="R11" s="40"/>
      <c r="S11" s="40"/>
      <c r="T11" s="40"/>
      <c r="U11" s="40"/>
      <c r="V11" s="40"/>
      <c r="W11" s="40"/>
      <c r="X11" s="40"/>
      <c r="Y11" s="40"/>
      <c r="Z11" s="40"/>
    </row>
    <row r="12" spans="1:26" ht="12.75" customHeight="1">
      <c r="A12" s="40"/>
      <c r="B12" s="40"/>
      <c r="C12" s="40"/>
      <c r="D12" s="40"/>
      <c r="E12" s="40"/>
      <c r="F12" s="40"/>
      <c r="G12" s="40"/>
      <c r="H12" s="40"/>
      <c r="I12" s="40"/>
      <c r="J12" s="40"/>
      <c r="K12" s="40"/>
      <c r="L12" s="40"/>
      <c r="M12" s="40"/>
      <c r="N12" s="40"/>
      <c r="O12" s="40"/>
      <c r="P12" s="40"/>
      <c r="Q12" s="40"/>
      <c r="R12" s="40"/>
      <c r="S12" s="40"/>
      <c r="T12" s="40"/>
      <c r="U12" s="40"/>
      <c r="V12" s="40"/>
      <c r="W12" s="40"/>
      <c r="X12" s="40"/>
      <c r="Y12" s="40"/>
      <c r="Z12" s="40"/>
    </row>
    <row r="13" spans="1:26" ht="12.75" customHeight="1">
      <c r="A13" s="40"/>
      <c r="B13" s="40"/>
      <c r="C13" s="40"/>
      <c r="D13" s="40"/>
      <c r="E13" s="40"/>
      <c r="F13" s="40"/>
      <c r="G13" s="40"/>
      <c r="H13" s="40"/>
      <c r="I13" s="40"/>
      <c r="J13" s="40"/>
      <c r="K13" s="40"/>
      <c r="L13" s="40"/>
      <c r="M13" s="40"/>
      <c r="N13" s="40"/>
      <c r="O13" s="40"/>
      <c r="P13" s="40"/>
      <c r="Q13" s="40"/>
      <c r="R13" s="40"/>
      <c r="S13" s="40"/>
      <c r="T13" s="40"/>
      <c r="U13" s="40"/>
      <c r="V13" s="40"/>
      <c r="W13" s="40"/>
      <c r="X13" s="40"/>
      <c r="Y13" s="40"/>
      <c r="Z13" s="40"/>
    </row>
    <row r="14" spans="1:26" ht="12.75" customHeight="1">
      <c r="A14" s="40"/>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spans="1:26" ht="12.75" customHeight="1">
      <c r="A15" s="40"/>
      <c r="B15" s="40"/>
      <c r="C15" s="40"/>
      <c r="D15" s="40"/>
      <c r="E15" s="40"/>
      <c r="F15" s="40"/>
      <c r="G15" s="40"/>
      <c r="H15" s="40"/>
      <c r="I15" s="40"/>
      <c r="J15" s="40"/>
      <c r="K15" s="40"/>
      <c r="L15" s="40"/>
      <c r="M15" s="40"/>
      <c r="N15" s="40"/>
      <c r="O15" s="40"/>
      <c r="P15" s="40"/>
      <c r="Q15" s="40"/>
      <c r="R15" s="40"/>
      <c r="S15" s="40"/>
      <c r="T15" s="40"/>
      <c r="U15" s="40"/>
      <c r="V15" s="40"/>
      <c r="W15" s="40"/>
      <c r="X15" s="40"/>
      <c r="Y15" s="40"/>
      <c r="Z15" s="40"/>
    </row>
    <row r="16" spans="1:26" ht="12.75" customHeight="1">
      <c r="A16" s="40"/>
      <c r="B16" s="40"/>
      <c r="C16" s="40"/>
      <c r="D16" s="40"/>
      <c r="E16" s="40"/>
      <c r="F16" s="40"/>
      <c r="G16" s="40"/>
      <c r="H16" s="40"/>
      <c r="I16" s="40"/>
      <c r="J16" s="40"/>
      <c r="K16" s="40"/>
      <c r="L16" s="40"/>
      <c r="M16" s="40"/>
      <c r="N16" s="40"/>
      <c r="O16" s="40"/>
      <c r="P16" s="40"/>
      <c r="Q16" s="40"/>
      <c r="R16" s="40"/>
      <c r="S16" s="40"/>
      <c r="T16" s="40"/>
      <c r="U16" s="40"/>
      <c r="V16" s="40"/>
      <c r="W16" s="40"/>
      <c r="X16" s="40"/>
      <c r="Y16" s="40"/>
      <c r="Z16" s="40"/>
    </row>
    <row r="17" spans="1:26" ht="12.75" customHeight="1">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row>
    <row r="18" spans="1:26" ht="12.75" customHeight="1">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row>
    <row r="19" spans="1:26" ht="12.75" customHeight="1">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row>
    <row r="20" spans="1:26" ht="12.75" customHeight="1">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row>
    <row r="21" spans="1:26" ht="12.75" customHeight="1">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ht="12.75" customHeight="1">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row>
    <row r="23" spans="1:26" ht="12.75" customHeight="1">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row>
    <row r="24" spans="1:26" ht="12.75" customHeight="1">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row>
    <row r="25" spans="1:26" ht="12.75" customHeight="1">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row>
    <row r="26" spans="1:26" ht="12.75" customHeight="1">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row>
    <row r="27" spans="1:26" ht="12.75" customHeight="1">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row>
    <row r="28" spans="1:26" ht="12.75" customHeight="1">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ht="12.75"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spans="1:26" ht="12.75" customHeight="1">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row>
    <row r="31" spans="1:26" ht="12.75" customHeight="1">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ht="12.75" customHeight="1">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ht="12.75" customHeight="1">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ht="12.75" customHeight="1">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ht="12.75" customHeight="1">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ht="12.75" customHeight="1">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ht="12.75"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ht="12.75" customHeight="1">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ht="12.75" customHeight="1">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ht="12.75" customHeight="1">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ht="12.75" customHeight="1">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ht="12.75" customHeight="1">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ht="12.75" customHeight="1">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ht="12.7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ht="12.7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ht="12.7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ht="12.7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ht="12.7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ht="12.7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ht="12.7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ht="12.7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ht="12.7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ht="12.7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ht="12.7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ht="12.7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ht="12.7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ht="12.7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spans="1:26"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spans="1:26"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spans="1:2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spans="1:26"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spans="1:26"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spans="1:26"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spans="1:26"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spans="1:26"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spans="1:26"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spans="1:26"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spans="1:26"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spans="1:26"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spans="1:2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spans="1:26"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spans="1:26"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spans="1:26"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spans="1:26"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row r="1001" spans="1:26" ht="12.75" customHeight="1">
      <c r="A1001" s="40"/>
      <c r="B1001" s="40"/>
      <c r="C1001" s="40"/>
      <c r="D1001" s="40"/>
      <c r="E1001" s="40"/>
      <c r="F1001" s="40"/>
      <c r="G1001" s="40"/>
      <c r="H1001" s="40"/>
      <c r="I1001" s="40"/>
      <c r="J1001" s="40"/>
      <c r="K1001" s="40"/>
      <c r="L1001" s="40"/>
      <c r="M1001" s="40"/>
      <c r="N1001" s="40"/>
      <c r="O1001" s="40"/>
      <c r="P1001" s="40"/>
      <c r="Q1001" s="40"/>
      <c r="R1001" s="40"/>
      <c r="S1001" s="40"/>
      <c r="T1001" s="40"/>
      <c r="U1001" s="40"/>
      <c r="V1001" s="40"/>
      <c r="W1001" s="40"/>
      <c r="X1001" s="40"/>
      <c r="Y1001" s="40"/>
      <c r="Z1001" s="40"/>
    </row>
    <row r="1002" spans="1:26" ht="12.75" customHeight="1">
      <c r="A1002" s="40"/>
      <c r="B1002" s="40"/>
      <c r="C1002" s="40"/>
      <c r="D1002" s="40"/>
      <c r="E1002" s="40"/>
      <c r="F1002" s="40"/>
      <c r="G1002" s="40"/>
      <c r="H1002" s="40"/>
      <c r="I1002" s="40"/>
      <c r="J1002" s="40"/>
      <c r="K1002" s="40"/>
      <c r="L1002" s="40"/>
      <c r="M1002" s="40"/>
      <c r="N1002" s="40"/>
      <c r="O1002" s="40"/>
      <c r="P1002" s="40"/>
      <c r="Q1002" s="40"/>
      <c r="R1002" s="40"/>
      <c r="S1002" s="40"/>
      <c r="T1002" s="40"/>
      <c r="U1002" s="40"/>
      <c r="V1002" s="40"/>
      <c r="W1002" s="40"/>
      <c r="X1002" s="40"/>
      <c r="Y1002" s="40"/>
      <c r="Z1002" s="40"/>
    </row>
    <row r="1003" spans="1:26" ht="12.75" customHeight="1">
      <c r="A1003" s="40"/>
      <c r="B1003" s="40"/>
      <c r="C1003" s="40"/>
      <c r="D1003" s="40"/>
      <c r="E1003" s="40"/>
      <c r="F1003" s="40"/>
      <c r="G1003" s="40"/>
      <c r="H1003" s="40"/>
      <c r="I1003" s="40"/>
      <c r="J1003" s="40"/>
      <c r="K1003" s="40"/>
      <c r="L1003" s="40"/>
      <c r="M1003" s="40"/>
      <c r="N1003" s="40"/>
      <c r="O1003" s="40"/>
      <c r="P1003" s="40"/>
      <c r="Q1003" s="40"/>
      <c r="R1003" s="40"/>
      <c r="S1003" s="40"/>
      <c r="T1003" s="40"/>
      <c r="U1003" s="40"/>
      <c r="V1003" s="40"/>
      <c r="W1003" s="40"/>
      <c r="X1003" s="40"/>
      <c r="Y1003" s="40"/>
      <c r="Z1003" s="40"/>
    </row>
    <row r="1004" spans="1:26" ht="12.75" customHeight="1">
      <c r="A1004" s="40"/>
      <c r="B1004" s="40"/>
      <c r="C1004" s="40"/>
      <c r="D1004" s="40"/>
      <c r="E1004" s="40"/>
      <c r="F1004" s="40"/>
      <c r="G1004" s="40"/>
      <c r="H1004" s="40"/>
      <c r="I1004" s="40"/>
      <c r="J1004" s="40"/>
      <c r="K1004" s="40"/>
      <c r="L1004" s="40"/>
      <c r="M1004" s="40"/>
      <c r="N1004" s="40"/>
      <c r="O1004" s="40"/>
      <c r="P1004" s="40"/>
      <c r="Q1004" s="40"/>
      <c r="R1004" s="40"/>
      <c r="S1004" s="40"/>
      <c r="T1004" s="40"/>
      <c r="U1004" s="40"/>
      <c r="V1004" s="40"/>
      <c r="W1004" s="40"/>
      <c r="X1004" s="40"/>
      <c r="Y1004" s="40"/>
      <c r="Z1004" s="40"/>
    </row>
  </sheetData>
  <mergeCells count="1">
    <mergeCell ref="B6:C6"/>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tabColor rgb="FF0F243E"/>
  </sheetPr>
  <dimension ref="A5:I1004"/>
  <sheetViews>
    <sheetView showGridLines="0" workbookViewId="0">
      <selection activeCell="D26" sqref="D26"/>
    </sheetView>
  </sheetViews>
  <sheetFormatPr defaultColWidth="14.42578125" defaultRowHeight="15" customHeight="1"/>
  <cols>
    <col min="1" max="1" width="4.42578125" customWidth="1"/>
    <col min="2" max="2" width="42.7109375" customWidth="1"/>
    <col min="3" max="3" width="39" customWidth="1"/>
    <col min="4" max="4" width="37.140625" customWidth="1"/>
    <col min="5" max="5" width="15.140625" customWidth="1"/>
    <col min="6" max="6" width="11.85546875" customWidth="1"/>
    <col min="7" max="26" width="8.7109375" customWidth="1"/>
  </cols>
  <sheetData>
    <row r="5" spans="2:9">
      <c r="D5" s="79"/>
    </row>
    <row r="6" spans="2:9" ht="15.75">
      <c r="B6" s="815" t="s">
        <v>232</v>
      </c>
      <c r="C6" s="816"/>
      <c r="D6" s="817"/>
    </row>
    <row r="7" spans="2:9">
      <c r="B7" s="122" t="s">
        <v>233</v>
      </c>
      <c r="C7" s="818"/>
      <c r="D7" s="690"/>
    </row>
    <row r="8" spans="2:9">
      <c r="B8" s="122" t="s">
        <v>234</v>
      </c>
      <c r="C8" s="813"/>
      <c r="D8" s="660"/>
    </row>
    <row r="9" spans="2:9" ht="35.25" customHeight="1">
      <c r="B9" s="122" t="s">
        <v>235</v>
      </c>
      <c r="C9" s="819"/>
      <c r="D9" s="660"/>
      <c r="I9" s="190"/>
    </row>
    <row r="10" spans="2:9">
      <c r="B10" s="122" t="s">
        <v>236</v>
      </c>
      <c r="C10" s="813"/>
      <c r="D10" s="660"/>
    </row>
    <row r="11" spans="2:9">
      <c r="B11" s="122" t="s">
        <v>237</v>
      </c>
      <c r="C11" s="813"/>
      <c r="D11" s="660"/>
    </row>
    <row r="12" spans="2:9">
      <c r="B12" s="122" t="s">
        <v>238</v>
      </c>
      <c r="C12" s="813"/>
      <c r="D12" s="660"/>
    </row>
    <row r="13" spans="2:9">
      <c r="B13" s="122" t="s">
        <v>239</v>
      </c>
      <c r="C13" s="813"/>
      <c r="D13" s="660"/>
    </row>
    <row r="14" spans="2:9">
      <c r="B14" s="122" t="s">
        <v>240</v>
      </c>
      <c r="C14" s="813"/>
      <c r="D14" s="660"/>
    </row>
    <row r="15" spans="2:9">
      <c r="B15" s="122" t="s">
        <v>241</v>
      </c>
      <c r="C15" s="813"/>
      <c r="D15" s="660"/>
    </row>
    <row r="16" spans="2:9">
      <c r="B16" s="123" t="s">
        <v>242</v>
      </c>
      <c r="C16" s="814"/>
      <c r="D16" s="760"/>
    </row>
    <row r="17" spans="1:6">
      <c r="D17" s="79"/>
    </row>
    <row r="18" spans="1:6" ht="15.75">
      <c r="A18" s="124"/>
      <c r="B18" s="806" t="s">
        <v>243</v>
      </c>
      <c r="C18" s="807"/>
      <c r="D18" s="807"/>
      <c r="E18" s="807"/>
      <c r="F18" s="776"/>
    </row>
    <row r="19" spans="1:6">
      <c r="A19" s="62" t="s">
        <v>244</v>
      </c>
      <c r="B19" s="62" t="s">
        <v>245</v>
      </c>
      <c r="C19" s="62" t="s">
        <v>246</v>
      </c>
      <c r="D19" s="125" t="s">
        <v>247</v>
      </c>
      <c r="E19" s="62" t="s">
        <v>248</v>
      </c>
      <c r="F19" s="62" t="s">
        <v>249</v>
      </c>
    </row>
    <row r="20" spans="1:6">
      <c r="A20" s="342"/>
      <c r="B20" s="342"/>
      <c r="C20" s="342"/>
      <c r="D20" s="371"/>
      <c r="E20" s="342"/>
      <c r="F20" s="342"/>
    </row>
    <row r="21" spans="1:6">
      <c r="A21" s="63"/>
      <c r="B21" s="63"/>
      <c r="C21" s="63"/>
      <c r="D21" s="73"/>
      <c r="E21" s="63"/>
      <c r="F21" s="63"/>
    </row>
    <row r="22" spans="1:6">
      <c r="A22" s="63"/>
      <c r="B22" s="63"/>
      <c r="C22" s="63"/>
      <c r="D22" s="73"/>
      <c r="E22" s="63"/>
      <c r="F22" s="63"/>
    </row>
    <row r="23" spans="1:6">
      <c r="A23" s="63"/>
      <c r="B23" s="63"/>
      <c r="C23" s="63"/>
      <c r="D23" s="73"/>
      <c r="E23" s="63"/>
      <c r="F23" s="63"/>
    </row>
    <row r="24" spans="1:6">
      <c r="A24" s="63"/>
      <c r="B24" s="63"/>
      <c r="C24" s="63"/>
      <c r="D24" s="73"/>
      <c r="E24" s="63"/>
      <c r="F24" s="63"/>
    </row>
    <row r="25" spans="1:6" ht="15.75" customHeight="1">
      <c r="A25" s="63"/>
      <c r="B25" s="63"/>
      <c r="C25" s="63"/>
      <c r="D25" s="73"/>
      <c r="E25" s="63"/>
      <c r="F25" s="63"/>
    </row>
    <row r="26" spans="1:6" ht="15.75" customHeight="1">
      <c r="D26" s="79"/>
    </row>
    <row r="27" spans="1:6" ht="15.75" customHeight="1">
      <c r="D27" s="79"/>
    </row>
    <row r="28" spans="1:6" ht="15.75" customHeight="1">
      <c r="D28" s="79"/>
    </row>
    <row r="29" spans="1:6" ht="15.75" customHeight="1">
      <c r="D29" s="79"/>
    </row>
    <row r="30" spans="1:6" ht="15.75" customHeight="1">
      <c r="D30" s="79"/>
    </row>
    <row r="31" spans="1:6" ht="15.75" customHeight="1">
      <c r="D31" s="79"/>
    </row>
    <row r="32" spans="1:6" ht="15.75" customHeight="1">
      <c r="D32" s="79"/>
    </row>
    <row r="33" spans="4:4" ht="15.75" customHeight="1">
      <c r="D33" s="79"/>
    </row>
    <row r="34" spans="4:4" ht="15.75" customHeight="1">
      <c r="D34" s="79"/>
    </row>
    <row r="35" spans="4:4" ht="15.75" customHeight="1">
      <c r="D35" s="79"/>
    </row>
    <row r="36" spans="4:4" ht="15.75" customHeight="1">
      <c r="D36" s="79"/>
    </row>
    <row r="37" spans="4:4" ht="15.75" customHeight="1">
      <c r="D37" s="79"/>
    </row>
    <row r="38" spans="4:4" ht="15.75" customHeight="1">
      <c r="D38" s="79"/>
    </row>
    <row r="39" spans="4:4" ht="15.75" customHeight="1">
      <c r="D39" s="79"/>
    </row>
    <row r="40" spans="4:4" ht="15.75" customHeight="1">
      <c r="D40" s="79"/>
    </row>
    <row r="41" spans="4:4" ht="15.75" customHeight="1">
      <c r="D41" s="79"/>
    </row>
    <row r="42" spans="4:4" ht="15.75" customHeight="1">
      <c r="D42" s="79"/>
    </row>
    <row r="43" spans="4:4" ht="15.75" customHeight="1">
      <c r="D43" s="79"/>
    </row>
    <row r="44" spans="4:4" ht="15.75" customHeight="1">
      <c r="D44" s="79"/>
    </row>
    <row r="45" spans="4:4" ht="15.75" customHeight="1">
      <c r="D45" s="79"/>
    </row>
    <row r="46" spans="4:4" ht="15.75" customHeight="1">
      <c r="D46" s="79"/>
    </row>
    <row r="47" spans="4:4" ht="15.75" customHeight="1">
      <c r="D47" s="79"/>
    </row>
    <row r="48" spans="4:4" ht="15.75" customHeight="1">
      <c r="D48" s="79"/>
    </row>
    <row r="49" spans="4:4" ht="15.75" customHeight="1">
      <c r="D49" s="79"/>
    </row>
    <row r="50" spans="4:4" ht="15.75" customHeight="1">
      <c r="D50" s="79"/>
    </row>
    <row r="51" spans="4:4" ht="15.75" customHeight="1">
      <c r="D51" s="79"/>
    </row>
    <row r="52" spans="4:4" ht="15.75" customHeight="1">
      <c r="D52" s="79"/>
    </row>
    <row r="53" spans="4:4" ht="15.75" customHeight="1">
      <c r="D53" s="79"/>
    </row>
    <row r="54" spans="4:4" ht="15.75" customHeight="1">
      <c r="D54" s="79"/>
    </row>
    <row r="55" spans="4:4" ht="15.75" customHeight="1">
      <c r="D55" s="79"/>
    </row>
    <row r="56" spans="4:4" ht="15.75" customHeight="1">
      <c r="D56" s="79"/>
    </row>
    <row r="57" spans="4:4" ht="15.75" customHeight="1">
      <c r="D57" s="79"/>
    </row>
    <row r="58" spans="4:4" ht="15.75" customHeight="1">
      <c r="D58" s="79"/>
    </row>
    <row r="59" spans="4:4" ht="15.75" customHeight="1">
      <c r="D59" s="79"/>
    </row>
    <row r="60" spans="4:4" ht="15.75" customHeight="1">
      <c r="D60" s="79"/>
    </row>
    <row r="61" spans="4:4" ht="15.75" customHeight="1">
      <c r="D61" s="79"/>
    </row>
    <row r="62" spans="4:4" ht="15.75" customHeight="1">
      <c r="D62" s="79"/>
    </row>
    <row r="63" spans="4:4" ht="15.75" customHeight="1">
      <c r="D63" s="79"/>
    </row>
    <row r="64" spans="4:4" ht="15.75" customHeight="1">
      <c r="D64" s="79"/>
    </row>
    <row r="65" spans="4:4" ht="15.75" customHeight="1">
      <c r="D65" s="79"/>
    </row>
    <row r="66" spans="4:4" ht="15.75" customHeight="1">
      <c r="D66" s="79"/>
    </row>
    <row r="67" spans="4:4" ht="15.75" customHeight="1">
      <c r="D67" s="79"/>
    </row>
    <row r="68" spans="4:4" ht="15.75" customHeight="1">
      <c r="D68" s="79"/>
    </row>
    <row r="69" spans="4:4" ht="15.75" customHeight="1">
      <c r="D69" s="79"/>
    </row>
    <row r="70" spans="4:4" ht="15.75" customHeight="1">
      <c r="D70" s="79"/>
    </row>
    <row r="71" spans="4:4" ht="15.75" customHeight="1">
      <c r="D71" s="79"/>
    </row>
    <row r="72" spans="4:4" ht="15.75" customHeight="1">
      <c r="D72" s="79"/>
    </row>
    <row r="73" spans="4:4" ht="15.75" customHeight="1">
      <c r="D73" s="79"/>
    </row>
    <row r="74" spans="4:4" ht="15.75" customHeight="1">
      <c r="D74" s="79"/>
    </row>
    <row r="75" spans="4:4" ht="15.75" customHeight="1">
      <c r="D75" s="79"/>
    </row>
    <row r="76" spans="4:4" ht="15.75" customHeight="1">
      <c r="D76" s="79"/>
    </row>
    <row r="77" spans="4:4" ht="15.75" customHeight="1">
      <c r="D77" s="79"/>
    </row>
    <row r="78" spans="4:4" ht="15.75" customHeight="1">
      <c r="D78" s="79"/>
    </row>
    <row r="79" spans="4:4" ht="15.75" customHeight="1">
      <c r="D79" s="79"/>
    </row>
    <row r="80" spans="4:4" ht="15.75" customHeight="1">
      <c r="D80" s="79"/>
    </row>
    <row r="81" spans="4:4" ht="15.75" customHeight="1">
      <c r="D81" s="79"/>
    </row>
    <row r="82" spans="4:4" ht="15.75" customHeight="1">
      <c r="D82" s="79"/>
    </row>
    <row r="83" spans="4:4" ht="15.75" customHeight="1">
      <c r="D83" s="79"/>
    </row>
    <row r="84" spans="4:4" ht="15.75" customHeight="1">
      <c r="D84" s="79"/>
    </row>
    <row r="85" spans="4:4" ht="15.75" customHeight="1">
      <c r="D85" s="79"/>
    </row>
    <row r="86" spans="4:4" ht="15.75" customHeight="1">
      <c r="D86" s="79"/>
    </row>
    <row r="87" spans="4:4" ht="15.75" customHeight="1">
      <c r="D87" s="79"/>
    </row>
    <row r="88" spans="4:4" ht="15.75" customHeight="1">
      <c r="D88" s="79"/>
    </row>
    <row r="89" spans="4:4" ht="15.75" customHeight="1">
      <c r="D89" s="79"/>
    </row>
    <row r="90" spans="4:4" ht="15.75" customHeight="1">
      <c r="D90" s="79"/>
    </row>
    <row r="91" spans="4:4" ht="15.75" customHeight="1">
      <c r="D91" s="79"/>
    </row>
    <row r="92" spans="4:4" ht="15.75" customHeight="1">
      <c r="D92" s="79"/>
    </row>
    <row r="93" spans="4:4" ht="15.75" customHeight="1">
      <c r="D93" s="79"/>
    </row>
    <row r="94" spans="4:4" ht="15.75" customHeight="1">
      <c r="D94" s="79"/>
    </row>
    <row r="95" spans="4:4" ht="15.75" customHeight="1">
      <c r="D95" s="79"/>
    </row>
    <row r="96" spans="4:4" ht="15.75" customHeight="1">
      <c r="D96" s="79"/>
    </row>
    <row r="97" spans="4:4" ht="15.75" customHeight="1">
      <c r="D97" s="79"/>
    </row>
    <row r="98" spans="4:4" ht="15.75" customHeight="1">
      <c r="D98" s="79"/>
    </row>
    <row r="99" spans="4:4" ht="15.75" customHeight="1">
      <c r="D99" s="79"/>
    </row>
    <row r="100" spans="4:4" ht="15.75" customHeight="1">
      <c r="D100" s="79"/>
    </row>
    <row r="101" spans="4:4" ht="15.75" customHeight="1">
      <c r="D101" s="79"/>
    </row>
    <row r="102" spans="4:4" ht="15.75" customHeight="1">
      <c r="D102" s="79"/>
    </row>
    <row r="103" spans="4:4" ht="15.75" customHeight="1">
      <c r="D103" s="79"/>
    </row>
    <row r="104" spans="4:4" ht="15.75" customHeight="1">
      <c r="D104" s="79"/>
    </row>
    <row r="105" spans="4:4" ht="15.75" customHeight="1">
      <c r="D105" s="79"/>
    </row>
    <row r="106" spans="4:4" ht="15.75" customHeight="1">
      <c r="D106" s="79"/>
    </row>
    <row r="107" spans="4:4" ht="15.75" customHeight="1">
      <c r="D107" s="79"/>
    </row>
    <row r="108" spans="4:4" ht="15.75" customHeight="1">
      <c r="D108" s="79"/>
    </row>
    <row r="109" spans="4:4" ht="15.75" customHeight="1">
      <c r="D109" s="79"/>
    </row>
    <row r="110" spans="4:4" ht="15.75" customHeight="1">
      <c r="D110" s="79"/>
    </row>
    <row r="111" spans="4:4" ht="15.75" customHeight="1">
      <c r="D111" s="79"/>
    </row>
    <row r="112" spans="4:4" ht="15.75" customHeight="1">
      <c r="D112" s="79"/>
    </row>
    <row r="113" spans="4:4" ht="15.75" customHeight="1">
      <c r="D113" s="79"/>
    </row>
    <row r="114" spans="4:4" ht="15.75" customHeight="1">
      <c r="D114" s="79"/>
    </row>
    <row r="115" spans="4:4" ht="15.75" customHeight="1">
      <c r="D115" s="79"/>
    </row>
    <row r="116" spans="4:4" ht="15.75" customHeight="1">
      <c r="D116" s="79"/>
    </row>
    <row r="117" spans="4:4" ht="15.75" customHeight="1">
      <c r="D117" s="79"/>
    </row>
    <row r="118" spans="4:4" ht="15.75" customHeight="1">
      <c r="D118" s="79"/>
    </row>
    <row r="119" spans="4:4" ht="15.75" customHeight="1">
      <c r="D119" s="79"/>
    </row>
    <row r="120" spans="4:4" ht="15.75" customHeight="1">
      <c r="D120" s="79"/>
    </row>
    <row r="121" spans="4:4" ht="15.75" customHeight="1">
      <c r="D121" s="79"/>
    </row>
    <row r="122" spans="4:4" ht="15.75" customHeight="1">
      <c r="D122" s="79"/>
    </row>
    <row r="123" spans="4:4" ht="15.75" customHeight="1">
      <c r="D123" s="79"/>
    </row>
    <row r="124" spans="4:4" ht="15.75" customHeight="1">
      <c r="D124" s="79"/>
    </row>
    <row r="125" spans="4:4" ht="15.75" customHeight="1">
      <c r="D125" s="79"/>
    </row>
    <row r="126" spans="4:4" ht="15.75" customHeight="1">
      <c r="D126" s="79"/>
    </row>
    <row r="127" spans="4:4" ht="15.75" customHeight="1">
      <c r="D127" s="79"/>
    </row>
    <row r="128" spans="4:4" ht="15.75" customHeight="1">
      <c r="D128" s="79"/>
    </row>
    <row r="129" spans="4:4" ht="15.75" customHeight="1">
      <c r="D129" s="79"/>
    </row>
    <row r="130" spans="4:4" ht="15.75" customHeight="1">
      <c r="D130" s="79"/>
    </row>
    <row r="131" spans="4:4" ht="15.75" customHeight="1">
      <c r="D131" s="79"/>
    </row>
    <row r="132" spans="4:4" ht="15.75" customHeight="1">
      <c r="D132" s="79"/>
    </row>
    <row r="133" spans="4:4" ht="15.75" customHeight="1">
      <c r="D133" s="79"/>
    </row>
    <row r="134" spans="4:4" ht="15.75" customHeight="1">
      <c r="D134" s="79"/>
    </row>
    <row r="135" spans="4:4" ht="15.75" customHeight="1">
      <c r="D135" s="79"/>
    </row>
    <row r="136" spans="4:4" ht="15.75" customHeight="1">
      <c r="D136" s="79"/>
    </row>
    <row r="137" spans="4:4" ht="15.75" customHeight="1">
      <c r="D137" s="79"/>
    </row>
    <row r="138" spans="4:4" ht="15.75" customHeight="1">
      <c r="D138" s="79"/>
    </row>
    <row r="139" spans="4:4" ht="15.75" customHeight="1">
      <c r="D139" s="79"/>
    </row>
    <row r="140" spans="4:4" ht="15.75" customHeight="1">
      <c r="D140" s="79"/>
    </row>
    <row r="141" spans="4:4" ht="15.75" customHeight="1">
      <c r="D141" s="79"/>
    </row>
    <row r="142" spans="4:4" ht="15.75" customHeight="1">
      <c r="D142" s="79"/>
    </row>
    <row r="143" spans="4:4" ht="15.75" customHeight="1">
      <c r="D143" s="79"/>
    </row>
    <row r="144" spans="4:4" ht="15.75" customHeight="1">
      <c r="D144" s="79"/>
    </row>
    <row r="145" spans="4:4" ht="15.75" customHeight="1">
      <c r="D145" s="79"/>
    </row>
    <row r="146" spans="4:4" ht="15.75" customHeight="1">
      <c r="D146" s="79"/>
    </row>
    <row r="147" spans="4:4" ht="15.75" customHeight="1">
      <c r="D147" s="79"/>
    </row>
    <row r="148" spans="4:4" ht="15.75" customHeight="1">
      <c r="D148" s="79"/>
    </row>
    <row r="149" spans="4:4" ht="15.75" customHeight="1">
      <c r="D149" s="79"/>
    </row>
    <row r="150" spans="4:4" ht="15.75" customHeight="1">
      <c r="D150" s="79"/>
    </row>
    <row r="151" spans="4:4" ht="15.75" customHeight="1">
      <c r="D151" s="79"/>
    </row>
    <row r="152" spans="4:4" ht="15.75" customHeight="1">
      <c r="D152" s="79"/>
    </row>
    <row r="153" spans="4:4" ht="15.75" customHeight="1">
      <c r="D153" s="79"/>
    </row>
    <row r="154" spans="4:4" ht="15.75" customHeight="1">
      <c r="D154" s="79"/>
    </row>
    <row r="155" spans="4:4" ht="15.75" customHeight="1">
      <c r="D155" s="79"/>
    </row>
    <row r="156" spans="4:4" ht="15.75" customHeight="1">
      <c r="D156" s="79"/>
    </row>
    <row r="157" spans="4:4" ht="15.75" customHeight="1">
      <c r="D157" s="79"/>
    </row>
    <row r="158" spans="4:4" ht="15.75" customHeight="1">
      <c r="D158" s="79"/>
    </row>
    <row r="159" spans="4:4" ht="15.75" customHeight="1">
      <c r="D159" s="79"/>
    </row>
    <row r="160" spans="4:4" ht="15.75" customHeight="1">
      <c r="D160" s="79"/>
    </row>
    <row r="161" spans="4:4" ht="15.75" customHeight="1">
      <c r="D161" s="79"/>
    </row>
    <row r="162" spans="4:4" ht="15.75" customHeight="1">
      <c r="D162" s="79"/>
    </row>
    <row r="163" spans="4:4" ht="15.75" customHeight="1">
      <c r="D163" s="79"/>
    </row>
    <row r="164" spans="4:4" ht="15.75" customHeight="1">
      <c r="D164" s="79"/>
    </row>
    <row r="165" spans="4:4" ht="15.75" customHeight="1">
      <c r="D165" s="79"/>
    </row>
    <row r="166" spans="4:4" ht="15.75" customHeight="1">
      <c r="D166" s="79"/>
    </row>
    <row r="167" spans="4:4" ht="15.75" customHeight="1">
      <c r="D167" s="79"/>
    </row>
    <row r="168" spans="4:4" ht="15.75" customHeight="1">
      <c r="D168" s="79"/>
    </row>
    <row r="169" spans="4:4" ht="15.75" customHeight="1">
      <c r="D169" s="79"/>
    </row>
    <row r="170" spans="4:4" ht="15.75" customHeight="1">
      <c r="D170" s="79"/>
    </row>
    <row r="171" spans="4:4" ht="15.75" customHeight="1">
      <c r="D171" s="79"/>
    </row>
    <row r="172" spans="4:4" ht="15.75" customHeight="1">
      <c r="D172" s="79"/>
    </row>
    <row r="173" spans="4:4" ht="15.75" customHeight="1">
      <c r="D173" s="79"/>
    </row>
    <row r="174" spans="4:4" ht="15.75" customHeight="1">
      <c r="D174" s="79"/>
    </row>
    <row r="175" spans="4:4" ht="15.75" customHeight="1">
      <c r="D175" s="79"/>
    </row>
    <row r="176" spans="4:4" ht="15.75" customHeight="1">
      <c r="D176" s="79"/>
    </row>
    <row r="177" spans="4:4" ht="15.75" customHeight="1">
      <c r="D177" s="79"/>
    </row>
    <row r="178" spans="4:4" ht="15.75" customHeight="1">
      <c r="D178" s="79"/>
    </row>
    <row r="179" spans="4:4" ht="15.75" customHeight="1">
      <c r="D179" s="79"/>
    </row>
    <row r="180" spans="4:4" ht="15.75" customHeight="1">
      <c r="D180" s="79"/>
    </row>
    <row r="181" spans="4:4" ht="15.75" customHeight="1">
      <c r="D181" s="79"/>
    </row>
    <row r="182" spans="4:4" ht="15.75" customHeight="1">
      <c r="D182" s="79"/>
    </row>
    <row r="183" spans="4:4" ht="15.75" customHeight="1">
      <c r="D183" s="79"/>
    </row>
    <row r="184" spans="4:4" ht="15.75" customHeight="1">
      <c r="D184" s="79"/>
    </row>
    <row r="185" spans="4:4" ht="15.75" customHeight="1">
      <c r="D185" s="79"/>
    </row>
    <row r="186" spans="4:4" ht="15.75" customHeight="1">
      <c r="D186" s="79"/>
    </row>
    <row r="187" spans="4:4" ht="15.75" customHeight="1">
      <c r="D187" s="79"/>
    </row>
    <row r="188" spans="4:4" ht="15.75" customHeight="1">
      <c r="D188" s="79"/>
    </row>
    <row r="189" spans="4:4" ht="15.75" customHeight="1">
      <c r="D189" s="79"/>
    </row>
    <row r="190" spans="4:4" ht="15.75" customHeight="1">
      <c r="D190" s="79"/>
    </row>
    <row r="191" spans="4:4" ht="15.75" customHeight="1">
      <c r="D191" s="79"/>
    </row>
    <row r="192" spans="4:4" ht="15.75" customHeight="1">
      <c r="D192" s="79"/>
    </row>
    <row r="193" spans="4:4" ht="15.75" customHeight="1">
      <c r="D193" s="79"/>
    </row>
    <row r="194" spans="4:4" ht="15.75" customHeight="1">
      <c r="D194" s="79"/>
    </row>
    <row r="195" spans="4:4" ht="15.75" customHeight="1">
      <c r="D195" s="79"/>
    </row>
    <row r="196" spans="4:4" ht="15.75" customHeight="1">
      <c r="D196" s="79"/>
    </row>
    <row r="197" spans="4:4" ht="15.75" customHeight="1">
      <c r="D197" s="79"/>
    </row>
    <row r="198" spans="4:4" ht="15.75" customHeight="1">
      <c r="D198" s="79"/>
    </row>
    <row r="199" spans="4:4" ht="15.75" customHeight="1">
      <c r="D199" s="79"/>
    </row>
    <row r="200" spans="4:4" ht="15.75" customHeight="1">
      <c r="D200" s="79"/>
    </row>
    <row r="201" spans="4:4" ht="15.75" customHeight="1">
      <c r="D201" s="79"/>
    </row>
    <row r="202" spans="4:4" ht="15.75" customHeight="1">
      <c r="D202" s="79"/>
    </row>
    <row r="203" spans="4:4" ht="15.75" customHeight="1">
      <c r="D203" s="79"/>
    </row>
    <row r="204" spans="4:4" ht="15.75" customHeight="1">
      <c r="D204" s="79"/>
    </row>
    <row r="205" spans="4:4" ht="15.75" customHeight="1">
      <c r="D205" s="79"/>
    </row>
    <row r="206" spans="4:4" ht="15.75" customHeight="1">
      <c r="D206" s="79"/>
    </row>
    <row r="207" spans="4:4" ht="15.75" customHeight="1">
      <c r="D207" s="79"/>
    </row>
    <row r="208" spans="4:4" ht="15.75" customHeight="1">
      <c r="D208" s="79"/>
    </row>
    <row r="209" spans="4:4" ht="15.75" customHeight="1">
      <c r="D209" s="79"/>
    </row>
    <row r="210" spans="4:4" ht="15.75" customHeight="1">
      <c r="D210" s="79"/>
    </row>
    <row r="211" spans="4:4" ht="15.75" customHeight="1">
      <c r="D211" s="79"/>
    </row>
    <row r="212" spans="4:4" ht="15.75" customHeight="1">
      <c r="D212" s="79"/>
    </row>
    <row r="213" spans="4:4" ht="15.75" customHeight="1">
      <c r="D213" s="79"/>
    </row>
    <row r="214" spans="4:4" ht="15.75" customHeight="1">
      <c r="D214" s="79"/>
    </row>
    <row r="215" spans="4:4" ht="15.75" customHeight="1">
      <c r="D215" s="79"/>
    </row>
    <row r="216" spans="4:4" ht="15.75" customHeight="1">
      <c r="D216" s="79"/>
    </row>
    <row r="217" spans="4:4" ht="15.75" customHeight="1">
      <c r="D217" s="79"/>
    </row>
    <row r="218" spans="4:4" ht="15.75" customHeight="1">
      <c r="D218" s="79"/>
    </row>
    <row r="219" spans="4:4" ht="15.75" customHeight="1">
      <c r="D219" s="79"/>
    </row>
    <row r="220" spans="4:4" ht="15.75" customHeight="1">
      <c r="D220" s="79"/>
    </row>
    <row r="221" spans="4:4" ht="15.75" customHeight="1">
      <c r="D221" s="79"/>
    </row>
    <row r="222" spans="4:4" ht="15.75" customHeight="1">
      <c r="D222" s="79"/>
    </row>
    <row r="223" spans="4:4" ht="15.75" customHeight="1">
      <c r="D223" s="79"/>
    </row>
    <row r="224" spans="4:4" ht="15.75" customHeight="1">
      <c r="D224" s="79"/>
    </row>
    <row r="225" spans="4:4" ht="15.75" customHeight="1">
      <c r="D225" s="79"/>
    </row>
    <row r="226" spans="4:4" ht="15.75" customHeight="1">
      <c r="D226" s="79"/>
    </row>
    <row r="227" spans="4:4" ht="15.75" customHeight="1">
      <c r="D227" s="79"/>
    </row>
    <row r="228" spans="4:4" ht="15.75" customHeight="1">
      <c r="D228" s="79"/>
    </row>
    <row r="229" spans="4:4" ht="15.75" customHeight="1">
      <c r="D229" s="79"/>
    </row>
    <row r="230" spans="4:4" ht="15.75" customHeight="1">
      <c r="D230" s="79"/>
    </row>
    <row r="231" spans="4:4" ht="15.75" customHeight="1">
      <c r="D231" s="79"/>
    </row>
    <row r="232" spans="4:4" ht="15.75" customHeight="1">
      <c r="D232" s="79"/>
    </row>
    <row r="233" spans="4:4" ht="15.75" customHeight="1">
      <c r="D233" s="79"/>
    </row>
    <row r="234" spans="4:4" ht="15.75" customHeight="1">
      <c r="D234" s="79"/>
    </row>
    <row r="235" spans="4:4" ht="15.75" customHeight="1">
      <c r="D235" s="79"/>
    </row>
    <row r="236" spans="4:4" ht="15.75" customHeight="1">
      <c r="D236" s="79"/>
    </row>
    <row r="237" spans="4:4" ht="15.75" customHeight="1">
      <c r="D237" s="79"/>
    </row>
    <row r="238" spans="4:4" ht="15.75" customHeight="1">
      <c r="D238" s="79"/>
    </row>
    <row r="239" spans="4:4" ht="15.75" customHeight="1">
      <c r="D239" s="79"/>
    </row>
    <row r="240" spans="4:4" ht="15.75" customHeight="1">
      <c r="D240" s="79"/>
    </row>
    <row r="241" spans="4:4" ht="15.75" customHeight="1">
      <c r="D241" s="79"/>
    </row>
    <row r="242" spans="4:4" ht="15.75" customHeight="1">
      <c r="D242" s="79"/>
    </row>
    <row r="243" spans="4:4" ht="15.75" customHeight="1">
      <c r="D243" s="79"/>
    </row>
    <row r="244" spans="4:4" ht="15.75" customHeight="1">
      <c r="D244" s="79"/>
    </row>
    <row r="245" spans="4:4" ht="15.75" customHeight="1">
      <c r="D245" s="79"/>
    </row>
    <row r="246" spans="4:4" ht="15.75" customHeight="1">
      <c r="D246" s="79"/>
    </row>
    <row r="247" spans="4:4" ht="15.75" customHeight="1">
      <c r="D247" s="79"/>
    </row>
    <row r="248" spans="4:4" ht="15.75" customHeight="1">
      <c r="D248" s="79"/>
    </row>
    <row r="249" spans="4:4" ht="15.75" customHeight="1">
      <c r="D249" s="79"/>
    </row>
    <row r="250" spans="4:4" ht="15.75" customHeight="1">
      <c r="D250" s="79"/>
    </row>
    <row r="251" spans="4:4" ht="15.75" customHeight="1">
      <c r="D251" s="79"/>
    </row>
    <row r="252" spans="4:4" ht="15.75" customHeight="1">
      <c r="D252" s="79"/>
    </row>
    <row r="253" spans="4:4" ht="15.75" customHeight="1">
      <c r="D253" s="79"/>
    </row>
    <row r="254" spans="4:4" ht="15.75" customHeight="1">
      <c r="D254" s="79"/>
    </row>
    <row r="255" spans="4:4" ht="15.75" customHeight="1">
      <c r="D255" s="79"/>
    </row>
    <row r="256" spans="4:4" ht="15.75" customHeight="1">
      <c r="D256" s="79"/>
    </row>
    <row r="257" spans="4:4" ht="15.75" customHeight="1">
      <c r="D257" s="79"/>
    </row>
    <row r="258" spans="4:4" ht="15.75" customHeight="1">
      <c r="D258" s="79"/>
    </row>
    <row r="259" spans="4:4" ht="15.75" customHeight="1">
      <c r="D259" s="79"/>
    </row>
    <row r="260" spans="4:4" ht="15.75" customHeight="1">
      <c r="D260" s="79"/>
    </row>
    <row r="261" spans="4:4" ht="15.75" customHeight="1">
      <c r="D261" s="79"/>
    </row>
    <row r="262" spans="4:4" ht="15.75" customHeight="1">
      <c r="D262" s="79"/>
    </row>
    <row r="263" spans="4:4" ht="15.75" customHeight="1">
      <c r="D263" s="79"/>
    </row>
    <row r="264" spans="4:4" ht="15.75" customHeight="1">
      <c r="D264" s="79"/>
    </row>
    <row r="265" spans="4:4" ht="15.75" customHeight="1">
      <c r="D265" s="79"/>
    </row>
    <row r="266" spans="4:4" ht="15.75" customHeight="1">
      <c r="D266" s="79"/>
    </row>
    <row r="267" spans="4:4" ht="15.75" customHeight="1">
      <c r="D267" s="79"/>
    </row>
    <row r="268" spans="4:4" ht="15.75" customHeight="1">
      <c r="D268" s="79"/>
    </row>
    <row r="269" spans="4:4" ht="15.75" customHeight="1">
      <c r="D269" s="79"/>
    </row>
    <row r="270" spans="4:4" ht="15.75" customHeight="1">
      <c r="D270" s="79"/>
    </row>
    <row r="271" spans="4:4" ht="15.75" customHeight="1">
      <c r="D271" s="79"/>
    </row>
    <row r="272" spans="4:4" ht="15.75" customHeight="1">
      <c r="D272" s="79"/>
    </row>
    <row r="273" spans="4:4" ht="15.75" customHeight="1">
      <c r="D273" s="79"/>
    </row>
    <row r="274" spans="4:4" ht="15.75" customHeight="1">
      <c r="D274" s="79"/>
    </row>
    <row r="275" spans="4:4" ht="15.75" customHeight="1">
      <c r="D275" s="79"/>
    </row>
    <row r="276" spans="4:4" ht="15.75" customHeight="1">
      <c r="D276" s="79"/>
    </row>
    <row r="277" spans="4:4" ht="15.75" customHeight="1">
      <c r="D277" s="79"/>
    </row>
    <row r="278" spans="4:4" ht="15.75" customHeight="1">
      <c r="D278" s="79"/>
    </row>
    <row r="279" spans="4:4" ht="15.75" customHeight="1">
      <c r="D279" s="79"/>
    </row>
    <row r="280" spans="4:4" ht="15.75" customHeight="1">
      <c r="D280" s="79"/>
    </row>
    <row r="281" spans="4:4" ht="15.75" customHeight="1">
      <c r="D281" s="79"/>
    </row>
    <row r="282" spans="4:4" ht="15.75" customHeight="1">
      <c r="D282" s="79"/>
    </row>
    <row r="283" spans="4:4" ht="15.75" customHeight="1">
      <c r="D283" s="79"/>
    </row>
    <row r="284" spans="4:4" ht="15.75" customHeight="1">
      <c r="D284" s="79"/>
    </row>
    <row r="285" spans="4:4" ht="15.75" customHeight="1">
      <c r="D285" s="79"/>
    </row>
    <row r="286" spans="4:4" ht="15.75" customHeight="1">
      <c r="D286" s="79"/>
    </row>
    <row r="287" spans="4:4" ht="15.75" customHeight="1">
      <c r="D287" s="79"/>
    </row>
    <row r="288" spans="4:4" ht="15.75" customHeight="1">
      <c r="D288" s="79"/>
    </row>
    <row r="289" spans="4:4" ht="15.75" customHeight="1">
      <c r="D289" s="79"/>
    </row>
    <row r="290" spans="4:4" ht="15.75" customHeight="1">
      <c r="D290" s="79"/>
    </row>
    <row r="291" spans="4:4" ht="15.75" customHeight="1">
      <c r="D291" s="79"/>
    </row>
    <row r="292" spans="4:4" ht="15.75" customHeight="1">
      <c r="D292" s="79"/>
    </row>
    <row r="293" spans="4:4" ht="15.75" customHeight="1">
      <c r="D293" s="79"/>
    </row>
    <row r="294" spans="4:4" ht="15.75" customHeight="1">
      <c r="D294" s="79"/>
    </row>
    <row r="295" spans="4:4" ht="15.75" customHeight="1">
      <c r="D295" s="79"/>
    </row>
    <row r="296" spans="4:4" ht="15.75" customHeight="1">
      <c r="D296" s="79"/>
    </row>
    <row r="297" spans="4:4" ht="15.75" customHeight="1">
      <c r="D297" s="79"/>
    </row>
    <row r="298" spans="4:4" ht="15.75" customHeight="1">
      <c r="D298" s="79"/>
    </row>
    <row r="299" spans="4:4" ht="15.75" customHeight="1">
      <c r="D299" s="79"/>
    </row>
    <row r="300" spans="4:4" ht="15.75" customHeight="1">
      <c r="D300" s="79"/>
    </row>
    <row r="301" spans="4:4" ht="15.75" customHeight="1">
      <c r="D301" s="79"/>
    </row>
    <row r="302" spans="4:4" ht="15.75" customHeight="1">
      <c r="D302" s="79"/>
    </row>
    <row r="303" spans="4:4" ht="15.75" customHeight="1">
      <c r="D303" s="79"/>
    </row>
    <row r="304" spans="4:4" ht="15.75" customHeight="1">
      <c r="D304" s="79"/>
    </row>
    <row r="305" spans="4:4" ht="15.75" customHeight="1">
      <c r="D305" s="79"/>
    </row>
    <row r="306" spans="4:4" ht="15.75" customHeight="1">
      <c r="D306" s="79"/>
    </row>
    <row r="307" spans="4:4" ht="15.75" customHeight="1">
      <c r="D307" s="79"/>
    </row>
    <row r="308" spans="4:4" ht="15.75" customHeight="1">
      <c r="D308" s="79"/>
    </row>
    <row r="309" spans="4:4" ht="15.75" customHeight="1">
      <c r="D309" s="79"/>
    </row>
    <row r="310" spans="4:4" ht="15.75" customHeight="1">
      <c r="D310" s="79"/>
    </row>
    <row r="311" spans="4:4" ht="15.75" customHeight="1">
      <c r="D311" s="79"/>
    </row>
    <row r="312" spans="4:4" ht="15.75" customHeight="1">
      <c r="D312" s="79"/>
    </row>
    <row r="313" spans="4:4" ht="15.75" customHeight="1">
      <c r="D313" s="79"/>
    </row>
    <row r="314" spans="4:4" ht="15.75" customHeight="1">
      <c r="D314" s="79"/>
    </row>
    <row r="315" spans="4:4" ht="15.75" customHeight="1">
      <c r="D315" s="79"/>
    </row>
    <row r="316" spans="4:4" ht="15.75" customHeight="1">
      <c r="D316" s="79"/>
    </row>
    <row r="317" spans="4:4" ht="15.75" customHeight="1">
      <c r="D317" s="79"/>
    </row>
    <row r="318" spans="4:4" ht="15.75" customHeight="1">
      <c r="D318" s="79"/>
    </row>
    <row r="319" spans="4:4" ht="15.75" customHeight="1">
      <c r="D319" s="79"/>
    </row>
    <row r="320" spans="4:4" ht="15.75" customHeight="1">
      <c r="D320" s="79"/>
    </row>
    <row r="321" spans="4:4" ht="15.75" customHeight="1">
      <c r="D321" s="79"/>
    </row>
    <row r="322" spans="4:4" ht="15.75" customHeight="1">
      <c r="D322" s="79"/>
    </row>
    <row r="323" spans="4:4" ht="15.75" customHeight="1">
      <c r="D323" s="79"/>
    </row>
    <row r="324" spans="4:4" ht="15.75" customHeight="1">
      <c r="D324" s="79"/>
    </row>
    <row r="325" spans="4:4" ht="15.75" customHeight="1">
      <c r="D325" s="79"/>
    </row>
    <row r="326" spans="4:4" ht="15.75" customHeight="1">
      <c r="D326" s="79"/>
    </row>
    <row r="327" spans="4:4" ht="15.75" customHeight="1">
      <c r="D327" s="79"/>
    </row>
    <row r="328" spans="4:4" ht="15.75" customHeight="1">
      <c r="D328" s="79"/>
    </row>
    <row r="329" spans="4:4" ht="15.75" customHeight="1">
      <c r="D329" s="79"/>
    </row>
    <row r="330" spans="4:4" ht="15.75" customHeight="1">
      <c r="D330" s="79"/>
    </row>
    <row r="331" spans="4:4" ht="15.75" customHeight="1">
      <c r="D331" s="79"/>
    </row>
    <row r="332" spans="4:4" ht="15.75" customHeight="1">
      <c r="D332" s="79"/>
    </row>
    <row r="333" spans="4:4" ht="15.75" customHeight="1">
      <c r="D333" s="79"/>
    </row>
    <row r="334" spans="4:4" ht="15.75" customHeight="1">
      <c r="D334" s="79"/>
    </row>
    <row r="335" spans="4:4" ht="15.75" customHeight="1">
      <c r="D335" s="79"/>
    </row>
    <row r="336" spans="4:4" ht="15.75" customHeight="1">
      <c r="D336" s="79"/>
    </row>
    <row r="337" spans="4:4" ht="15.75" customHeight="1">
      <c r="D337" s="79"/>
    </row>
    <row r="338" spans="4:4" ht="15.75" customHeight="1">
      <c r="D338" s="79"/>
    </row>
    <row r="339" spans="4:4" ht="15.75" customHeight="1">
      <c r="D339" s="79"/>
    </row>
    <row r="340" spans="4:4" ht="15.75" customHeight="1">
      <c r="D340" s="79"/>
    </row>
    <row r="341" spans="4:4" ht="15.75" customHeight="1">
      <c r="D341" s="79"/>
    </row>
    <row r="342" spans="4:4" ht="15.75" customHeight="1">
      <c r="D342" s="79"/>
    </row>
    <row r="343" spans="4:4" ht="15.75" customHeight="1">
      <c r="D343" s="79"/>
    </row>
    <row r="344" spans="4:4" ht="15.75" customHeight="1">
      <c r="D344" s="79"/>
    </row>
    <row r="345" spans="4:4" ht="15.75" customHeight="1">
      <c r="D345" s="79"/>
    </row>
    <row r="346" spans="4:4" ht="15.75" customHeight="1">
      <c r="D346" s="79"/>
    </row>
    <row r="347" spans="4:4" ht="15.75" customHeight="1">
      <c r="D347" s="79"/>
    </row>
    <row r="348" spans="4:4" ht="15.75" customHeight="1">
      <c r="D348" s="79"/>
    </row>
    <row r="349" spans="4:4" ht="15.75" customHeight="1">
      <c r="D349" s="79"/>
    </row>
    <row r="350" spans="4:4" ht="15.75" customHeight="1">
      <c r="D350" s="79"/>
    </row>
    <row r="351" spans="4:4" ht="15.75" customHeight="1">
      <c r="D351" s="79"/>
    </row>
    <row r="352" spans="4:4" ht="15.75" customHeight="1">
      <c r="D352" s="79"/>
    </row>
    <row r="353" spans="4:4" ht="15.75" customHeight="1">
      <c r="D353" s="79"/>
    </row>
    <row r="354" spans="4:4" ht="15.75" customHeight="1">
      <c r="D354" s="79"/>
    </row>
    <row r="355" spans="4:4" ht="15.75" customHeight="1">
      <c r="D355" s="79"/>
    </row>
    <row r="356" spans="4:4" ht="15.75" customHeight="1">
      <c r="D356" s="79"/>
    </row>
    <row r="357" spans="4:4" ht="15.75" customHeight="1">
      <c r="D357" s="79"/>
    </row>
    <row r="358" spans="4:4" ht="15.75" customHeight="1">
      <c r="D358" s="79"/>
    </row>
    <row r="359" spans="4:4" ht="15.75" customHeight="1">
      <c r="D359" s="79"/>
    </row>
    <row r="360" spans="4:4" ht="15.75" customHeight="1">
      <c r="D360" s="79"/>
    </row>
    <row r="361" spans="4:4" ht="15.75" customHeight="1">
      <c r="D361" s="79"/>
    </row>
    <row r="362" spans="4:4" ht="15.75" customHeight="1">
      <c r="D362" s="79"/>
    </row>
    <row r="363" spans="4:4" ht="15.75" customHeight="1">
      <c r="D363" s="79"/>
    </row>
    <row r="364" spans="4:4" ht="15.75" customHeight="1">
      <c r="D364" s="79"/>
    </row>
    <row r="365" spans="4:4" ht="15.75" customHeight="1">
      <c r="D365" s="79"/>
    </row>
    <row r="366" spans="4:4" ht="15.75" customHeight="1">
      <c r="D366" s="79"/>
    </row>
    <row r="367" spans="4:4" ht="15.75" customHeight="1">
      <c r="D367" s="79"/>
    </row>
    <row r="368" spans="4:4" ht="15.75" customHeight="1">
      <c r="D368" s="79"/>
    </row>
    <row r="369" spans="4:4" ht="15.75" customHeight="1">
      <c r="D369" s="79"/>
    </row>
    <row r="370" spans="4:4" ht="15.75" customHeight="1">
      <c r="D370" s="79"/>
    </row>
    <row r="371" spans="4:4" ht="15.75" customHeight="1">
      <c r="D371" s="79"/>
    </row>
    <row r="372" spans="4:4" ht="15.75" customHeight="1">
      <c r="D372" s="79"/>
    </row>
    <row r="373" spans="4:4" ht="15.75" customHeight="1">
      <c r="D373" s="79"/>
    </row>
    <row r="374" spans="4:4" ht="15.75" customHeight="1">
      <c r="D374" s="79"/>
    </row>
    <row r="375" spans="4:4" ht="15.75" customHeight="1">
      <c r="D375" s="79"/>
    </row>
    <row r="376" spans="4:4" ht="15.75" customHeight="1">
      <c r="D376" s="79"/>
    </row>
    <row r="377" spans="4:4" ht="15.75" customHeight="1">
      <c r="D377" s="79"/>
    </row>
    <row r="378" spans="4:4" ht="15.75" customHeight="1">
      <c r="D378" s="79"/>
    </row>
    <row r="379" spans="4:4" ht="15.75" customHeight="1">
      <c r="D379" s="79"/>
    </row>
    <row r="380" spans="4:4" ht="15.75" customHeight="1">
      <c r="D380" s="79"/>
    </row>
    <row r="381" spans="4:4" ht="15.75" customHeight="1">
      <c r="D381" s="79"/>
    </row>
    <row r="382" spans="4:4" ht="15.75" customHeight="1">
      <c r="D382" s="79"/>
    </row>
    <row r="383" spans="4:4" ht="15.75" customHeight="1">
      <c r="D383" s="79"/>
    </row>
    <row r="384" spans="4:4" ht="15.75" customHeight="1">
      <c r="D384" s="79"/>
    </row>
    <row r="385" spans="4:4" ht="15.75" customHeight="1">
      <c r="D385" s="79"/>
    </row>
    <row r="386" spans="4:4" ht="15.75" customHeight="1">
      <c r="D386" s="79"/>
    </row>
    <row r="387" spans="4:4" ht="15.75" customHeight="1">
      <c r="D387" s="79"/>
    </row>
    <row r="388" spans="4:4" ht="15.75" customHeight="1">
      <c r="D388" s="79"/>
    </row>
    <row r="389" spans="4:4" ht="15.75" customHeight="1">
      <c r="D389" s="79"/>
    </row>
    <row r="390" spans="4:4" ht="15.75" customHeight="1">
      <c r="D390" s="79"/>
    </row>
    <row r="391" spans="4:4" ht="15.75" customHeight="1">
      <c r="D391" s="79"/>
    </row>
    <row r="392" spans="4:4" ht="15.75" customHeight="1">
      <c r="D392" s="79"/>
    </row>
    <row r="393" spans="4:4" ht="15.75" customHeight="1">
      <c r="D393" s="79"/>
    </row>
    <row r="394" spans="4:4" ht="15.75" customHeight="1">
      <c r="D394" s="79"/>
    </row>
    <row r="395" spans="4:4" ht="15.75" customHeight="1">
      <c r="D395" s="79"/>
    </row>
    <row r="396" spans="4:4" ht="15.75" customHeight="1">
      <c r="D396" s="79"/>
    </row>
    <row r="397" spans="4:4" ht="15.75" customHeight="1">
      <c r="D397" s="79"/>
    </row>
    <row r="398" spans="4:4" ht="15.75" customHeight="1">
      <c r="D398" s="79"/>
    </row>
    <row r="399" spans="4:4" ht="15.75" customHeight="1">
      <c r="D399" s="79"/>
    </row>
    <row r="400" spans="4:4" ht="15.75" customHeight="1">
      <c r="D400" s="79"/>
    </row>
    <row r="401" spans="4:4" ht="15.75" customHeight="1">
      <c r="D401" s="79"/>
    </row>
    <row r="402" spans="4:4" ht="15.75" customHeight="1">
      <c r="D402" s="79"/>
    </row>
    <row r="403" spans="4:4" ht="15.75" customHeight="1">
      <c r="D403" s="79"/>
    </row>
    <row r="404" spans="4:4" ht="15.75" customHeight="1">
      <c r="D404" s="79"/>
    </row>
    <row r="405" spans="4:4" ht="15.75" customHeight="1">
      <c r="D405" s="79"/>
    </row>
    <row r="406" spans="4:4" ht="15.75" customHeight="1">
      <c r="D406" s="79"/>
    </row>
    <row r="407" spans="4:4" ht="15.75" customHeight="1">
      <c r="D407" s="79"/>
    </row>
    <row r="408" spans="4:4" ht="15.75" customHeight="1">
      <c r="D408" s="79"/>
    </row>
    <row r="409" spans="4:4" ht="15.75" customHeight="1">
      <c r="D409" s="79"/>
    </row>
    <row r="410" spans="4:4" ht="15.75" customHeight="1">
      <c r="D410" s="79"/>
    </row>
    <row r="411" spans="4:4" ht="15.75" customHeight="1">
      <c r="D411" s="79"/>
    </row>
    <row r="412" spans="4:4" ht="15.75" customHeight="1">
      <c r="D412" s="79"/>
    </row>
    <row r="413" spans="4:4" ht="15.75" customHeight="1">
      <c r="D413" s="79"/>
    </row>
    <row r="414" spans="4:4" ht="15.75" customHeight="1">
      <c r="D414" s="79"/>
    </row>
    <row r="415" spans="4:4" ht="15.75" customHeight="1">
      <c r="D415" s="79"/>
    </row>
    <row r="416" spans="4:4" ht="15.75" customHeight="1">
      <c r="D416" s="79"/>
    </row>
    <row r="417" spans="4:4" ht="15.75" customHeight="1">
      <c r="D417" s="79"/>
    </row>
    <row r="418" spans="4:4" ht="15.75" customHeight="1">
      <c r="D418" s="79"/>
    </row>
    <row r="419" spans="4:4" ht="15.75" customHeight="1">
      <c r="D419" s="79"/>
    </row>
    <row r="420" spans="4:4" ht="15.75" customHeight="1">
      <c r="D420" s="79"/>
    </row>
    <row r="421" spans="4:4" ht="15.75" customHeight="1">
      <c r="D421" s="79"/>
    </row>
    <row r="422" spans="4:4" ht="15.75" customHeight="1">
      <c r="D422" s="79"/>
    </row>
    <row r="423" spans="4:4" ht="15.75" customHeight="1">
      <c r="D423" s="79"/>
    </row>
    <row r="424" spans="4:4" ht="15.75" customHeight="1">
      <c r="D424" s="79"/>
    </row>
    <row r="425" spans="4:4" ht="15.75" customHeight="1">
      <c r="D425" s="79"/>
    </row>
    <row r="426" spans="4:4" ht="15.75" customHeight="1">
      <c r="D426" s="79"/>
    </row>
    <row r="427" spans="4:4" ht="15.75" customHeight="1">
      <c r="D427" s="79"/>
    </row>
    <row r="428" spans="4:4" ht="15.75" customHeight="1">
      <c r="D428" s="79"/>
    </row>
    <row r="429" spans="4:4" ht="15.75" customHeight="1">
      <c r="D429" s="79"/>
    </row>
    <row r="430" spans="4:4" ht="15.75" customHeight="1">
      <c r="D430" s="79"/>
    </row>
    <row r="431" spans="4:4" ht="15.75" customHeight="1">
      <c r="D431" s="79"/>
    </row>
    <row r="432" spans="4:4" ht="15.75" customHeight="1">
      <c r="D432" s="79"/>
    </row>
    <row r="433" spans="4:4" ht="15.75" customHeight="1">
      <c r="D433" s="79"/>
    </row>
    <row r="434" spans="4:4" ht="15.75" customHeight="1">
      <c r="D434" s="79"/>
    </row>
    <row r="435" spans="4:4" ht="15.75" customHeight="1">
      <c r="D435" s="79"/>
    </row>
    <row r="436" spans="4:4" ht="15.75" customHeight="1">
      <c r="D436" s="79"/>
    </row>
    <row r="437" spans="4:4" ht="15.75" customHeight="1">
      <c r="D437" s="79"/>
    </row>
    <row r="438" spans="4:4" ht="15.75" customHeight="1">
      <c r="D438" s="79"/>
    </row>
    <row r="439" spans="4:4" ht="15.75" customHeight="1">
      <c r="D439" s="79"/>
    </row>
    <row r="440" spans="4:4" ht="15.75" customHeight="1">
      <c r="D440" s="79"/>
    </row>
    <row r="441" spans="4:4" ht="15.75" customHeight="1">
      <c r="D441" s="79"/>
    </row>
    <row r="442" spans="4:4" ht="15.75" customHeight="1">
      <c r="D442" s="79"/>
    </row>
    <row r="443" spans="4:4" ht="15.75" customHeight="1">
      <c r="D443" s="79"/>
    </row>
    <row r="444" spans="4:4" ht="15.75" customHeight="1">
      <c r="D444" s="79"/>
    </row>
    <row r="445" spans="4:4" ht="15.75" customHeight="1">
      <c r="D445" s="79"/>
    </row>
    <row r="446" spans="4:4" ht="15.75" customHeight="1">
      <c r="D446" s="79"/>
    </row>
    <row r="447" spans="4:4" ht="15.75" customHeight="1">
      <c r="D447" s="79"/>
    </row>
    <row r="448" spans="4:4" ht="15.75" customHeight="1">
      <c r="D448" s="79"/>
    </row>
    <row r="449" spans="4:4" ht="15.75" customHeight="1">
      <c r="D449" s="79"/>
    </row>
    <row r="450" spans="4:4" ht="15.75" customHeight="1">
      <c r="D450" s="79"/>
    </row>
    <row r="451" spans="4:4" ht="15.75" customHeight="1">
      <c r="D451" s="79"/>
    </row>
    <row r="452" spans="4:4" ht="15.75" customHeight="1">
      <c r="D452" s="79"/>
    </row>
    <row r="453" spans="4:4" ht="15.75" customHeight="1">
      <c r="D453" s="79"/>
    </row>
    <row r="454" spans="4:4" ht="15.75" customHeight="1">
      <c r="D454" s="79"/>
    </row>
    <row r="455" spans="4:4" ht="15.75" customHeight="1">
      <c r="D455" s="79"/>
    </row>
    <row r="456" spans="4:4" ht="15.75" customHeight="1">
      <c r="D456" s="79"/>
    </row>
    <row r="457" spans="4:4" ht="15.75" customHeight="1">
      <c r="D457" s="79"/>
    </row>
    <row r="458" spans="4:4" ht="15.75" customHeight="1">
      <c r="D458" s="79"/>
    </row>
    <row r="459" spans="4:4" ht="15.75" customHeight="1">
      <c r="D459" s="79"/>
    </row>
    <row r="460" spans="4:4" ht="15.75" customHeight="1">
      <c r="D460" s="79"/>
    </row>
    <row r="461" spans="4:4" ht="15.75" customHeight="1">
      <c r="D461" s="79"/>
    </row>
    <row r="462" spans="4:4" ht="15.75" customHeight="1">
      <c r="D462" s="79"/>
    </row>
    <row r="463" spans="4:4" ht="15.75" customHeight="1">
      <c r="D463" s="79"/>
    </row>
    <row r="464" spans="4:4" ht="15.75" customHeight="1">
      <c r="D464" s="79"/>
    </row>
    <row r="465" spans="4:4" ht="15.75" customHeight="1">
      <c r="D465" s="79"/>
    </row>
    <row r="466" spans="4:4" ht="15.75" customHeight="1">
      <c r="D466" s="79"/>
    </row>
    <row r="467" spans="4:4" ht="15.75" customHeight="1">
      <c r="D467" s="79"/>
    </row>
    <row r="468" spans="4:4" ht="15.75" customHeight="1">
      <c r="D468" s="79"/>
    </row>
    <row r="469" spans="4:4" ht="15.75" customHeight="1">
      <c r="D469" s="79"/>
    </row>
    <row r="470" spans="4:4" ht="15.75" customHeight="1">
      <c r="D470" s="79"/>
    </row>
    <row r="471" spans="4:4" ht="15.75" customHeight="1">
      <c r="D471" s="79"/>
    </row>
    <row r="472" spans="4:4" ht="15.75" customHeight="1">
      <c r="D472" s="79"/>
    </row>
    <row r="473" spans="4:4" ht="15.75" customHeight="1">
      <c r="D473" s="79"/>
    </row>
    <row r="474" spans="4:4" ht="15.75" customHeight="1">
      <c r="D474" s="79"/>
    </row>
    <row r="475" spans="4:4" ht="15.75" customHeight="1">
      <c r="D475" s="79"/>
    </row>
    <row r="476" spans="4:4" ht="15.75" customHeight="1">
      <c r="D476" s="79"/>
    </row>
    <row r="477" spans="4:4" ht="15.75" customHeight="1">
      <c r="D477" s="79"/>
    </row>
    <row r="478" spans="4:4" ht="15.75" customHeight="1">
      <c r="D478" s="79"/>
    </row>
    <row r="479" spans="4:4" ht="15.75" customHeight="1">
      <c r="D479" s="79"/>
    </row>
    <row r="480" spans="4:4" ht="15.75" customHeight="1">
      <c r="D480" s="79"/>
    </row>
    <row r="481" spans="4:4" ht="15.75" customHeight="1">
      <c r="D481" s="79"/>
    </row>
    <row r="482" spans="4:4" ht="15.75" customHeight="1">
      <c r="D482" s="79"/>
    </row>
    <row r="483" spans="4:4" ht="15.75" customHeight="1">
      <c r="D483" s="79"/>
    </row>
    <row r="484" spans="4:4" ht="15.75" customHeight="1">
      <c r="D484" s="79"/>
    </row>
    <row r="485" spans="4:4" ht="15.75" customHeight="1">
      <c r="D485" s="79"/>
    </row>
    <row r="486" spans="4:4" ht="15.75" customHeight="1">
      <c r="D486" s="79"/>
    </row>
    <row r="487" spans="4:4" ht="15.75" customHeight="1">
      <c r="D487" s="79"/>
    </row>
    <row r="488" spans="4:4" ht="15.75" customHeight="1">
      <c r="D488" s="79"/>
    </row>
    <row r="489" spans="4:4" ht="15.75" customHeight="1">
      <c r="D489" s="79"/>
    </row>
    <row r="490" spans="4:4" ht="15.75" customHeight="1">
      <c r="D490" s="79"/>
    </row>
    <row r="491" spans="4:4" ht="15.75" customHeight="1">
      <c r="D491" s="79"/>
    </row>
    <row r="492" spans="4:4" ht="15.75" customHeight="1">
      <c r="D492" s="79"/>
    </row>
    <row r="493" spans="4:4" ht="15.75" customHeight="1">
      <c r="D493" s="79"/>
    </row>
    <row r="494" spans="4:4" ht="15.75" customHeight="1">
      <c r="D494" s="79"/>
    </row>
    <row r="495" spans="4:4" ht="15.75" customHeight="1">
      <c r="D495" s="79"/>
    </row>
    <row r="496" spans="4:4" ht="15.75" customHeight="1">
      <c r="D496" s="79"/>
    </row>
    <row r="497" spans="4:4" ht="15.75" customHeight="1">
      <c r="D497" s="79"/>
    </row>
    <row r="498" spans="4:4" ht="15.75" customHeight="1">
      <c r="D498" s="79"/>
    </row>
    <row r="499" spans="4:4" ht="15.75" customHeight="1">
      <c r="D499" s="79"/>
    </row>
    <row r="500" spans="4:4" ht="15.75" customHeight="1">
      <c r="D500" s="79"/>
    </row>
    <row r="501" spans="4:4" ht="15.75" customHeight="1">
      <c r="D501" s="79"/>
    </row>
    <row r="502" spans="4:4" ht="15.75" customHeight="1">
      <c r="D502" s="79"/>
    </row>
    <row r="503" spans="4:4" ht="15.75" customHeight="1">
      <c r="D503" s="79"/>
    </row>
    <row r="504" spans="4:4" ht="15.75" customHeight="1">
      <c r="D504" s="79"/>
    </row>
    <row r="505" spans="4:4" ht="15.75" customHeight="1">
      <c r="D505" s="79"/>
    </row>
    <row r="506" spans="4:4" ht="15.75" customHeight="1">
      <c r="D506" s="79"/>
    </row>
    <row r="507" spans="4:4" ht="15.75" customHeight="1">
      <c r="D507" s="79"/>
    </row>
    <row r="508" spans="4:4" ht="15.75" customHeight="1">
      <c r="D508" s="79"/>
    </row>
    <row r="509" spans="4:4" ht="15.75" customHeight="1">
      <c r="D509" s="79"/>
    </row>
    <row r="510" spans="4:4" ht="15.75" customHeight="1">
      <c r="D510" s="79"/>
    </row>
    <row r="511" spans="4:4" ht="15.75" customHeight="1">
      <c r="D511" s="79"/>
    </row>
    <row r="512" spans="4:4" ht="15.75" customHeight="1">
      <c r="D512" s="79"/>
    </row>
    <row r="513" spans="4:4" ht="15.75" customHeight="1">
      <c r="D513" s="79"/>
    </row>
    <row r="514" spans="4:4" ht="15.75" customHeight="1">
      <c r="D514" s="79"/>
    </row>
    <row r="515" spans="4:4" ht="15.75" customHeight="1">
      <c r="D515" s="79"/>
    </row>
    <row r="516" spans="4:4" ht="15.75" customHeight="1">
      <c r="D516" s="79"/>
    </row>
    <row r="517" spans="4:4" ht="15.75" customHeight="1">
      <c r="D517" s="79"/>
    </row>
    <row r="518" spans="4:4" ht="15.75" customHeight="1">
      <c r="D518" s="79"/>
    </row>
    <row r="519" spans="4:4" ht="15.75" customHeight="1">
      <c r="D519" s="79"/>
    </row>
    <row r="520" spans="4:4" ht="15.75" customHeight="1">
      <c r="D520" s="79"/>
    </row>
    <row r="521" spans="4:4" ht="15.75" customHeight="1">
      <c r="D521" s="79"/>
    </row>
    <row r="522" spans="4:4" ht="15.75" customHeight="1">
      <c r="D522" s="79"/>
    </row>
    <row r="523" spans="4:4" ht="15.75" customHeight="1">
      <c r="D523" s="79"/>
    </row>
    <row r="524" spans="4:4" ht="15.75" customHeight="1">
      <c r="D524" s="79"/>
    </row>
    <row r="525" spans="4:4" ht="15.75" customHeight="1">
      <c r="D525" s="79"/>
    </row>
    <row r="526" spans="4:4" ht="15.75" customHeight="1">
      <c r="D526" s="79"/>
    </row>
    <row r="527" spans="4:4" ht="15.75" customHeight="1">
      <c r="D527" s="79"/>
    </row>
    <row r="528" spans="4:4" ht="15.75" customHeight="1">
      <c r="D528" s="79"/>
    </row>
    <row r="529" spans="4:4" ht="15.75" customHeight="1">
      <c r="D529" s="79"/>
    </row>
    <row r="530" spans="4:4" ht="15.75" customHeight="1">
      <c r="D530" s="79"/>
    </row>
    <row r="531" spans="4:4" ht="15.75" customHeight="1">
      <c r="D531" s="79"/>
    </row>
    <row r="532" spans="4:4" ht="15.75" customHeight="1">
      <c r="D532" s="79"/>
    </row>
    <row r="533" spans="4:4" ht="15.75" customHeight="1">
      <c r="D533" s="79"/>
    </row>
    <row r="534" spans="4:4" ht="15.75" customHeight="1">
      <c r="D534" s="79"/>
    </row>
    <row r="535" spans="4:4" ht="15.75" customHeight="1">
      <c r="D535" s="79"/>
    </row>
    <row r="536" spans="4:4" ht="15.75" customHeight="1">
      <c r="D536" s="79"/>
    </row>
    <row r="537" spans="4:4" ht="15.75" customHeight="1">
      <c r="D537" s="79"/>
    </row>
    <row r="538" spans="4:4" ht="15.75" customHeight="1">
      <c r="D538" s="79"/>
    </row>
    <row r="539" spans="4:4" ht="15.75" customHeight="1">
      <c r="D539" s="79"/>
    </row>
    <row r="540" spans="4:4" ht="15.75" customHeight="1">
      <c r="D540" s="79"/>
    </row>
    <row r="541" spans="4:4" ht="15.75" customHeight="1">
      <c r="D541" s="79"/>
    </row>
    <row r="542" spans="4:4" ht="15.75" customHeight="1">
      <c r="D542" s="79"/>
    </row>
    <row r="543" spans="4:4" ht="15.75" customHeight="1">
      <c r="D543" s="79"/>
    </row>
    <row r="544" spans="4:4" ht="15.75" customHeight="1">
      <c r="D544" s="79"/>
    </row>
    <row r="545" spans="4:4" ht="15.75" customHeight="1">
      <c r="D545" s="79"/>
    </row>
    <row r="546" spans="4:4" ht="15.75" customHeight="1">
      <c r="D546" s="79"/>
    </row>
    <row r="547" spans="4:4" ht="15.75" customHeight="1">
      <c r="D547" s="79"/>
    </row>
    <row r="548" spans="4:4" ht="15.75" customHeight="1">
      <c r="D548" s="79"/>
    </row>
    <row r="549" spans="4:4" ht="15.75" customHeight="1">
      <c r="D549" s="79"/>
    </row>
    <row r="550" spans="4:4" ht="15.75" customHeight="1">
      <c r="D550" s="79"/>
    </row>
    <row r="551" spans="4:4" ht="15.75" customHeight="1">
      <c r="D551" s="79"/>
    </row>
    <row r="552" spans="4:4" ht="15.75" customHeight="1">
      <c r="D552" s="79"/>
    </row>
    <row r="553" spans="4:4" ht="15.75" customHeight="1">
      <c r="D553" s="79"/>
    </row>
    <row r="554" spans="4:4" ht="15.75" customHeight="1">
      <c r="D554" s="79"/>
    </row>
    <row r="555" spans="4:4" ht="15.75" customHeight="1">
      <c r="D555" s="79"/>
    </row>
    <row r="556" spans="4:4" ht="15.75" customHeight="1">
      <c r="D556" s="79"/>
    </row>
    <row r="557" spans="4:4" ht="15.75" customHeight="1">
      <c r="D557" s="79"/>
    </row>
    <row r="558" spans="4:4" ht="15.75" customHeight="1">
      <c r="D558" s="79"/>
    </row>
    <row r="559" spans="4:4" ht="15.75" customHeight="1">
      <c r="D559" s="79"/>
    </row>
    <row r="560" spans="4:4" ht="15.75" customHeight="1">
      <c r="D560" s="79"/>
    </row>
    <row r="561" spans="4:4" ht="15.75" customHeight="1">
      <c r="D561" s="79"/>
    </row>
    <row r="562" spans="4:4" ht="15.75" customHeight="1">
      <c r="D562" s="79"/>
    </row>
    <row r="563" spans="4:4" ht="15.75" customHeight="1">
      <c r="D563" s="79"/>
    </row>
    <row r="564" spans="4:4" ht="15.75" customHeight="1">
      <c r="D564" s="79"/>
    </row>
    <row r="565" spans="4:4" ht="15.75" customHeight="1">
      <c r="D565" s="79"/>
    </row>
    <row r="566" spans="4:4" ht="15.75" customHeight="1">
      <c r="D566" s="79"/>
    </row>
    <row r="567" spans="4:4" ht="15.75" customHeight="1">
      <c r="D567" s="79"/>
    </row>
    <row r="568" spans="4:4" ht="15.75" customHeight="1">
      <c r="D568" s="79"/>
    </row>
    <row r="569" spans="4:4" ht="15.75" customHeight="1">
      <c r="D569" s="79"/>
    </row>
    <row r="570" spans="4:4" ht="15.75" customHeight="1">
      <c r="D570" s="79"/>
    </row>
    <row r="571" spans="4:4" ht="15.75" customHeight="1">
      <c r="D571" s="79"/>
    </row>
    <row r="572" spans="4:4" ht="15.75" customHeight="1">
      <c r="D572" s="79"/>
    </row>
    <row r="573" spans="4:4" ht="15.75" customHeight="1">
      <c r="D573" s="79"/>
    </row>
    <row r="574" spans="4:4" ht="15.75" customHeight="1">
      <c r="D574" s="79"/>
    </row>
    <row r="575" spans="4:4" ht="15.75" customHeight="1">
      <c r="D575" s="79"/>
    </row>
    <row r="576" spans="4:4" ht="15.75" customHeight="1">
      <c r="D576" s="79"/>
    </row>
    <row r="577" spans="4:4" ht="15.75" customHeight="1">
      <c r="D577" s="79"/>
    </row>
    <row r="578" spans="4:4" ht="15.75" customHeight="1">
      <c r="D578" s="79"/>
    </row>
    <row r="579" spans="4:4" ht="15.75" customHeight="1">
      <c r="D579" s="79"/>
    </row>
    <row r="580" spans="4:4" ht="15.75" customHeight="1">
      <c r="D580" s="79"/>
    </row>
    <row r="581" spans="4:4" ht="15.75" customHeight="1">
      <c r="D581" s="79"/>
    </row>
    <row r="582" spans="4:4" ht="15.75" customHeight="1">
      <c r="D582" s="79"/>
    </row>
    <row r="583" spans="4:4" ht="15.75" customHeight="1">
      <c r="D583" s="79"/>
    </row>
    <row r="584" spans="4:4" ht="15.75" customHeight="1">
      <c r="D584" s="79"/>
    </row>
    <row r="585" spans="4:4" ht="15.75" customHeight="1">
      <c r="D585" s="79"/>
    </row>
    <row r="586" spans="4:4" ht="15.75" customHeight="1">
      <c r="D586" s="79"/>
    </row>
    <row r="587" spans="4:4" ht="15.75" customHeight="1">
      <c r="D587" s="79"/>
    </row>
    <row r="588" spans="4:4" ht="15.75" customHeight="1">
      <c r="D588" s="79"/>
    </row>
    <row r="589" spans="4:4" ht="15.75" customHeight="1">
      <c r="D589" s="79"/>
    </row>
    <row r="590" spans="4:4" ht="15.75" customHeight="1">
      <c r="D590" s="79"/>
    </row>
    <row r="591" spans="4:4" ht="15.75" customHeight="1">
      <c r="D591" s="79"/>
    </row>
    <row r="592" spans="4:4" ht="15.75" customHeight="1">
      <c r="D592" s="79"/>
    </row>
    <row r="593" spans="4:4" ht="15.75" customHeight="1">
      <c r="D593" s="79"/>
    </row>
    <row r="594" spans="4:4" ht="15.75" customHeight="1">
      <c r="D594" s="79"/>
    </row>
    <row r="595" spans="4:4" ht="15.75" customHeight="1">
      <c r="D595" s="79"/>
    </row>
    <row r="596" spans="4:4" ht="15.75" customHeight="1">
      <c r="D596" s="79"/>
    </row>
    <row r="597" spans="4:4" ht="15.75" customHeight="1">
      <c r="D597" s="79"/>
    </row>
    <row r="598" spans="4:4" ht="15.75" customHeight="1">
      <c r="D598" s="79"/>
    </row>
    <row r="599" spans="4:4" ht="15.75" customHeight="1">
      <c r="D599" s="79"/>
    </row>
    <row r="600" spans="4:4" ht="15.75" customHeight="1">
      <c r="D600" s="79"/>
    </row>
    <row r="601" spans="4:4" ht="15.75" customHeight="1">
      <c r="D601" s="79"/>
    </row>
    <row r="602" spans="4:4" ht="15.75" customHeight="1">
      <c r="D602" s="79"/>
    </row>
    <row r="603" spans="4:4" ht="15.75" customHeight="1">
      <c r="D603" s="79"/>
    </row>
    <row r="604" spans="4:4" ht="15.75" customHeight="1">
      <c r="D604" s="79"/>
    </row>
    <row r="605" spans="4:4" ht="15.75" customHeight="1">
      <c r="D605" s="79"/>
    </row>
    <row r="606" spans="4:4" ht="15.75" customHeight="1">
      <c r="D606" s="79"/>
    </row>
    <row r="607" spans="4:4" ht="15.75" customHeight="1">
      <c r="D607" s="79"/>
    </row>
    <row r="608" spans="4:4" ht="15.75" customHeight="1">
      <c r="D608" s="79"/>
    </row>
    <row r="609" spans="4:4" ht="15.75" customHeight="1">
      <c r="D609" s="79"/>
    </row>
    <row r="610" spans="4:4" ht="15.75" customHeight="1">
      <c r="D610" s="79"/>
    </row>
    <row r="611" spans="4:4" ht="15.75" customHeight="1">
      <c r="D611" s="79"/>
    </row>
    <row r="612" spans="4:4" ht="15.75" customHeight="1">
      <c r="D612" s="79"/>
    </row>
    <row r="613" spans="4:4" ht="15.75" customHeight="1">
      <c r="D613" s="79"/>
    </row>
    <row r="614" spans="4:4" ht="15.75" customHeight="1">
      <c r="D614" s="79"/>
    </row>
    <row r="615" spans="4:4" ht="15.75" customHeight="1">
      <c r="D615" s="79"/>
    </row>
    <row r="616" spans="4:4" ht="15.75" customHeight="1">
      <c r="D616" s="79"/>
    </row>
    <row r="617" spans="4:4" ht="15.75" customHeight="1">
      <c r="D617" s="79"/>
    </row>
    <row r="618" spans="4:4" ht="15.75" customHeight="1">
      <c r="D618" s="79"/>
    </row>
    <row r="619" spans="4:4" ht="15.75" customHeight="1">
      <c r="D619" s="79"/>
    </row>
    <row r="620" spans="4:4" ht="15.75" customHeight="1">
      <c r="D620" s="79"/>
    </row>
    <row r="621" spans="4:4" ht="15.75" customHeight="1">
      <c r="D621" s="79"/>
    </row>
    <row r="622" spans="4:4" ht="15.75" customHeight="1">
      <c r="D622" s="79"/>
    </row>
    <row r="623" spans="4:4" ht="15.75" customHeight="1">
      <c r="D623" s="79"/>
    </row>
    <row r="624" spans="4:4" ht="15.75" customHeight="1">
      <c r="D624" s="79"/>
    </row>
    <row r="625" spans="4:4" ht="15.75" customHeight="1">
      <c r="D625" s="79"/>
    </row>
    <row r="626" spans="4:4" ht="15.75" customHeight="1">
      <c r="D626" s="79"/>
    </row>
    <row r="627" spans="4:4" ht="15.75" customHeight="1">
      <c r="D627" s="79"/>
    </row>
    <row r="628" spans="4:4" ht="15.75" customHeight="1">
      <c r="D628" s="79"/>
    </row>
    <row r="629" spans="4:4" ht="15.75" customHeight="1">
      <c r="D629" s="79"/>
    </row>
    <row r="630" spans="4:4" ht="15.75" customHeight="1">
      <c r="D630" s="79"/>
    </row>
    <row r="631" spans="4:4" ht="15.75" customHeight="1">
      <c r="D631" s="79"/>
    </row>
    <row r="632" spans="4:4" ht="15.75" customHeight="1">
      <c r="D632" s="79"/>
    </row>
    <row r="633" spans="4:4" ht="15.75" customHeight="1">
      <c r="D633" s="79"/>
    </row>
    <row r="634" spans="4:4" ht="15.75" customHeight="1">
      <c r="D634" s="79"/>
    </row>
    <row r="635" spans="4:4" ht="15.75" customHeight="1">
      <c r="D635" s="79"/>
    </row>
    <row r="636" spans="4:4" ht="15.75" customHeight="1">
      <c r="D636" s="79"/>
    </row>
    <row r="637" spans="4:4" ht="15.75" customHeight="1">
      <c r="D637" s="79"/>
    </row>
    <row r="638" spans="4:4" ht="15.75" customHeight="1">
      <c r="D638" s="79"/>
    </row>
    <row r="639" spans="4:4" ht="15.75" customHeight="1">
      <c r="D639" s="79"/>
    </row>
    <row r="640" spans="4:4" ht="15.75" customHeight="1">
      <c r="D640" s="79"/>
    </row>
    <row r="641" spans="4:4" ht="15.75" customHeight="1">
      <c r="D641" s="79"/>
    </row>
    <row r="642" spans="4:4" ht="15.75" customHeight="1">
      <c r="D642" s="79"/>
    </row>
    <row r="643" spans="4:4" ht="15.75" customHeight="1">
      <c r="D643" s="79"/>
    </row>
    <row r="644" spans="4:4" ht="15.75" customHeight="1">
      <c r="D644" s="79"/>
    </row>
    <row r="645" spans="4:4" ht="15.75" customHeight="1">
      <c r="D645" s="79"/>
    </row>
    <row r="646" spans="4:4" ht="15.75" customHeight="1">
      <c r="D646" s="79"/>
    </row>
    <row r="647" spans="4:4" ht="15.75" customHeight="1">
      <c r="D647" s="79"/>
    </row>
    <row r="648" spans="4:4" ht="15.75" customHeight="1">
      <c r="D648" s="79"/>
    </row>
    <row r="649" spans="4:4" ht="15.75" customHeight="1">
      <c r="D649" s="79"/>
    </row>
    <row r="650" spans="4:4" ht="15.75" customHeight="1">
      <c r="D650" s="79"/>
    </row>
    <row r="651" spans="4:4" ht="15.75" customHeight="1">
      <c r="D651" s="79"/>
    </row>
    <row r="652" spans="4:4" ht="15.75" customHeight="1">
      <c r="D652" s="79"/>
    </row>
    <row r="653" spans="4:4" ht="15.75" customHeight="1">
      <c r="D653" s="79"/>
    </row>
    <row r="654" spans="4:4" ht="15.75" customHeight="1">
      <c r="D654" s="79"/>
    </row>
    <row r="655" spans="4:4" ht="15.75" customHeight="1">
      <c r="D655" s="79"/>
    </row>
    <row r="656" spans="4:4" ht="15.75" customHeight="1">
      <c r="D656" s="79"/>
    </row>
    <row r="657" spans="4:4" ht="15.75" customHeight="1">
      <c r="D657" s="79"/>
    </row>
    <row r="658" spans="4:4" ht="15.75" customHeight="1">
      <c r="D658" s="79"/>
    </row>
    <row r="659" spans="4:4" ht="15.75" customHeight="1">
      <c r="D659" s="79"/>
    </row>
    <row r="660" spans="4:4" ht="15.75" customHeight="1">
      <c r="D660" s="79"/>
    </row>
    <row r="661" spans="4:4" ht="15.75" customHeight="1">
      <c r="D661" s="79"/>
    </row>
    <row r="662" spans="4:4" ht="15.75" customHeight="1">
      <c r="D662" s="79"/>
    </row>
    <row r="663" spans="4:4" ht="15.75" customHeight="1">
      <c r="D663" s="79"/>
    </row>
    <row r="664" spans="4:4" ht="15.75" customHeight="1">
      <c r="D664" s="79"/>
    </row>
    <row r="665" spans="4:4" ht="15.75" customHeight="1">
      <c r="D665" s="79"/>
    </row>
    <row r="666" spans="4:4" ht="15.75" customHeight="1">
      <c r="D666" s="79"/>
    </row>
    <row r="667" spans="4:4" ht="15.75" customHeight="1">
      <c r="D667" s="79"/>
    </row>
    <row r="668" spans="4:4" ht="15.75" customHeight="1">
      <c r="D668" s="79"/>
    </row>
    <row r="669" spans="4:4" ht="15.75" customHeight="1">
      <c r="D669" s="79"/>
    </row>
    <row r="670" spans="4:4" ht="15.75" customHeight="1">
      <c r="D670" s="79"/>
    </row>
    <row r="671" spans="4:4" ht="15.75" customHeight="1">
      <c r="D671" s="79"/>
    </row>
    <row r="672" spans="4:4" ht="15.75" customHeight="1">
      <c r="D672" s="79"/>
    </row>
    <row r="673" spans="4:4" ht="15.75" customHeight="1">
      <c r="D673" s="79"/>
    </row>
    <row r="674" spans="4:4" ht="15.75" customHeight="1">
      <c r="D674" s="79"/>
    </row>
    <row r="675" spans="4:4" ht="15.75" customHeight="1">
      <c r="D675" s="79"/>
    </row>
    <row r="676" spans="4:4" ht="15.75" customHeight="1">
      <c r="D676" s="79"/>
    </row>
    <row r="677" spans="4:4" ht="15.75" customHeight="1">
      <c r="D677" s="79"/>
    </row>
    <row r="678" spans="4:4" ht="15.75" customHeight="1">
      <c r="D678" s="79"/>
    </row>
    <row r="679" spans="4:4" ht="15.75" customHeight="1">
      <c r="D679" s="79"/>
    </row>
    <row r="680" spans="4:4" ht="15.75" customHeight="1">
      <c r="D680" s="79"/>
    </row>
    <row r="681" spans="4:4" ht="15.75" customHeight="1">
      <c r="D681" s="79"/>
    </row>
    <row r="682" spans="4:4" ht="15.75" customHeight="1">
      <c r="D682" s="79"/>
    </row>
    <row r="683" spans="4:4" ht="15.75" customHeight="1">
      <c r="D683" s="79"/>
    </row>
    <row r="684" spans="4:4" ht="15.75" customHeight="1">
      <c r="D684" s="79"/>
    </row>
    <row r="685" spans="4:4" ht="15.75" customHeight="1">
      <c r="D685" s="79"/>
    </row>
    <row r="686" spans="4:4" ht="15.75" customHeight="1">
      <c r="D686" s="79"/>
    </row>
    <row r="687" spans="4:4" ht="15.75" customHeight="1">
      <c r="D687" s="79"/>
    </row>
    <row r="688" spans="4:4" ht="15.75" customHeight="1">
      <c r="D688" s="79"/>
    </row>
    <row r="689" spans="4:4" ht="15.75" customHeight="1">
      <c r="D689" s="79"/>
    </row>
    <row r="690" spans="4:4" ht="15.75" customHeight="1">
      <c r="D690" s="79"/>
    </row>
    <row r="691" spans="4:4" ht="15.75" customHeight="1">
      <c r="D691" s="79"/>
    </row>
    <row r="692" spans="4:4" ht="15.75" customHeight="1">
      <c r="D692" s="79"/>
    </row>
    <row r="693" spans="4:4" ht="15.75" customHeight="1">
      <c r="D693" s="79"/>
    </row>
    <row r="694" spans="4:4" ht="15.75" customHeight="1">
      <c r="D694" s="79"/>
    </row>
    <row r="695" spans="4:4" ht="15.75" customHeight="1">
      <c r="D695" s="79"/>
    </row>
    <row r="696" spans="4:4" ht="15.75" customHeight="1">
      <c r="D696" s="79"/>
    </row>
    <row r="697" spans="4:4" ht="15.75" customHeight="1">
      <c r="D697" s="79"/>
    </row>
    <row r="698" spans="4:4" ht="15.75" customHeight="1">
      <c r="D698" s="79"/>
    </row>
    <row r="699" spans="4:4" ht="15.75" customHeight="1">
      <c r="D699" s="79"/>
    </row>
    <row r="700" spans="4:4" ht="15.75" customHeight="1">
      <c r="D700" s="79"/>
    </row>
    <row r="701" spans="4:4" ht="15.75" customHeight="1">
      <c r="D701" s="79"/>
    </row>
    <row r="702" spans="4:4" ht="15.75" customHeight="1">
      <c r="D702" s="79"/>
    </row>
    <row r="703" spans="4:4" ht="15.75" customHeight="1">
      <c r="D703" s="79"/>
    </row>
    <row r="704" spans="4:4" ht="15.75" customHeight="1">
      <c r="D704" s="79"/>
    </row>
    <row r="705" spans="4:4" ht="15.75" customHeight="1">
      <c r="D705" s="79"/>
    </row>
    <row r="706" spans="4:4" ht="15.75" customHeight="1">
      <c r="D706" s="79"/>
    </row>
    <row r="707" spans="4:4" ht="15.75" customHeight="1">
      <c r="D707" s="79"/>
    </row>
    <row r="708" spans="4:4" ht="15.75" customHeight="1">
      <c r="D708" s="79"/>
    </row>
    <row r="709" spans="4:4" ht="15.75" customHeight="1">
      <c r="D709" s="79"/>
    </row>
    <row r="710" spans="4:4" ht="15.75" customHeight="1">
      <c r="D710" s="79"/>
    </row>
    <row r="711" spans="4:4" ht="15.75" customHeight="1">
      <c r="D711" s="79"/>
    </row>
    <row r="712" spans="4:4" ht="15.75" customHeight="1">
      <c r="D712" s="79"/>
    </row>
    <row r="713" spans="4:4" ht="15.75" customHeight="1">
      <c r="D713" s="79"/>
    </row>
    <row r="714" spans="4:4" ht="15.75" customHeight="1">
      <c r="D714" s="79"/>
    </row>
    <row r="715" spans="4:4" ht="15.75" customHeight="1">
      <c r="D715" s="79"/>
    </row>
    <row r="716" spans="4:4" ht="15.75" customHeight="1">
      <c r="D716" s="79"/>
    </row>
    <row r="717" spans="4:4" ht="15.75" customHeight="1">
      <c r="D717" s="79"/>
    </row>
    <row r="718" spans="4:4" ht="15.75" customHeight="1">
      <c r="D718" s="79"/>
    </row>
    <row r="719" spans="4:4" ht="15.75" customHeight="1">
      <c r="D719" s="79"/>
    </row>
    <row r="720" spans="4:4" ht="15.75" customHeight="1">
      <c r="D720" s="79"/>
    </row>
    <row r="721" spans="4:4" ht="15.75" customHeight="1">
      <c r="D721" s="79"/>
    </row>
    <row r="722" spans="4:4" ht="15.75" customHeight="1">
      <c r="D722" s="79"/>
    </row>
    <row r="723" spans="4:4" ht="15.75" customHeight="1">
      <c r="D723" s="79"/>
    </row>
    <row r="724" spans="4:4" ht="15.75" customHeight="1">
      <c r="D724" s="79"/>
    </row>
    <row r="725" spans="4:4" ht="15.75" customHeight="1">
      <c r="D725" s="79"/>
    </row>
    <row r="726" spans="4:4" ht="15.75" customHeight="1">
      <c r="D726" s="79"/>
    </row>
    <row r="727" spans="4:4" ht="15.75" customHeight="1">
      <c r="D727" s="79"/>
    </row>
    <row r="728" spans="4:4" ht="15.75" customHeight="1">
      <c r="D728" s="79"/>
    </row>
    <row r="729" spans="4:4" ht="15.75" customHeight="1">
      <c r="D729" s="79"/>
    </row>
    <row r="730" spans="4:4" ht="15.75" customHeight="1">
      <c r="D730" s="79"/>
    </row>
    <row r="731" spans="4:4" ht="15.75" customHeight="1">
      <c r="D731" s="79"/>
    </row>
    <row r="732" spans="4:4" ht="15.75" customHeight="1">
      <c r="D732" s="79"/>
    </row>
    <row r="733" spans="4:4" ht="15.75" customHeight="1">
      <c r="D733" s="79"/>
    </row>
    <row r="734" spans="4:4" ht="15.75" customHeight="1">
      <c r="D734" s="79"/>
    </row>
    <row r="735" spans="4:4" ht="15.75" customHeight="1">
      <c r="D735" s="79"/>
    </row>
    <row r="736" spans="4:4" ht="15.75" customHeight="1">
      <c r="D736" s="79"/>
    </row>
    <row r="737" spans="4:4" ht="15.75" customHeight="1">
      <c r="D737" s="79"/>
    </row>
    <row r="738" spans="4:4" ht="15.75" customHeight="1">
      <c r="D738" s="79"/>
    </row>
    <row r="739" spans="4:4" ht="15.75" customHeight="1">
      <c r="D739" s="79"/>
    </row>
    <row r="740" spans="4:4" ht="15.75" customHeight="1">
      <c r="D740" s="79"/>
    </row>
    <row r="741" spans="4:4" ht="15.75" customHeight="1">
      <c r="D741" s="79"/>
    </row>
    <row r="742" spans="4:4" ht="15.75" customHeight="1">
      <c r="D742" s="79"/>
    </row>
    <row r="743" spans="4:4" ht="15.75" customHeight="1">
      <c r="D743" s="79"/>
    </row>
    <row r="744" spans="4:4" ht="15.75" customHeight="1">
      <c r="D744" s="79"/>
    </row>
    <row r="745" spans="4:4" ht="15.75" customHeight="1">
      <c r="D745" s="79"/>
    </row>
    <row r="746" spans="4:4" ht="15.75" customHeight="1">
      <c r="D746" s="79"/>
    </row>
    <row r="747" spans="4:4" ht="15.75" customHeight="1">
      <c r="D747" s="79"/>
    </row>
    <row r="748" spans="4:4" ht="15.75" customHeight="1">
      <c r="D748" s="79"/>
    </row>
    <row r="749" spans="4:4" ht="15.75" customHeight="1">
      <c r="D749" s="79"/>
    </row>
    <row r="750" spans="4:4" ht="15.75" customHeight="1">
      <c r="D750" s="79"/>
    </row>
    <row r="751" spans="4:4" ht="15.75" customHeight="1">
      <c r="D751" s="79"/>
    </row>
    <row r="752" spans="4:4" ht="15.75" customHeight="1">
      <c r="D752" s="79"/>
    </row>
    <row r="753" spans="4:4" ht="15.75" customHeight="1">
      <c r="D753" s="79"/>
    </row>
    <row r="754" spans="4:4" ht="15.75" customHeight="1">
      <c r="D754" s="79"/>
    </row>
    <row r="755" spans="4:4" ht="15.75" customHeight="1">
      <c r="D755" s="79"/>
    </row>
    <row r="756" spans="4:4" ht="15.75" customHeight="1">
      <c r="D756" s="79"/>
    </row>
    <row r="757" spans="4:4" ht="15.75" customHeight="1">
      <c r="D757" s="79"/>
    </row>
    <row r="758" spans="4:4" ht="15.75" customHeight="1">
      <c r="D758" s="79"/>
    </row>
    <row r="759" spans="4:4" ht="15.75" customHeight="1">
      <c r="D759" s="79"/>
    </row>
    <row r="760" spans="4:4" ht="15.75" customHeight="1">
      <c r="D760" s="79"/>
    </row>
    <row r="761" spans="4:4" ht="15.75" customHeight="1">
      <c r="D761" s="79"/>
    </row>
    <row r="762" spans="4:4" ht="15.75" customHeight="1">
      <c r="D762" s="79"/>
    </row>
    <row r="763" spans="4:4" ht="15.75" customHeight="1">
      <c r="D763" s="79"/>
    </row>
    <row r="764" spans="4:4" ht="15.75" customHeight="1">
      <c r="D764" s="79"/>
    </row>
    <row r="765" spans="4:4" ht="15.75" customHeight="1">
      <c r="D765" s="79"/>
    </row>
    <row r="766" spans="4:4" ht="15.75" customHeight="1">
      <c r="D766" s="79"/>
    </row>
    <row r="767" spans="4:4" ht="15.75" customHeight="1">
      <c r="D767" s="79"/>
    </row>
    <row r="768" spans="4:4" ht="15.75" customHeight="1">
      <c r="D768" s="79"/>
    </row>
    <row r="769" spans="4:4" ht="15.75" customHeight="1">
      <c r="D769" s="79"/>
    </row>
    <row r="770" spans="4:4" ht="15.75" customHeight="1">
      <c r="D770" s="79"/>
    </row>
    <row r="771" spans="4:4" ht="15.75" customHeight="1">
      <c r="D771" s="79"/>
    </row>
    <row r="772" spans="4:4" ht="15.75" customHeight="1">
      <c r="D772" s="79"/>
    </row>
    <row r="773" spans="4:4" ht="15.75" customHeight="1">
      <c r="D773" s="79"/>
    </row>
    <row r="774" spans="4:4" ht="15.75" customHeight="1">
      <c r="D774" s="79"/>
    </row>
    <row r="775" spans="4:4" ht="15.75" customHeight="1">
      <c r="D775" s="79"/>
    </row>
    <row r="776" spans="4:4" ht="15.75" customHeight="1">
      <c r="D776" s="79"/>
    </row>
    <row r="777" spans="4:4" ht="15.75" customHeight="1">
      <c r="D777" s="79"/>
    </row>
    <row r="778" spans="4:4" ht="15.75" customHeight="1">
      <c r="D778" s="79"/>
    </row>
    <row r="779" spans="4:4" ht="15.75" customHeight="1">
      <c r="D779" s="79"/>
    </row>
    <row r="780" spans="4:4" ht="15.75" customHeight="1">
      <c r="D780" s="79"/>
    </row>
    <row r="781" spans="4:4" ht="15.75" customHeight="1">
      <c r="D781" s="79"/>
    </row>
    <row r="782" spans="4:4" ht="15.75" customHeight="1">
      <c r="D782" s="79"/>
    </row>
    <row r="783" spans="4:4" ht="15.75" customHeight="1">
      <c r="D783" s="79"/>
    </row>
    <row r="784" spans="4:4" ht="15.75" customHeight="1">
      <c r="D784" s="79"/>
    </row>
    <row r="785" spans="4:4" ht="15.75" customHeight="1">
      <c r="D785" s="79"/>
    </row>
    <row r="786" spans="4:4" ht="15.75" customHeight="1">
      <c r="D786" s="79"/>
    </row>
    <row r="787" spans="4:4" ht="15.75" customHeight="1">
      <c r="D787" s="79"/>
    </row>
    <row r="788" spans="4:4" ht="15.75" customHeight="1">
      <c r="D788" s="79"/>
    </row>
    <row r="789" spans="4:4" ht="15.75" customHeight="1">
      <c r="D789" s="79"/>
    </row>
    <row r="790" spans="4:4" ht="15.75" customHeight="1">
      <c r="D790" s="79"/>
    </row>
    <row r="791" spans="4:4" ht="15.75" customHeight="1">
      <c r="D791" s="79"/>
    </row>
    <row r="792" spans="4:4" ht="15.75" customHeight="1">
      <c r="D792" s="79"/>
    </row>
    <row r="793" spans="4:4" ht="15.75" customHeight="1">
      <c r="D793" s="79"/>
    </row>
    <row r="794" spans="4:4" ht="15.75" customHeight="1">
      <c r="D794" s="79"/>
    </row>
    <row r="795" spans="4:4" ht="15.75" customHeight="1">
      <c r="D795" s="79"/>
    </row>
    <row r="796" spans="4:4" ht="15.75" customHeight="1">
      <c r="D796" s="79"/>
    </row>
    <row r="797" spans="4:4" ht="15.75" customHeight="1">
      <c r="D797" s="79"/>
    </row>
    <row r="798" spans="4:4" ht="15.75" customHeight="1">
      <c r="D798" s="79"/>
    </row>
    <row r="799" spans="4:4" ht="15.75" customHeight="1">
      <c r="D799" s="79"/>
    </row>
    <row r="800" spans="4:4" ht="15.75" customHeight="1">
      <c r="D800" s="79"/>
    </row>
    <row r="801" spans="4:4" ht="15.75" customHeight="1">
      <c r="D801" s="79"/>
    </row>
    <row r="802" spans="4:4" ht="15.75" customHeight="1">
      <c r="D802" s="79"/>
    </row>
    <row r="803" spans="4:4" ht="15.75" customHeight="1">
      <c r="D803" s="79"/>
    </row>
    <row r="804" spans="4:4" ht="15.75" customHeight="1">
      <c r="D804" s="79"/>
    </row>
    <row r="805" spans="4:4" ht="15.75" customHeight="1">
      <c r="D805" s="79"/>
    </row>
    <row r="806" spans="4:4" ht="15.75" customHeight="1">
      <c r="D806" s="79"/>
    </row>
    <row r="807" spans="4:4" ht="15.75" customHeight="1">
      <c r="D807" s="79"/>
    </row>
    <row r="808" spans="4:4" ht="15.75" customHeight="1">
      <c r="D808" s="79"/>
    </row>
    <row r="809" spans="4:4" ht="15.75" customHeight="1">
      <c r="D809" s="79"/>
    </row>
    <row r="810" spans="4:4" ht="15.75" customHeight="1">
      <c r="D810" s="79"/>
    </row>
    <row r="811" spans="4:4" ht="15.75" customHeight="1">
      <c r="D811" s="79"/>
    </row>
    <row r="812" spans="4:4" ht="15.75" customHeight="1">
      <c r="D812" s="79"/>
    </row>
    <row r="813" spans="4:4" ht="15.75" customHeight="1">
      <c r="D813" s="79"/>
    </row>
    <row r="814" spans="4:4" ht="15.75" customHeight="1">
      <c r="D814" s="79"/>
    </row>
    <row r="815" spans="4:4" ht="15.75" customHeight="1">
      <c r="D815" s="79"/>
    </row>
    <row r="816" spans="4:4" ht="15.75" customHeight="1">
      <c r="D816" s="79"/>
    </row>
    <row r="817" spans="4:4" ht="15.75" customHeight="1">
      <c r="D817" s="79"/>
    </row>
    <row r="818" spans="4:4" ht="15.75" customHeight="1">
      <c r="D818" s="79"/>
    </row>
    <row r="819" spans="4:4" ht="15.75" customHeight="1">
      <c r="D819" s="79"/>
    </row>
    <row r="820" spans="4:4" ht="15.75" customHeight="1">
      <c r="D820" s="79"/>
    </row>
    <row r="821" spans="4:4" ht="15.75" customHeight="1">
      <c r="D821" s="79"/>
    </row>
    <row r="822" spans="4:4" ht="15.75" customHeight="1">
      <c r="D822" s="79"/>
    </row>
    <row r="823" spans="4:4" ht="15.75" customHeight="1">
      <c r="D823" s="79"/>
    </row>
    <row r="824" spans="4:4" ht="15.75" customHeight="1">
      <c r="D824" s="79"/>
    </row>
    <row r="825" spans="4:4" ht="15.75" customHeight="1">
      <c r="D825" s="79"/>
    </row>
    <row r="826" spans="4:4" ht="15.75" customHeight="1">
      <c r="D826" s="79"/>
    </row>
    <row r="827" spans="4:4" ht="15.75" customHeight="1">
      <c r="D827" s="79"/>
    </row>
    <row r="828" spans="4:4" ht="15.75" customHeight="1">
      <c r="D828" s="79"/>
    </row>
    <row r="829" spans="4:4" ht="15.75" customHeight="1">
      <c r="D829" s="79"/>
    </row>
    <row r="830" spans="4:4" ht="15.75" customHeight="1">
      <c r="D830" s="79"/>
    </row>
    <row r="831" spans="4:4" ht="15.75" customHeight="1">
      <c r="D831" s="79"/>
    </row>
    <row r="832" spans="4:4" ht="15.75" customHeight="1">
      <c r="D832" s="79"/>
    </row>
    <row r="833" spans="4:4" ht="15.75" customHeight="1">
      <c r="D833" s="79"/>
    </row>
    <row r="834" spans="4:4" ht="15.75" customHeight="1">
      <c r="D834" s="79"/>
    </row>
    <row r="835" spans="4:4" ht="15.75" customHeight="1">
      <c r="D835" s="79"/>
    </row>
    <row r="836" spans="4:4" ht="15.75" customHeight="1">
      <c r="D836" s="79"/>
    </row>
    <row r="837" spans="4:4" ht="15.75" customHeight="1">
      <c r="D837" s="79"/>
    </row>
    <row r="838" spans="4:4" ht="15.75" customHeight="1">
      <c r="D838" s="79"/>
    </row>
    <row r="839" spans="4:4" ht="15.75" customHeight="1">
      <c r="D839" s="79"/>
    </row>
    <row r="840" spans="4:4" ht="15.75" customHeight="1">
      <c r="D840" s="79"/>
    </row>
    <row r="841" spans="4:4" ht="15.75" customHeight="1">
      <c r="D841" s="79"/>
    </row>
    <row r="842" spans="4:4" ht="15.75" customHeight="1">
      <c r="D842" s="79"/>
    </row>
    <row r="843" spans="4:4" ht="15.75" customHeight="1">
      <c r="D843" s="79"/>
    </row>
    <row r="844" spans="4:4" ht="15.75" customHeight="1">
      <c r="D844" s="79"/>
    </row>
    <row r="845" spans="4:4" ht="15.75" customHeight="1">
      <c r="D845" s="79"/>
    </row>
    <row r="846" spans="4:4" ht="15.75" customHeight="1">
      <c r="D846" s="79"/>
    </row>
    <row r="847" spans="4:4" ht="15.75" customHeight="1">
      <c r="D847" s="79"/>
    </row>
    <row r="848" spans="4:4" ht="15.75" customHeight="1">
      <c r="D848" s="79"/>
    </row>
    <row r="849" spans="4:4" ht="15.75" customHeight="1">
      <c r="D849" s="79"/>
    </row>
    <row r="850" spans="4:4" ht="15.75" customHeight="1">
      <c r="D850" s="79"/>
    </row>
    <row r="851" spans="4:4" ht="15.75" customHeight="1">
      <c r="D851" s="79"/>
    </row>
    <row r="852" spans="4:4" ht="15.75" customHeight="1">
      <c r="D852" s="79"/>
    </row>
    <row r="853" spans="4:4" ht="15.75" customHeight="1">
      <c r="D853" s="79"/>
    </row>
    <row r="854" spans="4:4" ht="15.75" customHeight="1">
      <c r="D854" s="79"/>
    </row>
    <row r="855" spans="4:4" ht="15.75" customHeight="1">
      <c r="D855" s="79"/>
    </row>
    <row r="856" spans="4:4" ht="15.75" customHeight="1">
      <c r="D856" s="79"/>
    </row>
    <row r="857" spans="4:4" ht="15.75" customHeight="1">
      <c r="D857" s="79"/>
    </row>
    <row r="858" spans="4:4" ht="15.75" customHeight="1">
      <c r="D858" s="79"/>
    </row>
    <row r="859" spans="4:4" ht="15.75" customHeight="1">
      <c r="D859" s="79"/>
    </row>
    <row r="860" spans="4:4" ht="15.75" customHeight="1">
      <c r="D860" s="79"/>
    </row>
    <row r="861" spans="4:4" ht="15.75" customHeight="1">
      <c r="D861" s="79"/>
    </row>
    <row r="862" spans="4:4" ht="15.75" customHeight="1">
      <c r="D862" s="79"/>
    </row>
    <row r="863" spans="4:4" ht="15.75" customHeight="1">
      <c r="D863" s="79"/>
    </row>
    <row r="864" spans="4:4" ht="15.75" customHeight="1">
      <c r="D864" s="79"/>
    </row>
    <row r="865" spans="4:4" ht="15.75" customHeight="1">
      <c r="D865" s="79"/>
    </row>
    <row r="866" spans="4:4" ht="15.75" customHeight="1">
      <c r="D866" s="79"/>
    </row>
    <row r="867" spans="4:4" ht="15.75" customHeight="1">
      <c r="D867" s="79"/>
    </row>
    <row r="868" spans="4:4" ht="15.75" customHeight="1">
      <c r="D868" s="79"/>
    </row>
    <row r="869" spans="4:4" ht="15.75" customHeight="1">
      <c r="D869" s="79"/>
    </row>
    <row r="870" spans="4:4" ht="15.75" customHeight="1">
      <c r="D870" s="79"/>
    </row>
    <row r="871" spans="4:4" ht="15.75" customHeight="1">
      <c r="D871" s="79"/>
    </row>
    <row r="872" spans="4:4" ht="15.75" customHeight="1">
      <c r="D872" s="79"/>
    </row>
    <row r="873" spans="4:4" ht="15.75" customHeight="1">
      <c r="D873" s="79"/>
    </row>
    <row r="874" spans="4:4" ht="15.75" customHeight="1">
      <c r="D874" s="79"/>
    </row>
    <row r="875" spans="4:4" ht="15.75" customHeight="1">
      <c r="D875" s="79"/>
    </row>
    <row r="876" spans="4:4" ht="15.75" customHeight="1">
      <c r="D876" s="79"/>
    </row>
    <row r="877" spans="4:4" ht="15.75" customHeight="1">
      <c r="D877" s="79"/>
    </row>
    <row r="878" spans="4:4" ht="15.75" customHeight="1">
      <c r="D878" s="79"/>
    </row>
    <row r="879" spans="4:4" ht="15.75" customHeight="1">
      <c r="D879" s="79"/>
    </row>
    <row r="880" spans="4:4" ht="15.75" customHeight="1">
      <c r="D880" s="79"/>
    </row>
    <row r="881" spans="4:4" ht="15.75" customHeight="1">
      <c r="D881" s="79"/>
    </row>
    <row r="882" spans="4:4" ht="15.75" customHeight="1">
      <c r="D882" s="79"/>
    </row>
    <row r="883" spans="4:4" ht="15.75" customHeight="1">
      <c r="D883" s="79"/>
    </row>
    <row r="884" spans="4:4" ht="15.75" customHeight="1">
      <c r="D884" s="79"/>
    </row>
    <row r="885" spans="4:4" ht="15.75" customHeight="1">
      <c r="D885" s="79"/>
    </row>
    <row r="886" spans="4:4" ht="15.75" customHeight="1">
      <c r="D886" s="79"/>
    </row>
    <row r="887" spans="4:4" ht="15.75" customHeight="1">
      <c r="D887" s="79"/>
    </row>
    <row r="888" spans="4:4" ht="15.75" customHeight="1">
      <c r="D888" s="79"/>
    </row>
    <row r="889" spans="4:4" ht="15.75" customHeight="1">
      <c r="D889" s="79"/>
    </row>
    <row r="890" spans="4:4" ht="15.75" customHeight="1">
      <c r="D890" s="79"/>
    </row>
    <row r="891" spans="4:4" ht="15.75" customHeight="1">
      <c r="D891" s="79"/>
    </row>
    <row r="892" spans="4:4" ht="15.75" customHeight="1">
      <c r="D892" s="79"/>
    </row>
    <row r="893" spans="4:4" ht="15.75" customHeight="1">
      <c r="D893" s="79"/>
    </row>
    <row r="894" spans="4:4" ht="15.75" customHeight="1">
      <c r="D894" s="79"/>
    </row>
    <row r="895" spans="4:4" ht="15.75" customHeight="1">
      <c r="D895" s="79"/>
    </row>
    <row r="896" spans="4:4" ht="15.75" customHeight="1">
      <c r="D896" s="79"/>
    </row>
    <row r="897" spans="4:4" ht="15.75" customHeight="1">
      <c r="D897" s="79"/>
    </row>
    <row r="898" spans="4:4" ht="15.75" customHeight="1">
      <c r="D898" s="79"/>
    </row>
    <row r="899" spans="4:4" ht="15.75" customHeight="1">
      <c r="D899" s="79"/>
    </row>
    <row r="900" spans="4:4" ht="15.75" customHeight="1">
      <c r="D900" s="79"/>
    </row>
    <row r="901" spans="4:4" ht="15.75" customHeight="1">
      <c r="D901" s="79"/>
    </row>
    <row r="902" spans="4:4" ht="15.75" customHeight="1">
      <c r="D902" s="79"/>
    </row>
    <row r="903" spans="4:4" ht="15.75" customHeight="1">
      <c r="D903" s="79"/>
    </row>
    <row r="904" spans="4:4" ht="15.75" customHeight="1">
      <c r="D904" s="79"/>
    </row>
    <row r="905" spans="4:4" ht="15.75" customHeight="1">
      <c r="D905" s="79"/>
    </row>
    <row r="906" spans="4:4" ht="15.75" customHeight="1">
      <c r="D906" s="79"/>
    </row>
    <row r="907" spans="4:4" ht="15.75" customHeight="1">
      <c r="D907" s="79"/>
    </row>
    <row r="908" spans="4:4" ht="15.75" customHeight="1">
      <c r="D908" s="79"/>
    </row>
    <row r="909" spans="4:4" ht="15.75" customHeight="1">
      <c r="D909" s="79"/>
    </row>
    <row r="910" spans="4:4" ht="15.75" customHeight="1">
      <c r="D910" s="79"/>
    </row>
    <row r="911" spans="4:4" ht="15.75" customHeight="1">
      <c r="D911" s="79"/>
    </row>
    <row r="912" spans="4:4" ht="15.75" customHeight="1">
      <c r="D912" s="79"/>
    </row>
    <row r="913" spans="4:4" ht="15.75" customHeight="1">
      <c r="D913" s="79"/>
    </row>
    <row r="914" spans="4:4" ht="15.75" customHeight="1">
      <c r="D914" s="79"/>
    </row>
    <row r="915" spans="4:4" ht="15.75" customHeight="1">
      <c r="D915" s="79"/>
    </row>
    <row r="916" spans="4:4" ht="15.75" customHeight="1">
      <c r="D916" s="79"/>
    </row>
    <row r="917" spans="4:4" ht="15.75" customHeight="1">
      <c r="D917" s="79"/>
    </row>
    <row r="918" spans="4:4" ht="15.75" customHeight="1">
      <c r="D918" s="79"/>
    </row>
    <row r="919" spans="4:4" ht="15.75" customHeight="1">
      <c r="D919" s="79"/>
    </row>
    <row r="920" spans="4:4" ht="15.75" customHeight="1">
      <c r="D920" s="79"/>
    </row>
    <row r="921" spans="4:4" ht="15.75" customHeight="1">
      <c r="D921" s="79"/>
    </row>
    <row r="922" spans="4:4" ht="15.75" customHeight="1">
      <c r="D922" s="79"/>
    </row>
    <row r="923" spans="4:4" ht="15.75" customHeight="1">
      <c r="D923" s="79"/>
    </row>
    <row r="924" spans="4:4" ht="15.75" customHeight="1">
      <c r="D924" s="79"/>
    </row>
    <row r="925" spans="4:4" ht="15.75" customHeight="1">
      <c r="D925" s="79"/>
    </row>
    <row r="926" spans="4:4" ht="15.75" customHeight="1">
      <c r="D926" s="79"/>
    </row>
    <row r="927" spans="4:4" ht="15.75" customHeight="1">
      <c r="D927" s="79"/>
    </row>
    <row r="928" spans="4:4" ht="15.75" customHeight="1">
      <c r="D928" s="79"/>
    </row>
    <row r="929" spans="4:4" ht="15.75" customHeight="1">
      <c r="D929" s="79"/>
    </row>
    <row r="930" spans="4:4" ht="15.75" customHeight="1">
      <c r="D930" s="79"/>
    </row>
    <row r="931" spans="4:4" ht="15.75" customHeight="1">
      <c r="D931" s="79"/>
    </row>
    <row r="932" spans="4:4" ht="15.75" customHeight="1">
      <c r="D932" s="79"/>
    </row>
    <row r="933" spans="4:4" ht="15.75" customHeight="1">
      <c r="D933" s="79"/>
    </row>
    <row r="934" spans="4:4" ht="15.75" customHeight="1">
      <c r="D934" s="79"/>
    </row>
    <row r="935" spans="4:4" ht="15.75" customHeight="1">
      <c r="D935" s="79"/>
    </row>
    <row r="936" spans="4:4" ht="15.75" customHeight="1">
      <c r="D936" s="79"/>
    </row>
    <row r="937" spans="4:4" ht="15.75" customHeight="1">
      <c r="D937" s="79"/>
    </row>
    <row r="938" spans="4:4" ht="15.75" customHeight="1">
      <c r="D938" s="79"/>
    </row>
    <row r="939" spans="4:4" ht="15.75" customHeight="1">
      <c r="D939" s="79"/>
    </row>
    <row r="940" spans="4:4" ht="15.75" customHeight="1">
      <c r="D940" s="79"/>
    </row>
    <row r="941" spans="4:4" ht="15.75" customHeight="1">
      <c r="D941" s="79"/>
    </row>
    <row r="942" spans="4:4" ht="15.75" customHeight="1">
      <c r="D942" s="79"/>
    </row>
    <row r="943" spans="4:4" ht="15.75" customHeight="1">
      <c r="D943" s="79"/>
    </row>
    <row r="944" spans="4:4" ht="15.75" customHeight="1">
      <c r="D944" s="79"/>
    </row>
    <row r="945" spans="4:4" ht="15.75" customHeight="1">
      <c r="D945" s="79"/>
    </row>
    <row r="946" spans="4:4" ht="15.75" customHeight="1">
      <c r="D946" s="79"/>
    </row>
    <row r="947" spans="4:4" ht="15.75" customHeight="1">
      <c r="D947" s="79"/>
    </row>
    <row r="948" spans="4:4" ht="15.75" customHeight="1">
      <c r="D948" s="79"/>
    </row>
    <row r="949" spans="4:4" ht="15.75" customHeight="1">
      <c r="D949" s="79"/>
    </row>
    <row r="950" spans="4:4" ht="15.75" customHeight="1">
      <c r="D950" s="79"/>
    </row>
    <row r="951" spans="4:4" ht="15.75" customHeight="1">
      <c r="D951" s="79"/>
    </row>
    <row r="952" spans="4:4" ht="15.75" customHeight="1">
      <c r="D952" s="79"/>
    </row>
    <row r="953" spans="4:4" ht="15.75" customHeight="1">
      <c r="D953" s="79"/>
    </row>
    <row r="954" spans="4:4" ht="15.75" customHeight="1">
      <c r="D954" s="79"/>
    </row>
    <row r="955" spans="4:4" ht="15.75" customHeight="1">
      <c r="D955" s="79"/>
    </row>
    <row r="956" spans="4:4" ht="15.75" customHeight="1">
      <c r="D956" s="79"/>
    </row>
    <row r="957" spans="4:4" ht="15.75" customHeight="1">
      <c r="D957" s="79"/>
    </row>
    <row r="958" spans="4:4" ht="15.75" customHeight="1">
      <c r="D958" s="79"/>
    </row>
    <row r="959" spans="4:4" ht="15.75" customHeight="1">
      <c r="D959" s="79"/>
    </row>
    <row r="960" spans="4:4" ht="15.75" customHeight="1">
      <c r="D960" s="79"/>
    </row>
    <row r="961" spans="4:4" ht="15.75" customHeight="1">
      <c r="D961" s="79"/>
    </row>
    <row r="962" spans="4:4" ht="15.75" customHeight="1">
      <c r="D962" s="79"/>
    </row>
    <row r="963" spans="4:4" ht="15.75" customHeight="1">
      <c r="D963" s="79"/>
    </row>
    <row r="964" spans="4:4" ht="15.75" customHeight="1">
      <c r="D964" s="79"/>
    </row>
    <row r="965" spans="4:4" ht="15.75" customHeight="1">
      <c r="D965" s="79"/>
    </row>
    <row r="966" spans="4:4" ht="15.75" customHeight="1">
      <c r="D966" s="79"/>
    </row>
    <row r="967" spans="4:4" ht="15.75" customHeight="1">
      <c r="D967" s="79"/>
    </row>
    <row r="968" spans="4:4" ht="15.75" customHeight="1">
      <c r="D968" s="79"/>
    </row>
    <row r="969" spans="4:4" ht="15.75" customHeight="1">
      <c r="D969" s="79"/>
    </row>
    <row r="970" spans="4:4" ht="15.75" customHeight="1">
      <c r="D970" s="79"/>
    </row>
    <row r="971" spans="4:4" ht="15.75" customHeight="1">
      <c r="D971" s="79"/>
    </row>
    <row r="972" spans="4:4" ht="15.75" customHeight="1">
      <c r="D972" s="79"/>
    </row>
    <row r="973" spans="4:4" ht="15.75" customHeight="1">
      <c r="D973" s="79"/>
    </row>
    <row r="974" spans="4:4" ht="15.75" customHeight="1">
      <c r="D974" s="79"/>
    </row>
    <row r="975" spans="4:4" ht="15.75" customHeight="1">
      <c r="D975" s="79"/>
    </row>
    <row r="976" spans="4:4" ht="15.75" customHeight="1">
      <c r="D976" s="79"/>
    </row>
    <row r="977" spans="4:4" ht="15.75" customHeight="1">
      <c r="D977" s="79"/>
    </row>
    <row r="978" spans="4:4" ht="15.75" customHeight="1">
      <c r="D978" s="79"/>
    </row>
    <row r="979" spans="4:4" ht="15.75" customHeight="1">
      <c r="D979" s="79"/>
    </row>
    <row r="980" spans="4:4" ht="15.75" customHeight="1">
      <c r="D980" s="79"/>
    </row>
    <row r="981" spans="4:4" ht="15.75" customHeight="1">
      <c r="D981" s="79"/>
    </row>
    <row r="982" spans="4:4" ht="15.75" customHeight="1">
      <c r="D982" s="79"/>
    </row>
    <row r="983" spans="4:4" ht="15.75" customHeight="1">
      <c r="D983" s="79"/>
    </row>
    <row r="984" spans="4:4" ht="15.75" customHeight="1">
      <c r="D984" s="79"/>
    </row>
    <row r="985" spans="4:4" ht="15.75" customHeight="1">
      <c r="D985" s="79"/>
    </row>
    <row r="986" spans="4:4" ht="15.75" customHeight="1">
      <c r="D986" s="79"/>
    </row>
    <row r="987" spans="4:4" ht="15.75" customHeight="1">
      <c r="D987" s="79"/>
    </row>
    <row r="988" spans="4:4" ht="15.75" customHeight="1">
      <c r="D988" s="79"/>
    </row>
    <row r="989" spans="4:4" ht="15.75" customHeight="1">
      <c r="D989" s="79"/>
    </row>
    <row r="990" spans="4:4" ht="15.75" customHeight="1">
      <c r="D990" s="79"/>
    </row>
    <row r="991" spans="4:4" ht="15.75" customHeight="1">
      <c r="D991" s="79"/>
    </row>
    <row r="992" spans="4:4" ht="15.75" customHeight="1">
      <c r="D992" s="79"/>
    </row>
    <row r="993" spans="4:4" ht="15.75" customHeight="1">
      <c r="D993" s="79"/>
    </row>
    <row r="994" spans="4:4" ht="15.75" customHeight="1">
      <c r="D994" s="79"/>
    </row>
    <row r="995" spans="4:4" ht="15.75" customHeight="1">
      <c r="D995" s="79"/>
    </row>
    <row r="996" spans="4:4" ht="15.75" customHeight="1">
      <c r="D996" s="79"/>
    </row>
    <row r="997" spans="4:4" ht="15.75" customHeight="1">
      <c r="D997" s="79"/>
    </row>
    <row r="998" spans="4:4" ht="15.75" customHeight="1">
      <c r="D998" s="79"/>
    </row>
    <row r="999" spans="4:4" ht="15.75" customHeight="1">
      <c r="D999" s="79"/>
    </row>
    <row r="1000" spans="4:4" ht="15.75" customHeight="1">
      <c r="D1000" s="79"/>
    </row>
    <row r="1001" spans="4:4" ht="15.75" customHeight="1">
      <c r="D1001" s="79"/>
    </row>
    <row r="1002" spans="4:4" ht="15.75" customHeight="1">
      <c r="D1002" s="79"/>
    </row>
    <row r="1003" spans="4:4" ht="15.75" customHeight="1">
      <c r="D1003" s="79"/>
    </row>
    <row r="1004" spans="4:4" ht="15.75" customHeight="1">
      <c r="D1004" s="79"/>
    </row>
  </sheetData>
  <mergeCells count="12">
    <mergeCell ref="C11:D11"/>
    <mergeCell ref="C12:D12"/>
    <mergeCell ref="B6:D6"/>
    <mergeCell ref="C7:D7"/>
    <mergeCell ref="C8:D8"/>
    <mergeCell ref="C9:D9"/>
    <mergeCell ref="C10:D10"/>
    <mergeCell ref="C13:D13"/>
    <mergeCell ref="C14:D14"/>
    <mergeCell ref="C15:D15"/>
    <mergeCell ref="C16:D16"/>
    <mergeCell ref="B18:F18"/>
  </mergeCells>
  <pageMargins left="0.7" right="0.7" top="0.75" bottom="0.75" header="0" footer="0"/>
  <pageSetup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F243E"/>
  </sheetPr>
  <dimension ref="B6:E1004"/>
  <sheetViews>
    <sheetView showGridLines="0" workbookViewId="0">
      <selection activeCell="G12" sqref="G12"/>
    </sheetView>
  </sheetViews>
  <sheetFormatPr defaultColWidth="14.42578125" defaultRowHeight="15" customHeight="1"/>
  <cols>
    <col min="1" max="1" width="2" customWidth="1"/>
    <col min="2" max="2" width="3.42578125" customWidth="1"/>
    <col min="3" max="3" width="35.7109375" customWidth="1"/>
    <col min="4" max="4" width="27" customWidth="1"/>
    <col min="5" max="5" width="79.28515625" customWidth="1"/>
    <col min="6" max="26" width="9.140625" customWidth="1"/>
  </cols>
  <sheetData>
    <row r="6" spans="2:5" ht="15.75">
      <c r="B6" s="824" t="s">
        <v>186</v>
      </c>
      <c r="C6" s="807"/>
      <c r="D6" s="807"/>
      <c r="E6" s="776"/>
    </row>
    <row r="7" spans="2:5" ht="25.5">
      <c r="B7" s="97" t="s">
        <v>22</v>
      </c>
      <c r="C7" s="97" t="s">
        <v>23</v>
      </c>
      <c r="D7" s="11" t="s">
        <v>187</v>
      </c>
      <c r="E7" s="98" t="s">
        <v>188</v>
      </c>
    </row>
    <row r="8" spans="2:5">
      <c r="B8" s="820">
        <v>1</v>
      </c>
      <c r="C8" s="821" t="s">
        <v>559</v>
      </c>
      <c r="D8" s="358"/>
      <c r="E8" s="359"/>
    </row>
    <row r="9" spans="2:5">
      <c r="B9" s="771"/>
      <c r="C9" s="822"/>
      <c r="D9" s="530" t="s">
        <v>826</v>
      </c>
      <c r="E9" s="359"/>
    </row>
    <row r="10" spans="2:5">
      <c r="B10" s="772"/>
      <c r="C10" s="823"/>
      <c r="D10" s="358"/>
      <c r="E10" s="359"/>
    </row>
    <row r="11" spans="2:5">
      <c r="B11" s="820">
        <v>2</v>
      </c>
      <c r="C11" s="821" t="s">
        <v>586</v>
      </c>
      <c r="D11" s="530" t="s">
        <v>827</v>
      </c>
      <c r="E11" s="531" t="s">
        <v>828</v>
      </c>
    </row>
    <row r="12" spans="2:5" ht="30">
      <c r="B12" s="771"/>
      <c r="C12" s="822"/>
      <c r="D12" s="530" t="s">
        <v>829</v>
      </c>
      <c r="E12" s="531" t="s">
        <v>830</v>
      </c>
    </row>
    <row r="13" spans="2:5">
      <c r="B13" s="772"/>
      <c r="C13" s="823"/>
      <c r="D13" s="358"/>
      <c r="E13" s="359"/>
    </row>
    <row r="14" spans="2:5">
      <c r="B14" s="820">
        <v>3</v>
      </c>
      <c r="C14" s="821" t="s">
        <v>591</v>
      </c>
      <c r="D14" s="358"/>
      <c r="E14" s="359"/>
    </row>
    <row r="15" spans="2:5">
      <c r="B15" s="771"/>
      <c r="C15" s="822"/>
      <c r="D15" s="530" t="s">
        <v>826</v>
      </c>
      <c r="E15" s="359"/>
    </row>
    <row r="16" spans="2:5">
      <c r="B16" s="772"/>
      <c r="C16" s="823"/>
      <c r="D16" s="358"/>
      <c r="E16" s="359"/>
    </row>
    <row r="18" spans="2:5" ht="15.75">
      <c r="B18" s="824" t="s">
        <v>189</v>
      </c>
      <c r="C18" s="807"/>
      <c r="D18" s="807"/>
      <c r="E18" s="776"/>
    </row>
    <row r="19" spans="2:5" ht="25.5">
      <c r="B19" s="97" t="s">
        <v>22</v>
      </c>
      <c r="C19" s="97" t="s">
        <v>23</v>
      </c>
      <c r="D19" s="11" t="s">
        <v>190</v>
      </c>
      <c r="E19" s="98" t="s">
        <v>188</v>
      </c>
    </row>
    <row r="20" spans="2:5">
      <c r="B20" s="820">
        <v>1</v>
      </c>
      <c r="C20" s="821" t="s">
        <v>559</v>
      </c>
      <c r="D20" s="358"/>
      <c r="E20" s="99"/>
    </row>
    <row r="21" spans="2:5">
      <c r="B21" s="771"/>
      <c r="C21" s="822"/>
      <c r="D21" s="530" t="s">
        <v>831</v>
      </c>
      <c r="E21" s="531" t="s">
        <v>832</v>
      </c>
    </row>
    <row r="22" spans="2:5">
      <c r="B22" s="772"/>
      <c r="C22" s="823"/>
      <c r="D22" s="358"/>
      <c r="E22" s="99"/>
    </row>
    <row r="25" spans="2:5" ht="15.75" customHeight="1"/>
    <row r="26" spans="2:5" ht="15.75" customHeight="1"/>
    <row r="27" spans="2:5" ht="15.75" customHeight="1"/>
    <row r="28" spans="2:5" ht="15.75" customHeight="1"/>
    <row r="29" spans="2:5" ht="15.75" customHeight="1"/>
    <row r="30" spans="2:5" ht="15.75" customHeight="1"/>
    <row r="31" spans="2:5" ht="15.75" customHeight="1"/>
    <row r="32" spans="2: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10">
    <mergeCell ref="B14:B16"/>
    <mergeCell ref="B20:B22"/>
    <mergeCell ref="C20:C22"/>
    <mergeCell ref="B6:E6"/>
    <mergeCell ref="B8:B10"/>
    <mergeCell ref="C8:C10"/>
    <mergeCell ref="B11:B13"/>
    <mergeCell ref="C11:C13"/>
    <mergeCell ref="C14:C16"/>
    <mergeCell ref="B18:E18"/>
  </mergeCells>
  <hyperlinks>
    <hyperlink ref="E11" r:id="rId1" xr:uid="{C2F09EB4-080E-420B-B507-1F9A5C136419}"/>
    <hyperlink ref="E12" r:id="rId2" xr:uid="{43485F7C-2764-4E77-AFC1-13B0DB16F1BB}"/>
    <hyperlink ref="E21" r:id="rId3" xr:uid="{CDB370E7-6B39-4E98-B3CD-03116E65010B}"/>
  </hyperlinks>
  <pageMargins left="0.7" right="0.7" top="0.75" bottom="0.75" header="0" footer="0"/>
  <pageSetup paperSize="9" orientation="portrait"/>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0F243E"/>
  </sheetPr>
  <dimension ref="A5:Z1004"/>
  <sheetViews>
    <sheetView showGridLines="0" topLeftCell="A4" workbookViewId="0">
      <selection activeCell="D61" sqref="D61"/>
    </sheetView>
  </sheetViews>
  <sheetFormatPr defaultColWidth="14.42578125" defaultRowHeight="15" customHeight="1"/>
  <cols>
    <col min="1" max="1" width="3.85546875" customWidth="1"/>
    <col min="2" max="2" width="8.7109375" customWidth="1"/>
    <col min="3" max="3" width="27.85546875" customWidth="1"/>
    <col min="4" max="4" width="31" customWidth="1"/>
    <col min="5" max="5" width="32.85546875" customWidth="1"/>
    <col min="6" max="6" width="26.140625" customWidth="1"/>
    <col min="7" max="12" width="19.42578125" style="196" customWidth="1"/>
    <col min="13" max="26" width="8.7109375" customWidth="1"/>
  </cols>
  <sheetData>
    <row r="5" spans="1:26" ht="15.75" thickBot="1">
      <c r="A5" s="17"/>
      <c r="B5" s="17"/>
      <c r="C5" s="17"/>
      <c r="D5" s="17"/>
      <c r="E5" s="17"/>
      <c r="F5" s="17"/>
      <c r="G5" s="48"/>
      <c r="H5" s="48"/>
      <c r="I5" s="48"/>
      <c r="J5" s="48"/>
      <c r="K5" s="48"/>
      <c r="L5" s="48"/>
      <c r="M5" s="17"/>
      <c r="N5" s="17"/>
      <c r="O5" s="17"/>
      <c r="P5" s="17"/>
      <c r="Q5" s="17"/>
      <c r="R5" s="17"/>
      <c r="S5" s="17"/>
      <c r="T5" s="17"/>
      <c r="U5" s="17"/>
      <c r="V5" s="17"/>
      <c r="W5" s="17"/>
      <c r="X5" s="17"/>
      <c r="Y5" s="17"/>
      <c r="Z5" s="17"/>
    </row>
    <row r="6" spans="1:26" ht="21" customHeight="1">
      <c r="A6" s="37"/>
      <c r="B6" s="830" t="s">
        <v>549</v>
      </c>
      <c r="C6" s="831"/>
      <c r="D6" s="832"/>
      <c r="E6" s="48"/>
      <c r="F6" s="48"/>
      <c r="G6" s="48"/>
      <c r="H6" s="48"/>
      <c r="I6" s="48"/>
      <c r="J6" s="48"/>
      <c r="K6" s="48"/>
      <c r="L6" s="48"/>
      <c r="M6" s="17"/>
      <c r="N6" s="17"/>
      <c r="O6" s="17"/>
      <c r="P6" s="17"/>
      <c r="Q6" s="17"/>
      <c r="R6" s="17"/>
      <c r="S6" s="17"/>
      <c r="T6" s="17"/>
      <c r="U6" s="17"/>
      <c r="V6" s="17"/>
      <c r="W6" s="17"/>
      <c r="X6" s="17"/>
      <c r="Y6" s="17"/>
      <c r="Z6" s="17"/>
    </row>
    <row r="7" spans="1:26" ht="14.25" customHeight="1">
      <c r="A7" s="17"/>
      <c r="B7" s="833" t="s">
        <v>23</v>
      </c>
      <c r="C7" s="834"/>
      <c r="D7" s="532" t="s">
        <v>586</v>
      </c>
      <c r="E7" s="48"/>
      <c r="F7" s="48"/>
      <c r="G7" s="48"/>
      <c r="H7" s="48"/>
      <c r="I7" s="48"/>
      <c r="J7" s="48"/>
      <c r="K7" s="48"/>
      <c r="L7" s="48"/>
      <c r="M7" s="17"/>
      <c r="N7" s="17"/>
      <c r="O7" s="17"/>
      <c r="P7" s="17"/>
      <c r="Q7" s="17"/>
      <c r="R7" s="17"/>
      <c r="S7" s="17"/>
      <c r="T7" s="17"/>
      <c r="U7" s="17"/>
      <c r="V7" s="17"/>
      <c r="W7" s="17"/>
      <c r="X7" s="17"/>
      <c r="Y7" s="17"/>
      <c r="Z7" s="17"/>
    </row>
    <row r="8" spans="1:26" ht="15.75" customHeight="1">
      <c r="A8" s="48"/>
      <c r="B8" s="825" t="s">
        <v>105</v>
      </c>
      <c r="C8" s="826"/>
      <c r="D8" s="533" t="s">
        <v>826</v>
      </c>
      <c r="E8" s="48"/>
      <c r="F8" s="48"/>
      <c r="G8" s="48"/>
      <c r="H8" s="48"/>
      <c r="I8" s="48"/>
      <c r="J8" s="48"/>
      <c r="K8" s="48"/>
      <c r="L8" s="48"/>
      <c r="M8" s="48"/>
      <c r="N8" s="48"/>
      <c r="O8" s="48"/>
      <c r="P8" s="48"/>
      <c r="Q8" s="48"/>
      <c r="R8" s="48"/>
      <c r="S8" s="48"/>
      <c r="T8" s="48"/>
      <c r="U8" s="48"/>
      <c r="V8" s="48"/>
      <c r="W8" s="48"/>
      <c r="X8" s="48"/>
      <c r="Y8" s="48"/>
      <c r="Z8" s="48"/>
    </row>
    <row r="9" spans="1:26" ht="15.75" customHeight="1">
      <c r="A9" s="17"/>
      <c r="B9" s="833" t="s">
        <v>191</v>
      </c>
      <c r="C9" s="840"/>
      <c r="D9" s="533" t="s">
        <v>639</v>
      </c>
      <c r="E9" s="17"/>
      <c r="F9" s="17"/>
      <c r="G9" s="48"/>
      <c r="H9" s="48"/>
      <c r="I9" s="48"/>
      <c r="J9" s="48"/>
      <c r="K9" s="48"/>
      <c r="L9" s="48"/>
      <c r="M9" s="17"/>
      <c r="N9" s="17"/>
      <c r="O9" s="17"/>
      <c r="P9" s="17"/>
      <c r="Q9" s="17"/>
      <c r="R9" s="17"/>
      <c r="S9" s="17"/>
      <c r="T9" s="17"/>
      <c r="U9" s="17"/>
      <c r="V9" s="17"/>
      <c r="W9" s="17"/>
      <c r="X9" s="17"/>
      <c r="Y9" s="17"/>
      <c r="Z9" s="17"/>
    </row>
    <row r="10" spans="1:26" ht="15.75" customHeight="1">
      <c r="A10" s="17"/>
      <c r="B10" s="833" t="s">
        <v>107</v>
      </c>
      <c r="C10" s="840"/>
      <c r="D10" s="533" t="s">
        <v>826</v>
      </c>
      <c r="E10" s="17"/>
      <c r="F10" s="17"/>
      <c r="G10" s="48"/>
      <c r="H10" s="48"/>
      <c r="I10" s="48"/>
      <c r="J10" s="48"/>
      <c r="K10" s="48"/>
      <c r="L10" s="48"/>
      <c r="M10" s="17"/>
      <c r="N10" s="17"/>
      <c r="O10" s="17"/>
      <c r="P10" s="17"/>
      <c r="Q10" s="17"/>
      <c r="R10" s="17"/>
      <c r="S10" s="17"/>
      <c r="T10" s="17"/>
      <c r="U10" s="17"/>
      <c r="V10" s="17"/>
      <c r="W10" s="17"/>
      <c r="X10" s="17"/>
      <c r="Y10" s="17"/>
      <c r="Z10" s="17"/>
    </row>
    <row r="11" spans="1:26" ht="15.75" customHeight="1">
      <c r="A11" s="17"/>
      <c r="B11" s="833" t="s">
        <v>108</v>
      </c>
      <c r="C11" s="840"/>
      <c r="D11" s="534" t="s">
        <v>826</v>
      </c>
      <c r="E11" s="17"/>
      <c r="F11" s="17"/>
      <c r="G11" s="48"/>
      <c r="H11" s="48"/>
      <c r="I11" s="48"/>
      <c r="J11" s="48"/>
      <c r="K11" s="48"/>
      <c r="L11" s="48"/>
      <c r="M11" s="17"/>
      <c r="N11" s="17"/>
      <c r="O11" s="17"/>
      <c r="P11" s="17"/>
      <c r="Q11" s="17"/>
      <c r="R11" s="17"/>
      <c r="S11" s="17"/>
      <c r="T11" s="17"/>
      <c r="U11" s="17"/>
      <c r="V11" s="17"/>
      <c r="W11" s="17"/>
      <c r="X11" s="17"/>
      <c r="Y11" s="17"/>
      <c r="Z11" s="17"/>
    </row>
    <row r="12" spans="1:26" ht="15.75" customHeight="1">
      <c r="A12" s="17"/>
      <c r="B12" s="833" t="s">
        <v>59</v>
      </c>
      <c r="C12" s="840"/>
      <c r="D12" s="533" t="s">
        <v>826</v>
      </c>
      <c r="E12" s="17"/>
      <c r="F12" s="17"/>
      <c r="G12" s="48"/>
      <c r="H12" s="48"/>
      <c r="I12" s="48"/>
      <c r="J12" s="48"/>
      <c r="K12" s="48"/>
      <c r="L12" s="48"/>
      <c r="M12" s="17"/>
      <c r="N12" s="17"/>
      <c r="O12" s="17"/>
      <c r="P12" s="17"/>
      <c r="Q12" s="17"/>
      <c r="R12" s="17"/>
      <c r="S12" s="17"/>
      <c r="T12" s="17"/>
      <c r="U12" s="17"/>
      <c r="V12" s="17"/>
      <c r="W12" s="17"/>
      <c r="X12" s="17"/>
      <c r="Y12" s="17"/>
      <c r="Z12" s="17"/>
    </row>
    <row r="13" spans="1:26" ht="15.75" customHeight="1">
      <c r="A13" s="17"/>
      <c r="B13" s="833" t="s">
        <v>10</v>
      </c>
      <c r="C13" s="840"/>
      <c r="D13" s="463" t="s">
        <v>833</v>
      </c>
      <c r="E13" s="17"/>
      <c r="F13" s="17"/>
      <c r="G13" s="48"/>
      <c r="H13" s="48"/>
      <c r="I13" s="48"/>
      <c r="J13" s="48"/>
      <c r="K13" s="48"/>
      <c r="L13" s="48"/>
      <c r="M13" s="17"/>
      <c r="N13" s="17"/>
      <c r="O13" s="17"/>
      <c r="P13" s="17"/>
      <c r="Q13" s="17"/>
      <c r="R13" s="17"/>
      <c r="S13" s="17"/>
      <c r="T13" s="17"/>
      <c r="U13" s="17"/>
      <c r="V13" s="17"/>
      <c r="W13" s="17"/>
      <c r="X13" s="17"/>
      <c r="Y13" s="17"/>
      <c r="Z13" s="17"/>
    </row>
    <row r="14" spans="1:26" ht="15.75" customHeight="1" thickBot="1">
      <c r="A14" s="17"/>
      <c r="B14" s="841" t="s">
        <v>8</v>
      </c>
      <c r="C14" s="842"/>
      <c r="D14" s="535" t="s">
        <v>834</v>
      </c>
      <c r="E14" s="17"/>
      <c r="F14" s="17"/>
      <c r="G14" s="48"/>
      <c r="H14" s="48"/>
      <c r="I14" s="48"/>
      <c r="J14" s="48"/>
      <c r="K14" s="48"/>
      <c r="L14" s="48"/>
      <c r="M14" s="17"/>
      <c r="N14" s="17"/>
      <c r="O14" s="17"/>
      <c r="P14" s="17"/>
      <c r="Q14" s="17"/>
      <c r="R14" s="17"/>
      <c r="S14" s="17"/>
      <c r="T14" s="17"/>
      <c r="U14" s="17"/>
      <c r="V14" s="17"/>
      <c r="W14" s="17"/>
      <c r="X14" s="17"/>
      <c r="Y14" s="17"/>
      <c r="Z14" s="17"/>
    </row>
    <row r="15" spans="1:26">
      <c r="A15" s="17"/>
      <c r="B15" s="17"/>
      <c r="C15" s="17"/>
      <c r="D15" s="17"/>
      <c r="E15" s="17"/>
      <c r="F15" s="17"/>
      <c r="G15" s="48"/>
      <c r="H15" s="48"/>
      <c r="I15" s="48"/>
      <c r="J15" s="48"/>
      <c r="K15" s="48"/>
      <c r="L15" s="48"/>
      <c r="M15" s="17"/>
      <c r="N15" s="17"/>
      <c r="O15" s="17"/>
      <c r="P15" s="17"/>
      <c r="Q15" s="17"/>
      <c r="R15" s="17"/>
      <c r="S15" s="17"/>
      <c r="T15" s="17"/>
      <c r="U15" s="17"/>
      <c r="V15" s="17"/>
      <c r="W15" s="17"/>
      <c r="X15" s="17"/>
      <c r="Y15" s="17"/>
      <c r="Z15" s="17"/>
    </row>
    <row r="16" spans="1:26">
      <c r="A16" s="17"/>
      <c r="B16" s="835" t="s">
        <v>192</v>
      </c>
      <c r="C16" s="816"/>
      <c r="D16" s="836"/>
      <c r="E16" s="17"/>
      <c r="F16" s="17"/>
      <c r="G16" s="48"/>
      <c r="H16" s="48"/>
      <c r="I16" s="48"/>
      <c r="J16" s="48"/>
      <c r="K16" s="48"/>
      <c r="L16" s="48"/>
      <c r="M16" s="17"/>
      <c r="N16" s="17"/>
      <c r="O16" s="17"/>
      <c r="P16" s="17"/>
      <c r="Q16" s="17"/>
      <c r="R16" s="17"/>
      <c r="S16" s="17"/>
      <c r="T16" s="17"/>
      <c r="U16" s="17"/>
      <c r="V16" s="17"/>
      <c r="W16" s="17"/>
      <c r="X16" s="17"/>
      <c r="Y16" s="17"/>
      <c r="Z16" s="17"/>
    </row>
    <row r="17" spans="1:26">
      <c r="A17" s="17"/>
      <c r="B17" s="837" t="s">
        <v>193</v>
      </c>
      <c r="C17" s="838"/>
      <c r="D17" s="100"/>
      <c r="E17" s="17"/>
      <c r="F17" s="17"/>
      <c r="G17" s="48"/>
      <c r="H17" s="48"/>
      <c r="I17" s="48"/>
      <c r="J17" s="48"/>
      <c r="K17" s="48"/>
      <c r="L17" s="48"/>
      <c r="M17" s="17"/>
      <c r="N17" s="17"/>
      <c r="O17" s="17"/>
      <c r="P17" s="17"/>
      <c r="Q17" s="17"/>
      <c r="R17" s="17"/>
      <c r="S17" s="17"/>
      <c r="T17" s="17"/>
      <c r="U17" s="17"/>
      <c r="V17" s="17"/>
      <c r="W17" s="17"/>
      <c r="X17" s="17"/>
      <c r="Y17" s="17"/>
      <c r="Z17" s="17"/>
    </row>
    <row r="18" spans="1:26">
      <c r="A18" s="17"/>
      <c r="B18" s="839" t="s">
        <v>194</v>
      </c>
      <c r="C18" s="642"/>
      <c r="D18" s="101"/>
      <c r="E18" s="17"/>
      <c r="F18" s="17"/>
      <c r="G18" s="48"/>
      <c r="H18" s="48"/>
      <c r="I18" s="48"/>
      <c r="J18" s="48"/>
      <c r="K18" s="48"/>
      <c r="L18" s="48"/>
      <c r="M18" s="17"/>
      <c r="N18" s="17"/>
      <c r="O18" s="17"/>
      <c r="P18" s="17"/>
      <c r="Q18" s="17"/>
      <c r="R18" s="17"/>
      <c r="S18" s="17"/>
      <c r="T18" s="17"/>
      <c r="U18" s="17"/>
      <c r="V18" s="17"/>
      <c r="W18" s="17"/>
      <c r="X18" s="17"/>
      <c r="Y18" s="17"/>
      <c r="Z18" s="17"/>
    </row>
    <row r="19" spans="1:26">
      <c r="A19" s="17"/>
      <c r="B19" s="839" t="s">
        <v>195</v>
      </c>
      <c r="C19" s="642"/>
      <c r="D19" s="101"/>
      <c r="E19" s="17"/>
      <c r="F19" s="17"/>
      <c r="G19" s="48"/>
      <c r="H19" s="48"/>
      <c r="I19" s="48"/>
      <c r="J19" s="48"/>
      <c r="K19" s="48"/>
      <c r="L19" s="48"/>
      <c r="M19" s="17"/>
      <c r="N19" s="17"/>
      <c r="O19" s="17"/>
      <c r="P19" s="17"/>
      <c r="Q19" s="17"/>
      <c r="R19" s="17"/>
      <c r="S19" s="17"/>
      <c r="T19" s="17"/>
      <c r="U19" s="17"/>
      <c r="V19" s="17"/>
      <c r="W19" s="17"/>
      <c r="X19" s="17"/>
      <c r="Y19" s="17"/>
      <c r="Z19" s="17"/>
    </row>
    <row r="20" spans="1:26">
      <c r="A20" s="17"/>
      <c r="B20" s="839" t="s">
        <v>196</v>
      </c>
      <c r="C20" s="642"/>
      <c r="D20" s="101"/>
      <c r="E20" s="17"/>
      <c r="F20" s="17"/>
      <c r="G20" s="48"/>
      <c r="H20" s="48"/>
      <c r="I20" s="48"/>
      <c r="J20" s="48"/>
      <c r="K20" s="48"/>
      <c r="L20" s="48"/>
      <c r="M20" s="17"/>
      <c r="N20" s="17"/>
      <c r="O20" s="17"/>
      <c r="P20" s="17"/>
      <c r="Q20" s="17"/>
      <c r="R20" s="17"/>
      <c r="S20" s="17"/>
      <c r="T20" s="17"/>
      <c r="U20" s="17"/>
      <c r="V20" s="17"/>
      <c r="W20" s="17"/>
      <c r="X20" s="17"/>
      <c r="Y20" s="17"/>
      <c r="Z20" s="17"/>
    </row>
    <row r="21" spans="1:26">
      <c r="A21" s="17"/>
      <c r="B21" s="839" t="s">
        <v>197</v>
      </c>
      <c r="C21" s="642"/>
      <c r="D21" s="101"/>
      <c r="E21" s="17"/>
      <c r="F21" s="17"/>
      <c r="G21" s="48"/>
      <c r="H21" s="48"/>
      <c r="I21" s="48"/>
      <c r="J21" s="48"/>
      <c r="K21" s="48"/>
      <c r="L21" s="48"/>
      <c r="M21" s="17"/>
      <c r="N21" s="17"/>
      <c r="O21" s="17"/>
      <c r="P21" s="17"/>
      <c r="Q21" s="17"/>
      <c r="R21" s="17"/>
      <c r="S21" s="17"/>
      <c r="T21" s="17"/>
      <c r="U21" s="17"/>
      <c r="V21" s="17"/>
      <c r="W21" s="17"/>
      <c r="X21" s="17"/>
      <c r="Y21" s="17"/>
      <c r="Z21" s="17"/>
    </row>
    <row r="22" spans="1:26" ht="15.75" customHeight="1">
      <c r="A22" s="17"/>
      <c r="B22" s="848" t="s">
        <v>198</v>
      </c>
      <c r="C22" s="679"/>
      <c r="D22" s="102"/>
      <c r="E22" s="17"/>
      <c r="F22" s="17"/>
      <c r="G22" s="48"/>
      <c r="H22" s="48"/>
      <c r="I22" s="48"/>
      <c r="J22" s="48"/>
      <c r="K22" s="48"/>
      <c r="L22" s="48"/>
      <c r="M22" s="17"/>
      <c r="N22" s="17"/>
      <c r="O22" s="17"/>
      <c r="P22" s="17"/>
      <c r="Q22" s="17"/>
      <c r="R22" s="17"/>
      <c r="S22" s="17"/>
      <c r="T22" s="17"/>
      <c r="U22" s="17"/>
      <c r="V22" s="17"/>
      <c r="W22" s="17"/>
      <c r="X22" s="17"/>
      <c r="Y22" s="17"/>
      <c r="Z22" s="17"/>
    </row>
    <row r="23" spans="1:26">
      <c r="A23" s="17"/>
      <c r="B23" s="17"/>
      <c r="C23" s="17"/>
      <c r="D23" s="17"/>
      <c r="E23" s="17"/>
      <c r="F23" s="17"/>
      <c r="G23" s="48"/>
      <c r="H23" s="48"/>
      <c r="I23" s="48"/>
      <c r="J23" s="48"/>
      <c r="K23" s="48"/>
      <c r="L23" s="48"/>
      <c r="M23" s="17"/>
      <c r="N23" s="17"/>
      <c r="O23" s="17"/>
      <c r="P23" s="17"/>
      <c r="Q23" s="17"/>
      <c r="R23" s="17"/>
      <c r="S23" s="17"/>
      <c r="T23" s="17"/>
      <c r="U23" s="17"/>
      <c r="V23" s="17"/>
      <c r="W23" s="17"/>
      <c r="X23" s="17"/>
      <c r="Y23" s="17"/>
      <c r="Z23" s="17"/>
    </row>
    <row r="24" spans="1:26">
      <c r="A24" s="17"/>
      <c r="B24" s="849" t="s">
        <v>199</v>
      </c>
      <c r="C24" s="850"/>
      <c r="D24" s="851"/>
      <c r="E24" s="17"/>
      <c r="F24" s="17"/>
      <c r="G24" s="48"/>
      <c r="H24" s="48"/>
      <c r="I24" s="48"/>
      <c r="J24" s="48"/>
      <c r="K24" s="48"/>
      <c r="L24" s="48"/>
      <c r="M24" s="17"/>
      <c r="N24" s="17"/>
      <c r="O24" s="17"/>
      <c r="P24" s="17"/>
      <c r="Q24" s="17"/>
      <c r="R24" s="17"/>
      <c r="S24" s="17"/>
      <c r="T24" s="17"/>
      <c r="U24" s="17"/>
      <c r="V24" s="17"/>
      <c r="W24" s="17"/>
      <c r="X24" s="17"/>
      <c r="Y24" s="17"/>
      <c r="Z24" s="17"/>
    </row>
    <row r="25" spans="1:26" ht="15.75" customHeight="1">
      <c r="A25" s="17"/>
      <c r="B25" s="837" t="s">
        <v>200</v>
      </c>
      <c r="C25" s="838"/>
      <c r="D25" s="100"/>
      <c r="E25" s="17"/>
      <c r="F25" s="17"/>
      <c r="G25" s="48"/>
      <c r="H25" s="48"/>
      <c r="I25" s="48"/>
      <c r="J25" s="48"/>
      <c r="K25" s="48"/>
      <c r="L25" s="48"/>
      <c r="M25" s="17"/>
      <c r="N25" s="17"/>
      <c r="O25" s="17"/>
      <c r="P25" s="17"/>
      <c r="Q25" s="17"/>
      <c r="R25" s="17"/>
      <c r="S25" s="17"/>
      <c r="T25" s="17"/>
      <c r="U25" s="17"/>
      <c r="V25" s="17"/>
      <c r="W25" s="17"/>
      <c r="X25" s="17"/>
      <c r="Y25" s="17"/>
      <c r="Z25" s="17"/>
    </row>
    <row r="26" spans="1:26" ht="15.75" customHeight="1">
      <c r="A26" s="17"/>
      <c r="B26" s="852" t="s">
        <v>201</v>
      </c>
      <c r="C26" s="853"/>
      <c r="D26" s="103"/>
      <c r="E26" s="17"/>
      <c r="F26" s="17"/>
      <c r="G26" s="48"/>
      <c r="H26" s="48"/>
      <c r="I26" s="48"/>
      <c r="J26" s="48"/>
      <c r="K26" s="48"/>
      <c r="L26" s="48"/>
      <c r="M26" s="17"/>
      <c r="N26" s="17"/>
      <c r="O26" s="17"/>
      <c r="P26" s="17"/>
      <c r="Q26" s="17"/>
      <c r="R26" s="17"/>
      <c r="S26" s="17"/>
      <c r="T26" s="17"/>
      <c r="U26" s="17"/>
      <c r="V26" s="17"/>
      <c r="W26" s="17"/>
      <c r="X26" s="17"/>
      <c r="Y26" s="17"/>
      <c r="Z26" s="17"/>
    </row>
    <row r="27" spans="1:26" ht="15.75" customHeight="1">
      <c r="A27" s="17"/>
      <c r="B27" s="104"/>
      <c r="C27" s="105"/>
      <c r="D27" s="106"/>
      <c r="E27" s="17"/>
      <c r="F27" s="17"/>
      <c r="G27" s="48"/>
      <c r="H27" s="48"/>
      <c r="I27" s="48"/>
      <c r="J27" s="48"/>
      <c r="K27" s="48"/>
      <c r="L27" s="48"/>
      <c r="M27" s="17"/>
      <c r="N27" s="17"/>
      <c r="O27" s="17"/>
      <c r="P27" s="17"/>
      <c r="Q27" s="17"/>
      <c r="R27" s="17"/>
      <c r="S27" s="17"/>
      <c r="T27" s="17"/>
      <c r="U27" s="17"/>
      <c r="V27" s="17"/>
      <c r="W27" s="17"/>
      <c r="X27" s="17"/>
      <c r="Y27" s="17"/>
      <c r="Z27" s="17"/>
    </row>
    <row r="28" spans="1:26" ht="15.75" customHeight="1">
      <c r="A28" s="17"/>
      <c r="B28" s="845" t="s">
        <v>202</v>
      </c>
      <c r="C28" s="846"/>
      <c r="D28" s="107"/>
      <c r="E28" s="17"/>
      <c r="F28" s="17"/>
      <c r="G28" s="48"/>
      <c r="H28" s="48"/>
      <c r="I28" s="48"/>
      <c r="J28" s="48"/>
      <c r="K28" s="48"/>
      <c r="L28" s="48"/>
      <c r="M28" s="17"/>
      <c r="N28" s="17"/>
      <c r="O28" s="17"/>
      <c r="P28" s="17"/>
      <c r="Q28" s="17"/>
      <c r="R28" s="17"/>
      <c r="S28" s="17"/>
      <c r="T28" s="17"/>
      <c r="U28" s="17"/>
      <c r="V28" s="17"/>
      <c r="W28" s="17"/>
      <c r="X28" s="17"/>
      <c r="Y28" s="17"/>
      <c r="Z28" s="17"/>
    </row>
    <row r="29" spans="1:26" ht="15.75" customHeight="1">
      <c r="A29" s="17"/>
      <c r="B29" s="847" t="s">
        <v>203</v>
      </c>
      <c r="C29" s="807"/>
      <c r="D29" s="807"/>
      <c r="E29" s="807"/>
      <c r="F29" s="807"/>
      <c r="G29" s="807"/>
      <c r="H29" s="807"/>
      <c r="I29" s="807"/>
      <c r="J29" s="807"/>
      <c r="K29" s="807"/>
      <c r="L29" s="776"/>
      <c r="M29" s="17"/>
      <c r="N29" s="17"/>
      <c r="O29" s="17"/>
      <c r="P29" s="17"/>
      <c r="Q29" s="17"/>
      <c r="R29" s="17"/>
      <c r="S29" s="17"/>
      <c r="T29" s="17"/>
      <c r="U29" s="17"/>
      <c r="V29" s="17"/>
      <c r="W29" s="17"/>
      <c r="X29" s="17"/>
      <c r="Y29" s="17"/>
      <c r="Z29" s="17"/>
    </row>
    <row r="30" spans="1:26" ht="38.25">
      <c r="A30" s="108"/>
      <c r="B30" s="109" t="s">
        <v>204</v>
      </c>
      <c r="C30" s="110" t="s">
        <v>205</v>
      </c>
      <c r="D30" s="110" t="s">
        <v>206</v>
      </c>
      <c r="E30" s="111" t="s">
        <v>207</v>
      </c>
      <c r="F30" s="111" t="s">
        <v>208</v>
      </c>
      <c r="G30" s="11" t="s">
        <v>209</v>
      </c>
      <c r="H30" s="11" t="s">
        <v>210</v>
      </c>
      <c r="I30" s="11" t="s">
        <v>211</v>
      </c>
      <c r="J30" s="11" t="s">
        <v>212</v>
      </c>
      <c r="K30" s="98" t="s">
        <v>213</v>
      </c>
      <c r="L30" s="98" t="s">
        <v>10</v>
      </c>
      <c r="M30" s="108"/>
      <c r="N30" s="108"/>
      <c r="O30" s="108"/>
      <c r="P30" s="108"/>
      <c r="Q30" s="108"/>
      <c r="R30" s="108"/>
      <c r="S30" s="108"/>
      <c r="T30" s="108"/>
      <c r="U30" s="108"/>
      <c r="V30" s="108"/>
      <c r="W30" s="108"/>
      <c r="X30" s="108"/>
      <c r="Y30" s="108"/>
      <c r="Z30" s="108"/>
    </row>
    <row r="31" spans="1:26" ht="15.75" customHeight="1">
      <c r="A31" s="17"/>
      <c r="B31" s="112"/>
      <c r="C31" s="113"/>
      <c r="D31" s="114"/>
      <c r="E31" s="115"/>
      <c r="F31" s="115"/>
      <c r="G31" s="248"/>
      <c r="H31" s="248"/>
      <c r="I31" s="248"/>
      <c r="J31" s="248"/>
      <c r="K31" s="249"/>
      <c r="L31" s="250"/>
      <c r="M31" s="17"/>
      <c r="N31" s="17"/>
      <c r="O31" s="17"/>
      <c r="P31" s="17"/>
      <c r="Q31" s="17"/>
      <c r="R31" s="17"/>
      <c r="S31" s="17"/>
      <c r="T31" s="17"/>
      <c r="U31" s="17"/>
      <c r="V31" s="17"/>
      <c r="W31" s="17"/>
      <c r="X31" s="17"/>
      <c r="Y31" s="17"/>
      <c r="Z31" s="17"/>
    </row>
    <row r="32" spans="1:26" ht="15.75" customHeight="1">
      <c r="A32" s="17"/>
      <c r="B32" s="112"/>
      <c r="C32" s="113"/>
      <c r="D32" s="114"/>
      <c r="E32" s="115"/>
      <c r="F32" s="115"/>
      <c r="G32" s="248"/>
      <c r="H32" s="248"/>
      <c r="I32" s="248"/>
      <c r="J32" s="248"/>
      <c r="K32" s="249"/>
      <c r="L32" s="250"/>
      <c r="M32" s="17"/>
      <c r="N32" s="17"/>
      <c r="O32" s="17"/>
      <c r="P32" s="17"/>
      <c r="Q32" s="17"/>
      <c r="R32" s="17"/>
      <c r="S32" s="17"/>
      <c r="T32" s="17"/>
      <c r="U32" s="17"/>
      <c r="V32" s="17"/>
      <c r="W32" s="17"/>
      <c r="X32" s="17"/>
      <c r="Y32" s="17"/>
      <c r="Z32" s="17"/>
    </row>
    <row r="33" spans="1:26" ht="15.75" customHeight="1">
      <c r="A33" s="17"/>
      <c r="B33" s="112"/>
      <c r="C33" s="113"/>
      <c r="D33" s="114"/>
      <c r="E33" s="115"/>
      <c r="F33" s="115"/>
      <c r="G33" s="248"/>
      <c r="H33" s="248"/>
      <c r="I33" s="248"/>
      <c r="J33" s="248"/>
      <c r="K33" s="249"/>
      <c r="L33" s="250"/>
      <c r="M33" s="17"/>
      <c r="N33" s="17"/>
      <c r="O33" s="17"/>
      <c r="P33" s="17"/>
      <c r="Q33" s="17"/>
      <c r="R33" s="17"/>
      <c r="S33" s="17"/>
      <c r="T33" s="17"/>
      <c r="U33" s="17"/>
      <c r="V33" s="17"/>
      <c r="W33" s="17"/>
      <c r="X33" s="17"/>
      <c r="Y33" s="17"/>
      <c r="Z33" s="17"/>
    </row>
    <row r="34" spans="1:26" ht="15.75" customHeight="1">
      <c r="A34" s="17"/>
      <c r="B34" s="112"/>
      <c r="C34" s="113"/>
      <c r="D34" s="114"/>
      <c r="E34" s="115"/>
      <c r="F34" s="115"/>
      <c r="G34" s="248"/>
      <c r="H34" s="248"/>
      <c r="I34" s="248"/>
      <c r="J34" s="248"/>
      <c r="K34" s="249"/>
      <c r="L34" s="250"/>
      <c r="M34" s="17"/>
      <c r="N34" s="17"/>
      <c r="O34" s="17"/>
      <c r="P34" s="17"/>
      <c r="Q34" s="17"/>
      <c r="R34" s="17"/>
      <c r="S34" s="17"/>
      <c r="T34" s="17"/>
      <c r="U34" s="17"/>
      <c r="V34" s="17"/>
      <c r="W34" s="17"/>
      <c r="X34" s="17"/>
      <c r="Y34" s="17"/>
      <c r="Z34" s="17"/>
    </row>
    <row r="35" spans="1:26" ht="15.75" customHeight="1">
      <c r="A35" s="17"/>
      <c r="B35" s="112"/>
      <c r="C35" s="113"/>
      <c r="D35" s="114"/>
      <c r="E35" s="115"/>
      <c r="F35" s="115"/>
      <c r="G35" s="248"/>
      <c r="H35" s="248"/>
      <c r="I35" s="248"/>
      <c r="J35" s="248"/>
      <c r="K35" s="249"/>
      <c r="L35" s="250"/>
      <c r="M35" s="17"/>
      <c r="N35" s="17"/>
      <c r="O35" s="17"/>
      <c r="P35" s="17"/>
      <c r="Q35" s="17"/>
      <c r="R35" s="17"/>
      <c r="S35" s="17"/>
      <c r="T35" s="17"/>
      <c r="U35" s="17"/>
      <c r="V35" s="17"/>
      <c r="W35" s="17"/>
      <c r="X35" s="17"/>
      <c r="Y35" s="17"/>
      <c r="Z35" s="17"/>
    </row>
    <row r="36" spans="1:26" ht="15.75" customHeight="1">
      <c r="A36" s="17"/>
      <c r="B36" s="116"/>
      <c r="C36" s="117"/>
      <c r="D36" s="118"/>
      <c r="E36" s="119"/>
      <c r="F36" s="119"/>
      <c r="G36" s="251"/>
      <c r="H36" s="251"/>
      <c r="I36" s="251"/>
      <c r="J36" s="251"/>
      <c r="K36" s="252"/>
      <c r="L36" s="253"/>
      <c r="M36" s="17"/>
      <c r="N36" s="17"/>
      <c r="O36" s="17"/>
      <c r="P36" s="17"/>
      <c r="Q36" s="17"/>
      <c r="R36" s="17"/>
      <c r="S36" s="17"/>
      <c r="T36" s="17"/>
      <c r="U36" s="17"/>
      <c r="V36" s="17"/>
      <c r="W36" s="17"/>
      <c r="X36" s="17"/>
      <c r="Y36" s="17"/>
      <c r="Z36" s="17"/>
    </row>
    <row r="37" spans="1:26" ht="15.75" customHeight="1">
      <c r="A37" s="17"/>
      <c r="B37" s="17"/>
      <c r="C37" s="17"/>
      <c r="D37" s="17"/>
      <c r="E37" s="17"/>
      <c r="F37" s="17"/>
      <c r="G37" s="48"/>
      <c r="H37" s="48"/>
      <c r="I37" s="48"/>
      <c r="J37" s="48"/>
      <c r="K37" s="48"/>
      <c r="L37" s="48"/>
      <c r="M37" s="17"/>
      <c r="N37" s="17"/>
      <c r="O37" s="17"/>
      <c r="P37" s="17"/>
      <c r="Q37" s="17"/>
      <c r="R37" s="17"/>
      <c r="S37" s="17"/>
      <c r="T37" s="17"/>
      <c r="U37" s="17"/>
      <c r="V37" s="17"/>
      <c r="W37" s="17"/>
      <c r="X37" s="17"/>
      <c r="Y37" s="17"/>
      <c r="Z37" s="17"/>
    </row>
    <row r="38" spans="1:26" ht="15.75" customHeight="1">
      <c r="A38" s="17" t="s">
        <v>214</v>
      </c>
      <c r="B38" s="843" t="s">
        <v>215</v>
      </c>
      <c r="C38" s="644"/>
      <c r="D38" s="744"/>
      <c r="E38" s="17"/>
      <c r="F38" s="17"/>
      <c r="G38" s="48"/>
      <c r="H38" s="48"/>
      <c r="I38" s="48"/>
      <c r="J38" s="48"/>
      <c r="K38" s="48"/>
      <c r="L38" s="48"/>
      <c r="M38" s="17"/>
      <c r="N38" s="17"/>
      <c r="O38" s="17"/>
      <c r="P38" s="17"/>
      <c r="Q38" s="17"/>
      <c r="R38" s="17"/>
      <c r="S38" s="17"/>
      <c r="T38" s="17"/>
      <c r="U38" s="17"/>
      <c r="V38" s="17"/>
      <c r="W38" s="17"/>
      <c r="X38" s="17"/>
      <c r="Y38" s="17"/>
      <c r="Z38" s="17"/>
    </row>
    <row r="39" spans="1:26" ht="15" customHeight="1">
      <c r="A39" s="17"/>
      <c r="B39" s="41"/>
      <c r="C39" s="844"/>
      <c r="D39" s="744"/>
      <c r="E39" s="17"/>
      <c r="F39" s="17"/>
      <c r="G39" s="48"/>
      <c r="H39" s="48"/>
      <c r="I39" s="48"/>
      <c r="J39" s="48"/>
      <c r="K39" s="48"/>
      <c r="L39" s="48"/>
      <c r="M39" s="17"/>
      <c r="N39" s="17"/>
      <c r="O39" s="17"/>
      <c r="P39" s="17"/>
      <c r="Q39" s="17"/>
      <c r="R39" s="17"/>
      <c r="S39" s="17"/>
      <c r="T39" s="17"/>
      <c r="U39" s="17"/>
      <c r="V39" s="17"/>
      <c r="W39" s="17"/>
      <c r="X39" s="17"/>
      <c r="Y39" s="17"/>
      <c r="Z39" s="17"/>
    </row>
    <row r="40" spans="1:26" ht="15.75" customHeight="1">
      <c r="A40" s="17"/>
      <c r="B40" s="41"/>
      <c r="C40" s="844"/>
      <c r="D40" s="744"/>
      <c r="E40" s="17"/>
      <c r="F40" s="17"/>
      <c r="G40" s="48"/>
      <c r="H40" s="48"/>
      <c r="I40" s="48"/>
      <c r="J40" s="48"/>
      <c r="K40" s="48"/>
      <c r="L40" s="48"/>
      <c r="M40" s="17"/>
      <c r="N40" s="17"/>
      <c r="O40" s="17"/>
      <c r="P40" s="17"/>
      <c r="Q40" s="17"/>
      <c r="R40" s="17"/>
      <c r="S40" s="17"/>
      <c r="T40" s="17"/>
      <c r="U40" s="17"/>
      <c r="V40" s="17"/>
      <c r="W40" s="17"/>
      <c r="X40" s="17"/>
      <c r="Y40" s="17"/>
      <c r="Z40" s="17"/>
    </row>
    <row r="41" spans="1:26" ht="15.75" customHeight="1">
      <c r="A41" s="17"/>
      <c r="B41" s="41"/>
      <c r="C41" s="844"/>
      <c r="D41" s="744"/>
      <c r="E41" s="17"/>
      <c r="F41" s="17"/>
      <c r="G41" s="48"/>
      <c r="H41" s="48"/>
      <c r="I41" s="48"/>
      <c r="J41" s="48"/>
      <c r="K41" s="48"/>
      <c r="L41" s="48"/>
      <c r="M41" s="17"/>
      <c r="N41" s="17"/>
      <c r="O41" s="17"/>
      <c r="P41" s="17"/>
      <c r="Q41" s="17"/>
      <c r="R41" s="17"/>
      <c r="S41" s="17"/>
      <c r="T41" s="17"/>
      <c r="U41" s="17"/>
      <c r="V41" s="17"/>
      <c r="W41" s="17"/>
      <c r="X41" s="17"/>
      <c r="Y41" s="17"/>
      <c r="Z41" s="17"/>
    </row>
    <row r="42" spans="1:26" ht="15.75" customHeight="1">
      <c r="A42" s="17"/>
      <c r="B42" s="120"/>
      <c r="C42" s="827"/>
      <c r="D42" s="760"/>
      <c r="E42" s="17"/>
      <c r="F42" s="17"/>
      <c r="G42" s="48"/>
      <c r="H42" s="48"/>
      <c r="I42" s="48"/>
      <c r="J42" s="48"/>
      <c r="K42" s="48"/>
      <c r="L42" s="48"/>
      <c r="M42" s="17"/>
      <c r="N42" s="17"/>
      <c r="O42" s="17"/>
      <c r="P42" s="17"/>
      <c r="Q42" s="17"/>
      <c r="R42" s="17"/>
      <c r="S42" s="17"/>
      <c r="T42" s="17"/>
      <c r="U42" s="17"/>
      <c r="V42" s="17"/>
      <c r="W42" s="17"/>
      <c r="X42" s="17"/>
      <c r="Y42" s="17"/>
      <c r="Z42" s="17"/>
    </row>
    <row r="43" spans="1:26" ht="15.75" customHeight="1">
      <c r="A43" s="17"/>
      <c r="B43" s="17"/>
      <c r="C43" s="17"/>
      <c r="D43" s="17"/>
      <c r="E43" s="17"/>
      <c r="F43" s="17"/>
      <c r="G43" s="48"/>
      <c r="H43" s="48"/>
      <c r="I43" s="48"/>
      <c r="J43" s="48"/>
      <c r="K43" s="48"/>
      <c r="L43" s="48"/>
      <c r="M43" s="17"/>
      <c r="N43" s="17"/>
      <c r="O43" s="17"/>
      <c r="P43" s="17"/>
      <c r="Q43" s="17"/>
      <c r="R43" s="17"/>
      <c r="S43" s="17"/>
      <c r="T43" s="17"/>
      <c r="U43" s="17"/>
      <c r="V43" s="17"/>
      <c r="W43" s="17"/>
      <c r="X43" s="17"/>
      <c r="Y43" s="17"/>
      <c r="Z43" s="17"/>
    </row>
    <row r="44" spans="1:26" ht="15.75" customHeight="1">
      <c r="A44" s="17"/>
      <c r="B44" s="828" t="s">
        <v>216</v>
      </c>
      <c r="C44" s="653"/>
      <c r="D44" s="653"/>
      <c r="E44" s="653"/>
      <c r="F44" s="829"/>
      <c r="G44" s="48"/>
      <c r="H44" s="48"/>
      <c r="I44" s="48"/>
      <c r="J44" s="48"/>
      <c r="K44" s="48"/>
      <c r="L44" s="48"/>
      <c r="M44" s="17"/>
      <c r="N44" s="17"/>
      <c r="O44" s="17"/>
      <c r="P44" s="17"/>
      <c r="Q44" s="17"/>
      <c r="R44" s="17"/>
      <c r="S44" s="17"/>
      <c r="T44" s="17"/>
      <c r="U44" s="17"/>
      <c r="V44" s="17"/>
      <c r="W44" s="17"/>
      <c r="X44" s="17"/>
      <c r="Y44" s="17"/>
      <c r="Z44" s="17"/>
    </row>
    <row r="45" spans="1:26" ht="15.75" customHeight="1">
      <c r="A45" s="17"/>
      <c r="B45" s="121" t="s">
        <v>204</v>
      </c>
      <c r="C45" s="121" t="s">
        <v>217</v>
      </c>
      <c r="D45" s="121" t="s">
        <v>218</v>
      </c>
      <c r="E45" s="121" t="s">
        <v>80</v>
      </c>
      <c r="F45" s="121" t="s">
        <v>219</v>
      </c>
      <c r="G45" s="48"/>
      <c r="H45" s="48"/>
      <c r="I45" s="48"/>
      <c r="J45" s="48"/>
      <c r="K45" s="48"/>
      <c r="L45" s="48"/>
      <c r="M45" s="17"/>
      <c r="N45" s="17"/>
      <c r="O45" s="17"/>
      <c r="P45" s="17"/>
      <c r="Q45" s="17"/>
      <c r="R45" s="17"/>
      <c r="S45" s="17"/>
      <c r="T45" s="17"/>
      <c r="U45" s="17"/>
      <c r="V45" s="17"/>
      <c r="W45" s="17"/>
      <c r="X45" s="17"/>
      <c r="Y45" s="17"/>
      <c r="Z45" s="17"/>
    </row>
    <row r="46" spans="1:26" ht="15.75" customHeight="1">
      <c r="A46" s="17"/>
      <c r="B46" s="115"/>
      <c r="C46" s="115"/>
      <c r="D46" s="115"/>
      <c r="E46" s="115"/>
      <c r="F46" s="115"/>
      <c r="G46" s="48"/>
      <c r="H46" s="48"/>
      <c r="I46" s="48"/>
      <c r="J46" s="48"/>
      <c r="K46" s="48"/>
      <c r="L46" s="48"/>
      <c r="M46" s="17"/>
      <c r="N46" s="17"/>
      <c r="O46" s="17"/>
      <c r="P46" s="17"/>
      <c r="Q46" s="17"/>
      <c r="R46" s="17"/>
      <c r="S46" s="17"/>
      <c r="T46" s="17"/>
      <c r="U46" s="17"/>
      <c r="V46" s="17"/>
      <c r="W46" s="17"/>
      <c r="X46" s="17"/>
      <c r="Y46" s="17"/>
      <c r="Z46" s="17"/>
    </row>
    <row r="47" spans="1:26" ht="15.75" customHeight="1">
      <c r="A47" s="17"/>
      <c r="B47" s="115"/>
      <c r="C47" s="115"/>
      <c r="D47" s="115"/>
      <c r="E47" s="115"/>
      <c r="F47" s="115"/>
      <c r="G47" s="48"/>
      <c r="H47" s="48"/>
      <c r="I47" s="48"/>
      <c r="J47" s="48"/>
      <c r="K47" s="48"/>
      <c r="L47" s="48"/>
      <c r="M47" s="17"/>
      <c r="N47" s="17"/>
      <c r="O47" s="17"/>
      <c r="P47" s="17"/>
      <c r="Q47" s="17"/>
      <c r="R47" s="17"/>
      <c r="S47" s="17"/>
      <c r="T47" s="17"/>
      <c r="U47" s="17"/>
      <c r="V47" s="17"/>
      <c r="W47" s="17"/>
      <c r="X47" s="17"/>
      <c r="Y47" s="17"/>
      <c r="Z47" s="17"/>
    </row>
    <row r="48" spans="1:26" ht="15.75" customHeight="1">
      <c r="A48" s="17"/>
      <c r="B48" s="115"/>
      <c r="C48" s="115"/>
      <c r="D48" s="115"/>
      <c r="E48" s="115"/>
      <c r="F48" s="115"/>
      <c r="G48" s="48"/>
      <c r="H48" s="48"/>
      <c r="I48" s="48"/>
      <c r="J48" s="48"/>
      <c r="K48" s="48"/>
      <c r="L48" s="48"/>
      <c r="M48" s="17"/>
      <c r="N48" s="17"/>
      <c r="O48" s="17"/>
      <c r="P48" s="17"/>
      <c r="Q48" s="17"/>
      <c r="R48" s="17"/>
      <c r="S48" s="17"/>
      <c r="T48" s="17"/>
      <c r="U48" s="17"/>
      <c r="V48" s="17"/>
      <c r="W48" s="17"/>
      <c r="X48" s="17"/>
      <c r="Y48" s="17"/>
      <c r="Z48" s="17"/>
    </row>
    <row r="49" spans="1:26" ht="15.75" customHeight="1">
      <c r="A49" s="17"/>
      <c r="B49" s="115"/>
      <c r="C49" s="115"/>
      <c r="D49" s="115"/>
      <c r="E49" s="115"/>
      <c r="F49" s="115"/>
      <c r="G49" s="48"/>
      <c r="H49" s="48"/>
      <c r="I49" s="48"/>
      <c r="J49" s="48"/>
      <c r="K49" s="48"/>
      <c r="L49" s="48"/>
      <c r="M49" s="17"/>
      <c r="N49" s="17"/>
      <c r="O49" s="17"/>
      <c r="P49" s="17"/>
      <c r="Q49" s="17"/>
      <c r="R49" s="17"/>
      <c r="S49" s="17"/>
      <c r="T49" s="17"/>
      <c r="U49" s="17"/>
      <c r="V49" s="17"/>
      <c r="W49" s="17"/>
      <c r="X49" s="17"/>
      <c r="Y49" s="17"/>
      <c r="Z49" s="17"/>
    </row>
    <row r="50" spans="1:26" ht="15.75" customHeight="1">
      <c r="A50" s="17"/>
      <c r="B50" s="115"/>
      <c r="C50" s="115"/>
      <c r="D50" s="115"/>
      <c r="E50" s="115"/>
      <c r="F50" s="115"/>
      <c r="G50" s="48"/>
      <c r="H50" s="48"/>
      <c r="I50" s="48"/>
      <c r="J50" s="48"/>
      <c r="K50" s="48"/>
      <c r="L50" s="48"/>
      <c r="M50" s="17"/>
      <c r="N50" s="17"/>
      <c r="O50" s="17"/>
      <c r="P50" s="17"/>
      <c r="Q50" s="17"/>
      <c r="R50" s="17"/>
      <c r="S50" s="17"/>
      <c r="T50" s="17"/>
      <c r="U50" s="17"/>
      <c r="V50" s="17"/>
      <c r="W50" s="17"/>
      <c r="X50" s="17"/>
      <c r="Y50" s="17"/>
      <c r="Z50" s="17"/>
    </row>
    <row r="51" spans="1:26" ht="15.75" customHeight="1">
      <c r="A51" s="17"/>
      <c r="B51" s="17"/>
      <c r="C51" s="17"/>
      <c r="D51" s="17"/>
      <c r="E51" s="17"/>
      <c r="F51" s="17"/>
      <c r="G51" s="48"/>
      <c r="H51" s="48"/>
      <c r="I51" s="48"/>
      <c r="J51" s="48"/>
      <c r="K51" s="48"/>
      <c r="L51" s="48"/>
      <c r="M51" s="17"/>
      <c r="N51" s="17"/>
      <c r="O51" s="17"/>
      <c r="P51" s="17"/>
      <c r="Q51" s="17"/>
      <c r="R51" s="17"/>
      <c r="S51" s="17"/>
      <c r="T51" s="17"/>
      <c r="U51" s="17"/>
      <c r="V51" s="17"/>
      <c r="W51" s="17"/>
      <c r="X51" s="17"/>
      <c r="Y51" s="17"/>
      <c r="Z51" s="17"/>
    </row>
    <row r="52" spans="1:26" ht="15.75" customHeight="1" thickBot="1"/>
    <row r="53" spans="1:26" ht="15.75" customHeight="1">
      <c r="B53" s="830" t="s">
        <v>549</v>
      </c>
      <c r="C53" s="831"/>
      <c r="D53" s="832"/>
      <c r="E53" s="48"/>
      <c r="F53" s="48"/>
      <c r="G53" s="48"/>
      <c r="H53" s="48"/>
      <c r="I53" s="48"/>
      <c r="J53" s="48"/>
      <c r="K53" s="48"/>
      <c r="L53" s="48"/>
    </row>
    <row r="54" spans="1:26" ht="15.75" customHeight="1">
      <c r="B54" s="833" t="s">
        <v>23</v>
      </c>
      <c r="C54" s="834"/>
      <c r="D54" s="532" t="s">
        <v>591</v>
      </c>
      <c r="E54" s="48"/>
      <c r="F54" s="48"/>
      <c r="G54" s="48"/>
      <c r="H54" s="48"/>
      <c r="I54" s="48"/>
      <c r="J54" s="48"/>
      <c r="K54" s="48"/>
      <c r="L54" s="48"/>
    </row>
    <row r="55" spans="1:26" ht="15.75" customHeight="1">
      <c r="B55" s="825" t="s">
        <v>105</v>
      </c>
      <c r="C55" s="826"/>
      <c r="D55" s="533" t="s">
        <v>826</v>
      </c>
      <c r="E55" s="48"/>
      <c r="F55" s="48"/>
      <c r="G55" s="48"/>
      <c r="H55" s="48"/>
      <c r="I55" s="48"/>
      <c r="J55" s="48"/>
      <c r="K55" s="48"/>
      <c r="L55" s="48"/>
    </row>
    <row r="56" spans="1:26" ht="15.75" customHeight="1">
      <c r="B56" s="833" t="s">
        <v>191</v>
      </c>
      <c r="C56" s="840"/>
      <c r="D56" s="533" t="s">
        <v>634</v>
      </c>
      <c r="E56" s="17"/>
      <c r="F56" s="17"/>
      <c r="G56" s="48"/>
      <c r="H56" s="48"/>
      <c r="I56" s="48"/>
      <c r="J56" s="48"/>
      <c r="K56" s="48"/>
      <c r="L56" s="48"/>
    </row>
    <row r="57" spans="1:26" ht="15.75" customHeight="1">
      <c r="B57" s="833" t="s">
        <v>107</v>
      </c>
      <c r="C57" s="840"/>
      <c r="D57" s="533" t="s">
        <v>826</v>
      </c>
      <c r="E57" s="17"/>
      <c r="F57" s="17"/>
      <c r="G57" s="48"/>
      <c r="H57" s="48"/>
      <c r="I57" s="48"/>
      <c r="J57" s="48"/>
      <c r="K57" s="48"/>
      <c r="L57" s="48"/>
    </row>
    <row r="58" spans="1:26" ht="15.75" customHeight="1">
      <c r="B58" s="833" t="s">
        <v>108</v>
      </c>
      <c r="C58" s="840"/>
      <c r="D58" s="534" t="s">
        <v>826</v>
      </c>
      <c r="E58" s="17"/>
      <c r="F58" s="17"/>
      <c r="G58" s="48"/>
      <c r="H58" s="48"/>
      <c r="I58" s="48"/>
      <c r="J58" s="48"/>
      <c r="K58" s="48"/>
      <c r="L58" s="48"/>
    </row>
    <row r="59" spans="1:26" ht="15.75" customHeight="1">
      <c r="B59" s="833" t="s">
        <v>59</v>
      </c>
      <c r="C59" s="840"/>
      <c r="D59" s="533" t="s">
        <v>826</v>
      </c>
      <c r="E59" s="17"/>
      <c r="F59" s="17"/>
      <c r="G59" s="48"/>
      <c r="H59" s="48"/>
      <c r="I59" s="48"/>
      <c r="J59" s="48"/>
      <c r="K59" s="48"/>
      <c r="L59" s="48"/>
    </row>
    <row r="60" spans="1:26" ht="15.75" customHeight="1">
      <c r="B60" s="833" t="s">
        <v>10</v>
      </c>
      <c r="C60" s="840"/>
      <c r="D60" s="463" t="s">
        <v>833</v>
      </c>
      <c r="E60" s="17"/>
      <c r="F60" s="17"/>
      <c r="G60" s="48"/>
      <c r="H60" s="48"/>
      <c r="I60" s="48"/>
      <c r="J60" s="48"/>
      <c r="K60" s="48"/>
      <c r="L60" s="48"/>
    </row>
    <row r="61" spans="1:26" ht="15.75" customHeight="1" thickBot="1">
      <c r="B61" s="841" t="s">
        <v>8</v>
      </c>
      <c r="C61" s="842"/>
      <c r="D61" s="535" t="s">
        <v>835</v>
      </c>
      <c r="E61" s="17"/>
      <c r="F61" s="17"/>
      <c r="G61" s="48"/>
      <c r="H61" s="48"/>
      <c r="I61" s="48"/>
      <c r="J61" s="48"/>
      <c r="K61" s="48"/>
      <c r="L61" s="48"/>
    </row>
    <row r="62" spans="1:26" ht="15.75" customHeight="1">
      <c r="B62" s="17"/>
      <c r="C62" s="17"/>
      <c r="D62" s="17"/>
      <c r="E62" s="17"/>
      <c r="F62" s="17"/>
      <c r="G62" s="48"/>
      <c r="H62" s="48"/>
      <c r="I62" s="48"/>
      <c r="J62" s="48"/>
      <c r="K62" s="48"/>
      <c r="L62" s="48"/>
    </row>
    <row r="63" spans="1:26" ht="15.75" customHeight="1">
      <c r="B63" s="835" t="s">
        <v>192</v>
      </c>
      <c r="C63" s="816"/>
      <c r="D63" s="836"/>
      <c r="E63" s="17"/>
      <c r="F63" s="17"/>
      <c r="G63" s="48"/>
      <c r="H63" s="48"/>
      <c r="I63" s="48"/>
      <c r="J63" s="48"/>
      <c r="K63" s="48"/>
      <c r="L63" s="48"/>
    </row>
    <row r="64" spans="1:26" ht="15.75" customHeight="1">
      <c r="B64" s="837" t="s">
        <v>193</v>
      </c>
      <c r="C64" s="838"/>
      <c r="D64" s="100"/>
      <c r="E64" s="17"/>
      <c r="F64" s="17"/>
      <c r="G64" s="48"/>
      <c r="H64" s="48"/>
      <c r="I64" s="48"/>
      <c r="J64" s="48"/>
      <c r="K64" s="48"/>
      <c r="L64" s="48"/>
    </row>
    <row r="65" spans="2:12" ht="15.75" customHeight="1">
      <c r="B65" s="839" t="s">
        <v>194</v>
      </c>
      <c r="C65" s="642"/>
      <c r="D65" s="101"/>
      <c r="E65" s="17"/>
      <c r="F65" s="17"/>
      <c r="G65" s="48"/>
      <c r="H65" s="48"/>
      <c r="I65" s="48"/>
      <c r="J65" s="48"/>
      <c r="K65" s="48"/>
      <c r="L65" s="48"/>
    </row>
    <row r="66" spans="2:12" ht="15.75" customHeight="1">
      <c r="B66" s="839" t="s">
        <v>195</v>
      </c>
      <c r="C66" s="642"/>
      <c r="D66" s="101"/>
      <c r="E66" s="17"/>
      <c r="F66" s="17"/>
      <c r="G66" s="48"/>
      <c r="H66" s="48"/>
      <c r="I66" s="48"/>
      <c r="J66" s="48"/>
      <c r="K66" s="48"/>
      <c r="L66" s="48"/>
    </row>
    <row r="67" spans="2:12" ht="15.75" customHeight="1">
      <c r="B67" s="839" t="s">
        <v>196</v>
      </c>
      <c r="C67" s="642"/>
      <c r="D67" s="101"/>
      <c r="E67" s="17"/>
      <c r="F67" s="17"/>
      <c r="G67" s="48"/>
      <c r="H67" s="48"/>
      <c r="I67" s="48"/>
      <c r="J67" s="48"/>
      <c r="K67" s="48"/>
      <c r="L67" s="48"/>
    </row>
    <row r="68" spans="2:12" ht="15.75" customHeight="1">
      <c r="B68" s="839" t="s">
        <v>197</v>
      </c>
      <c r="C68" s="642"/>
      <c r="D68" s="101"/>
      <c r="E68" s="17"/>
      <c r="F68" s="17"/>
      <c r="G68" s="48"/>
      <c r="H68" s="48"/>
      <c r="I68" s="48"/>
      <c r="J68" s="48"/>
      <c r="K68" s="48"/>
      <c r="L68" s="48"/>
    </row>
    <row r="69" spans="2:12" ht="15.75" customHeight="1">
      <c r="B69" s="848" t="s">
        <v>198</v>
      </c>
      <c r="C69" s="679"/>
      <c r="D69" s="102"/>
      <c r="E69" s="17"/>
      <c r="F69" s="17"/>
      <c r="G69" s="48"/>
      <c r="H69" s="48"/>
      <c r="I69" s="48"/>
      <c r="J69" s="48"/>
      <c r="K69" s="48"/>
      <c r="L69" s="48"/>
    </row>
    <row r="70" spans="2:12" ht="15.75" customHeight="1">
      <c r="B70" s="17"/>
      <c r="C70" s="17"/>
      <c r="D70" s="17"/>
      <c r="E70" s="17"/>
      <c r="F70" s="17"/>
      <c r="G70" s="48"/>
      <c r="H70" s="48"/>
      <c r="I70" s="48"/>
      <c r="J70" s="48"/>
      <c r="K70" s="48"/>
      <c r="L70" s="48"/>
    </row>
    <row r="71" spans="2:12" ht="15.75" customHeight="1">
      <c r="B71" s="849" t="s">
        <v>199</v>
      </c>
      <c r="C71" s="850"/>
      <c r="D71" s="851"/>
      <c r="E71" s="17"/>
      <c r="F71" s="17"/>
      <c r="G71" s="48"/>
      <c r="H71" s="48"/>
      <c r="I71" s="48"/>
      <c r="J71" s="48"/>
      <c r="K71" s="48"/>
      <c r="L71" s="48"/>
    </row>
    <row r="72" spans="2:12" ht="15.75" customHeight="1">
      <c r="B72" s="837" t="s">
        <v>200</v>
      </c>
      <c r="C72" s="838"/>
      <c r="D72" s="100"/>
      <c r="E72" s="17"/>
      <c r="F72" s="17"/>
      <c r="G72" s="48"/>
      <c r="H72" s="48"/>
      <c r="I72" s="48"/>
      <c r="J72" s="48"/>
      <c r="K72" s="48"/>
      <c r="L72" s="48"/>
    </row>
    <row r="73" spans="2:12" ht="15.75" customHeight="1">
      <c r="B73" s="852" t="s">
        <v>201</v>
      </c>
      <c r="C73" s="853"/>
      <c r="D73" s="103"/>
      <c r="E73" s="17"/>
      <c r="F73" s="17"/>
      <c r="G73" s="48"/>
      <c r="H73" s="48"/>
      <c r="I73" s="48"/>
      <c r="J73" s="48"/>
      <c r="K73" s="48"/>
      <c r="L73" s="48"/>
    </row>
    <row r="74" spans="2:12" ht="15.75" customHeight="1">
      <c r="B74" s="104"/>
      <c r="C74" s="105"/>
      <c r="D74" s="106"/>
      <c r="E74" s="17"/>
      <c r="F74" s="17"/>
      <c r="G74" s="48"/>
      <c r="H74" s="48"/>
      <c r="I74" s="48"/>
      <c r="J74" s="48"/>
      <c r="K74" s="48"/>
      <c r="L74" s="48"/>
    </row>
    <row r="75" spans="2:12" ht="15.75" customHeight="1">
      <c r="B75" s="845" t="s">
        <v>202</v>
      </c>
      <c r="C75" s="846"/>
      <c r="D75" s="107"/>
      <c r="E75" s="17"/>
      <c r="F75" s="17"/>
      <c r="G75" s="48"/>
      <c r="H75" s="48"/>
      <c r="I75" s="48"/>
      <c r="J75" s="48"/>
      <c r="K75" s="48"/>
      <c r="L75" s="48"/>
    </row>
    <row r="76" spans="2:12" ht="15.75" customHeight="1">
      <c r="B76" s="847" t="s">
        <v>203</v>
      </c>
      <c r="C76" s="807"/>
      <c r="D76" s="807"/>
      <c r="E76" s="807"/>
      <c r="F76" s="807"/>
      <c r="G76" s="807"/>
      <c r="H76" s="807"/>
      <c r="I76" s="807"/>
      <c r="J76" s="807"/>
      <c r="K76" s="807"/>
      <c r="L76" s="776"/>
    </row>
    <row r="77" spans="2:12" ht="38.25">
      <c r="B77" s="109" t="s">
        <v>204</v>
      </c>
      <c r="C77" s="110" t="s">
        <v>205</v>
      </c>
      <c r="D77" s="110" t="s">
        <v>206</v>
      </c>
      <c r="E77" s="111" t="s">
        <v>207</v>
      </c>
      <c r="F77" s="111" t="s">
        <v>208</v>
      </c>
      <c r="G77" s="11" t="s">
        <v>209</v>
      </c>
      <c r="H77" s="11" t="s">
        <v>210</v>
      </c>
      <c r="I77" s="11" t="s">
        <v>211</v>
      </c>
      <c r="J77" s="11" t="s">
        <v>212</v>
      </c>
      <c r="K77" s="98" t="s">
        <v>213</v>
      </c>
      <c r="L77" s="98" t="s">
        <v>10</v>
      </c>
    </row>
    <row r="78" spans="2:12" ht="15.75" customHeight="1">
      <c r="B78" s="112"/>
      <c r="C78" s="113"/>
      <c r="D78" s="114"/>
      <c r="E78" s="115"/>
      <c r="F78" s="115"/>
      <c r="G78" s="248"/>
      <c r="H78" s="248"/>
      <c r="I78" s="248"/>
      <c r="J78" s="248"/>
      <c r="K78" s="249"/>
      <c r="L78" s="250"/>
    </row>
    <row r="79" spans="2:12" ht="15.75" customHeight="1">
      <c r="B79" s="112"/>
      <c r="C79" s="113"/>
      <c r="D79" s="114"/>
      <c r="E79" s="115"/>
      <c r="F79" s="115"/>
      <c r="G79" s="248"/>
      <c r="H79" s="248"/>
      <c r="I79" s="248"/>
      <c r="J79" s="248"/>
      <c r="K79" s="249"/>
      <c r="L79" s="250"/>
    </row>
    <row r="80" spans="2:12" ht="15.75" customHeight="1">
      <c r="B80" s="112"/>
      <c r="C80" s="113"/>
      <c r="D80" s="114"/>
      <c r="E80" s="115"/>
      <c r="F80" s="115"/>
      <c r="G80" s="248"/>
      <c r="H80" s="248"/>
      <c r="I80" s="248"/>
      <c r="J80" s="248"/>
      <c r="K80" s="249"/>
      <c r="L80" s="250"/>
    </row>
    <row r="81" spans="2:12" ht="15.75" customHeight="1">
      <c r="B81" s="112"/>
      <c r="C81" s="113"/>
      <c r="D81" s="114"/>
      <c r="E81" s="115"/>
      <c r="F81" s="115"/>
      <c r="G81" s="248"/>
      <c r="H81" s="248"/>
      <c r="I81" s="248"/>
      <c r="J81" s="248"/>
      <c r="K81" s="249"/>
      <c r="L81" s="250"/>
    </row>
    <row r="82" spans="2:12" ht="15.75" customHeight="1">
      <c r="B82" s="112"/>
      <c r="C82" s="113"/>
      <c r="D82" s="114"/>
      <c r="E82" s="115"/>
      <c r="F82" s="115"/>
      <c r="G82" s="248"/>
      <c r="H82" s="248"/>
      <c r="I82" s="248"/>
      <c r="J82" s="248"/>
      <c r="K82" s="249"/>
      <c r="L82" s="250"/>
    </row>
    <row r="83" spans="2:12" ht="15.75" customHeight="1">
      <c r="B83" s="116"/>
      <c r="C83" s="117"/>
      <c r="D83" s="118"/>
      <c r="E83" s="119"/>
      <c r="F83" s="119"/>
      <c r="G83" s="251"/>
      <c r="H83" s="251"/>
      <c r="I83" s="251"/>
      <c r="J83" s="251"/>
      <c r="K83" s="252"/>
      <c r="L83" s="253"/>
    </row>
    <row r="84" spans="2:12" ht="15.75" customHeight="1">
      <c r="B84" s="17"/>
      <c r="C84" s="17"/>
      <c r="D84" s="17"/>
      <c r="E84" s="17"/>
      <c r="F84" s="17"/>
      <c r="G84" s="48"/>
      <c r="H84" s="48"/>
      <c r="I84" s="48"/>
      <c r="J84" s="48"/>
      <c r="K84" s="48"/>
      <c r="L84" s="48"/>
    </row>
    <row r="85" spans="2:12" ht="15.75" customHeight="1">
      <c r="B85" s="843" t="s">
        <v>215</v>
      </c>
      <c r="C85" s="644"/>
      <c r="D85" s="744"/>
      <c r="E85" s="17"/>
      <c r="F85" s="17"/>
      <c r="G85" s="48"/>
      <c r="H85" s="48"/>
      <c r="I85" s="48"/>
      <c r="J85" s="48"/>
      <c r="K85" s="48"/>
      <c r="L85" s="48"/>
    </row>
    <row r="86" spans="2:12" ht="15.75" customHeight="1">
      <c r="B86" s="41"/>
      <c r="C86" s="844"/>
      <c r="D86" s="744"/>
      <c r="E86" s="17"/>
      <c r="F86" s="17"/>
      <c r="G86" s="48"/>
      <c r="H86" s="48"/>
      <c r="I86" s="48"/>
      <c r="J86" s="48"/>
      <c r="K86" s="48"/>
      <c r="L86" s="48"/>
    </row>
    <row r="87" spans="2:12" ht="15.75" customHeight="1">
      <c r="B87" s="41"/>
      <c r="C87" s="844"/>
      <c r="D87" s="744"/>
      <c r="E87" s="17"/>
      <c r="F87" s="17"/>
      <c r="G87" s="48"/>
      <c r="H87" s="48"/>
      <c r="I87" s="48"/>
      <c r="J87" s="48"/>
      <c r="K87" s="48"/>
      <c r="L87" s="48"/>
    </row>
    <row r="88" spans="2:12" ht="15.75" customHeight="1">
      <c r="B88" s="41"/>
      <c r="C88" s="844"/>
      <c r="D88" s="744"/>
      <c r="E88" s="17"/>
      <c r="F88" s="17"/>
      <c r="G88" s="48"/>
      <c r="H88" s="48"/>
      <c r="I88" s="48"/>
      <c r="J88" s="48"/>
      <c r="K88" s="48"/>
      <c r="L88" s="48"/>
    </row>
    <row r="89" spans="2:12" ht="15.75" customHeight="1">
      <c r="B89" s="120"/>
      <c r="C89" s="827"/>
      <c r="D89" s="760"/>
      <c r="E89" s="17"/>
      <c r="F89" s="17"/>
      <c r="G89" s="48"/>
      <c r="H89" s="48"/>
      <c r="I89" s="48"/>
      <c r="J89" s="48"/>
      <c r="K89" s="48"/>
      <c r="L89" s="48"/>
    </row>
    <row r="90" spans="2:12" ht="15.75" customHeight="1">
      <c r="B90" s="17"/>
      <c r="C90" s="17"/>
      <c r="D90" s="17"/>
      <c r="E90" s="17"/>
      <c r="F90" s="17"/>
      <c r="G90" s="48"/>
      <c r="H90" s="48"/>
      <c r="I90" s="48"/>
      <c r="J90" s="48"/>
      <c r="K90" s="48"/>
      <c r="L90" s="48"/>
    </row>
    <row r="91" spans="2:12" ht="15.75" customHeight="1">
      <c r="B91" s="828" t="s">
        <v>216</v>
      </c>
      <c r="C91" s="653"/>
      <c r="D91" s="653"/>
      <c r="E91" s="653"/>
      <c r="F91" s="829"/>
      <c r="G91" s="48"/>
      <c r="H91" s="48"/>
      <c r="I91" s="48"/>
      <c r="J91" s="48"/>
      <c r="K91" s="48"/>
      <c r="L91" s="48"/>
    </row>
    <row r="92" spans="2:12" ht="15.75" customHeight="1">
      <c r="B92" s="121" t="s">
        <v>204</v>
      </c>
      <c r="C92" s="121" t="s">
        <v>217</v>
      </c>
      <c r="D92" s="121" t="s">
        <v>218</v>
      </c>
      <c r="E92" s="121" t="s">
        <v>80</v>
      </c>
      <c r="F92" s="121" t="s">
        <v>219</v>
      </c>
      <c r="G92" s="48"/>
      <c r="H92" s="48"/>
      <c r="I92" s="48"/>
      <c r="J92" s="48"/>
      <c r="K92" s="48"/>
      <c r="L92" s="48"/>
    </row>
    <row r="93" spans="2:12" ht="15.75" customHeight="1">
      <c r="B93" s="115"/>
      <c r="C93" s="115"/>
      <c r="D93" s="115"/>
      <c r="E93" s="115"/>
      <c r="F93" s="115"/>
      <c r="G93" s="48"/>
      <c r="H93" s="48"/>
      <c r="I93" s="48"/>
      <c r="J93" s="48"/>
      <c r="K93" s="48"/>
      <c r="L93" s="48"/>
    </row>
    <row r="94" spans="2:12" ht="15.75" customHeight="1">
      <c r="B94" s="115"/>
      <c r="C94" s="115"/>
      <c r="D94" s="115"/>
      <c r="E94" s="115"/>
      <c r="F94" s="115"/>
      <c r="G94" s="48"/>
      <c r="H94" s="48"/>
      <c r="I94" s="48"/>
      <c r="J94" s="48"/>
      <c r="K94" s="48"/>
      <c r="L94" s="48"/>
    </row>
    <row r="95" spans="2:12" ht="15.75" customHeight="1">
      <c r="B95" s="115"/>
      <c r="C95" s="115"/>
      <c r="D95" s="115"/>
      <c r="E95" s="115"/>
      <c r="F95" s="115"/>
      <c r="G95" s="48"/>
      <c r="H95" s="48"/>
      <c r="I95" s="48"/>
      <c r="J95" s="48"/>
      <c r="K95" s="48"/>
      <c r="L95" s="48"/>
    </row>
    <row r="96" spans="2:12" ht="15.75" customHeight="1">
      <c r="B96" s="115"/>
      <c r="C96" s="115"/>
      <c r="D96" s="115"/>
      <c r="E96" s="115"/>
      <c r="F96" s="115"/>
      <c r="G96" s="48"/>
      <c r="H96" s="48"/>
      <c r="I96" s="48"/>
      <c r="J96" s="48"/>
      <c r="K96" s="48"/>
      <c r="L96" s="48"/>
    </row>
    <row r="97" spans="2:12" ht="15.75" customHeight="1">
      <c r="B97" s="115"/>
      <c r="C97" s="115"/>
      <c r="D97" s="115"/>
      <c r="E97" s="115"/>
      <c r="F97" s="115"/>
      <c r="G97" s="48"/>
      <c r="H97" s="48"/>
      <c r="I97" s="48"/>
      <c r="J97" s="48"/>
      <c r="K97" s="48"/>
      <c r="L97" s="48"/>
    </row>
    <row r="98" spans="2:12" ht="15.75" customHeight="1"/>
    <row r="99" spans="2:12" ht="15.75" customHeight="1"/>
    <row r="100" spans="2:12" ht="15.75" customHeight="1"/>
    <row r="101" spans="2:12" ht="15.75" customHeight="1"/>
    <row r="102" spans="2:12" ht="15.75" customHeight="1"/>
    <row r="103" spans="2:12" ht="15.75" customHeight="1"/>
    <row r="104" spans="2:12" ht="15.75" customHeight="1"/>
    <row r="105" spans="2:12" ht="15.75" customHeight="1"/>
    <row r="106" spans="2:12" ht="15.75" customHeight="1"/>
    <row r="107" spans="2:12" ht="15.75" customHeight="1"/>
    <row r="108" spans="2:12" ht="15.75" customHeight="1"/>
    <row r="109" spans="2:12" ht="15.75" customHeight="1"/>
    <row r="110" spans="2:12" ht="15.75" customHeight="1"/>
    <row r="111" spans="2:12" ht="15.75" customHeight="1"/>
    <row r="112" spans="2: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54">
    <mergeCell ref="C87:D87"/>
    <mergeCell ref="C88:D88"/>
    <mergeCell ref="C89:D89"/>
    <mergeCell ref="B91:F91"/>
    <mergeCell ref="B54:C54"/>
    <mergeCell ref="B63:D63"/>
    <mergeCell ref="B64:C64"/>
    <mergeCell ref="B65:C65"/>
    <mergeCell ref="B66:C66"/>
    <mergeCell ref="B67:C67"/>
    <mergeCell ref="B68:C68"/>
    <mergeCell ref="B73:C73"/>
    <mergeCell ref="B75:C75"/>
    <mergeCell ref="B76:L76"/>
    <mergeCell ref="B85:D85"/>
    <mergeCell ref="C86:D86"/>
    <mergeCell ref="B69:C69"/>
    <mergeCell ref="B71:D71"/>
    <mergeCell ref="B72:C72"/>
    <mergeCell ref="B56:C56"/>
    <mergeCell ref="B57:C57"/>
    <mergeCell ref="B58:C58"/>
    <mergeCell ref="B59:C59"/>
    <mergeCell ref="B60:C60"/>
    <mergeCell ref="B61:C61"/>
    <mergeCell ref="C39:D39"/>
    <mergeCell ref="C40:D40"/>
    <mergeCell ref="C41:D41"/>
    <mergeCell ref="B10:C10"/>
    <mergeCell ref="B28:C28"/>
    <mergeCell ref="B29:L29"/>
    <mergeCell ref="B19:C19"/>
    <mergeCell ref="B20:C20"/>
    <mergeCell ref="B21:C21"/>
    <mergeCell ref="B22:C22"/>
    <mergeCell ref="B24:D24"/>
    <mergeCell ref="B25:C25"/>
    <mergeCell ref="B26:C26"/>
    <mergeCell ref="B55:C55"/>
    <mergeCell ref="C42:D42"/>
    <mergeCell ref="B44:F44"/>
    <mergeCell ref="B53:D53"/>
    <mergeCell ref="B6:D6"/>
    <mergeCell ref="B7:C7"/>
    <mergeCell ref="B16:D16"/>
    <mergeCell ref="B17:C17"/>
    <mergeCell ref="B18:C18"/>
    <mergeCell ref="B8:C8"/>
    <mergeCell ref="B11:C11"/>
    <mergeCell ref="B12:C12"/>
    <mergeCell ref="B13:C13"/>
    <mergeCell ref="B14:C14"/>
    <mergeCell ref="B9:C9"/>
    <mergeCell ref="B38:D38"/>
  </mergeCells>
  <dataValidations count="2">
    <dataValidation type="list" allowBlank="1" showErrorMessage="1" sqref="D13 D60" xr:uid="{00000000-0002-0000-0D00-000000000000}">
      <formula1>"Match Found,No Match"</formula1>
    </dataValidation>
    <dataValidation type="list" allowBlank="1" showErrorMessage="1" sqref="L31:L36 L78:L83" xr:uid="{00000000-0002-0000-0D00-000001000000}">
      <formula1>"Cases where Pending,Cases where Evicted"</formula1>
    </dataValidation>
  </dataValidation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A02F4-1E9D-4030-BB40-7385751A9D70}">
  <sheetPr codeName="Sheet17"/>
  <dimension ref="A3:Z19"/>
  <sheetViews>
    <sheetView zoomScaleNormal="100" workbookViewId="0">
      <selection activeCell="B15" sqref="B15:I18"/>
    </sheetView>
  </sheetViews>
  <sheetFormatPr defaultColWidth="14.42578125" defaultRowHeight="15"/>
  <cols>
    <col min="1" max="1" width="2.28515625" style="388" customWidth="1"/>
    <col min="2" max="2" width="13.28515625" style="388" customWidth="1"/>
    <col min="3" max="3" width="16.28515625" style="388" customWidth="1"/>
    <col min="4" max="4" width="15.42578125" style="438" customWidth="1"/>
    <col min="5" max="7" width="12.28515625" style="438" customWidth="1"/>
    <col min="8" max="8" width="19.42578125" style="438" customWidth="1"/>
    <col min="9" max="9" width="12.28515625" style="438" customWidth="1"/>
    <col min="10" max="10" width="5.28515625" style="388" customWidth="1"/>
    <col min="11" max="11" width="18.140625" style="388" customWidth="1"/>
    <col min="12" max="12" width="15.28515625" style="388" customWidth="1"/>
    <col min="13" max="18" width="12.28515625" style="388" customWidth="1"/>
    <col min="19" max="19" width="16.5703125" style="388" customWidth="1"/>
    <col min="20" max="26" width="9.140625" style="388" customWidth="1"/>
    <col min="27" max="16384" width="14.42578125" style="388"/>
  </cols>
  <sheetData>
    <row r="3" spans="1:26" ht="15.75" thickBot="1"/>
    <row r="4" spans="1:26" ht="15.75" thickBot="1">
      <c r="K4" s="469"/>
      <c r="L4" s="470"/>
      <c r="M4" s="470"/>
      <c r="N4" s="470"/>
      <c r="O4" s="470"/>
      <c r="P4" s="470"/>
      <c r="Q4" s="470"/>
      <c r="R4" s="471"/>
    </row>
    <row r="5" spans="1:26" ht="16.5">
      <c r="B5" s="854" t="s">
        <v>533</v>
      </c>
      <c r="C5" s="855"/>
      <c r="D5" s="855"/>
      <c r="E5" s="855"/>
      <c r="F5" s="855"/>
      <c r="G5" s="855"/>
      <c r="H5" s="856"/>
      <c r="K5" s="854" t="s">
        <v>534</v>
      </c>
      <c r="L5" s="855"/>
      <c r="M5" s="855"/>
      <c r="N5" s="855"/>
      <c r="O5" s="855"/>
      <c r="P5" s="855"/>
      <c r="Q5" s="856"/>
      <c r="R5" s="472"/>
    </row>
    <row r="6" spans="1:26" ht="15" customHeight="1">
      <c r="B6" s="857" t="s">
        <v>23</v>
      </c>
      <c r="C6" s="858"/>
      <c r="D6" s="434" t="s">
        <v>10</v>
      </c>
      <c r="E6" s="858" t="s">
        <v>122</v>
      </c>
      <c r="F6" s="858"/>
      <c r="G6" s="858"/>
      <c r="H6" s="859"/>
      <c r="K6" s="857" t="s">
        <v>23</v>
      </c>
      <c r="L6" s="858"/>
      <c r="M6" s="434" t="s">
        <v>10</v>
      </c>
      <c r="N6" s="858" t="s">
        <v>122</v>
      </c>
      <c r="O6" s="858"/>
      <c r="P6" s="858"/>
      <c r="Q6" s="858"/>
      <c r="R6" s="859"/>
    </row>
    <row r="7" spans="1:26" ht="15" customHeight="1">
      <c r="B7" s="860" t="s">
        <v>559</v>
      </c>
      <c r="C7" s="861"/>
      <c r="D7" s="500" t="s">
        <v>863</v>
      </c>
      <c r="E7" s="862" t="s">
        <v>536</v>
      </c>
      <c r="F7" s="862"/>
      <c r="G7" s="862"/>
      <c r="H7" s="863"/>
      <c r="K7" s="864" t="s">
        <v>559</v>
      </c>
      <c r="L7" s="865"/>
      <c r="M7" s="441" t="s">
        <v>863</v>
      </c>
      <c r="N7" s="866" t="s">
        <v>537</v>
      </c>
      <c r="O7" s="866"/>
      <c r="P7" s="866"/>
      <c r="Q7" s="866"/>
      <c r="R7" s="867"/>
    </row>
    <row r="8" spans="1:26" ht="15" customHeight="1">
      <c r="B8" s="860" t="s">
        <v>586</v>
      </c>
      <c r="C8" s="861"/>
      <c r="D8" s="500" t="s">
        <v>864</v>
      </c>
      <c r="E8" s="862" t="s">
        <v>878</v>
      </c>
      <c r="F8" s="862"/>
      <c r="G8" s="862"/>
      <c r="H8" s="863"/>
      <c r="K8" s="864" t="s">
        <v>586</v>
      </c>
      <c r="L8" s="865"/>
      <c r="M8" s="441" t="s">
        <v>864</v>
      </c>
      <c r="N8" s="866" t="s">
        <v>879</v>
      </c>
      <c r="O8" s="866"/>
      <c r="P8" s="866"/>
      <c r="Q8" s="866"/>
      <c r="R8" s="867"/>
    </row>
    <row r="9" spans="1:26" ht="15" customHeight="1">
      <c r="B9" s="860" t="s">
        <v>591</v>
      </c>
      <c r="C9" s="861"/>
      <c r="D9" s="500" t="s">
        <v>864</v>
      </c>
      <c r="E9" s="862" t="s">
        <v>878</v>
      </c>
      <c r="F9" s="862"/>
      <c r="G9" s="862"/>
      <c r="H9" s="863"/>
      <c r="K9" s="864" t="s">
        <v>591</v>
      </c>
      <c r="L9" s="865"/>
      <c r="M9" s="441" t="s">
        <v>864</v>
      </c>
      <c r="N9" s="866" t="s">
        <v>879</v>
      </c>
      <c r="O9" s="866"/>
      <c r="P9" s="866"/>
      <c r="Q9" s="866"/>
      <c r="R9" s="867"/>
    </row>
    <row r="10" spans="1:26" ht="15.75" thickBot="1">
      <c r="B10" s="868"/>
      <c r="C10" s="869"/>
      <c r="D10" s="501"/>
      <c r="E10" s="870"/>
      <c r="F10" s="870"/>
      <c r="G10" s="870"/>
      <c r="H10" s="871"/>
      <c r="K10" s="872"/>
      <c r="L10" s="873"/>
      <c r="M10" s="441"/>
      <c r="N10" s="874"/>
      <c r="O10" s="874"/>
      <c r="P10" s="874"/>
      <c r="Q10" s="874"/>
      <c r="R10" s="875"/>
    </row>
    <row r="11" spans="1:26" ht="15" customHeight="1">
      <c r="B11" s="389"/>
      <c r="C11" s="389"/>
      <c r="D11" s="439"/>
      <c r="E11" s="440"/>
      <c r="F11" s="440"/>
      <c r="G11" s="440"/>
      <c r="H11" s="440"/>
      <c r="K11" s="389"/>
      <c r="L11" s="389"/>
      <c r="M11" s="391"/>
      <c r="N11" s="390"/>
      <c r="O11" s="390"/>
      <c r="P11" s="390"/>
      <c r="Q11" s="390"/>
      <c r="R11" s="390"/>
    </row>
    <row r="12" spans="1:26" ht="15.75" thickBot="1"/>
    <row r="13" spans="1:26" ht="16.5">
      <c r="A13" s="392"/>
      <c r="B13" s="854" t="s">
        <v>535</v>
      </c>
      <c r="C13" s="855"/>
      <c r="D13" s="855"/>
      <c r="E13" s="855"/>
      <c r="F13" s="855"/>
      <c r="G13" s="855"/>
      <c r="H13" s="855"/>
      <c r="I13" s="856"/>
      <c r="K13" s="854" t="s">
        <v>535</v>
      </c>
      <c r="L13" s="855"/>
      <c r="M13" s="855"/>
      <c r="N13" s="855"/>
      <c r="O13" s="855"/>
      <c r="P13" s="855"/>
      <c r="Q13" s="855"/>
      <c r="R13" s="856"/>
      <c r="T13" s="392"/>
      <c r="U13" s="392"/>
      <c r="V13" s="392"/>
      <c r="W13" s="392"/>
      <c r="X13" s="392"/>
      <c r="Y13" s="392"/>
      <c r="Z13" s="392"/>
    </row>
    <row r="14" spans="1:26" ht="14.25" customHeight="1">
      <c r="A14" s="392"/>
      <c r="B14" s="876" t="s">
        <v>259</v>
      </c>
      <c r="C14" s="877"/>
      <c r="D14" s="862" t="s">
        <v>536</v>
      </c>
      <c r="E14" s="862"/>
      <c r="F14" s="862"/>
      <c r="G14" s="862"/>
      <c r="H14" s="862"/>
      <c r="I14" s="863"/>
      <c r="K14" s="876" t="s">
        <v>259</v>
      </c>
      <c r="L14" s="877"/>
      <c r="M14" s="866" t="s">
        <v>537</v>
      </c>
      <c r="N14" s="866"/>
      <c r="O14" s="866"/>
      <c r="P14" s="866"/>
      <c r="Q14" s="866"/>
      <c r="R14" s="867"/>
      <c r="T14" s="392"/>
      <c r="U14" s="392"/>
      <c r="V14" s="392"/>
      <c r="W14" s="392"/>
      <c r="X14" s="392"/>
      <c r="Y14" s="392"/>
      <c r="Z14" s="392"/>
    </row>
    <row r="15" spans="1:26" s="394" customFormat="1" ht="38.25">
      <c r="A15" s="393"/>
      <c r="B15" s="880" t="s">
        <v>23</v>
      </c>
      <c r="C15" s="881"/>
      <c r="D15" s="435" t="s">
        <v>347</v>
      </c>
      <c r="E15" s="435" t="s">
        <v>348</v>
      </c>
      <c r="F15" s="436" t="s">
        <v>349</v>
      </c>
      <c r="G15" s="436" t="s">
        <v>350</v>
      </c>
      <c r="H15" s="436" t="s">
        <v>351</v>
      </c>
      <c r="I15" s="437" t="s">
        <v>538</v>
      </c>
      <c r="K15" s="880" t="s">
        <v>23</v>
      </c>
      <c r="L15" s="881"/>
      <c r="M15" s="435" t="s">
        <v>347</v>
      </c>
      <c r="N15" s="435" t="s">
        <v>348</v>
      </c>
      <c r="O15" s="436" t="s">
        <v>349</v>
      </c>
      <c r="P15" s="436" t="s">
        <v>350</v>
      </c>
      <c r="Q15" s="436" t="s">
        <v>351</v>
      </c>
      <c r="R15" s="437" t="s">
        <v>538</v>
      </c>
      <c r="T15" s="393"/>
      <c r="U15" s="393"/>
      <c r="V15" s="393"/>
      <c r="W15" s="393"/>
      <c r="X15" s="393"/>
      <c r="Y15" s="393"/>
      <c r="Z15" s="393"/>
    </row>
    <row r="16" spans="1:26" ht="14.25" customHeight="1">
      <c r="A16" s="392"/>
      <c r="B16" s="860" t="s">
        <v>559</v>
      </c>
      <c r="C16" s="861"/>
      <c r="D16" s="500" t="s">
        <v>863</v>
      </c>
      <c r="E16" s="500" t="s">
        <v>863</v>
      </c>
      <c r="F16" s="500" t="s">
        <v>864</v>
      </c>
      <c r="G16" s="500" t="s">
        <v>864</v>
      </c>
      <c r="H16" s="500" t="s">
        <v>864</v>
      </c>
      <c r="I16" s="502" t="s">
        <v>864</v>
      </c>
      <c r="K16" s="864" t="s">
        <v>559</v>
      </c>
      <c r="L16" s="865"/>
      <c r="M16" s="395" t="s">
        <v>863</v>
      </c>
      <c r="N16" s="395" t="s">
        <v>863</v>
      </c>
      <c r="O16" s="395" t="s">
        <v>864</v>
      </c>
      <c r="P16" s="395" t="s">
        <v>864</v>
      </c>
      <c r="Q16" s="395" t="s">
        <v>864</v>
      </c>
      <c r="R16" s="473" t="s">
        <v>864</v>
      </c>
      <c r="T16" s="392"/>
      <c r="U16" s="392"/>
      <c r="V16" s="392"/>
      <c r="W16" s="392"/>
      <c r="X16" s="392"/>
      <c r="Y16" s="392"/>
      <c r="Z16" s="392"/>
    </row>
    <row r="17" spans="1:26">
      <c r="A17" s="392"/>
      <c r="B17" s="860" t="s">
        <v>586</v>
      </c>
      <c r="C17" s="861"/>
      <c r="D17" s="500" t="s">
        <v>864</v>
      </c>
      <c r="E17" s="500" t="s">
        <v>864</v>
      </c>
      <c r="F17" s="500" t="s">
        <v>864</v>
      </c>
      <c r="G17" s="500" t="s">
        <v>864</v>
      </c>
      <c r="H17" s="500" t="s">
        <v>864</v>
      </c>
      <c r="I17" s="502" t="s">
        <v>864</v>
      </c>
      <c r="K17" s="864" t="s">
        <v>586</v>
      </c>
      <c r="L17" s="865"/>
      <c r="M17" s="395" t="s">
        <v>864</v>
      </c>
      <c r="N17" s="395" t="s">
        <v>864</v>
      </c>
      <c r="O17" s="395" t="s">
        <v>864</v>
      </c>
      <c r="P17" s="395" t="s">
        <v>864</v>
      </c>
      <c r="Q17" s="395" t="s">
        <v>864</v>
      </c>
      <c r="R17" s="473" t="s">
        <v>864</v>
      </c>
      <c r="T17" s="392"/>
      <c r="U17" s="392"/>
      <c r="V17" s="392"/>
      <c r="W17" s="392"/>
      <c r="X17" s="392"/>
      <c r="Y17" s="392"/>
      <c r="Z17" s="392"/>
    </row>
    <row r="18" spans="1:26" ht="14.25" customHeight="1">
      <c r="A18" s="392"/>
      <c r="B18" s="878" t="s">
        <v>591</v>
      </c>
      <c r="C18" s="866"/>
      <c r="D18" s="500" t="s">
        <v>864</v>
      </c>
      <c r="E18" s="500" t="s">
        <v>864</v>
      </c>
      <c r="F18" s="500" t="s">
        <v>864</v>
      </c>
      <c r="G18" s="500" t="s">
        <v>864</v>
      </c>
      <c r="H18" s="500" t="s">
        <v>864</v>
      </c>
      <c r="I18" s="502" t="s">
        <v>864</v>
      </c>
      <c r="K18" s="864" t="s">
        <v>591</v>
      </c>
      <c r="L18" s="865"/>
      <c r="M18" s="395" t="s">
        <v>864</v>
      </c>
      <c r="N18" s="395" t="s">
        <v>864</v>
      </c>
      <c r="O18" s="395" t="s">
        <v>864</v>
      </c>
      <c r="P18" s="395" t="s">
        <v>864</v>
      </c>
      <c r="Q18" s="395" t="s">
        <v>864</v>
      </c>
      <c r="R18" s="473" t="s">
        <v>864</v>
      </c>
      <c r="T18" s="392"/>
      <c r="U18" s="392"/>
      <c r="V18" s="392"/>
      <c r="W18" s="392"/>
      <c r="X18" s="392"/>
      <c r="Y18" s="392"/>
      <c r="Z18" s="392"/>
    </row>
    <row r="19" spans="1:26" ht="15.75" thickBot="1">
      <c r="A19" s="392"/>
      <c r="B19" s="879"/>
      <c r="C19" s="874"/>
      <c r="D19" s="501"/>
      <c r="E19" s="501"/>
      <c r="F19" s="501"/>
      <c r="G19" s="501"/>
      <c r="H19" s="501"/>
      <c r="I19" s="503"/>
      <c r="K19" s="872"/>
      <c r="L19" s="873"/>
      <c r="M19" s="474"/>
      <c r="N19" s="474"/>
      <c r="O19" s="474"/>
      <c r="P19" s="474"/>
      <c r="Q19" s="474"/>
      <c r="R19" s="475"/>
      <c r="T19" s="392"/>
      <c r="U19" s="392"/>
      <c r="V19" s="392"/>
      <c r="W19" s="392"/>
      <c r="X19" s="392"/>
      <c r="Y19" s="392"/>
      <c r="Z19" s="392"/>
    </row>
  </sheetData>
  <mergeCells count="38">
    <mergeCell ref="B18:C18"/>
    <mergeCell ref="K18:L18"/>
    <mergeCell ref="B19:C19"/>
    <mergeCell ref="K19:L19"/>
    <mergeCell ref="B15:C15"/>
    <mergeCell ref="K15:L15"/>
    <mergeCell ref="B16:C16"/>
    <mergeCell ref="K16:L16"/>
    <mergeCell ref="B17:C17"/>
    <mergeCell ref="K17:L17"/>
    <mergeCell ref="B13:I13"/>
    <mergeCell ref="K13:R13"/>
    <mergeCell ref="B14:C14"/>
    <mergeCell ref="D14:I14"/>
    <mergeCell ref="K14:L14"/>
    <mergeCell ref="M14:R14"/>
    <mergeCell ref="B9:C9"/>
    <mergeCell ref="E9:H9"/>
    <mergeCell ref="K9:L9"/>
    <mergeCell ref="N9:R9"/>
    <mergeCell ref="B10:C10"/>
    <mergeCell ref="E10:H10"/>
    <mergeCell ref="K10:L10"/>
    <mergeCell ref="N10:R10"/>
    <mergeCell ref="B7:C7"/>
    <mergeCell ref="E7:H7"/>
    <mergeCell ref="K7:L7"/>
    <mergeCell ref="N7:R7"/>
    <mergeCell ref="B8:C8"/>
    <mergeCell ref="E8:H8"/>
    <mergeCell ref="K8:L8"/>
    <mergeCell ref="N8:R8"/>
    <mergeCell ref="B5:H5"/>
    <mergeCell ref="B6:C6"/>
    <mergeCell ref="E6:H6"/>
    <mergeCell ref="K6:L6"/>
    <mergeCell ref="N6:R6"/>
    <mergeCell ref="K5:Q5"/>
  </mergeCells>
  <conditionalFormatting sqref="D7:D10">
    <cfRule type="containsText" dxfId="13" priority="3" operator="containsText" text="Case Found">
      <formula>NOT(ISERROR(SEARCH("Case Found",D7)))</formula>
    </cfRule>
    <cfRule type="containsText" dxfId="12" priority="4" operator="containsText" text="All Clear">
      <formula>NOT(ISERROR(SEARCH("All Clear",D7)))</formula>
    </cfRule>
  </conditionalFormatting>
  <conditionalFormatting sqref="D16:I19 M16:R19">
    <cfRule type="containsText" dxfId="11" priority="11" operator="containsText" text="Case Found">
      <formula>NOT(ISERROR(SEARCH("Case Found",D16)))</formula>
    </cfRule>
    <cfRule type="containsText" dxfId="10" priority="12" operator="containsText" text="All Clear">
      <formula>NOT(ISERROR(SEARCH("All Clear",D16)))</formula>
    </cfRule>
  </conditionalFormatting>
  <conditionalFormatting sqref="M7:M10">
    <cfRule type="containsText" dxfId="9" priority="1" operator="containsText" text="Case Found">
      <formula>NOT(ISERROR(SEARCH("Case Found",M7)))</formula>
    </cfRule>
    <cfRule type="containsText" dxfId="8" priority="2" operator="containsText" text="All Clear">
      <formula>NOT(ISERROR(SEARCH("All Clear",M7)))</formula>
    </cfRule>
  </conditionalFormatting>
  <dataValidations count="1">
    <dataValidation type="list" allowBlank="1" showInputMessage="1" showErrorMessage="1" sqref="M16:R19 D7:D10 D16:I19 M7:M10" xr:uid="{7AEDC13D-07C3-48E5-BA49-B5555F6AAFCA}">
      <formula1>"All Clear, Case Found"</formula1>
    </dataValidation>
  </dataValidations>
  <pageMargins left="0.7" right="0.7" top="0.75" bottom="0.75" header="0.3" footer="0.3"/>
  <pageSetup scale="69" orientation="portrait" r:id="rId1"/>
  <colBreaks count="1" manualBreakCount="1">
    <brk id="9"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F243E"/>
    <pageSetUpPr fitToPage="1"/>
  </sheetPr>
  <dimension ref="A5:Z1004"/>
  <sheetViews>
    <sheetView showGridLines="0" topLeftCell="A13" zoomScaleNormal="100" workbookViewId="0">
      <selection activeCell="B14" sqref="B14:K21"/>
    </sheetView>
  </sheetViews>
  <sheetFormatPr defaultColWidth="14.42578125" defaultRowHeight="15" customHeight="1"/>
  <cols>
    <col min="1" max="1" width="2.28515625" customWidth="1"/>
    <col min="2" max="2" width="6.5703125" customWidth="1"/>
    <col min="3" max="3" width="16.42578125" customWidth="1"/>
    <col min="4" max="4" width="9.140625" customWidth="1"/>
    <col min="5" max="5" width="27.42578125" customWidth="1"/>
    <col min="6" max="6" width="21" customWidth="1"/>
    <col min="7" max="7" width="9.140625" customWidth="1"/>
    <col min="8" max="8" width="10.28515625" customWidth="1"/>
    <col min="9" max="9" width="26.7109375" customWidth="1"/>
    <col min="10" max="10" width="25.5703125" customWidth="1"/>
    <col min="11" max="11" width="21.7109375" customWidth="1"/>
    <col min="12" max="12" width="36" customWidth="1"/>
    <col min="13" max="13" width="40.5703125" customWidth="1"/>
    <col min="14" max="26" width="9.140625" customWidth="1"/>
  </cols>
  <sheetData>
    <row r="5" spans="1:26" ht="14.25" customHeight="1" thickBot="1">
      <c r="A5" s="126"/>
      <c r="B5" s="40"/>
      <c r="C5" s="40"/>
      <c r="D5" s="40"/>
      <c r="E5" s="40"/>
      <c r="F5" s="40"/>
      <c r="G5" s="40"/>
      <c r="H5" s="40"/>
      <c r="I5" s="40"/>
      <c r="J5" s="40"/>
      <c r="T5" s="126"/>
      <c r="U5" s="126"/>
      <c r="V5" s="126"/>
      <c r="W5" s="126"/>
      <c r="X5" s="126"/>
      <c r="Y5" s="126"/>
      <c r="Z5" s="126"/>
    </row>
    <row r="6" spans="1:26" ht="14.25" customHeight="1" thickBot="1">
      <c r="A6" s="126"/>
      <c r="B6" s="886" t="s">
        <v>250</v>
      </c>
      <c r="C6" s="628"/>
      <c r="D6" s="628"/>
      <c r="E6" s="628"/>
      <c r="F6" s="628"/>
      <c r="G6" s="628"/>
      <c r="H6" s="628"/>
      <c r="I6" s="629"/>
      <c r="J6" s="40"/>
      <c r="T6" s="126"/>
      <c r="U6" s="126"/>
      <c r="V6" s="126"/>
      <c r="W6" s="126"/>
      <c r="X6" s="126"/>
      <c r="Y6" s="126"/>
      <c r="Z6" s="126"/>
    </row>
    <row r="7" spans="1:26" ht="14.25" customHeight="1">
      <c r="A7" s="126"/>
      <c r="B7" s="887" t="s">
        <v>220</v>
      </c>
      <c r="C7" s="888"/>
      <c r="D7" s="889" t="s">
        <v>559</v>
      </c>
      <c r="E7" s="653"/>
      <c r="F7" s="653"/>
      <c r="G7" s="653"/>
      <c r="H7" s="653"/>
      <c r="I7" s="890"/>
      <c r="J7" s="396"/>
      <c r="T7" s="126"/>
      <c r="U7" s="126"/>
      <c r="V7" s="126"/>
      <c r="W7" s="126"/>
      <c r="X7" s="126"/>
      <c r="Y7" s="126"/>
      <c r="Z7" s="126"/>
    </row>
    <row r="8" spans="1:26" ht="35.25" customHeight="1">
      <c r="A8" s="126"/>
      <c r="B8" s="883" t="s">
        <v>251</v>
      </c>
      <c r="C8" s="884"/>
      <c r="D8" s="891" t="s">
        <v>838</v>
      </c>
      <c r="E8" s="644"/>
      <c r="F8" s="644"/>
      <c r="G8" s="644"/>
      <c r="H8" s="644"/>
      <c r="I8" s="744"/>
      <c r="J8" s="40"/>
      <c r="T8" s="126"/>
      <c r="U8" s="126"/>
      <c r="V8" s="126"/>
      <c r="W8" s="126"/>
      <c r="X8" s="126"/>
      <c r="Y8" s="126"/>
      <c r="Z8" s="126"/>
    </row>
    <row r="9" spans="1:26" ht="14.25" customHeight="1">
      <c r="A9" s="126"/>
      <c r="B9" s="883" t="s">
        <v>252</v>
      </c>
      <c r="C9" s="884"/>
      <c r="D9" s="885" t="s">
        <v>839</v>
      </c>
      <c r="E9" s="644"/>
      <c r="F9" s="644"/>
      <c r="G9" s="644"/>
      <c r="H9" s="644"/>
      <c r="I9" s="744"/>
      <c r="J9" s="40"/>
      <c r="T9" s="126"/>
      <c r="U9" s="126"/>
      <c r="V9" s="126"/>
      <c r="W9" s="126"/>
      <c r="X9" s="126"/>
      <c r="Y9" s="126"/>
      <c r="Z9" s="126"/>
    </row>
    <row r="10" spans="1:26" ht="38.25" customHeight="1">
      <c r="A10" s="126"/>
      <c r="B10" s="892" t="s">
        <v>253</v>
      </c>
      <c r="C10" s="893"/>
      <c r="D10" s="891" t="s">
        <v>840</v>
      </c>
      <c r="E10" s="644"/>
      <c r="F10" s="644"/>
      <c r="G10" s="644"/>
      <c r="H10" s="644"/>
      <c r="I10" s="744"/>
      <c r="J10" s="40"/>
      <c r="T10" s="126"/>
      <c r="U10" s="126"/>
      <c r="V10" s="126"/>
      <c r="W10" s="126"/>
      <c r="X10" s="126"/>
      <c r="Y10" s="126"/>
      <c r="Z10" s="126"/>
    </row>
    <row r="11" spans="1:26" ht="30" customHeight="1" thickBot="1">
      <c r="A11" s="126"/>
      <c r="B11" s="894" t="s">
        <v>254</v>
      </c>
      <c r="C11" s="895"/>
      <c r="D11" s="896" t="s">
        <v>841</v>
      </c>
      <c r="E11" s="678"/>
      <c r="F11" s="678"/>
      <c r="G11" s="678"/>
      <c r="H11" s="678"/>
      <c r="I11" s="760"/>
      <c r="J11" s="40"/>
      <c r="T11" s="126"/>
      <c r="U11" s="126"/>
      <c r="V11" s="126"/>
      <c r="W11" s="126"/>
      <c r="X11" s="126"/>
      <c r="Y11" s="126"/>
      <c r="Z11" s="126"/>
    </row>
    <row r="12" spans="1:26" ht="14.25" customHeight="1">
      <c r="A12" s="126"/>
      <c r="B12" s="40"/>
      <c r="C12" s="40"/>
      <c r="D12" s="40"/>
      <c r="E12" s="40"/>
      <c r="F12" s="40"/>
      <c r="G12" s="40"/>
      <c r="H12" s="40"/>
      <c r="I12" s="40"/>
      <c r="J12" s="40"/>
      <c r="K12" s="40"/>
      <c r="L12" s="40"/>
      <c r="T12" s="126"/>
      <c r="U12" s="126"/>
      <c r="V12" s="126"/>
      <c r="W12" s="126"/>
      <c r="X12" s="126"/>
      <c r="Y12" s="126"/>
      <c r="Z12" s="126"/>
    </row>
    <row r="13" spans="1:26" ht="14.25" customHeight="1" thickBot="1">
      <c r="A13" s="126"/>
      <c r="B13" s="882" t="s">
        <v>255</v>
      </c>
      <c r="C13" s="882"/>
      <c r="D13" s="882"/>
      <c r="E13" s="882"/>
      <c r="F13" s="882"/>
      <c r="G13" s="882"/>
      <c r="H13" s="882"/>
      <c r="I13" s="882"/>
      <c r="J13" s="882"/>
      <c r="K13" s="882"/>
      <c r="L13" s="882"/>
      <c r="M13" s="882"/>
      <c r="N13" s="126"/>
      <c r="O13" s="126"/>
      <c r="P13" s="126"/>
      <c r="Q13" s="126"/>
      <c r="R13" s="126"/>
      <c r="S13" s="126"/>
      <c r="T13" s="126"/>
      <c r="U13" s="126"/>
      <c r="V13" s="126"/>
      <c r="W13" s="126"/>
      <c r="X13" s="126"/>
      <c r="Y13" s="126"/>
      <c r="Z13" s="126"/>
    </row>
    <row r="14" spans="1:26" s="450" customFormat="1" ht="25.5">
      <c r="A14" s="449"/>
      <c r="B14" s="451" t="s">
        <v>256</v>
      </c>
      <c r="C14" s="452" t="s">
        <v>257</v>
      </c>
      <c r="D14" s="451" t="s">
        <v>258</v>
      </c>
      <c r="E14" s="453" t="s">
        <v>260</v>
      </c>
      <c r="F14" s="451" t="s">
        <v>10</v>
      </c>
      <c r="G14" s="453" t="s">
        <v>261</v>
      </c>
      <c r="H14" s="451" t="s">
        <v>262</v>
      </c>
      <c r="I14" s="451" t="s">
        <v>263</v>
      </c>
      <c r="J14" s="451" t="s">
        <v>207</v>
      </c>
      <c r="K14" s="454" t="s">
        <v>264</v>
      </c>
      <c r="O14" s="449"/>
      <c r="P14" s="449"/>
      <c r="Q14" s="449"/>
      <c r="R14" s="449"/>
      <c r="S14" s="449"/>
      <c r="T14" s="449"/>
      <c r="U14" s="449"/>
      <c r="V14" s="449"/>
      <c r="W14" s="449"/>
      <c r="X14" s="449"/>
      <c r="Y14" s="449"/>
      <c r="Z14" s="449"/>
    </row>
    <row r="15" spans="1:26" ht="24">
      <c r="A15" s="126"/>
      <c r="B15" s="442">
        <v>1</v>
      </c>
      <c r="C15" s="360" t="s">
        <v>559</v>
      </c>
      <c r="D15" s="322" t="s">
        <v>848</v>
      </c>
      <c r="E15" s="322" t="s">
        <v>859</v>
      </c>
      <c r="F15" s="323" t="s">
        <v>850</v>
      </c>
      <c r="G15" s="323" t="s">
        <v>566</v>
      </c>
      <c r="H15" s="361" t="s">
        <v>842</v>
      </c>
      <c r="I15" s="323" t="s">
        <v>852</v>
      </c>
      <c r="J15" s="361" t="s">
        <v>873</v>
      </c>
      <c r="K15" s="323" t="s">
        <v>566</v>
      </c>
      <c r="L15" s="450"/>
      <c r="M15" s="450"/>
      <c r="N15" s="450"/>
      <c r="O15" s="126"/>
      <c r="P15" s="126"/>
      <c r="Q15" s="126"/>
      <c r="R15" s="126"/>
      <c r="S15" s="126"/>
      <c r="T15" s="126"/>
      <c r="U15" s="126"/>
      <c r="V15" s="126"/>
      <c r="W15" s="126"/>
      <c r="X15" s="126"/>
      <c r="Y15" s="126"/>
      <c r="Z15" s="126"/>
    </row>
    <row r="16" spans="1:26" ht="24">
      <c r="A16" s="126"/>
      <c r="B16" s="443">
        <v>2</v>
      </c>
      <c r="C16" s="360" t="s">
        <v>559</v>
      </c>
      <c r="D16" s="322" t="s">
        <v>849</v>
      </c>
      <c r="E16" s="322" t="s">
        <v>859</v>
      </c>
      <c r="F16" s="323" t="s">
        <v>851</v>
      </c>
      <c r="G16" s="323" t="s">
        <v>566</v>
      </c>
      <c r="H16" s="362" t="s">
        <v>843</v>
      </c>
      <c r="I16" s="335" t="s">
        <v>853</v>
      </c>
      <c r="J16" s="362" t="s">
        <v>858</v>
      </c>
      <c r="K16" s="323" t="s">
        <v>566</v>
      </c>
      <c r="L16" s="450"/>
      <c r="M16" s="450"/>
      <c r="N16" s="450"/>
      <c r="O16" s="126"/>
      <c r="P16" s="126"/>
      <c r="Q16" s="126"/>
      <c r="R16" s="126"/>
      <c r="S16" s="126"/>
      <c r="T16" s="126"/>
      <c r="U16" s="126"/>
      <c r="V16" s="126"/>
      <c r="W16" s="126"/>
      <c r="X16" s="126"/>
      <c r="Y16" s="126"/>
      <c r="Z16" s="126"/>
    </row>
    <row r="17" spans="1:26" ht="24">
      <c r="A17" s="126"/>
      <c r="B17" s="442">
        <v>3</v>
      </c>
      <c r="C17" s="360" t="s">
        <v>559</v>
      </c>
      <c r="D17" s="334" t="s">
        <v>849</v>
      </c>
      <c r="E17" s="322" t="s">
        <v>860</v>
      </c>
      <c r="F17" s="323" t="s">
        <v>850</v>
      </c>
      <c r="G17" s="323" t="s">
        <v>566</v>
      </c>
      <c r="H17" s="362" t="s">
        <v>844</v>
      </c>
      <c r="I17" s="335" t="s">
        <v>854</v>
      </c>
      <c r="J17" s="362" t="s">
        <v>873</v>
      </c>
      <c r="K17" s="323" t="s">
        <v>566</v>
      </c>
      <c r="L17" s="450"/>
      <c r="M17" s="450"/>
      <c r="N17" s="450"/>
      <c r="O17" s="126"/>
      <c r="P17" s="126"/>
      <c r="Q17" s="126"/>
      <c r="R17" s="126"/>
      <c r="S17" s="126"/>
      <c r="T17" s="126"/>
      <c r="U17" s="126"/>
      <c r="V17" s="126"/>
      <c r="W17" s="126"/>
      <c r="X17" s="126"/>
      <c r="Y17" s="126"/>
      <c r="Z17" s="126"/>
    </row>
    <row r="18" spans="1:26" ht="48">
      <c r="A18" s="126"/>
      <c r="B18" s="443">
        <v>4</v>
      </c>
      <c r="C18" s="360" t="s">
        <v>559</v>
      </c>
      <c r="D18" s="334" t="s">
        <v>849</v>
      </c>
      <c r="E18" s="322" t="s">
        <v>859</v>
      </c>
      <c r="F18" s="335" t="s">
        <v>851</v>
      </c>
      <c r="G18" s="323" t="s">
        <v>566</v>
      </c>
      <c r="H18" s="362" t="s">
        <v>845</v>
      </c>
      <c r="I18" s="335" t="s">
        <v>855</v>
      </c>
      <c r="J18" s="362" t="s">
        <v>858</v>
      </c>
      <c r="K18" s="323" t="s">
        <v>566</v>
      </c>
      <c r="L18" s="450"/>
      <c r="M18" s="450"/>
      <c r="N18" s="450"/>
      <c r="O18" s="126"/>
      <c r="P18" s="126"/>
      <c r="Q18" s="126"/>
      <c r="R18" s="126"/>
      <c r="S18" s="126"/>
      <c r="T18" s="126"/>
      <c r="U18" s="126"/>
      <c r="V18" s="126"/>
      <c r="W18" s="126"/>
      <c r="X18" s="126"/>
      <c r="Y18" s="126"/>
      <c r="Z18" s="126"/>
    </row>
    <row r="19" spans="1:26" ht="72">
      <c r="A19" s="126"/>
      <c r="B19" s="442">
        <v>5</v>
      </c>
      <c r="C19" s="360" t="s">
        <v>559</v>
      </c>
      <c r="D19" s="334" t="s">
        <v>848</v>
      </c>
      <c r="E19" s="322" t="s">
        <v>861</v>
      </c>
      <c r="F19" s="335" t="s">
        <v>850</v>
      </c>
      <c r="G19" s="323" t="s">
        <v>566</v>
      </c>
      <c r="H19" s="362" t="s">
        <v>846</v>
      </c>
      <c r="I19" s="335" t="s">
        <v>856</v>
      </c>
      <c r="J19" s="362" t="s">
        <v>873</v>
      </c>
      <c r="K19" s="323" t="s">
        <v>566</v>
      </c>
      <c r="L19" s="450"/>
      <c r="M19" s="450"/>
      <c r="N19" s="450"/>
      <c r="O19" s="126"/>
      <c r="P19" s="126"/>
      <c r="Q19" s="126"/>
      <c r="R19" s="126"/>
      <c r="S19" s="126"/>
      <c r="T19" s="126"/>
      <c r="U19" s="126"/>
      <c r="V19" s="126"/>
      <c r="W19" s="126"/>
      <c r="X19" s="126"/>
      <c r="Y19" s="126"/>
      <c r="Z19" s="126"/>
    </row>
    <row r="20" spans="1:26" ht="72">
      <c r="A20" s="126"/>
      <c r="B20" s="443">
        <v>6</v>
      </c>
      <c r="C20" s="360" t="s">
        <v>559</v>
      </c>
      <c r="D20" s="334" t="s">
        <v>848</v>
      </c>
      <c r="E20" s="322" t="s">
        <v>862</v>
      </c>
      <c r="F20" s="335" t="s">
        <v>850</v>
      </c>
      <c r="G20" s="323" t="s">
        <v>566</v>
      </c>
      <c r="H20" s="362" t="s">
        <v>847</v>
      </c>
      <c r="I20" s="335" t="s">
        <v>857</v>
      </c>
      <c r="J20" s="362" t="s">
        <v>873</v>
      </c>
      <c r="K20" s="323" t="s">
        <v>566</v>
      </c>
      <c r="L20" s="450"/>
      <c r="M20" s="450"/>
      <c r="N20" s="450"/>
      <c r="O20" s="126"/>
      <c r="P20" s="126"/>
      <c r="Q20" s="126"/>
      <c r="R20" s="126"/>
      <c r="S20" s="126"/>
      <c r="T20" s="126"/>
      <c r="U20" s="126"/>
      <c r="V20" s="126"/>
      <c r="W20" s="126"/>
      <c r="X20" s="126"/>
      <c r="Y20" s="126"/>
      <c r="Z20" s="126"/>
    </row>
    <row r="21" spans="1:26" ht="14.25" customHeight="1" thickBot="1">
      <c r="A21" s="126"/>
      <c r="B21" s="442">
        <v>7</v>
      </c>
      <c r="C21" s="360" t="s">
        <v>559</v>
      </c>
      <c r="D21" s="446" t="s">
        <v>848</v>
      </c>
      <c r="E21" s="446" t="s">
        <v>859</v>
      </c>
      <c r="F21" s="447" t="s">
        <v>850</v>
      </c>
      <c r="G21" s="323" t="s">
        <v>566</v>
      </c>
      <c r="H21" s="447" t="s">
        <v>847</v>
      </c>
      <c r="I21" s="447" t="s">
        <v>857</v>
      </c>
      <c r="J21" s="448" t="s">
        <v>873</v>
      </c>
      <c r="K21" s="323" t="s">
        <v>566</v>
      </c>
      <c r="L21" s="450"/>
      <c r="M21" s="450"/>
      <c r="N21" s="450"/>
      <c r="O21" s="126"/>
      <c r="P21" s="126"/>
      <c r="Q21" s="126"/>
      <c r="R21" s="126"/>
      <c r="S21" s="126"/>
      <c r="T21" s="126"/>
      <c r="U21" s="126"/>
      <c r="V21" s="126"/>
      <c r="W21" s="126"/>
      <c r="X21" s="126"/>
      <c r="Y21" s="126"/>
      <c r="Z21" s="126"/>
    </row>
    <row r="22" spans="1:26" ht="14.25" customHeight="1">
      <c r="A22" s="126"/>
      <c r="B22" s="126"/>
      <c r="C22" s="126"/>
      <c r="D22" s="126"/>
      <c r="E22" s="126"/>
      <c r="F22" s="126"/>
      <c r="G22" s="126"/>
      <c r="H22" s="126"/>
      <c r="I22" s="126"/>
      <c r="J22" s="126"/>
      <c r="K22" s="126"/>
      <c r="L22" s="450"/>
      <c r="M22" s="126"/>
      <c r="N22" s="126"/>
      <c r="O22" s="126"/>
      <c r="P22" s="126"/>
      <c r="Q22" s="126"/>
      <c r="R22" s="126"/>
      <c r="S22" s="126"/>
      <c r="T22" s="126"/>
      <c r="U22" s="126"/>
      <c r="V22" s="126"/>
      <c r="W22" s="126"/>
      <c r="X22" s="126"/>
      <c r="Y22" s="126"/>
      <c r="Z22" s="126"/>
    </row>
    <row r="23" spans="1:26" ht="14.25" customHeight="1">
      <c r="A23" s="126"/>
      <c r="B23" s="126"/>
      <c r="C23" s="126"/>
      <c r="D23" s="126"/>
      <c r="E23" s="126"/>
      <c r="F23" s="126"/>
      <c r="G23" s="126"/>
      <c r="H23" s="126"/>
      <c r="I23" s="126"/>
      <c r="J23" s="126"/>
      <c r="K23" s="126"/>
      <c r="L23" s="450"/>
      <c r="M23" s="126"/>
      <c r="N23" s="126"/>
      <c r="O23" s="126"/>
      <c r="P23" s="126"/>
      <c r="Q23" s="126"/>
      <c r="R23" s="126"/>
      <c r="S23" s="126"/>
      <c r="T23" s="126"/>
      <c r="U23" s="126"/>
      <c r="V23" s="126"/>
      <c r="W23" s="126"/>
      <c r="X23" s="126"/>
      <c r="Y23" s="126"/>
      <c r="Z23" s="126"/>
    </row>
    <row r="24" spans="1:26" ht="14.25" customHeight="1">
      <c r="A24" s="126"/>
      <c r="B24" s="126"/>
      <c r="C24" s="126"/>
      <c r="D24" s="126"/>
      <c r="E24" s="126"/>
      <c r="F24" s="126"/>
      <c r="G24" s="126"/>
      <c r="H24" s="126"/>
      <c r="I24" s="126"/>
      <c r="J24" s="126"/>
      <c r="K24" s="126"/>
      <c r="L24" s="450"/>
      <c r="M24" s="126"/>
      <c r="N24" s="126"/>
      <c r="O24" s="126"/>
      <c r="P24" s="126"/>
      <c r="Q24" s="126"/>
      <c r="R24" s="126"/>
      <c r="S24" s="126"/>
      <c r="T24" s="126"/>
      <c r="U24" s="126"/>
      <c r="V24" s="126"/>
      <c r="W24" s="126"/>
      <c r="X24" s="126"/>
      <c r="Y24" s="126"/>
      <c r="Z24" s="126"/>
    </row>
    <row r="25" spans="1:26" ht="14.25" customHeight="1">
      <c r="A25" s="126"/>
      <c r="B25" s="126"/>
      <c r="C25" s="126"/>
      <c r="D25" s="126"/>
      <c r="E25" s="126"/>
      <c r="F25" s="126"/>
      <c r="G25" s="126"/>
      <c r="H25" s="126"/>
      <c r="I25" s="126"/>
      <c r="J25" s="126"/>
      <c r="K25" s="126"/>
      <c r="L25" s="450"/>
      <c r="M25" s="126"/>
      <c r="N25" s="126"/>
      <c r="O25" s="126"/>
      <c r="P25" s="126"/>
      <c r="Q25" s="126"/>
      <c r="R25" s="126"/>
      <c r="S25" s="126"/>
      <c r="T25" s="126"/>
      <c r="U25" s="126"/>
      <c r="V25" s="126"/>
      <c r="W25" s="126"/>
      <c r="X25" s="126"/>
      <c r="Y25" s="126"/>
      <c r="Z25" s="126"/>
    </row>
    <row r="26" spans="1:26" ht="14.25" customHeight="1">
      <c r="A26" s="126"/>
      <c r="B26" s="126"/>
      <c r="C26" s="126"/>
      <c r="D26" s="126"/>
      <c r="E26" s="126"/>
      <c r="F26" s="126"/>
      <c r="G26" s="126"/>
      <c r="H26" s="126"/>
      <c r="I26" s="126"/>
      <c r="J26" s="126"/>
      <c r="K26" s="126"/>
      <c r="L26" s="450"/>
      <c r="M26" s="126"/>
      <c r="N26" s="126"/>
      <c r="O26" s="126"/>
      <c r="P26" s="126"/>
      <c r="Q26" s="126"/>
      <c r="R26" s="126"/>
      <c r="S26" s="126"/>
      <c r="T26" s="126"/>
      <c r="U26" s="126"/>
      <c r="V26" s="126"/>
      <c r="W26" s="126"/>
      <c r="X26" s="126"/>
      <c r="Y26" s="126"/>
      <c r="Z26" s="126"/>
    </row>
    <row r="27" spans="1:26" ht="14.25" customHeight="1">
      <c r="A27" s="126"/>
      <c r="B27" s="126"/>
      <c r="C27" s="126"/>
      <c r="D27" s="126"/>
      <c r="E27" s="126"/>
      <c r="F27" s="126"/>
      <c r="G27" s="126"/>
      <c r="H27" s="126"/>
      <c r="I27" s="126"/>
      <c r="J27" s="126"/>
      <c r="K27" s="126"/>
      <c r="L27" s="450"/>
      <c r="M27" s="126"/>
      <c r="N27" s="126"/>
      <c r="O27" s="126"/>
      <c r="P27" s="126"/>
      <c r="Q27" s="126"/>
      <c r="R27" s="126"/>
      <c r="S27" s="126"/>
      <c r="T27" s="126"/>
      <c r="U27" s="126"/>
      <c r="V27" s="126"/>
      <c r="W27" s="126"/>
      <c r="X27" s="126"/>
      <c r="Y27" s="126"/>
      <c r="Z27" s="126"/>
    </row>
    <row r="28" spans="1:26" ht="14.25" customHeight="1">
      <c r="A28" s="126"/>
      <c r="B28" s="126"/>
      <c r="C28" s="126"/>
      <c r="D28" s="126"/>
      <c r="E28" s="126"/>
      <c r="F28" s="126"/>
      <c r="G28" s="126"/>
      <c r="H28" s="126"/>
      <c r="I28" s="126"/>
      <c r="J28" s="126"/>
      <c r="K28" s="126"/>
      <c r="L28" s="450"/>
      <c r="M28" s="126"/>
      <c r="N28" s="126"/>
      <c r="O28" s="126"/>
      <c r="P28" s="126"/>
      <c r="Q28" s="126"/>
      <c r="R28" s="126"/>
      <c r="S28" s="126"/>
      <c r="T28" s="126"/>
      <c r="U28" s="126"/>
      <c r="V28" s="126"/>
      <c r="W28" s="126"/>
      <c r="X28" s="126"/>
      <c r="Y28" s="126"/>
      <c r="Z28" s="126"/>
    </row>
    <row r="29" spans="1:26" ht="14.25" customHeight="1">
      <c r="A29" s="126"/>
      <c r="B29" s="126"/>
      <c r="C29" s="126"/>
      <c r="D29" s="126"/>
      <c r="E29" s="126"/>
      <c r="F29" s="126"/>
      <c r="G29" s="126"/>
      <c r="H29" s="126"/>
      <c r="I29" s="126"/>
      <c r="J29" s="126"/>
      <c r="K29" s="126"/>
      <c r="L29" s="450"/>
      <c r="M29" s="126"/>
      <c r="N29" s="126"/>
      <c r="O29" s="126"/>
      <c r="P29" s="126"/>
      <c r="Q29" s="126"/>
      <c r="R29" s="126"/>
      <c r="S29" s="126"/>
      <c r="T29" s="126"/>
      <c r="U29" s="126"/>
      <c r="V29" s="126"/>
      <c r="W29" s="126"/>
      <c r="X29" s="126"/>
      <c r="Y29" s="126"/>
      <c r="Z29" s="126"/>
    </row>
    <row r="30" spans="1:26" ht="14.25" customHeight="1">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ht="14.25" customHeight="1">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ht="14.25" customHeight="1">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14.25" customHeight="1">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ht="14.25" customHeight="1">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ht="14.25" customHeight="1">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4.25" customHeight="1">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4.25"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4.25"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4.25"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4.25"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4.25"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4.25"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4.25"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4.25"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4.25"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4.25"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4.25"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4.25"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4.25"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4.25"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4.25"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4.25"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4.25"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4.25"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4.25"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4.25"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4.25"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4.25"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4.25"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4.25"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4.25"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4.25"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4.25"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4.25"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4.25"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4.25"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4.25"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4.25"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4.25"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4.25"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4.25"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4.25"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4.25"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4.25"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4.25"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4.25"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4.25"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4.25"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4.25"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4.25"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4.25"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4.25"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4.25"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4.25"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4.25"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4.25"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4.25"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4.25"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4.25"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4.25"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4.25"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4.25"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4.25"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4.25"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4.25"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4.25"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4.25"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4.25"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4.25"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4.25"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4.25"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4.25"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4.25"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4.25"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4.25"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4.25"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4.25"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4.25"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4.25"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4.25"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4.25"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4.25"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4.25"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4.25"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4.25"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4.25"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4.25"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4.25"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4.25"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4.25"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4.25"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4.25"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4.25"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4.25"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4.25"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4.25"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4.25"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4.25"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4.25"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4.25"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4.25"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4.25"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4.25"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4.25"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4.25"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4.25"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4.25"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4.25"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4.25"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4.25"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4.25"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4.25"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4.25"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4.25"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4.25"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4.25"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4.25"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4.25"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4.25"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4.25"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4.25"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4.25"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4.25"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4.25"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4.25"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4.25"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4.25"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4.25"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4.25"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4.25"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4.25"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4.25"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4.25"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4.25"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4.25"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4.25"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4.25"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4.25"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4.25"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4.25"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4.25"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4.25"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4.25"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4.25"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4.25"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4.25"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4.25"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4.25"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4.25"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4.25"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4.25"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4.25"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4.25"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4.25"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4.25"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4.25"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4.25"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4.25"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4.25"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4.25"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4.25"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4.25"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4.25"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4.25"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4.25"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4.25"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4.25"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4.25"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4.25"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4.25"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4.25"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4.25"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4.25"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4.25"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4.25"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4.25"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4.25"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4.25"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4.25"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4.25"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4.25"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4.25"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4.25"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4.25"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4.25"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4.25"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4.25"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4.25"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4.25"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4.25"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4.25"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4.25"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4.25"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4.25"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4.25"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4.25"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4.25"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4.25"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4.25"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4.25"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4.25"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4.25"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4.25"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4.25"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4.25"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4.25"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4.25"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4.25"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4.25"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4.25"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4.25"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4.25"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4.25"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4.25"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4.25"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4.25"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4.25"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4.25"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4.25"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4.25"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4.25"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4.25"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4.25"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4.25"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4.25"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4.25"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4.25"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4.25"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4.25"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4.25"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4.25"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4.25"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4.25"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4.25"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4.25"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4.25"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4.25"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4.25"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4.25"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4.25"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4.25"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4.25"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4.25"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4.25"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4.25"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4.25"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4.25"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4.25"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4.25"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4.25"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4.25"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4.25"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4.25"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4.25"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4.25"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4.25"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4.25"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4.25"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4.25"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4.25"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4.25"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4.25"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4.25"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4.25"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4.25"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4.25"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4.25"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4.25"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4.25"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4.25"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4.25"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4.25"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4.25"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4.25"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4.25"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4.25"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4.25"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4.25"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4.25"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4.25"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4.25"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4.25"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4.25"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4.25"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4.25"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4.25"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4.25"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4.25"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4.25"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4.25"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4.25"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4.25"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4.25"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4.25"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4.25"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4.25"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4.25"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4.25"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4.25"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4.25"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4.25"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4.25"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4.25"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4.25"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4.25"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4.25"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4.25"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4.25"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4.25"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4.25"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4.25"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4.25"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4.25"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4.25"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4.25"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4.25"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4.25"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4.25"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4.25"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4.25"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4.25"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4.25"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4.25"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4.25"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4.25"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4.25"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4.25"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4.25"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4.25"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4.25"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4.25"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4.25"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4.25"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4.25"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4.25"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4.25"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4.25"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4.25"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4.25"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4.25"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4.25"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4.25"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4.25"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4.25"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4.25"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4.25"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4.25"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4.25"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4.25"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4.25"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4.25"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4.25"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4.25"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4.25"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4.25"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4.25"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4.25"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4.25"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4.25"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4.25"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4.25"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4.25"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4.25"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4.25"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4.25"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4.25"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4.25"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4.25"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4.25"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4.25"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4.25"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4.25"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4.25"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4.25"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4.25"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4.25"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4.25"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4.25"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4.25"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4.25"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4.25"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4.25"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4.25"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4.25"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4.25"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4.25"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4.25"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4.25"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4.25"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4.25"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4.25"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4.25"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4.25"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4.25"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4.25"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4.25"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4.25"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4.25"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4.25"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4.25"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4.25"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4.25"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4.25"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4.25"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4.25"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4.25"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4.25"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4.25"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4.25"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4.25"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4.25"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4.25"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4.25"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4.25"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4.25"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4.25"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4.25"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4.25"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4.25"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4.25"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4.25"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4.25"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4.25"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4.25"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4.25"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4.25"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4.25"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4.25"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4.25"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4.25"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4.25"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4.25"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4.25"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4.25"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4.25"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4.25"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4.25"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4.25"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4.25"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4.25"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4.25"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4.25"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4.25"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4.25"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4.25"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4.25"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4.25"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4.25"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4.25"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4.25"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4.25"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4.25"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4.25"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4.25"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4.25"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4.25"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4.25"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4.25"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4.25"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4.25"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4.25"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4.25"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4.25"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4.25"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4.25"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4.25"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4.25"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4.25"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4.25"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4.25"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4.25"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4.25"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4.25"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4.25"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4.25"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4.25"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4.25"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4.25"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4.25"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4.25"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4.25"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4.25"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4.25"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4.25"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4.25"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4.25"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4.25"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4.25"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4.25"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4.25"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4.25"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4.25"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4.25"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4.25"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4.25"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4.25"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4.25"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4.25"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4.25"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4.25"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4.25"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4.25"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4.25"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4.25"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4.25"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4.25"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4.25"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4.25"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4.25"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4.25"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4.25"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4.25"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4.25"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4.25"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4.25"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4.25"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4.25"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4.25"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4.25"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4.25"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4.25"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4.25"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4.25"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4.25"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4.25"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4.25"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4.25"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4.25"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4.25"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4.25"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4.25"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4.25"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4.25"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4.25"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4.25"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4.25"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4.25"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4.25"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4.25"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4.25"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4.25"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4.25"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4.25"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4.25"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4.25"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4.25"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4.25"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4.25"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4.25"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4.25"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4.25"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4.25"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4.25"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4.25"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4.25"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4.25"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4.25"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4.25"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4.25"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4.25"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4.25"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4.25"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4.25"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4.25"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4.25"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4.25"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4.25"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4.25"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4.25"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4.25"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4.25"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4.25"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4.25"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4.25"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4.25"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4.25"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4.25"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4.25"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4.25"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4.25"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4.25"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4.25"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4.25"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4.25"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4.25"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4.25"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4.25"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4.25"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4.25"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4.25"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4.25"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4.25"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4.25"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4.25"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4.25"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4.25"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4.25"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4.25"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4.25"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4.25"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4.25"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4.25"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4.25"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4.25"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4.25"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4.25"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4.25"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4.25"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4.25"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4.25"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4.25"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4.25"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4.25"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4.25"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4.25"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4.25"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4.25"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4.25"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4.25"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4.25"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4.25"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4.25"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4.25"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4.25"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4.25"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4.25"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4.25"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4.25"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4.25"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4.25"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4.25"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4.25"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4.25"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4.25"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4.25"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4.25"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4.25"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4.25"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4.25"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4.25"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4.25"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4.25"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4.25"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4.25"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4.25"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4.25"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4.25"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4.25"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4.25"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4.25"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4.25"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4.25"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4.25"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4.25"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4.25"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4.25"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4.25"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4.25"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4.25"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4.25"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4.25"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4.25"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4.25"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4.25"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4.25"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4.25"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4.25"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4.25"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4.25"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4.25"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4.25"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4.25"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4.25"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4.25"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4.25"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4.25"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4.25"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4.25"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4.25"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4.25"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4.25"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4.25"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4.25"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4.25"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4.25"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4.25"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4.25"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4.25"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4.25"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4.25"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4.25"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4.25"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4.25"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4.25"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4.25"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4.25"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4.25"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4.25"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4.25"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4.25"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4.25"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4.25"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4.25"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4.25"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4.25"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4.25"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4.25"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4.25"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4.25"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4.25"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4.25"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4.25"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4.25"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4.25"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4.25"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4.25"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4.25"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4.25"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4.25"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4.25"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4.25"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4.25"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4.25"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4.25"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4.25"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4.25"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4.25"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4.25"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4.25"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4.25"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4.25"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4.25"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4.25"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4.25"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4.25"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4.25"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4.25"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4.25"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4.25"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4.25"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4.25"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4.25"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4.25"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4.25"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4.25"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4.25"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4.25"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4.25"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4.25"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4.25"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4.25"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4.25"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4.25"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4.25"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4.25"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4.25"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4.25"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4.25"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4.25"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4.25"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4.25"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4.25"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4.25"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4.25"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4.25"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4.25"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4.25"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4.25"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4.25"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4.25"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4.25"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4.25"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4.25"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4.25"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4.25"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4.25"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4.25"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4.25"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4.25"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4.25"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4.25"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4.25"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4.25"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4.25"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4.25"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4.25"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4.25"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4.25"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4.25"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4.25"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4.25"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4.25"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4.25"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4.25"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4.25"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4.25"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4.25"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4.25"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4.25"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4.25"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4.25"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4.25"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4.25"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4.25"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4.25"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4.25"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4.25"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4.25"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4.25"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4.25"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4.25"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4.25"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4.25"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4.25"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4.25"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4.25"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4.25"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4.25"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4.25"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4.25"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4.25"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4.25"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4.25"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4.25"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4.25"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4.25"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4.25"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4.25"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4.25"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4.25"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4.25"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4.25"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4.25"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4.25"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4.25"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4.25"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4.25"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4.25"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4.25"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4.25"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4.25"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4.25"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4.25"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4.25"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4.25"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4.25"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4.25"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4.25"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4.25"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4.25"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4.25"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4.25"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4.25"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4.25" customHeight="1">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4.25" customHeight="1">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4.25" customHeight="1">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4.25" customHeight="1">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4.25" customHeight="1">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4.25" customHeight="1">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4.25" customHeight="1">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4.25" customHeight="1">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4.25" customHeight="1">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4.25" customHeight="1">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4.25" customHeight="1">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4.25" customHeight="1">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4.25" customHeight="1">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4.25" customHeight="1">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4.25" customHeight="1">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4.25" customHeight="1">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4.25" customHeight="1">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4.25" customHeight="1">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4.25" customHeight="1">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4.25" customHeight="1">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4.25" customHeight="1">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4.25" customHeight="1">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4.25" customHeight="1">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4.25" customHeight="1">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4.25" customHeight="1">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4.25" customHeight="1">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4.25" customHeight="1">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4.25" customHeight="1">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4.25" customHeight="1">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4.25" customHeight="1">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4.25" customHeight="1">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4.25" customHeight="1">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4.25" customHeight="1">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4.25" customHeight="1">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4.25" customHeight="1">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4.25" customHeight="1">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4.25" customHeight="1">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4.25" customHeight="1">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4.25" customHeight="1">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4.25" customHeight="1">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4.25" customHeight="1">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4.25" customHeight="1">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4.25" customHeight="1">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4.25" customHeight="1">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4.25" customHeight="1">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4.25" customHeight="1">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4.25" customHeight="1">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4.25" customHeight="1">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4.25" customHeight="1">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4.25" customHeight="1">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4.25" customHeight="1">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4.25" customHeight="1">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4.25" customHeight="1">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4.25" customHeight="1">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4.25" customHeight="1">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4.25" customHeight="1">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4.25" customHeight="1">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4.25" customHeight="1">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4.25" customHeight="1">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4.25" customHeight="1">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4.25" customHeight="1">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4.25" customHeight="1">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4.25" customHeight="1">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4.25" customHeight="1">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4.25" customHeight="1">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4.25" customHeight="1">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4.25" customHeight="1">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4.25" customHeight="1">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4.25" customHeight="1">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4.25" customHeight="1">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4.25" customHeight="1">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4.25" customHeight="1">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4.25" customHeight="1">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4.25" customHeight="1">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4.25" customHeight="1">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4.25" customHeight="1">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4.25" customHeight="1">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4.25" customHeight="1">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4.25" customHeight="1">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4.25" customHeight="1">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4.25" customHeight="1">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4.25" customHeight="1">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4.25" customHeight="1">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4.25" customHeight="1">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4.25" customHeight="1">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4.25" customHeight="1">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4.25" customHeight="1">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4.25" customHeight="1">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4.25" customHeight="1">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4.25" customHeight="1">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4.25" customHeight="1">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4.25" customHeight="1">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4.25" customHeight="1">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4.25" customHeight="1">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4.25" customHeight="1">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4.25" customHeight="1">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4.25" customHeight="1">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4.25" customHeight="1">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4.25" customHeight="1">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4.25" customHeight="1">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4.25" customHeight="1">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4.25" customHeight="1">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4.25" customHeight="1">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4.25" customHeight="1">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4.25" customHeight="1">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4.25" customHeight="1">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4.25" customHeight="1">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4.25" customHeight="1">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4.25" customHeight="1">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4.25" customHeight="1">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4.25" customHeight="1">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4.25" customHeight="1">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4.25" customHeight="1">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4.25" customHeight="1">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4.25" customHeight="1">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4.25" customHeight="1">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4.25" customHeight="1">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row r="1001" spans="1:26" ht="14.25" customHeight="1">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row>
    <row r="1002" spans="1:26" ht="14.25" customHeight="1">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row>
    <row r="1003" spans="1:26" ht="14.25" customHeight="1">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row>
    <row r="1004" spans="1:26" ht="14.25" customHeight="1">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row>
  </sheetData>
  <mergeCells count="12">
    <mergeCell ref="B13:M13"/>
    <mergeCell ref="B9:C9"/>
    <mergeCell ref="D9:I9"/>
    <mergeCell ref="B6:I6"/>
    <mergeCell ref="B7:C7"/>
    <mergeCell ref="D7:I7"/>
    <mergeCell ref="B8:C8"/>
    <mergeCell ref="D8:I8"/>
    <mergeCell ref="B10:C10"/>
    <mergeCell ref="D10:I10"/>
    <mergeCell ref="B11:C11"/>
    <mergeCell ref="D11:I11"/>
  </mergeCells>
  <pageMargins left="0.7" right="0.7" top="0.75" bottom="0.87" header="0" footer="0.41"/>
  <pageSetup paperSize="17" scale="82"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EA02D-75F3-4DC1-8282-A97A2D71FC98}">
  <sheetPr codeName="Sheet18">
    <tabColor rgb="FF0F243E"/>
    <pageSetUpPr fitToPage="1"/>
  </sheetPr>
  <dimension ref="A5:Z1004"/>
  <sheetViews>
    <sheetView showGridLines="0" topLeftCell="A16" zoomScaleNormal="100" workbookViewId="0">
      <selection activeCell="J11" sqref="J11"/>
    </sheetView>
  </sheetViews>
  <sheetFormatPr defaultColWidth="14.42578125" defaultRowHeight="15" customHeight="1"/>
  <cols>
    <col min="1" max="1" width="2.28515625" customWidth="1"/>
    <col min="2" max="2" width="6.5703125" customWidth="1"/>
    <col min="3" max="3" width="16.42578125" customWidth="1"/>
    <col min="4" max="4" width="9.140625" customWidth="1"/>
    <col min="5" max="5" width="30.7109375" customWidth="1"/>
    <col min="6" max="6" width="21" customWidth="1"/>
    <col min="7" max="7" width="9.140625" customWidth="1"/>
    <col min="8" max="8" width="10.28515625" customWidth="1"/>
    <col min="9" max="9" width="26.7109375" customWidth="1"/>
    <col min="10" max="10" width="25.5703125" customWidth="1"/>
    <col min="11" max="11" width="18.140625" customWidth="1"/>
    <col min="12" max="12" width="36" customWidth="1"/>
    <col min="13" max="13" width="40.5703125" customWidth="1"/>
    <col min="14" max="26" width="9.140625" customWidth="1"/>
  </cols>
  <sheetData>
    <row r="5" spans="1:26" ht="14.25" customHeight="1" thickBot="1">
      <c r="A5" s="126"/>
      <c r="B5" s="40"/>
      <c r="C5" s="40"/>
      <c r="D5" s="40"/>
      <c r="E5" s="40"/>
      <c r="F5" s="40"/>
      <c r="G5" s="40"/>
      <c r="H5" s="40"/>
      <c r="I5" s="40"/>
      <c r="J5" s="40"/>
      <c r="T5" s="126"/>
      <c r="U5" s="126"/>
      <c r="V5" s="126"/>
      <c r="W5" s="126"/>
      <c r="X5" s="126"/>
      <c r="Y5" s="126"/>
      <c r="Z5" s="126"/>
    </row>
    <row r="6" spans="1:26" ht="14.25" customHeight="1" thickBot="1">
      <c r="A6" s="126"/>
      <c r="B6" s="886" t="s">
        <v>250</v>
      </c>
      <c r="C6" s="628"/>
      <c r="D6" s="628"/>
      <c r="E6" s="628"/>
      <c r="F6" s="628"/>
      <c r="G6" s="628"/>
      <c r="H6" s="628"/>
      <c r="I6" s="629"/>
      <c r="J6" s="40"/>
      <c r="T6" s="126"/>
      <c r="U6" s="126"/>
      <c r="V6" s="126"/>
      <c r="W6" s="126"/>
      <c r="X6" s="126"/>
      <c r="Y6" s="126"/>
      <c r="Z6" s="126"/>
    </row>
    <row r="7" spans="1:26" ht="14.25" customHeight="1">
      <c r="A7" s="126"/>
      <c r="B7" s="887" t="s">
        <v>220</v>
      </c>
      <c r="C7" s="888"/>
      <c r="D7" s="889" t="s">
        <v>559</v>
      </c>
      <c r="E7" s="653"/>
      <c r="F7" s="653"/>
      <c r="G7" s="653"/>
      <c r="H7" s="653"/>
      <c r="I7" s="890"/>
      <c r="J7" s="396"/>
      <c r="T7" s="126"/>
      <c r="U7" s="126"/>
      <c r="V7" s="126"/>
      <c r="W7" s="126"/>
      <c r="X7" s="126"/>
      <c r="Y7" s="126"/>
      <c r="Z7" s="126"/>
    </row>
    <row r="8" spans="1:26" ht="35.25" customHeight="1">
      <c r="A8" s="126"/>
      <c r="B8" s="883" t="s">
        <v>251</v>
      </c>
      <c r="C8" s="884"/>
      <c r="D8" s="891" t="s">
        <v>865</v>
      </c>
      <c r="E8" s="644"/>
      <c r="F8" s="644"/>
      <c r="G8" s="644"/>
      <c r="H8" s="644"/>
      <c r="I8" s="744"/>
      <c r="J8" s="40"/>
      <c r="T8" s="126"/>
      <c r="U8" s="126"/>
      <c r="V8" s="126"/>
      <c r="W8" s="126"/>
      <c r="X8" s="126"/>
      <c r="Y8" s="126"/>
      <c r="Z8" s="126"/>
    </row>
    <row r="9" spans="1:26" ht="14.25" customHeight="1">
      <c r="A9" s="126"/>
      <c r="B9" s="883" t="s">
        <v>252</v>
      </c>
      <c r="C9" s="884"/>
      <c r="D9" s="885" t="s">
        <v>839</v>
      </c>
      <c r="E9" s="644"/>
      <c r="F9" s="644"/>
      <c r="G9" s="644"/>
      <c r="H9" s="644"/>
      <c r="I9" s="744"/>
      <c r="J9" s="40"/>
      <c r="T9" s="126"/>
      <c r="U9" s="126"/>
      <c r="V9" s="126"/>
      <c r="W9" s="126"/>
      <c r="X9" s="126"/>
      <c r="Y9" s="126"/>
      <c r="Z9" s="126"/>
    </row>
    <row r="10" spans="1:26" ht="38.25" customHeight="1">
      <c r="A10" s="126"/>
      <c r="B10" s="892" t="s">
        <v>253</v>
      </c>
      <c r="C10" s="893"/>
      <c r="D10" s="891" t="s">
        <v>840</v>
      </c>
      <c r="E10" s="644"/>
      <c r="F10" s="644"/>
      <c r="G10" s="644"/>
      <c r="H10" s="644"/>
      <c r="I10" s="744"/>
      <c r="J10" s="40"/>
      <c r="T10" s="126"/>
      <c r="U10" s="126"/>
      <c r="V10" s="126"/>
      <c r="W10" s="126"/>
      <c r="X10" s="126"/>
      <c r="Y10" s="126"/>
      <c r="Z10" s="126"/>
    </row>
    <row r="11" spans="1:26" ht="30" customHeight="1" thickBot="1">
      <c r="A11" s="126"/>
      <c r="B11" s="894" t="s">
        <v>254</v>
      </c>
      <c r="C11" s="895"/>
      <c r="D11" s="896" t="s">
        <v>866</v>
      </c>
      <c r="E11" s="678"/>
      <c r="F11" s="678"/>
      <c r="G11" s="678"/>
      <c r="H11" s="678"/>
      <c r="I11" s="760"/>
      <c r="J11" s="40"/>
      <c r="T11" s="126"/>
      <c r="U11" s="126"/>
      <c r="V11" s="126"/>
      <c r="W11" s="126"/>
      <c r="X11" s="126"/>
      <c r="Y11" s="126"/>
      <c r="Z11" s="126"/>
    </row>
    <row r="12" spans="1:26" ht="14.25" customHeight="1">
      <c r="A12" s="126"/>
      <c r="B12" s="40"/>
      <c r="C12" s="40"/>
      <c r="D12" s="40"/>
      <c r="E12" s="40"/>
      <c r="F12" s="40"/>
      <c r="G12" s="40"/>
      <c r="H12" s="40"/>
      <c r="I12" s="40"/>
      <c r="J12" s="40"/>
      <c r="K12" s="40"/>
      <c r="L12" s="40"/>
      <c r="T12" s="126"/>
      <c r="U12" s="126"/>
      <c r="V12" s="126"/>
      <c r="W12" s="126"/>
      <c r="X12" s="126"/>
      <c r="Y12" s="126"/>
      <c r="Z12" s="126"/>
    </row>
    <row r="13" spans="1:26" ht="14.25" customHeight="1" thickBot="1">
      <c r="A13" s="126"/>
      <c r="B13" s="882" t="s">
        <v>255</v>
      </c>
      <c r="C13" s="882"/>
      <c r="D13" s="882"/>
      <c r="E13" s="882"/>
      <c r="F13" s="882"/>
      <c r="G13" s="882"/>
      <c r="H13" s="882"/>
      <c r="I13" s="882"/>
      <c r="J13" s="882"/>
      <c r="K13" s="882"/>
      <c r="L13" s="882"/>
      <c r="M13" s="882"/>
      <c r="N13" s="126"/>
      <c r="O13" s="126"/>
      <c r="P13" s="126"/>
      <c r="Q13" s="126"/>
      <c r="R13" s="126"/>
      <c r="S13" s="126"/>
      <c r="T13" s="126"/>
      <c r="U13" s="126"/>
      <c r="V13" s="126"/>
      <c r="W13" s="126"/>
      <c r="X13" s="126"/>
      <c r="Y13" s="126"/>
      <c r="Z13" s="126"/>
    </row>
    <row r="14" spans="1:26" s="450" customFormat="1" ht="38.25">
      <c r="A14" s="449"/>
      <c r="B14" s="451" t="s">
        <v>256</v>
      </c>
      <c r="C14" s="452" t="s">
        <v>257</v>
      </c>
      <c r="D14" s="451" t="s">
        <v>258</v>
      </c>
      <c r="E14" s="453" t="s">
        <v>260</v>
      </c>
      <c r="F14" s="451" t="s">
        <v>10</v>
      </c>
      <c r="G14" s="453" t="s">
        <v>261</v>
      </c>
      <c r="H14" s="451" t="s">
        <v>262</v>
      </c>
      <c r="I14" s="451" t="s">
        <v>263</v>
      </c>
      <c r="J14" s="451" t="s">
        <v>207</v>
      </c>
      <c r="K14" s="454" t="s">
        <v>264</v>
      </c>
      <c r="O14" s="449"/>
      <c r="P14" s="449"/>
      <c r="Q14" s="449"/>
      <c r="R14" s="449"/>
      <c r="S14" s="449"/>
      <c r="T14" s="449"/>
      <c r="U14" s="449"/>
      <c r="V14" s="449"/>
      <c r="W14" s="449"/>
      <c r="X14" s="449"/>
      <c r="Y14" s="449"/>
      <c r="Z14" s="449"/>
    </row>
    <row r="15" spans="1:26" ht="24">
      <c r="A15" s="126"/>
      <c r="B15" s="442">
        <v>1</v>
      </c>
      <c r="C15" s="360" t="s">
        <v>559</v>
      </c>
      <c r="D15" s="322" t="s">
        <v>848</v>
      </c>
      <c r="E15" s="322" t="s">
        <v>859</v>
      </c>
      <c r="F15" s="542" t="s">
        <v>850</v>
      </c>
      <c r="G15" s="323"/>
      <c r="H15" s="542" t="s">
        <v>842</v>
      </c>
      <c r="I15" s="542" t="s">
        <v>852</v>
      </c>
      <c r="J15" s="361" t="s">
        <v>873</v>
      </c>
      <c r="K15" s="504"/>
      <c r="L15" s="450"/>
      <c r="M15" s="450"/>
      <c r="N15" s="450"/>
      <c r="O15" s="126"/>
      <c r="P15" s="126"/>
      <c r="Q15" s="126"/>
      <c r="R15" s="126"/>
      <c r="S15" s="126"/>
      <c r="T15" s="126"/>
      <c r="U15" s="126"/>
      <c r="V15" s="126"/>
      <c r="W15" s="126"/>
      <c r="X15" s="126"/>
      <c r="Y15" s="126"/>
      <c r="Z15" s="126"/>
    </row>
    <row r="16" spans="1:26" ht="24">
      <c r="A16" s="126"/>
      <c r="B16" s="443">
        <v>2</v>
      </c>
      <c r="C16" s="360" t="s">
        <v>559</v>
      </c>
      <c r="D16" s="322" t="s">
        <v>849</v>
      </c>
      <c r="E16" s="322" t="s">
        <v>859</v>
      </c>
      <c r="F16" s="542" t="s">
        <v>851</v>
      </c>
      <c r="G16" s="323"/>
      <c r="H16" s="542" t="s">
        <v>843</v>
      </c>
      <c r="I16" s="542" t="s">
        <v>853</v>
      </c>
      <c r="J16" s="362" t="s">
        <v>858</v>
      </c>
      <c r="K16" s="504"/>
      <c r="L16" s="450"/>
      <c r="M16" s="450"/>
      <c r="N16" s="450"/>
      <c r="O16" s="126"/>
      <c r="P16" s="126"/>
      <c r="Q16" s="126"/>
      <c r="R16" s="126"/>
      <c r="S16" s="126"/>
      <c r="T16" s="126"/>
      <c r="U16" s="126"/>
      <c r="V16" s="126"/>
      <c r="W16" s="126"/>
      <c r="X16" s="126"/>
      <c r="Y16" s="126"/>
      <c r="Z16" s="126"/>
    </row>
    <row r="17" spans="1:26" ht="24">
      <c r="A17" s="126"/>
      <c r="B17" s="442">
        <v>3</v>
      </c>
      <c r="C17" s="360" t="s">
        <v>559</v>
      </c>
      <c r="D17" s="334" t="s">
        <v>849</v>
      </c>
      <c r="E17" s="322" t="s">
        <v>860</v>
      </c>
      <c r="F17" s="542" t="s">
        <v>850</v>
      </c>
      <c r="G17" s="323"/>
      <c r="H17" s="542" t="s">
        <v>844</v>
      </c>
      <c r="I17" s="542" t="s">
        <v>854</v>
      </c>
      <c r="J17" s="362" t="s">
        <v>873</v>
      </c>
      <c r="K17" s="504"/>
      <c r="L17" s="450"/>
      <c r="M17" s="450"/>
      <c r="N17" s="450"/>
      <c r="O17" s="126"/>
      <c r="P17" s="126"/>
      <c r="Q17" s="126"/>
      <c r="R17" s="126"/>
      <c r="S17" s="126"/>
      <c r="T17" s="126"/>
      <c r="U17" s="126"/>
      <c r="V17" s="126"/>
      <c r="W17" s="126"/>
      <c r="X17" s="126"/>
      <c r="Y17" s="126"/>
      <c r="Z17" s="126"/>
    </row>
    <row r="18" spans="1:26" ht="48">
      <c r="A18" s="126"/>
      <c r="B18" s="443">
        <v>4</v>
      </c>
      <c r="C18" s="360" t="s">
        <v>559</v>
      </c>
      <c r="D18" s="334" t="s">
        <v>849</v>
      </c>
      <c r="E18" s="322" t="s">
        <v>859</v>
      </c>
      <c r="F18" s="542" t="s">
        <v>851</v>
      </c>
      <c r="G18" s="323"/>
      <c r="H18" s="542" t="s">
        <v>845</v>
      </c>
      <c r="I18" s="542" t="s">
        <v>855</v>
      </c>
      <c r="J18" s="362" t="s">
        <v>858</v>
      </c>
      <c r="K18" s="505"/>
      <c r="L18" s="450"/>
      <c r="M18" s="450"/>
      <c r="N18" s="450"/>
      <c r="O18" s="126"/>
      <c r="P18" s="126"/>
      <c r="Q18" s="126"/>
      <c r="R18" s="126"/>
      <c r="S18" s="126"/>
      <c r="T18" s="126"/>
      <c r="U18" s="126"/>
      <c r="V18" s="126"/>
      <c r="W18" s="126"/>
      <c r="X18" s="126"/>
      <c r="Y18" s="126"/>
      <c r="Z18" s="126"/>
    </row>
    <row r="19" spans="1:26" ht="60">
      <c r="A19" s="126"/>
      <c r="B19" s="442">
        <v>5</v>
      </c>
      <c r="C19" s="360" t="s">
        <v>559</v>
      </c>
      <c r="D19" s="334" t="s">
        <v>849</v>
      </c>
      <c r="E19" s="322" t="s">
        <v>859</v>
      </c>
      <c r="F19" s="542" t="s">
        <v>851</v>
      </c>
      <c r="G19" s="323"/>
      <c r="H19" s="542" t="s">
        <v>869</v>
      </c>
      <c r="I19" s="542" t="s">
        <v>871</v>
      </c>
      <c r="J19" s="362" t="s">
        <v>858</v>
      </c>
      <c r="K19" s="505"/>
      <c r="L19" s="450"/>
      <c r="M19" s="450"/>
      <c r="N19" s="450"/>
      <c r="O19" s="126"/>
      <c r="P19" s="126"/>
      <c r="Q19" s="126"/>
      <c r="R19" s="126"/>
      <c r="S19" s="126"/>
      <c r="T19" s="126"/>
      <c r="U19" s="126"/>
      <c r="V19" s="126"/>
      <c r="W19" s="126"/>
      <c r="X19" s="126"/>
      <c r="Y19" s="126"/>
      <c r="Z19" s="126"/>
    </row>
    <row r="20" spans="1:26" ht="24">
      <c r="A20" s="126"/>
      <c r="B20" s="443">
        <v>6</v>
      </c>
      <c r="C20" s="360" t="s">
        <v>559</v>
      </c>
      <c r="D20" s="334" t="s">
        <v>849</v>
      </c>
      <c r="E20" s="322" t="s">
        <v>859</v>
      </c>
      <c r="F20" s="542" t="s">
        <v>851</v>
      </c>
      <c r="G20" s="323"/>
      <c r="H20" s="542" t="s">
        <v>870</v>
      </c>
      <c r="I20" s="542" t="s">
        <v>872</v>
      </c>
      <c r="J20" s="362" t="s">
        <v>858</v>
      </c>
      <c r="K20" s="505"/>
      <c r="L20" s="450"/>
      <c r="M20" s="450"/>
      <c r="N20" s="450"/>
      <c r="O20" s="126"/>
      <c r="P20" s="126"/>
      <c r="Q20" s="126"/>
      <c r="R20" s="126"/>
      <c r="S20" s="126"/>
      <c r="T20" s="126"/>
      <c r="U20" s="126"/>
      <c r="V20" s="126"/>
      <c r="W20" s="126"/>
      <c r="X20" s="126"/>
      <c r="Y20" s="126"/>
      <c r="Z20" s="126"/>
    </row>
    <row r="21" spans="1:26" ht="14.25" customHeight="1">
      <c r="A21" s="126"/>
      <c r="B21" s="442">
        <v>7</v>
      </c>
      <c r="C21" s="360" t="s">
        <v>559</v>
      </c>
      <c r="D21" s="334" t="s">
        <v>848</v>
      </c>
      <c r="E21" s="334" t="s">
        <v>867</v>
      </c>
      <c r="F21" s="542" t="s">
        <v>850</v>
      </c>
      <c r="G21" s="334"/>
      <c r="H21" s="542" t="s">
        <v>846</v>
      </c>
      <c r="I21" s="542" t="s">
        <v>856</v>
      </c>
      <c r="J21" s="362" t="s">
        <v>873</v>
      </c>
      <c r="K21" s="505"/>
      <c r="L21" s="450"/>
      <c r="M21" s="450"/>
      <c r="N21" s="450"/>
      <c r="O21" s="126"/>
      <c r="P21" s="126"/>
      <c r="Q21" s="126"/>
      <c r="R21" s="126"/>
      <c r="S21" s="126"/>
      <c r="T21" s="126"/>
      <c r="U21" s="126"/>
      <c r="V21" s="126"/>
      <c r="W21" s="126"/>
      <c r="X21" s="126"/>
      <c r="Y21" s="126"/>
      <c r="Z21" s="126"/>
    </row>
    <row r="22" spans="1:26" ht="14.25" customHeight="1">
      <c r="A22" s="126"/>
      <c r="B22" s="443">
        <v>8</v>
      </c>
      <c r="C22" s="360" t="s">
        <v>559</v>
      </c>
      <c r="D22" s="541" t="s">
        <v>848</v>
      </c>
      <c r="E22" s="541" t="s">
        <v>868</v>
      </c>
      <c r="F22" s="542" t="s">
        <v>850</v>
      </c>
      <c r="G22" s="540"/>
      <c r="H22" s="542" t="s">
        <v>847</v>
      </c>
      <c r="I22" s="542" t="s">
        <v>857</v>
      </c>
      <c r="J22" s="540" t="s">
        <v>873</v>
      </c>
      <c r="K22" s="540"/>
      <c r="L22" s="450"/>
      <c r="M22" s="126"/>
      <c r="N22" s="126"/>
      <c r="O22" s="126"/>
      <c r="P22" s="126"/>
      <c r="Q22" s="126"/>
      <c r="R22" s="126"/>
      <c r="S22" s="126"/>
      <c r="T22" s="126"/>
      <c r="U22" s="126"/>
      <c r="V22" s="126"/>
      <c r="W22" s="126"/>
      <c r="X22" s="126"/>
      <c r="Y22" s="126"/>
      <c r="Z22" s="126"/>
    </row>
    <row r="23" spans="1:26" ht="14.25" customHeight="1">
      <c r="A23" s="126"/>
      <c r="B23" s="442">
        <v>9</v>
      </c>
      <c r="C23" s="360" t="s">
        <v>559</v>
      </c>
      <c r="D23" s="541" t="s">
        <v>848</v>
      </c>
      <c r="E23" s="541" t="s">
        <v>859</v>
      </c>
      <c r="F23" s="542" t="s">
        <v>850</v>
      </c>
      <c r="G23" s="540"/>
      <c r="H23" s="542" t="s">
        <v>847</v>
      </c>
      <c r="I23" s="542" t="s">
        <v>857</v>
      </c>
      <c r="J23" s="540" t="s">
        <v>873</v>
      </c>
      <c r="K23" s="540"/>
      <c r="L23" s="450"/>
      <c r="M23" s="126"/>
      <c r="N23" s="126"/>
      <c r="O23" s="126"/>
      <c r="P23" s="126"/>
      <c r="Q23" s="126"/>
      <c r="R23" s="126"/>
      <c r="S23" s="126"/>
      <c r="T23" s="126"/>
      <c r="U23" s="126"/>
      <c r="V23" s="126"/>
      <c r="W23" s="126"/>
      <c r="X23" s="126"/>
      <c r="Y23" s="126"/>
      <c r="Z23" s="126"/>
    </row>
    <row r="24" spans="1:26" ht="14.25" customHeight="1">
      <c r="A24" s="126"/>
      <c r="B24" s="126"/>
      <c r="C24" s="126"/>
      <c r="D24" s="126"/>
      <c r="E24" s="126"/>
      <c r="F24" s="126"/>
      <c r="G24" s="126"/>
      <c r="H24" s="126"/>
      <c r="I24" s="126"/>
      <c r="J24" s="126"/>
      <c r="K24" s="126"/>
      <c r="L24" s="450"/>
      <c r="M24" s="126"/>
      <c r="N24" s="126"/>
      <c r="O24" s="126"/>
      <c r="P24" s="126"/>
      <c r="Q24" s="126"/>
      <c r="R24" s="126"/>
      <c r="S24" s="126"/>
      <c r="T24" s="126"/>
      <c r="U24" s="126"/>
      <c r="V24" s="126"/>
      <c r="W24" s="126"/>
      <c r="X24" s="126"/>
      <c r="Y24" s="126"/>
      <c r="Z24" s="126"/>
    </row>
    <row r="25" spans="1:26" ht="14.25" customHeight="1">
      <c r="A25" s="126"/>
      <c r="B25" s="126"/>
      <c r="C25" s="126"/>
      <c r="D25" s="126"/>
      <c r="E25" s="126"/>
      <c r="F25" s="126"/>
      <c r="G25" s="126"/>
      <c r="H25" s="126"/>
      <c r="I25" s="126"/>
      <c r="J25" s="126"/>
      <c r="K25" s="126"/>
      <c r="L25" s="450"/>
      <c r="M25" s="126"/>
      <c r="N25" s="126"/>
      <c r="O25" s="126"/>
      <c r="P25" s="126"/>
      <c r="Q25" s="126"/>
      <c r="R25" s="126"/>
      <c r="S25" s="126"/>
      <c r="T25" s="126"/>
      <c r="U25" s="126"/>
      <c r="V25" s="126"/>
      <c r="W25" s="126"/>
      <c r="X25" s="126"/>
      <c r="Y25" s="126"/>
      <c r="Z25" s="126"/>
    </row>
    <row r="26" spans="1:26" ht="14.25" customHeight="1">
      <c r="A26" s="126"/>
      <c r="B26" s="126"/>
      <c r="C26" s="126"/>
      <c r="D26" s="126"/>
      <c r="E26" s="126"/>
      <c r="F26" s="126"/>
      <c r="G26" s="126"/>
      <c r="H26" s="126"/>
      <c r="I26" s="126"/>
      <c r="J26" s="126"/>
      <c r="K26" s="126"/>
      <c r="L26" s="450"/>
      <c r="M26" s="126"/>
      <c r="N26" s="126"/>
      <c r="O26" s="126"/>
      <c r="P26" s="126"/>
      <c r="Q26" s="126"/>
      <c r="R26" s="126"/>
      <c r="S26" s="126"/>
      <c r="T26" s="126"/>
      <c r="U26" s="126"/>
      <c r="V26" s="126"/>
      <c r="W26" s="126"/>
      <c r="X26" s="126"/>
      <c r="Y26" s="126"/>
      <c r="Z26" s="126"/>
    </row>
    <row r="27" spans="1:26" ht="14.25" customHeight="1">
      <c r="A27" s="126"/>
      <c r="B27" s="126"/>
      <c r="C27" s="126"/>
      <c r="D27" s="126"/>
      <c r="E27" s="126"/>
      <c r="F27" s="126"/>
      <c r="G27" s="126"/>
      <c r="H27" s="126"/>
      <c r="I27" s="126"/>
      <c r="J27" s="126"/>
      <c r="K27" s="126"/>
      <c r="L27" s="450"/>
      <c r="M27" s="126"/>
      <c r="N27" s="126"/>
      <c r="O27" s="126"/>
      <c r="P27" s="126"/>
      <c r="Q27" s="126"/>
      <c r="R27" s="126"/>
      <c r="S27" s="126"/>
      <c r="T27" s="126"/>
      <c r="U27" s="126"/>
      <c r="V27" s="126"/>
      <c r="W27" s="126"/>
      <c r="X27" s="126"/>
      <c r="Y27" s="126"/>
      <c r="Z27" s="126"/>
    </row>
    <row r="28" spans="1:26" ht="14.25" customHeight="1">
      <c r="A28" s="126"/>
      <c r="B28" s="126"/>
      <c r="C28" s="126"/>
      <c r="D28" s="126"/>
      <c r="E28" s="126"/>
      <c r="F28" s="126"/>
      <c r="G28" s="126"/>
      <c r="H28" s="126"/>
      <c r="I28" s="126"/>
      <c r="J28" s="126"/>
      <c r="K28" s="126"/>
      <c r="L28" s="450"/>
      <c r="M28" s="126"/>
      <c r="N28" s="126"/>
      <c r="O28" s="126"/>
      <c r="P28" s="126"/>
      <c r="Q28" s="126"/>
      <c r="R28" s="126"/>
      <c r="S28" s="126"/>
      <c r="T28" s="126"/>
      <c r="U28" s="126"/>
      <c r="V28" s="126"/>
      <c r="W28" s="126"/>
      <c r="X28" s="126"/>
      <c r="Y28" s="126"/>
      <c r="Z28" s="126"/>
    </row>
    <row r="29" spans="1:26" ht="14.25" customHeight="1">
      <c r="A29" s="126"/>
      <c r="B29" s="126"/>
      <c r="C29" s="126"/>
      <c r="D29" s="126"/>
      <c r="E29" s="126"/>
      <c r="F29" s="126"/>
      <c r="G29" s="126"/>
      <c r="H29" s="126"/>
      <c r="I29" s="126"/>
      <c r="J29" s="126"/>
      <c r="K29" s="126"/>
      <c r="L29" s="450"/>
      <c r="M29" s="126"/>
      <c r="N29" s="126"/>
      <c r="O29" s="126"/>
      <c r="P29" s="126"/>
      <c r="Q29" s="126"/>
      <c r="R29" s="126"/>
      <c r="S29" s="126"/>
      <c r="T29" s="126"/>
      <c r="U29" s="126"/>
      <c r="V29" s="126"/>
      <c r="W29" s="126"/>
      <c r="X29" s="126"/>
      <c r="Y29" s="126"/>
      <c r="Z29" s="126"/>
    </row>
    <row r="30" spans="1:26" ht="14.25" customHeight="1">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ht="14.25" customHeight="1">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ht="14.25" customHeight="1">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14.25" customHeight="1">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ht="14.25" customHeight="1">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ht="14.25" customHeight="1">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4.25" customHeight="1">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4.25"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4.25"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4.25"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4.25"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4.25"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4.25"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4.25"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4.25"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4.25"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4.25"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4.25"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4.25"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4.25"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4.25"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4.25"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4.25"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4.25"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4.25"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4.25"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4.25"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4.25"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4.25"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4.25"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4.25"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4.25"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4.25"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4.25"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4.25"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4.25"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4.25"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4.25"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4.25"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4.25"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4.25"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4.25"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4.25"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4.25"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4.25"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4.25"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4.25"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4.25"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4.25"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4.25"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4.25"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4.25"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4.25"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4.25"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4.25"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4.25"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4.25"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4.25"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4.25"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4.25"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4.25"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4.25"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4.25"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4.25"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4.25"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4.25"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4.25"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4.25"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4.25"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4.25"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4.25"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4.25"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4.25"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4.25"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4.25"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4.25"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4.25"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4.25"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4.25"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4.25"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4.25"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4.25"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4.25"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4.25"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4.25"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4.25"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4.25"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4.25"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4.25"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4.25"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4.25"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4.25"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4.25"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4.25"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4.25"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4.25"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4.25"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4.25"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4.25"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4.25"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4.25"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4.25"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4.25"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4.25"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4.25"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4.25"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4.25"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4.25"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4.25"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4.25"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4.25"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4.25"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4.25"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4.25"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4.25"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4.25"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4.25"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4.25"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4.25"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4.25"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4.25"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4.25"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4.25"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4.25"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4.25"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4.25"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4.25"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4.25"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4.25"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4.25"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4.25"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4.25"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4.25"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4.25"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4.25"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4.25"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4.25"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4.25"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4.25"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4.25"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4.25"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4.25"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4.25"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4.25"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4.25"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4.25"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4.25"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4.25"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4.25"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4.25"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4.25"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4.25"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4.25"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4.25"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4.25"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4.25"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4.25"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4.25"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4.25"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4.25"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4.25"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4.25"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4.25"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4.25"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4.25"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4.25"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4.25"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4.25"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4.25"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4.25"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4.25"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4.25"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4.25"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4.25"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4.25"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4.25"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4.25"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4.25"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4.25"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4.25"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4.25"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4.25"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4.25"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4.25"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4.25"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4.25"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4.25"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4.25"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4.25"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4.25"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4.25"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4.25"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4.25"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4.25"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4.25"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4.25"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4.25"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4.25"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4.25"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4.25"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4.25"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4.25"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4.25"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4.25"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4.25"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4.25"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4.25"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4.25"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4.25"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4.25"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4.25"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4.25"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4.25"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4.25"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4.25"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4.25"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4.25"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4.25"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4.25"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4.25"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4.25"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4.25"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4.25"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4.25"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4.25"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4.25"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4.25"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4.25"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4.25"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4.25"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4.25"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4.25"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4.25"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4.25"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4.25"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4.25"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4.25"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4.25"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4.25"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4.25"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4.25"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4.25"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4.25"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4.25"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4.25"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4.25"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4.25"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4.25"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4.25"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4.25"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4.25"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4.25"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4.25"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4.25"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4.25"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4.25"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4.25"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4.25"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4.25"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4.25"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4.25"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4.25"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4.25"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4.25"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4.25"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4.25"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4.25"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4.25"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4.25"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4.25"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4.25"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4.25"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4.25"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4.25"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4.25"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4.25"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4.25"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4.25"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4.25"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4.25"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4.25"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4.25"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4.25"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4.25"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4.25"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4.25"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4.25"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4.25"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4.25"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4.25"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4.25"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4.25"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4.25"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4.25"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4.25"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4.25"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4.25"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4.25"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4.25"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4.25"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4.25"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4.25"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4.25"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4.25"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4.25"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4.25"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4.25"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4.25"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4.25"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4.25"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4.25"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4.25"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4.25"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4.25"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4.25"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4.25"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4.25"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4.25"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4.25"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4.25"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4.25"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4.25"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4.25"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4.25"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4.25"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4.25"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4.25"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4.25"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4.25"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4.25"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4.25"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4.25"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4.25"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4.25"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4.25"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4.25"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4.25"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4.25"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4.25"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4.25"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4.25"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4.25"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4.25"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4.25"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4.25"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4.25"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4.25"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4.25"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4.25"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4.25"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4.25"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4.25"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4.25"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4.25"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4.25"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4.25"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4.25"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4.25"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4.25"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4.25"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4.25"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4.25"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4.25"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4.25"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4.25"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4.25"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4.25"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4.25"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4.25"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4.25"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4.25"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4.25"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4.25"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4.25"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4.25"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4.25"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4.25"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4.25"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4.25"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4.25"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4.25"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4.25"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4.25"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4.25"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4.25"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4.25"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4.25"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4.25"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4.25"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4.25"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4.25"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4.25"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4.25"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4.25"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4.25"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4.25"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4.25"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4.25"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4.25"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4.25"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4.25"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4.25"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4.25"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4.25"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4.25"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4.25"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4.25"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4.25"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4.25"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4.25"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4.25"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4.25"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4.25"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4.25"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4.25"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4.25"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4.25"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4.25"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4.25"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4.25"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4.25"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4.25"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4.25"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4.25"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4.25"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4.25"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4.25"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4.25"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4.25"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4.25"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4.25"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4.25"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4.25"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4.25"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4.25"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4.25"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4.25"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4.25"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4.25"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4.25"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4.25"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4.25"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4.25"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4.25"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4.25"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4.25"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4.25"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4.25"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4.25"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4.25"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4.25"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4.25"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4.25"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4.25"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4.25"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4.25"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4.25"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4.25"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4.25"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4.25"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4.25"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4.25"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4.25"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4.25"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4.25"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4.25"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4.25"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4.25"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4.25"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4.25"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4.25"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4.25"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4.25"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4.25"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4.25"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4.25"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4.25"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4.25"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4.25"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4.25"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4.25"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4.25"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4.25"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4.25"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4.25"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4.25"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4.25"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4.25"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4.25"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4.25"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4.25"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4.25"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4.25"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4.25"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4.25"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4.25"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4.25"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4.25"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4.25"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4.25"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4.25"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4.25"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4.25"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4.25"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4.25"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4.25"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4.25"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4.25"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4.25"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4.25"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4.25"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4.25"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4.25"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4.25"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4.25"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4.25"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4.25"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4.25"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4.25"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4.25"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4.25"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4.25"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4.25"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4.25"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4.25"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4.25"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4.25"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4.25"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4.25"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4.25"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4.25"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4.25"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4.25"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4.25"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4.25"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4.25"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4.25"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4.25"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4.25"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4.25"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4.25"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4.25"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4.25"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4.25"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4.25"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4.25"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4.25"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4.25"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4.25"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4.25"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4.25"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4.25"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4.25"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4.25"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4.25"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4.25"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4.25"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4.25"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4.25"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4.25"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4.25"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4.25"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4.25"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4.25"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4.25"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4.25"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4.25"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4.25"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4.25"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4.25"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4.25"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4.25"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4.25"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4.25"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4.25"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4.25"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4.25"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4.25"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4.25"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4.25"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4.25"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4.25"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4.25"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4.25"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4.25"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4.25"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4.25"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4.25"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4.25"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4.25"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4.25"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4.25"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4.25"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4.25"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4.25"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4.25"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4.25"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4.25"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4.25"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4.25"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4.25"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4.25"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4.25"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4.25"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4.25"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4.25"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4.25"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4.25"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4.25"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4.25"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4.25"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4.25"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4.25"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4.25"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4.25"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4.25"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4.25"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4.25"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4.25"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4.25"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4.25"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4.25"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4.25"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4.25"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4.25"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4.25"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4.25"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4.25"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4.25"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4.25"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4.25"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4.25"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4.25"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4.25"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4.25"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4.25"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4.25"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4.25"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4.25"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4.25"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4.25"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4.25"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4.25"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4.25"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4.25"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4.25"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4.25"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4.25"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4.25"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4.25"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4.25"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4.25"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4.25"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4.25"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4.25"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4.25"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4.25"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4.25"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4.25"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4.25"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4.25"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4.25"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4.25"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4.25"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4.25"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4.25"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4.25"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4.25"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4.25"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4.25"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4.25"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4.25"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4.25"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4.25"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4.25"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4.25"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4.25"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4.25"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4.25"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4.25"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4.25"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4.25"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4.25"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4.25"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4.25"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4.25"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4.25"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4.25"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4.25"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4.25"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4.25"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4.25"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4.25"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4.25"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4.25"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4.25"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4.25"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4.25"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4.25"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4.25"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4.25"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4.25"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4.25"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4.25"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4.25"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4.25"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4.25"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4.25"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4.25"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4.25"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4.25"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4.25"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4.25"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4.25"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4.25"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4.25"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4.25"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4.25"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4.25"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4.25"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4.25"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4.25"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4.25"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4.25"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4.25"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4.25"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4.25"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4.25"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4.25"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4.25"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4.25"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4.25"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4.25"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4.25"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4.25"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4.25"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4.25"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4.25"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4.25"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4.25"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4.25"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4.25"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4.25"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4.25"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4.25"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4.25"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4.25"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4.25"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4.25"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4.25"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4.25"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4.25"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4.25"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4.25"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4.25"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4.25"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4.25"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4.25"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4.25"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4.25"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4.25"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4.25"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4.25"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4.25"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4.25"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4.25"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4.25"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4.25"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4.25"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4.25"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4.25"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4.25"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4.25"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4.25"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4.25"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4.25"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4.25"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4.25"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4.25"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4.25"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4.25"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4.25"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4.25"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4.25"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4.25"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4.25"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4.25"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4.25"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4.25"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4.25"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4.25"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4.25"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4.25"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4.25"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4.25"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4.25"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4.25"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4.25"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4.25"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4.25"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4.25"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4.25"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4.25"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4.25"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4.25"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4.25"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4.25"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4.25"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4.25"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4.25"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4.25"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4.25"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4.25"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4.25"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4.25"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4.25"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4.25"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4.25"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4.25"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4.25"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4.25"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4.25"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4.25"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4.25"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4.25"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4.25"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4.25"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4.25"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4.25"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4.25"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4.25"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4.25"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4.25"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4.25"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4.25"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4.25"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4.25"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4.25"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4.25"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4.25"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4.25"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4.25"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4.25"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4.25"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4.25"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4.25"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4.25"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4.25"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4.25"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4.25"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4.25"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4.25"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4.25"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4.25"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4.25" customHeight="1">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4.25" customHeight="1">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4.25" customHeight="1">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4.25" customHeight="1">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4.25" customHeight="1">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4.25" customHeight="1">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4.25" customHeight="1">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4.25" customHeight="1">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4.25" customHeight="1">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4.25" customHeight="1">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4.25" customHeight="1">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4.25" customHeight="1">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4.25" customHeight="1">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4.25" customHeight="1">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4.25" customHeight="1">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4.25" customHeight="1">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4.25" customHeight="1">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4.25" customHeight="1">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4.25" customHeight="1">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4.25" customHeight="1">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4.25" customHeight="1">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4.25" customHeight="1">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4.25" customHeight="1">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4.25" customHeight="1">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4.25" customHeight="1">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4.25" customHeight="1">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4.25" customHeight="1">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4.25" customHeight="1">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4.25" customHeight="1">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4.25" customHeight="1">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4.25" customHeight="1">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4.25" customHeight="1">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4.25" customHeight="1">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4.25" customHeight="1">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4.25" customHeight="1">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4.25" customHeight="1">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4.25" customHeight="1">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4.25" customHeight="1">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4.25" customHeight="1">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4.25" customHeight="1">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4.25" customHeight="1">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4.25" customHeight="1">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4.25" customHeight="1">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4.25" customHeight="1">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4.25" customHeight="1">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4.25" customHeight="1">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4.25" customHeight="1">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4.25" customHeight="1">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4.25" customHeight="1">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4.25" customHeight="1">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4.25" customHeight="1">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4.25" customHeight="1">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4.25" customHeight="1">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4.25" customHeight="1">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4.25" customHeight="1">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4.25" customHeight="1">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4.25" customHeight="1">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4.25" customHeight="1">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4.25" customHeight="1">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4.25" customHeight="1">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4.25" customHeight="1">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4.25" customHeight="1">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4.25" customHeight="1">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4.25" customHeight="1">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4.25" customHeight="1">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4.25" customHeight="1">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4.25" customHeight="1">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4.25" customHeight="1">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4.25" customHeight="1">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4.25" customHeight="1">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4.25" customHeight="1">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4.25" customHeight="1">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4.25" customHeight="1">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4.25" customHeight="1">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4.25" customHeight="1">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4.25" customHeight="1">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4.25" customHeight="1">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4.25" customHeight="1">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4.25" customHeight="1">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4.25" customHeight="1">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4.25" customHeight="1">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4.25" customHeight="1">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4.25" customHeight="1">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4.25" customHeight="1">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4.25" customHeight="1">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4.25" customHeight="1">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4.25" customHeight="1">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4.25" customHeight="1">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4.25" customHeight="1">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4.25" customHeight="1">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4.25" customHeight="1">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4.25" customHeight="1">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4.25" customHeight="1">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4.25" customHeight="1">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4.25" customHeight="1">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4.25" customHeight="1">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4.25" customHeight="1">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4.25" customHeight="1">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4.25" customHeight="1">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4.25" customHeight="1">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4.25" customHeight="1">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4.25" customHeight="1">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4.25" customHeight="1">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4.25" customHeight="1">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4.25" customHeight="1">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4.25" customHeight="1">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4.25" customHeight="1">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4.25" customHeight="1">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4.25" customHeight="1">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4.25" customHeight="1">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4.25" customHeight="1">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4.25" customHeight="1">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4.25" customHeight="1">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4.25" customHeight="1">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4.25" customHeight="1">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4.25" customHeight="1">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4.25" customHeight="1">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row r="1001" spans="1:26" ht="14.25" customHeight="1">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row>
    <row r="1002" spans="1:26" ht="14.25" customHeight="1">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row>
    <row r="1003" spans="1:26" ht="14.25" customHeight="1">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row>
    <row r="1004" spans="1:26" ht="14.25" customHeight="1">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row>
  </sheetData>
  <mergeCells count="12">
    <mergeCell ref="B13:M13"/>
    <mergeCell ref="B9:C9"/>
    <mergeCell ref="D9:I9"/>
    <mergeCell ref="B10:C10"/>
    <mergeCell ref="D10:I10"/>
    <mergeCell ref="B11:C11"/>
    <mergeCell ref="D11:I11"/>
    <mergeCell ref="B6:I6"/>
    <mergeCell ref="B7:C7"/>
    <mergeCell ref="D7:I7"/>
    <mergeCell ref="B8:C8"/>
    <mergeCell ref="D8:I8"/>
  </mergeCells>
  <pageMargins left="0.70866141732283472" right="0.70866141732283472" top="0.74803149606299213" bottom="0.74803149606299213" header="0" footer="0"/>
  <pageSetup paperSize="17" scale="8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79C-404E-497C-8CC6-A2D5ED71BFF0}">
  <sheetPr codeName="Sheet19">
    <tabColor rgb="FF0F243E"/>
    <pageSetUpPr fitToPage="1"/>
  </sheetPr>
  <dimension ref="A5:Z1004"/>
  <sheetViews>
    <sheetView showGridLines="0" zoomScaleNormal="100" workbookViewId="0">
      <selection activeCell="D7" sqref="D7:I7"/>
    </sheetView>
  </sheetViews>
  <sheetFormatPr defaultColWidth="14.42578125" defaultRowHeight="15" customHeight="1"/>
  <cols>
    <col min="1" max="1" width="2.28515625" customWidth="1"/>
    <col min="2" max="2" width="6.5703125" customWidth="1"/>
    <col min="3" max="3" width="16.42578125" customWidth="1"/>
    <col min="4" max="4" width="9.140625" customWidth="1"/>
    <col min="5" max="5" width="15" customWidth="1"/>
    <col min="6" max="6" width="21" customWidth="1"/>
    <col min="7" max="7" width="9.140625" customWidth="1"/>
    <col min="8" max="8" width="10.28515625" customWidth="1"/>
    <col min="9" max="9" width="26.7109375" customWidth="1"/>
    <col min="10" max="10" width="25.5703125" customWidth="1"/>
    <col min="11" max="11" width="18.140625" customWidth="1"/>
    <col min="12" max="12" width="36" customWidth="1"/>
    <col min="13" max="13" width="40.5703125" customWidth="1"/>
    <col min="14" max="26" width="9.140625" customWidth="1"/>
  </cols>
  <sheetData>
    <row r="5" spans="1:26" ht="14.25" customHeight="1" thickBot="1">
      <c r="A5" s="126"/>
      <c r="B5" s="40"/>
      <c r="C5" s="40"/>
      <c r="D5" s="40"/>
      <c r="E5" s="40"/>
      <c r="F5" s="40"/>
      <c r="G5" s="40"/>
      <c r="H5" s="40"/>
      <c r="I5" s="40"/>
      <c r="J5" s="40"/>
      <c r="T5" s="126"/>
      <c r="U5" s="126"/>
      <c r="V5" s="126"/>
      <c r="W5" s="126"/>
      <c r="X5" s="126"/>
      <c r="Y5" s="126"/>
      <c r="Z5" s="126"/>
    </row>
    <row r="6" spans="1:26" ht="14.25" customHeight="1" thickBot="1">
      <c r="A6" s="126"/>
      <c r="B6" s="886" t="s">
        <v>250</v>
      </c>
      <c r="C6" s="628"/>
      <c r="D6" s="628"/>
      <c r="E6" s="628"/>
      <c r="F6" s="628"/>
      <c r="G6" s="628"/>
      <c r="H6" s="628"/>
      <c r="I6" s="629"/>
      <c r="J6" s="40"/>
      <c r="T6" s="126"/>
      <c r="U6" s="126"/>
      <c r="V6" s="126"/>
      <c r="W6" s="126"/>
      <c r="X6" s="126"/>
      <c r="Y6" s="126"/>
      <c r="Z6" s="126"/>
    </row>
    <row r="7" spans="1:26" ht="14.25" customHeight="1">
      <c r="A7" s="126"/>
      <c r="B7" s="887" t="s">
        <v>220</v>
      </c>
      <c r="C7" s="888"/>
      <c r="D7" s="889" t="s">
        <v>586</v>
      </c>
      <c r="E7" s="653"/>
      <c r="F7" s="653"/>
      <c r="G7" s="653"/>
      <c r="H7" s="653"/>
      <c r="I7" s="890"/>
      <c r="J7" s="396"/>
      <c r="T7" s="126"/>
      <c r="U7" s="126"/>
      <c r="V7" s="126"/>
      <c r="W7" s="126"/>
      <c r="X7" s="126"/>
      <c r="Y7" s="126"/>
      <c r="Z7" s="126"/>
    </row>
    <row r="8" spans="1:26" ht="35.25" customHeight="1">
      <c r="A8" s="126"/>
      <c r="B8" s="883" t="s">
        <v>251</v>
      </c>
      <c r="C8" s="884"/>
      <c r="D8" s="891" t="s">
        <v>874</v>
      </c>
      <c r="E8" s="644"/>
      <c r="F8" s="644"/>
      <c r="G8" s="644"/>
      <c r="H8" s="644"/>
      <c r="I8" s="744"/>
      <c r="J8" s="40"/>
      <c r="T8" s="126"/>
      <c r="U8" s="126"/>
      <c r="V8" s="126"/>
      <c r="W8" s="126"/>
      <c r="X8" s="126"/>
      <c r="Y8" s="126"/>
      <c r="Z8" s="126"/>
    </row>
    <row r="9" spans="1:26" ht="14.25" customHeight="1">
      <c r="A9" s="126"/>
      <c r="B9" s="883" t="s">
        <v>252</v>
      </c>
      <c r="C9" s="884"/>
      <c r="D9" s="885" t="s">
        <v>875</v>
      </c>
      <c r="E9" s="644"/>
      <c r="F9" s="644"/>
      <c r="G9" s="644"/>
      <c r="H9" s="644"/>
      <c r="I9" s="744"/>
      <c r="J9" s="40"/>
      <c r="T9" s="126"/>
      <c r="U9" s="126"/>
      <c r="V9" s="126"/>
      <c r="W9" s="126"/>
      <c r="X9" s="126"/>
      <c r="Y9" s="126"/>
      <c r="Z9" s="126"/>
    </row>
    <row r="10" spans="1:26" ht="38.25" customHeight="1">
      <c r="A10" s="126"/>
      <c r="B10" s="892" t="s">
        <v>253</v>
      </c>
      <c r="C10" s="893"/>
      <c r="D10" s="891" t="s">
        <v>876</v>
      </c>
      <c r="E10" s="644"/>
      <c r="F10" s="644"/>
      <c r="G10" s="644"/>
      <c r="H10" s="644"/>
      <c r="I10" s="744"/>
      <c r="J10" s="40"/>
      <c r="T10" s="126"/>
      <c r="U10" s="126"/>
      <c r="V10" s="126"/>
      <c r="W10" s="126"/>
      <c r="X10" s="126"/>
      <c r="Y10" s="126"/>
      <c r="Z10" s="126"/>
    </row>
    <row r="11" spans="1:26" ht="30" customHeight="1" thickBot="1">
      <c r="A11" s="126"/>
      <c r="B11" s="894" t="s">
        <v>254</v>
      </c>
      <c r="C11" s="895"/>
      <c r="D11" s="896" t="s">
        <v>877</v>
      </c>
      <c r="E11" s="678"/>
      <c r="F11" s="678"/>
      <c r="G11" s="678"/>
      <c r="H11" s="678"/>
      <c r="I11" s="760"/>
      <c r="J11" s="40"/>
      <c r="T11" s="126"/>
      <c r="U11" s="126"/>
      <c r="V11" s="126"/>
      <c r="W11" s="126"/>
      <c r="X11" s="126"/>
      <c r="Y11" s="126"/>
      <c r="Z11" s="126"/>
    </row>
    <row r="12" spans="1:26" ht="14.25" customHeight="1">
      <c r="A12" s="126"/>
      <c r="B12" s="40"/>
      <c r="C12" s="40"/>
      <c r="D12" s="40"/>
      <c r="E12" s="40"/>
      <c r="F12" s="40"/>
      <c r="G12" s="40"/>
      <c r="H12" s="40"/>
      <c r="I12" s="40"/>
      <c r="J12" s="40"/>
      <c r="K12" s="40"/>
      <c r="L12" s="40"/>
      <c r="T12" s="126"/>
      <c r="U12" s="126"/>
      <c r="V12" s="126"/>
      <c r="W12" s="126"/>
      <c r="X12" s="126"/>
      <c r="Y12" s="126"/>
      <c r="Z12" s="126"/>
    </row>
    <row r="13" spans="1:26" ht="14.25" customHeight="1" thickBot="1">
      <c r="A13" s="126"/>
      <c r="B13" s="882" t="s">
        <v>255</v>
      </c>
      <c r="C13" s="882"/>
      <c r="D13" s="882"/>
      <c r="E13" s="882"/>
      <c r="F13" s="882"/>
      <c r="G13" s="882"/>
      <c r="H13" s="882"/>
      <c r="I13" s="882"/>
      <c r="J13" s="882"/>
      <c r="K13" s="882"/>
      <c r="L13" s="882"/>
      <c r="M13" s="882"/>
      <c r="N13" s="126"/>
      <c r="O13" s="126"/>
      <c r="P13" s="126"/>
      <c r="Q13" s="126"/>
      <c r="R13" s="126"/>
      <c r="S13" s="126"/>
      <c r="T13" s="126"/>
      <c r="U13" s="126"/>
      <c r="V13" s="126"/>
      <c r="W13" s="126"/>
      <c r="X13" s="126"/>
      <c r="Y13" s="126"/>
      <c r="Z13" s="126"/>
    </row>
    <row r="14" spans="1:26" s="450" customFormat="1" ht="38.25">
      <c r="A14" s="449"/>
      <c r="B14" s="451" t="s">
        <v>256</v>
      </c>
      <c r="C14" s="452" t="s">
        <v>257</v>
      </c>
      <c r="D14" s="451" t="s">
        <v>258</v>
      </c>
      <c r="E14" s="453" t="s">
        <v>260</v>
      </c>
      <c r="F14" s="451" t="s">
        <v>10</v>
      </c>
      <c r="G14" s="453" t="s">
        <v>261</v>
      </c>
      <c r="H14" s="451" t="s">
        <v>262</v>
      </c>
      <c r="I14" s="451" t="s">
        <v>263</v>
      </c>
      <c r="J14" s="451" t="s">
        <v>207</v>
      </c>
      <c r="K14" s="454" t="s">
        <v>264</v>
      </c>
      <c r="O14" s="449"/>
      <c r="P14" s="449"/>
      <c r="Q14" s="449"/>
      <c r="R14" s="449"/>
      <c r="S14" s="449"/>
      <c r="T14" s="449"/>
      <c r="U14" s="449"/>
      <c r="V14" s="449"/>
      <c r="W14" s="449"/>
      <c r="X14" s="449"/>
      <c r="Y14" s="449"/>
      <c r="Z14" s="449"/>
    </row>
    <row r="15" spans="1:26">
      <c r="A15" s="126"/>
      <c r="B15" s="442"/>
      <c r="C15" s="360"/>
      <c r="D15" s="322"/>
      <c r="E15" s="322"/>
      <c r="F15" s="323"/>
      <c r="G15" s="323"/>
      <c r="H15" s="361"/>
      <c r="I15" s="323"/>
      <c r="J15" s="361"/>
      <c r="K15" s="504"/>
      <c r="L15" s="450"/>
      <c r="M15" s="450"/>
      <c r="N15" s="450"/>
      <c r="O15" s="126"/>
      <c r="P15" s="126"/>
      <c r="Q15" s="126"/>
      <c r="R15" s="126"/>
      <c r="S15" s="126"/>
      <c r="T15" s="126"/>
      <c r="U15" s="126"/>
      <c r="V15" s="126"/>
      <c r="W15" s="126"/>
      <c r="X15" s="126"/>
      <c r="Y15" s="126"/>
      <c r="Z15" s="126"/>
    </row>
    <row r="16" spans="1:26">
      <c r="A16" s="126"/>
      <c r="B16" s="443"/>
      <c r="C16" s="360"/>
      <c r="D16" s="322"/>
      <c r="E16" s="322"/>
      <c r="F16" s="323"/>
      <c r="G16" s="323"/>
      <c r="H16" s="362"/>
      <c r="I16" s="335"/>
      <c r="J16" s="362"/>
      <c r="K16" s="504"/>
      <c r="L16" s="450"/>
      <c r="M16" s="450"/>
      <c r="N16" s="450"/>
      <c r="O16" s="126"/>
      <c r="P16" s="126"/>
      <c r="Q16" s="126"/>
      <c r="R16" s="126"/>
      <c r="S16" s="126"/>
      <c r="T16" s="126"/>
      <c r="U16" s="126"/>
      <c r="V16" s="126"/>
      <c r="W16" s="126"/>
      <c r="X16" s="126"/>
      <c r="Y16" s="126"/>
      <c r="Z16" s="126"/>
    </row>
    <row r="17" spans="1:26">
      <c r="A17" s="126"/>
      <c r="B17" s="443"/>
      <c r="C17" s="360"/>
      <c r="D17" s="334"/>
      <c r="E17" s="322"/>
      <c r="F17" s="323"/>
      <c r="G17" s="323"/>
      <c r="H17" s="362"/>
      <c r="I17" s="335"/>
      <c r="J17" s="362"/>
      <c r="K17" s="504"/>
      <c r="L17" s="450"/>
      <c r="M17" s="450"/>
      <c r="N17" s="450"/>
      <c r="O17" s="126"/>
      <c r="P17" s="126"/>
      <c r="Q17" s="126"/>
      <c r="R17" s="126"/>
      <c r="S17" s="126"/>
      <c r="T17" s="126"/>
      <c r="U17" s="126"/>
      <c r="V17" s="126"/>
      <c r="W17" s="126"/>
      <c r="X17" s="126"/>
      <c r="Y17" s="126"/>
      <c r="Z17" s="126"/>
    </row>
    <row r="18" spans="1:26">
      <c r="A18" s="126"/>
      <c r="B18" s="443"/>
      <c r="C18" s="360"/>
      <c r="D18" s="334"/>
      <c r="E18" s="322"/>
      <c r="F18" s="335"/>
      <c r="G18" s="323"/>
      <c r="H18" s="362"/>
      <c r="I18" s="335"/>
      <c r="J18" s="362"/>
      <c r="K18" s="505"/>
      <c r="L18" s="450"/>
      <c r="M18" s="450"/>
      <c r="N18" s="450"/>
      <c r="O18" s="126"/>
      <c r="P18" s="126"/>
      <c r="Q18" s="126"/>
      <c r="R18" s="126"/>
      <c r="S18" s="126"/>
      <c r="T18" s="126"/>
      <c r="U18" s="126"/>
      <c r="V18" s="126"/>
      <c r="W18" s="126"/>
      <c r="X18" s="126"/>
      <c r="Y18" s="126"/>
      <c r="Z18" s="126"/>
    </row>
    <row r="19" spans="1:26">
      <c r="A19" s="126"/>
      <c r="B19" s="443"/>
      <c r="C19" s="360"/>
      <c r="D19" s="334"/>
      <c r="E19" s="322"/>
      <c r="F19" s="335"/>
      <c r="G19" s="323"/>
      <c r="H19" s="362"/>
      <c r="I19" s="335"/>
      <c r="J19" s="362"/>
      <c r="K19" s="505"/>
      <c r="L19" s="450"/>
      <c r="M19" s="450"/>
      <c r="N19" s="450"/>
      <c r="O19" s="126"/>
      <c r="P19" s="126"/>
      <c r="Q19" s="126"/>
      <c r="R19" s="126"/>
      <c r="S19" s="126"/>
      <c r="T19" s="126"/>
      <c r="U19" s="126"/>
      <c r="V19" s="126"/>
      <c r="W19" s="126"/>
      <c r="X19" s="126"/>
      <c r="Y19" s="126"/>
      <c r="Z19" s="126"/>
    </row>
    <row r="20" spans="1:26">
      <c r="A20" s="126"/>
      <c r="B20" s="443"/>
      <c r="C20" s="360"/>
      <c r="D20" s="334"/>
      <c r="E20" s="322"/>
      <c r="F20" s="335"/>
      <c r="G20" s="323"/>
      <c r="H20" s="362"/>
      <c r="I20" s="335"/>
      <c r="J20" s="362"/>
      <c r="K20" s="505"/>
      <c r="L20" s="450"/>
      <c r="M20" s="450"/>
      <c r="N20" s="450"/>
      <c r="O20" s="126"/>
      <c r="P20" s="126"/>
      <c r="Q20" s="126"/>
      <c r="R20" s="126"/>
      <c r="S20" s="126"/>
      <c r="T20" s="126"/>
      <c r="U20" s="126"/>
      <c r="V20" s="126"/>
      <c r="W20" s="126"/>
      <c r="X20" s="126"/>
      <c r="Y20" s="126"/>
      <c r="Z20" s="126"/>
    </row>
    <row r="21" spans="1:26" ht="14.25" customHeight="1" thickBot="1">
      <c r="A21" s="126"/>
      <c r="B21" s="444"/>
      <c r="C21" s="445"/>
      <c r="D21" s="446"/>
      <c r="E21" s="446"/>
      <c r="F21" s="447"/>
      <c r="G21" s="446"/>
      <c r="H21" s="447"/>
      <c r="I21" s="447"/>
      <c r="J21" s="448"/>
      <c r="K21" s="506"/>
      <c r="L21" s="450"/>
      <c r="M21" s="450"/>
      <c r="N21" s="450"/>
      <c r="O21" s="126"/>
      <c r="P21" s="126"/>
      <c r="Q21" s="126"/>
      <c r="R21" s="126"/>
      <c r="S21" s="126"/>
      <c r="T21" s="126"/>
      <c r="U21" s="126"/>
      <c r="V21" s="126"/>
      <c r="W21" s="126"/>
      <c r="X21" s="126"/>
      <c r="Y21" s="126"/>
      <c r="Z21" s="126"/>
    </row>
    <row r="22" spans="1:26" ht="14.25" customHeight="1">
      <c r="A22" s="126"/>
      <c r="B22" s="126"/>
      <c r="C22" s="126"/>
      <c r="D22" s="126"/>
      <c r="E22" s="126"/>
      <c r="F22" s="126"/>
      <c r="G22" s="126"/>
      <c r="H22" s="126"/>
      <c r="I22" s="126"/>
      <c r="J22" s="126"/>
      <c r="K22" s="126"/>
      <c r="L22" s="450"/>
      <c r="M22" s="126"/>
      <c r="N22" s="126"/>
      <c r="O22" s="126"/>
      <c r="P22" s="126"/>
      <c r="Q22" s="126"/>
      <c r="R22" s="126"/>
      <c r="S22" s="126"/>
      <c r="T22" s="126"/>
      <c r="U22" s="126"/>
      <c r="V22" s="126"/>
      <c r="W22" s="126"/>
      <c r="X22" s="126"/>
      <c r="Y22" s="126"/>
      <c r="Z22" s="126"/>
    </row>
    <row r="23" spans="1:26" ht="14.25" customHeight="1">
      <c r="A23" s="126"/>
      <c r="B23" s="126"/>
      <c r="C23" s="126"/>
      <c r="D23" s="126"/>
      <c r="E23" s="126"/>
      <c r="F23" s="126"/>
      <c r="G23" s="126"/>
      <c r="H23" s="126"/>
      <c r="I23" s="126"/>
      <c r="J23" s="126"/>
      <c r="K23" s="126"/>
      <c r="L23" s="450"/>
      <c r="M23" s="126"/>
      <c r="N23" s="126"/>
      <c r="O23" s="126"/>
      <c r="P23" s="126"/>
      <c r="Q23" s="126"/>
      <c r="R23" s="126"/>
      <c r="S23" s="126"/>
      <c r="T23" s="126"/>
      <c r="U23" s="126"/>
      <c r="V23" s="126"/>
      <c r="W23" s="126"/>
      <c r="X23" s="126"/>
      <c r="Y23" s="126"/>
      <c r="Z23" s="126"/>
    </row>
    <row r="24" spans="1:26" ht="14.25" customHeight="1">
      <c r="A24" s="126"/>
      <c r="B24" s="126"/>
      <c r="C24" s="126"/>
      <c r="D24" s="126"/>
      <c r="E24" s="126"/>
      <c r="F24" s="126"/>
      <c r="G24" s="126"/>
      <c r="H24" s="126"/>
      <c r="I24" s="126"/>
      <c r="J24" s="126"/>
      <c r="K24" s="126"/>
      <c r="L24" s="450"/>
      <c r="M24" s="126"/>
      <c r="N24" s="126"/>
      <c r="O24" s="126"/>
      <c r="P24" s="126"/>
      <c r="Q24" s="126"/>
      <c r="R24" s="126"/>
      <c r="S24" s="126"/>
      <c r="T24" s="126"/>
      <c r="U24" s="126"/>
      <c r="V24" s="126"/>
      <c r="W24" s="126"/>
      <c r="X24" s="126"/>
      <c r="Y24" s="126"/>
      <c r="Z24" s="126"/>
    </row>
    <row r="25" spans="1:26" ht="14.25" customHeight="1">
      <c r="A25" s="126"/>
      <c r="B25" s="126"/>
      <c r="C25" s="126"/>
      <c r="D25" s="126"/>
      <c r="E25" s="126"/>
      <c r="F25" s="126"/>
      <c r="G25" s="126"/>
      <c r="H25" s="126"/>
      <c r="I25" s="126"/>
      <c r="J25" s="126"/>
      <c r="K25" s="126"/>
      <c r="L25" s="450"/>
      <c r="M25" s="126"/>
      <c r="N25" s="126"/>
      <c r="O25" s="126"/>
      <c r="P25" s="126"/>
      <c r="Q25" s="126"/>
      <c r="R25" s="126"/>
      <c r="S25" s="126"/>
      <c r="T25" s="126"/>
      <c r="U25" s="126"/>
      <c r="V25" s="126"/>
      <c r="W25" s="126"/>
      <c r="X25" s="126"/>
      <c r="Y25" s="126"/>
      <c r="Z25" s="126"/>
    </row>
    <row r="26" spans="1:26" ht="14.25" customHeight="1">
      <c r="A26" s="126"/>
      <c r="B26" s="126"/>
      <c r="C26" s="126"/>
      <c r="D26" s="126"/>
      <c r="E26" s="126"/>
      <c r="F26" s="126"/>
      <c r="G26" s="126"/>
      <c r="H26" s="126"/>
      <c r="I26" s="126"/>
      <c r="J26" s="126"/>
      <c r="K26" s="126"/>
      <c r="L26" s="450"/>
      <c r="M26" s="126"/>
      <c r="N26" s="126"/>
      <c r="O26" s="126"/>
      <c r="P26" s="126"/>
      <c r="Q26" s="126"/>
      <c r="R26" s="126"/>
      <c r="S26" s="126"/>
      <c r="T26" s="126"/>
      <c r="U26" s="126"/>
      <c r="V26" s="126"/>
      <c r="W26" s="126"/>
      <c r="X26" s="126"/>
      <c r="Y26" s="126"/>
      <c r="Z26" s="126"/>
    </row>
    <row r="27" spans="1:26" ht="14.25" customHeight="1">
      <c r="A27" s="126"/>
      <c r="B27" s="126"/>
      <c r="C27" s="126"/>
      <c r="D27" s="126"/>
      <c r="E27" s="126"/>
      <c r="F27" s="126"/>
      <c r="G27" s="126"/>
      <c r="H27" s="126"/>
      <c r="I27" s="126"/>
      <c r="J27" s="126"/>
      <c r="K27" s="126"/>
      <c r="L27" s="450"/>
      <c r="M27" s="126"/>
      <c r="N27" s="126"/>
      <c r="O27" s="126"/>
      <c r="P27" s="126"/>
      <c r="Q27" s="126"/>
      <c r="R27" s="126"/>
      <c r="S27" s="126"/>
      <c r="T27" s="126"/>
      <c r="U27" s="126"/>
      <c r="V27" s="126"/>
      <c r="W27" s="126"/>
      <c r="X27" s="126"/>
      <c r="Y27" s="126"/>
      <c r="Z27" s="126"/>
    </row>
    <row r="28" spans="1:26" ht="14.25" customHeight="1">
      <c r="A28" s="126"/>
      <c r="B28" s="126"/>
      <c r="C28" s="126"/>
      <c r="D28" s="126"/>
      <c r="E28" s="126"/>
      <c r="F28" s="126"/>
      <c r="G28" s="126"/>
      <c r="H28" s="126"/>
      <c r="I28" s="126"/>
      <c r="J28" s="126"/>
      <c r="K28" s="126"/>
      <c r="L28" s="450"/>
      <c r="M28" s="126"/>
      <c r="N28" s="126"/>
      <c r="O28" s="126"/>
      <c r="P28" s="126"/>
      <c r="Q28" s="126"/>
      <c r="R28" s="126"/>
      <c r="S28" s="126"/>
      <c r="T28" s="126"/>
      <c r="U28" s="126"/>
      <c r="V28" s="126"/>
      <c r="W28" s="126"/>
      <c r="X28" s="126"/>
      <c r="Y28" s="126"/>
      <c r="Z28" s="126"/>
    </row>
    <row r="29" spans="1:26" ht="14.25" customHeight="1">
      <c r="A29" s="126"/>
      <c r="B29" s="126"/>
      <c r="C29" s="126"/>
      <c r="D29" s="126"/>
      <c r="E29" s="126"/>
      <c r="F29" s="126"/>
      <c r="G29" s="126"/>
      <c r="H29" s="126"/>
      <c r="I29" s="126"/>
      <c r="J29" s="126"/>
      <c r="K29" s="126"/>
      <c r="L29" s="450"/>
      <c r="M29" s="126"/>
      <c r="N29" s="126"/>
      <c r="O29" s="126"/>
      <c r="P29" s="126"/>
      <c r="Q29" s="126"/>
      <c r="R29" s="126"/>
      <c r="S29" s="126"/>
      <c r="T29" s="126"/>
      <c r="U29" s="126"/>
      <c r="V29" s="126"/>
      <c r="W29" s="126"/>
      <c r="X29" s="126"/>
      <c r="Y29" s="126"/>
      <c r="Z29" s="126"/>
    </row>
    <row r="30" spans="1:26" ht="14.25" customHeight="1">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ht="14.25" customHeight="1">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ht="14.25" customHeight="1">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14.25" customHeight="1">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ht="14.25" customHeight="1">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ht="14.25" customHeight="1">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4.25" customHeight="1">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4.25"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4.25"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4.25"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4.25"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4.25"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4.25"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4.25"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4.25"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4.25"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4.25"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4.25"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4.25"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4.25"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4.25"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4.25"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4.25"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4.25"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4.25"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4.25"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4.25"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4.25"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4.25"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4.25"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4.25"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4.25"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4.25"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4.25"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4.25"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4.25"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4.25"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4.25"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4.25"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4.25"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4.25"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4.25"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4.25"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4.25"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4.25"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4.25"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4.25"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4.25"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4.25"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4.25"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4.25"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4.25"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4.25"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4.25"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4.25"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4.25"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4.25"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4.25"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4.25"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4.25"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4.25"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4.25"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4.25"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4.25"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4.25"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4.25"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4.25"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4.25"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4.25"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4.25"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4.25"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4.25"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4.25"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4.25"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4.25"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4.25"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4.25"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4.25"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4.25"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4.25"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4.25"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4.25"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4.25"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4.25"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4.25"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4.25"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4.25"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4.25"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4.25"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4.25"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4.25"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4.25"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4.25"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4.25"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4.25"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4.25"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4.25"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4.25"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4.25"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4.25"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4.25"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4.25"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4.25"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4.25"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4.25"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4.25"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4.25"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4.25"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4.25"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4.25"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4.25"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4.25"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4.25"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4.25"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4.25"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4.25"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4.25"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4.25"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4.25"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4.25"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4.25"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4.25"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4.25"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4.25"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4.25"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4.25"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4.25"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4.25"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4.25"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4.25"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4.25"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4.25"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4.25"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4.25"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4.25"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4.25"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4.25"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4.25"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4.25"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4.25"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4.25"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4.25"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4.25"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4.25"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4.25"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4.25"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4.25"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4.25"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4.25"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4.25"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4.25"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4.25"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4.25"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4.25"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4.25"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4.25"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4.25"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4.25"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4.25"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4.25"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4.25"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4.25"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4.25"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4.25"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4.25"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4.25"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4.25"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4.25"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4.25"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4.25"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4.25"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4.25"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4.25"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4.25"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4.25"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4.25"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4.25"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4.25"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4.25"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4.25"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4.25"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4.25"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4.25"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4.25"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4.25"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4.25"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4.25"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4.25"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4.25"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4.25"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4.25"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4.25"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4.25"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4.25"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4.25"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4.25"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4.25"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4.25"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4.25"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4.25"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4.25"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4.25"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4.25"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4.25"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4.25"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4.25"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4.25"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4.25"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4.25"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4.25"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4.25"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4.25"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4.25"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4.25"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4.25"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4.25"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4.25"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4.25"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4.25"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4.25"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4.25"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4.25"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4.25"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4.25"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4.25"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4.25"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4.25"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4.25"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4.25"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4.25"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4.25"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4.25"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4.25"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4.25"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4.25"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4.25"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4.25"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4.25"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4.25"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4.25"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4.25"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4.25"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4.25"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4.25"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4.25"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4.25"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4.25"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4.25"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4.25"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4.25"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4.25"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4.25"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4.25"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4.25"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4.25"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4.25"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4.25"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4.25"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4.25"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4.25"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4.25"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4.25"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4.25"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4.25"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4.25"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4.25"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4.25"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4.25"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4.25"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4.25"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4.25"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4.25"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4.25"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4.25"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4.25"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4.25"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4.25"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4.25"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4.25"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4.25"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4.25"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4.25"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4.25"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4.25"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4.25"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4.25"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4.25"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4.25"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4.25"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4.25"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4.25"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4.25"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4.25"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4.25"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4.25"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4.25"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4.25"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4.25"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4.25"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4.25"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4.25"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4.25"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4.25"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4.25"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4.25"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4.25"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4.25"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4.25"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4.25"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4.25"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4.25"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4.25"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4.25"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4.25"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4.25"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4.25"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4.25"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4.25"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4.25"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4.25"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4.25"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4.25"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4.25"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4.25"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4.25"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4.25"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4.25"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4.25"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4.25"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4.25"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4.25"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4.25"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4.25"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4.25"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4.25"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4.25"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4.25"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4.25"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4.25"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4.25"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4.25"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4.25"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4.25"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4.25"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4.25"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4.25"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4.25"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4.25"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4.25"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4.25"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4.25"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4.25"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4.25"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4.25"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4.25"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4.25"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4.25"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4.25"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4.25"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4.25"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4.25"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4.25"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4.25"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4.25"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4.25"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4.25"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4.25"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4.25"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4.25"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4.25"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4.25"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4.25"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4.25"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4.25"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4.25"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4.25"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4.25"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4.25"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4.25"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4.25"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4.25"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4.25"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4.25"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4.25"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4.25"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4.25"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4.25"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4.25"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4.25"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4.25"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4.25"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4.25"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4.25"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4.25"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4.25"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4.25"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4.25"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4.25"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4.25"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4.25"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4.25"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4.25"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4.25"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4.25"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4.25"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4.25"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4.25"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4.25"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4.25"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4.25"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4.25"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4.25"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4.25"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4.25"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4.25"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4.25"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4.25"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4.25"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4.25"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4.25"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4.25"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4.25"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4.25"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4.25"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4.25"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4.25"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4.25"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4.25"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4.25"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4.25"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4.25"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4.25"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4.25"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4.25"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4.25"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4.25"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4.25"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4.25"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4.25"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4.25"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4.25"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4.25"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4.25"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4.25"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4.25"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4.25"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4.25"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4.25"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4.25"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4.25"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4.25"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4.25"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4.25"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4.25"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4.25"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4.25"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4.25"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4.25"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4.25"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4.25"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4.25"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4.25"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4.25"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4.25"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4.25"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4.25"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4.25"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4.25"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4.25"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4.25"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4.25"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4.25"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4.25"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4.25"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4.25"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4.25"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4.25"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4.25"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4.25"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4.25"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4.25"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4.25"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4.25"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4.25"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4.25"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4.25"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4.25"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4.25"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4.25"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4.25"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4.25"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4.25"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4.25"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4.25"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4.25"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4.25"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4.25"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4.25"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4.25"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4.25"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4.25"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4.25"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4.25"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4.25"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4.25"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4.25"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4.25"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4.25"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4.25"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4.25"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4.25"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4.25"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4.25"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4.25"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4.25"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4.25"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4.25"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4.25"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4.25"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4.25"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4.25"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4.25"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4.25"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4.25"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4.25"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4.25"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4.25"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4.25"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4.25"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4.25"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4.25"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4.25"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4.25"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4.25"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4.25"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4.25"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4.25"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4.25"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4.25"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4.25"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4.25"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4.25"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4.25"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4.25"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4.25"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4.25"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4.25"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4.25"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4.25"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4.25"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4.25"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4.25"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4.25"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4.25"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4.25"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4.25"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4.25"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4.25"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4.25"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4.25"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4.25"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4.25"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4.25"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4.25"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4.25"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4.25"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4.25"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4.25"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4.25"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4.25"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4.25"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4.25"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4.25"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4.25"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4.25"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4.25"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4.25"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4.25"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4.25"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4.25"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4.25"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4.25"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4.25"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4.25"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4.25"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4.25"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4.25"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4.25"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4.25"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4.25"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4.25"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4.25"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4.25"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4.25"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4.25"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4.25"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4.25"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4.25"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4.25"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4.25"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4.25"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4.25"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4.25"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4.25"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4.25"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4.25"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4.25"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4.25"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4.25"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4.25"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4.25"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4.25"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4.25"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4.25"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4.25"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4.25"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4.25"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4.25"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4.25"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4.25"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4.25"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4.25"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4.25"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4.25"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4.25"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4.25"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4.25"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4.25"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4.25"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4.25"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4.25"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4.25"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4.25"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4.25"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4.25"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4.25"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4.25"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4.25"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4.25"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4.25"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4.25"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4.25"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4.25"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4.25"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4.25"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4.25"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4.25"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4.25"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4.25"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4.25"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4.25"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4.25"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4.25"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4.25"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4.25"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4.25"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4.25"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4.25"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4.25"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4.25"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4.25"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4.25"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4.25"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4.25"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4.25"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4.25"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4.25"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4.25"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4.25"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4.25"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4.25"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4.25"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4.25"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4.25"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4.25"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4.25"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4.25"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4.25"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4.25"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4.25"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4.25"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4.25"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4.25"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4.25"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4.25"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4.25"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4.25"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4.25"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4.25"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4.25"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4.25"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4.25"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4.25"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4.25"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4.25"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4.25"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4.25"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4.25"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4.25"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4.25"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4.25"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4.25"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4.25"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4.25"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4.25"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4.25"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4.25"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4.25"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4.25"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4.25"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4.25"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4.25"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4.25"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4.25"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4.25"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4.25"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4.25"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4.25"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4.25"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4.25"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4.25"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4.25"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4.25"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4.25"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4.25"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4.25"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4.25"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4.25"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4.25"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4.25"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4.25"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4.25"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4.25"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4.25"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4.25"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4.25"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4.25"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4.25"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4.25"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4.25"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4.25"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4.25"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4.25"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4.25"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4.25"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4.25"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4.25"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4.25"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4.25"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4.25"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4.25"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4.25"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4.25"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4.25"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4.25"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4.25"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4.25"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4.25"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4.25"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4.25"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4.25"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4.25"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4.25"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4.25"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4.25"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4.25"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4.25"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4.25"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4.25"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4.25"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4.25"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4.25"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4.25"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4.25"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4.25"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4.25"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4.25"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4.25"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4.25"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4.25"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4.25"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4.25"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4.25"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4.25"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4.25"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4.25"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4.25"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4.25"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4.25"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4.25"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4.25"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4.25"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4.25"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4.25"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4.25"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4.25"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4.25"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4.25"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4.25"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4.25"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4.25"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4.25"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4.25"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4.25"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4.25"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4.25"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4.25"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4.25"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4.25"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4.25"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4.25"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4.25"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4.25"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4.25"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4.25"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4.25"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4.25"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4.25"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4.25"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4.25"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4.25"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4.25"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4.25"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4.25"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4.25"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4.25"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4.25"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4.25"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4.25"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4.25"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4.25"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4.25"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4.25"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4.25"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4.25"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4.25"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4.25"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4.25"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4.25"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4.25"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4.25"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4.25"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4.25"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4.25"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4.25"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4.25"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4.25"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4.25"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4.25"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4.25"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4.25"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4.25"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4.25"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4.25"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4.25" customHeight="1">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4.25" customHeight="1">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4.25" customHeight="1">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4.25" customHeight="1">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4.25" customHeight="1">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4.25" customHeight="1">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4.25" customHeight="1">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4.25" customHeight="1">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4.25" customHeight="1">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4.25" customHeight="1">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4.25" customHeight="1">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4.25" customHeight="1">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4.25" customHeight="1">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4.25" customHeight="1">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4.25" customHeight="1">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4.25" customHeight="1">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4.25" customHeight="1">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4.25" customHeight="1">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4.25" customHeight="1">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4.25" customHeight="1">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4.25" customHeight="1">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4.25" customHeight="1">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4.25" customHeight="1">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4.25" customHeight="1">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4.25" customHeight="1">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4.25" customHeight="1">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4.25" customHeight="1">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4.25" customHeight="1">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4.25" customHeight="1">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4.25" customHeight="1">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4.25" customHeight="1">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4.25" customHeight="1">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4.25" customHeight="1">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4.25" customHeight="1">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4.25" customHeight="1">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4.25" customHeight="1">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4.25" customHeight="1">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4.25" customHeight="1">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4.25" customHeight="1">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4.25" customHeight="1">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4.25" customHeight="1">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4.25" customHeight="1">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4.25" customHeight="1">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4.25" customHeight="1">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4.25" customHeight="1">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4.25" customHeight="1">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4.25" customHeight="1">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4.25" customHeight="1">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4.25" customHeight="1">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4.25" customHeight="1">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4.25" customHeight="1">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4.25" customHeight="1">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4.25" customHeight="1">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4.25" customHeight="1">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4.25" customHeight="1">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4.25" customHeight="1">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4.25" customHeight="1">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4.25" customHeight="1">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4.25" customHeight="1">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4.25" customHeight="1">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4.25" customHeight="1">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4.25" customHeight="1">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4.25" customHeight="1">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4.25" customHeight="1">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4.25" customHeight="1">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4.25" customHeight="1">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4.25" customHeight="1">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4.25" customHeight="1">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4.25" customHeight="1">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4.25" customHeight="1">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4.25" customHeight="1">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4.25" customHeight="1">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4.25" customHeight="1">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4.25" customHeight="1">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4.25" customHeight="1">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4.25" customHeight="1">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4.25" customHeight="1">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4.25" customHeight="1">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4.25" customHeight="1">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4.25" customHeight="1">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4.25" customHeight="1">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4.25" customHeight="1">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4.25" customHeight="1">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4.25" customHeight="1">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4.25" customHeight="1">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4.25" customHeight="1">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4.25" customHeight="1">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4.25" customHeight="1">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4.25" customHeight="1">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4.25" customHeight="1">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4.25" customHeight="1">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4.25" customHeight="1">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4.25" customHeight="1">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4.25" customHeight="1">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4.25" customHeight="1">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4.25" customHeight="1">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4.25" customHeight="1">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4.25" customHeight="1">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4.25" customHeight="1">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4.25" customHeight="1">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4.25" customHeight="1">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4.25" customHeight="1">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4.25" customHeight="1">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4.25" customHeight="1">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4.25" customHeight="1">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4.25" customHeight="1">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4.25" customHeight="1">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4.25" customHeight="1">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4.25" customHeight="1">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4.25" customHeight="1">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4.25" customHeight="1">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4.25" customHeight="1">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4.25" customHeight="1">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4.25" customHeight="1">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4.25" customHeight="1">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4.25" customHeight="1">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4.25" customHeight="1">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row r="1001" spans="1:26" ht="14.25" customHeight="1">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row>
    <row r="1002" spans="1:26" ht="14.25" customHeight="1">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row>
    <row r="1003" spans="1:26" ht="14.25" customHeight="1">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row>
    <row r="1004" spans="1:26" ht="14.25" customHeight="1">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row>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 right="0.7" top="0.75" bottom="0.87" header="0" footer="0.41"/>
  <pageSetup paperSize="17" scale="82"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4714B-E3B8-41A7-A0A1-8EBDF22B426B}">
  <sheetPr codeName="Sheet20">
    <tabColor rgb="FF0F243E"/>
    <pageSetUpPr fitToPage="1"/>
  </sheetPr>
  <dimension ref="A5:Z1004"/>
  <sheetViews>
    <sheetView showGridLines="0" zoomScaleNormal="100" workbookViewId="0">
      <selection activeCell="D11" sqref="D11:I11"/>
    </sheetView>
  </sheetViews>
  <sheetFormatPr defaultColWidth="14.42578125" defaultRowHeight="15" customHeight="1"/>
  <cols>
    <col min="1" max="1" width="2.28515625" customWidth="1"/>
    <col min="2" max="2" width="6.5703125" customWidth="1"/>
    <col min="3" max="3" width="16.42578125" customWidth="1"/>
    <col min="4" max="4" width="9.140625" customWidth="1"/>
    <col min="5" max="5" width="15" customWidth="1"/>
    <col min="6" max="6" width="21" customWidth="1"/>
    <col min="7" max="7" width="9.140625" customWidth="1"/>
    <col min="8" max="8" width="10.28515625" customWidth="1"/>
    <col min="9" max="9" width="26.7109375" customWidth="1"/>
    <col min="10" max="10" width="25.5703125" customWidth="1"/>
    <col min="11" max="11" width="18.140625" customWidth="1"/>
    <col min="12" max="12" width="36" customWidth="1"/>
    <col min="13" max="13" width="40.5703125" customWidth="1"/>
    <col min="14" max="26" width="9.140625" customWidth="1"/>
  </cols>
  <sheetData>
    <row r="5" spans="1:26" ht="14.25" customHeight="1" thickBot="1">
      <c r="A5" s="126"/>
      <c r="B5" s="40"/>
      <c r="C5" s="40"/>
      <c r="D5" s="40"/>
      <c r="E5" s="40"/>
      <c r="F5" s="40"/>
      <c r="G5" s="40"/>
      <c r="H5" s="40"/>
      <c r="I5" s="40"/>
      <c r="J5" s="40"/>
      <c r="T5" s="126"/>
      <c r="U5" s="126"/>
      <c r="V5" s="126"/>
      <c r="W5" s="126"/>
      <c r="X5" s="126"/>
      <c r="Y5" s="126"/>
      <c r="Z5" s="126"/>
    </row>
    <row r="6" spans="1:26" ht="14.25" customHeight="1" thickBot="1">
      <c r="A6" s="126"/>
      <c r="B6" s="886" t="s">
        <v>250</v>
      </c>
      <c r="C6" s="628"/>
      <c r="D6" s="628"/>
      <c r="E6" s="628"/>
      <c r="F6" s="628"/>
      <c r="G6" s="628"/>
      <c r="H6" s="628"/>
      <c r="I6" s="629"/>
      <c r="J6" s="40"/>
      <c r="T6" s="126"/>
      <c r="U6" s="126"/>
      <c r="V6" s="126"/>
      <c r="W6" s="126"/>
      <c r="X6" s="126"/>
      <c r="Y6" s="126"/>
      <c r="Z6" s="126"/>
    </row>
    <row r="7" spans="1:26" ht="14.25" customHeight="1">
      <c r="A7" s="126"/>
      <c r="B7" s="887" t="s">
        <v>220</v>
      </c>
      <c r="C7" s="888"/>
      <c r="D7" s="889" t="s">
        <v>586</v>
      </c>
      <c r="E7" s="653"/>
      <c r="F7" s="653"/>
      <c r="G7" s="653"/>
      <c r="H7" s="653"/>
      <c r="I7" s="890"/>
      <c r="J7" s="396"/>
      <c r="T7" s="126"/>
      <c r="U7" s="126"/>
      <c r="V7" s="126"/>
      <c r="W7" s="126"/>
      <c r="X7" s="126"/>
      <c r="Y7" s="126"/>
      <c r="Z7" s="126"/>
    </row>
    <row r="8" spans="1:26" ht="35.25" customHeight="1">
      <c r="A8" s="126"/>
      <c r="B8" s="883" t="s">
        <v>251</v>
      </c>
      <c r="C8" s="884"/>
      <c r="D8" s="891" t="s">
        <v>874</v>
      </c>
      <c r="E8" s="644"/>
      <c r="F8" s="644"/>
      <c r="G8" s="644"/>
      <c r="H8" s="644"/>
      <c r="I8" s="744"/>
      <c r="J8" s="40"/>
      <c r="T8" s="126"/>
      <c r="U8" s="126"/>
      <c r="V8" s="126"/>
      <c r="W8" s="126"/>
      <c r="X8" s="126"/>
      <c r="Y8" s="126"/>
      <c r="Z8" s="126"/>
    </row>
    <row r="9" spans="1:26" ht="14.25" customHeight="1">
      <c r="A9" s="126"/>
      <c r="B9" s="883" t="s">
        <v>252</v>
      </c>
      <c r="C9" s="884"/>
      <c r="D9" s="885" t="s">
        <v>875</v>
      </c>
      <c r="E9" s="644"/>
      <c r="F9" s="644"/>
      <c r="G9" s="644"/>
      <c r="H9" s="644"/>
      <c r="I9" s="744"/>
      <c r="J9" s="40"/>
      <c r="T9" s="126"/>
      <c r="U9" s="126"/>
      <c r="V9" s="126"/>
      <c r="W9" s="126"/>
      <c r="X9" s="126"/>
      <c r="Y9" s="126"/>
      <c r="Z9" s="126"/>
    </row>
    <row r="10" spans="1:26" ht="38.25" customHeight="1">
      <c r="A10" s="126"/>
      <c r="B10" s="892" t="s">
        <v>253</v>
      </c>
      <c r="C10" s="893"/>
      <c r="D10" s="891" t="s">
        <v>876</v>
      </c>
      <c r="E10" s="644"/>
      <c r="F10" s="644"/>
      <c r="G10" s="644"/>
      <c r="H10" s="644"/>
      <c r="I10" s="744"/>
      <c r="J10" s="40"/>
      <c r="T10" s="126"/>
      <c r="U10" s="126"/>
      <c r="V10" s="126"/>
      <c r="W10" s="126"/>
      <c r="X10" s="126"/>
      <c r="Y10" s="126"/>
      <c r="Z10" s="126"/>
    </row>
    <row r="11" spans="1:26" ht="30" customHeight="1" thickBot="1">
      <c r="A11" s="126"/>
      <c r="B11" s="894" t="s">
        <v>254</v>
      </c>
      <c r="C11" s="895"/>
      <c r="D11" s="896">
        <v>3</v>
      </c>
      <c r="E11" s="678"/>
      <c r="F11" s="678"/>
      <c r="G11" s="678"/>
      <c r="H11" s="678"/>
      <c r="I11" s="760"/>
      <c r="J11" s="40"/>
      <c r="T11" s="126"/>
      <c r="U11" s="126"/>
      <c r="V11" s="126"/>
      <c r="W11" s="126"/>
      <c r="X11" s="126"/>
      <c r="Y11" s="126"/>
      <c r="Z11" s="126"/>
    </row>
    <row r="12" spans="1:26" ht="14.25" customHeight="1">
      <c r="A12" s="126"/>
      <c r="B12" s="40"/>
      <c r="C12" s="40"/>
      <c r="D12" s="40"/>
      <c r="E12" s="40"/>
      <c r="F12" s="40"/>
      <c r="G12" s="40"/>
      <c r="H12" s="40"/>
      <c r="I12" s="40"/>
      <c r="J12" s="40"/>
      <c r="K12" s="40"/>
      <c r="L12" s="40"/>
      <c r="T12" s="126"/>
      <c r="U12" s="126"/>
      <c r="V12" s="126"/>
      <c r="W12" s="126"/>
      <c r="X12" s="126"/>
      <c r="Y12" s="126"/>
      <c r="Z12" s="126"/>
    </row>
    <row r="13" spans="1:26" ht="14.25" customHeight="1" thickBot="1">
      <c r="A13" s="126"/>
      <c r="B13" s="882" t="s">
        <v>255</v>
      </c>
      <c r="C13" s="882"/>
      <c r="D13" s="882"/>
      <c r="E13" s="882"/>
      <c r="F13" s="882"/>
      <c r="G13" s="882"/>
      <c r="H13" s="882"/>
      <c r="I13" s="882"/>
      <c r="J13" s="882"/>
      <c r="K13" s="882"/>
      <c r="L13" s="882"/>
      <c r="M13" s="882"/>
      <c r="N13" s="126"/>
      <c r="O13" s="126"/>
      <c r="P13" s="126"/>
      <c r="Q13" s="126"/>
      <c r="R13" s="126"/>
      <c r="S13" s="126"/>
      <c r="T13" s="126"/>
      <c r="U13" s="126"/>
      <c r="V13" s="126"/>
      <c r="W13" s="126"/>
      <c r="X13" s="126"/>
      <c r="Y13" s="126"/>
      <c r="Z13" s="126"/>
    </row>
    <row r="14" spans="1:26" s="450" customFormat="1" ht="38.25">
      <c r="A14" s="449"/>
      <c r="B14" s="451" t="s">
        <v>256</v>
      </c>
      <c r="C14" s="452" t="s">
        <v>257</v>
      </c>
      <c r="D14" s="451" t="s">
        <v>258</v>
      </c>
      <c r="E14" s="453" t="s">
        <v>260</v>
      </c>
      <c r="F14" s="451" t="s">
        <v>10</v>
      </c>
      <c r="G14" s="453" t="s">
        <v>261</v>
      </c>
      <c r="H14" s="451" t="s">
        <v>262</v>
      </c>
      <c r="I14" s="451" t="s">
        <v>263</v>
      </c>
      <c r="J14" s="451" t="s">
        <v>207</v>
      </c>
      <c r="K14" s="454" t="s">
        <v>264</v>
      </c>
      <c r="O14" s="449"/>
      <c r="P14" s="449"/>
      <c r="Q14" s="449"/>
      <c r="R14" s="449"/>
      <c r="S14" s="449"/>
      <c r="T14" s="449"/>
      <c r="U14" s="449"/>
      <c r="V14" s="449"/>
      <c r="W14" s="449"/>
      <c r="X14" s="449"/>
      <c r="Y14" s="449"/>
      <c r="Z14" s="449"/>
    </row>
    <row r="15" spans="1:26">
      <c r="A15" s="126"/>
      <c r="B15" s="442"/>
      <c r="C15" s="360"/>
      <c r="D15" s="322"/>
      <c r="E15" s="322"/>
      <c r="F15" s="323"/>
      <c r="G15" s="323"/>
      <c r="H15" s="361"/>
      <c r="I15" s="323"/>
      <c r="J15" s="361"/>
      <c r="K15" s="504"/>
      <c r="L15" s="450"/>
      <c r="M15" s="450"/>
      <c r="N15" s="450"/>
      <c r="O15" s="126"/>
      <c r="P15" s="126"/>
      <c r="Q15" s="126"/>
      <c r="R15" s="126"/>
      <c r="S15" s="126"/>
      <c r="T15" s="126"/>
      <c r="U15" s="126"/>
      <c r="V15" s="126"/>
      <c r="W15" s="126"/>
      <c r="X15" s="126"/>
      <c r="Y15" s="126"/>
      <c r="Z15" s="126"/>
    </row>
    <row r="16" spans="1:26">
      <c r="A16" s="126"/>
      <c r="B16" s="443"/>
      <c r="C16" s="360"/>
      <c r="D16" s="322"/>
      <c r="E16" s="322"/>
      <c r="F16" s="323"/>
      <c r="G16" s="323"/>
      <c r="H16" s="362"/>
      <c r="I16" s="335"/>
      <c r="J16" s="362"/>
      <c r="K16" s="504"/>
      <c r="L16" s="450"/>
      <c r="M16" s="450"/>
      <c r="N16" s="450"/>
      <c r="O16" s="126"/>
      <c r="P16" s="126"/>
      <c r="Q16" s="126"/>
      <c r="R16" s="126"/>
      <c r="S16" s="126"/>
      <c r="T16" s="126"/>
      <c r="U16" s="126"/>
      <c r="V16" s="126"/>
      <c r="W16" s="126"/>
      <c r="X16" s="126"/>
      <c r="Y16" s="126"/>
      <c r="Z16" s="126"/>
    </row>
    <row r="17" spans="1:26">
      <c r="A17" s="126"/>
      <c r="B17" s="443"/>
      <c r="C17" s="360"/>
      <c r="D17" s="334"/>
      <c r="E17" s="322"/>
      <c r="F17" s="323"/>
      <c r="G17" s="323"/>
      <c r="H17" s="362"/>
      <c r="I17" s="335"/>
      <c r="J17" s="362"/>
      <c r="K17" s="504"/>
      <c r="L17" s="450"/>
      <c r="M17" s="450"/>
      <c r="N17" s="450"/>
      <c r="O17" s="126"/>
      <c r="P17" s="126"/>
      <c r="Q17" s="126"/>
      <c r="R17" s="126"/>
      <c r="S17" s="126"/>
      <c r="T17" s="126"/>
      <c r="U17" s="126"/>
      <c r="V17" s="126"/>
      <c r="W17" s="126"/>
      <c r="X17" s="126"/>
      <c r="Y17" s="126"/>
      <c r="Z17" s="126"/>
    </row>
    <row r="18" spans="1:26">
      <c r="A18" s="126"/>
      <c r="B18" s="443"/>
      <c r="C18" s="360"/>
      <c r="D18" s="334"/>
      <c r="E18" s="322"/>
      <c r="F18" s="335"/>
      <c r="G18" s="323"/>
      <c r="H18" s="362"/>
      <c r="I18" s="335"/>
      <c r="J18" s="362"/>
      <c r="K18" s="505"/>
      <c r="L18" s="450"/>
      <c r="M18" s="450"/>
      <c r="N18" s="450"/>
      <c r="O18" s="126"/>
      <c r="P18" s="126"/>
      <c r="Q18" s="126"/>
      <c r="R18" s="126"/>
      <c r="S18" s="126"/>
      <c r="T18" s="126"/>
      <c r="U18" s="126"/>
      <c r="V18" s="126"/>
      <c r="W18" s="126"/>
      <c r="X18" s="126"/>
      <c r="Y18" s="126"/>
      <c r="Z18" s="126"/>
    </row>
    <row r="19" spans="1:26">
      <c r="A19" s="126"/>
      <c r="B19" s="443"/>
      <c r="C19" s="360"/>
      <c r="D19" s="334"/>
      <c r="E19" s="322"/>
      <c r="F19" s="335"/>
      <c r="G19" s="323"/>
      <c r="H19" s="362"/>
      <c r="I19" s="335"/>
      <c r="J19" s="362"/>
      <c r="K19" s="505"/>
      <c r="L19" s="450"/>
      <c r="M19" s="450"/>
      <c r="N19" s="450"/>
      <c r="O19" s="126"/>
      <c r="P19" s="126"/>
      <c r="Q19" s="126"/>
      <c r="R19" s="126"/>
      <c r="S19" s="126"/>
      <c r="T19" s="126"/>
      <c r="U19" s="126"/>
      <c r="V19" s="126"/>
      <c r="W19" s="126"/>
      <c r="X19" s="126"/>
      <c r="Y19" s="126"/>
      <c r="Z19" s="126"/>
    </row>
    <row r="20" spans="1:26">
      <c r="A20" s="126"/>
      <c r="B20" s="443"/>
      <c r="C20" s="360"/>
      <c r="D20" s="334"/>
      <c r="E20" s="322"/>
      <c r="F20" s="335"/>
      <c r="G20" s="323"/>
      <c r="H20" s="362"/>
      <c r="I20" s="335"/>
      <c r="J20" s="362"/>
      <c r="K20" s="505"/>
      <c r="L20" s="450"/>
      <c r="M20" s="450"/>
      <c r="N20" s="450"/>
      <c r="O20" s="126"/>
      <c r="P20" s="126"/>
      <c r="Q20" s="126"/>
      <c r="R20" s="126"/>
      <c r="S20" s="126"/>
      <c r="T20" s="126"/>
      <c r="U20" s="126"/>
      <c r="V20" s="126"/>
      <c r="W20" s="126"/>
      <c r="X20" s="126"/>
      <c r="Y20" s="126"/>
      <c r="Z20" s="126"/>
    </row>
    <row r="21" spans="1:26" ht="14.25" customHeight="1" thickBot="1">
      <c r="A21" s="126"/>
      <c r="B21" s="444"/>
      <c r="C21" s="445"/>
      <c r="D21" s="446"/>
      <c r="E21" s="446"/>
      <c r="F21" s="447"/>
      <c r="G21" s="446"/>
      <c r="H21" s="447"/>
      <c r="I21" s="447"/>
      <c r="J21" s="448"/>
      <c r="K21" s="506"/>
      <c r="L21" s="450"/>
      <c r="M21" s="450"/>
      <c r="N21" s="450"/>
      <c r="O21" s="126"/>
      <c r="P21" s="126"/>
      <c r="Q21" s="126"/>
      <c r="R21" s="126"/>
      <c r="S21" s="126"/>
      <c r="T21" s="126"/>
      <c r="U21" s="126"/>
      <c r="V21" s="126"/>
      <c r="W21" s="126"/>
      <c r="X21" s="126"/>
      <c r="Y21" s="126"/>
      <c r="Z21" s="126"/>
    </row>
    <row r="22" spans="1:26" ht="14.25" customHeight="1">
      <c r="A22" s="126"/>
      <c r="B22" s="126"/>
      <c r="C22" s="126"/>
      <c r="D22" s="126"/>
      <c r="E22" s="126"/>
      <c r="F22" s="126"/>
      <c r="G22" s="126"/>
      <c r="H22" s="126"/>
      <c r="I22" s="126"/>
      <c r="J22" s="126"/>
      <c r="K22" s="126"/>
      <c r="L22" s="450"/>
      <c r="M22" s="126"/>
      <c r="N22" s="126"/>
      <c r="O22" s="126"/>
      <c r="P22" s="126"/>
      <c r="Q22" s="126"/>
      <c r="R22" s="126"/>
      <c r="S22" s="126"/>
      <c r="T22" s="126"/>
      <c r="U22" s="126"/>
      <c r="V22" s="126"/>
      <c r="W22" s="126"/>
      <c r="X22" s="126"/>
      <c r="Y22" s="126"/>
      <c r="Z22" s="126"/>
    </row>
    <row r="23" spans="1:26" ht="14.25" customHeight="1">
      <c r="A23" s="126"/>
      <c r="B23" s="126"/>
      <c r="C23" s="126"/>
      <c r="D23" s="126"/>
      <c r="E23" s="126"/>
      <c r="F23" s="126"/>
      <c r="G23" s="126"/>
      <c r="H23" s="126"/>
      <c r="I23" s="126"/>
      <c r="J23" s="126"/>
      <c r="K23" s="126"/>
      <c r="L23" s="450"/>
      <c r="M23" s="126"/>
      <c r="N23" s="126"/>
      <c r="O23" s="126"/>
      <c r="P23" s="126"/>
      <c r="Q23" s="126"/>
      <c r="R23" s="126"/>
      <c r="S23" s="126"/>
      <c r="T23" s="126"/>
      <c r="U23" s="126"/>
      <c r="V23" s="126"/>
      <c r="W23" s="126"/>
      <c r="X23" s="126"/>
      <c r="Y23" s="126"/>
      <c r="Z23" s="126"/>
    </row>
    <row r="24" spans="1:26" ht="14.25" customHeight="1">
      <c r="A24" s="126"/>
      <c r="B24" s="126"/>
      <c r="C24" s="126"/>
      <c r="D24" s="126"/>
      <c r="E24" s="126"/>
      <c r="F24" s="126"/>
      <c r="G24" s="126"/>
      <c r="H24" s="126"/>
      <c r="I24" s="126"/>
      <c r="J24" s="126"/>
      <c r="K24" s="126"/>
      <c r="L24" s="450"/>
      <c r="M24" s="126"/>
      <c r="N24" s="126"/>
      <c r="O24" s="126"/>
      <c r="P24" s="126"/>
      <c r="Q24" s="126"/>
      <c r="R24" s="126"/>
      <c r="S24" s="126"/>
      <c r="T24" s="126"/>
      <c r="U24" s="126"/>
      <c r="V24" s="126"/>
      <c r="W24" s="126"/>
      <c r="X24" s="126"/>
      <c r="Y24" s="126"/>
      <c r="Z24" s="126"/>
    </row>
    <row r="25" spans="1:26" ht="14.25" customHeight="1">
      <c r="A25" s="126"/>
      <c r="B25" s="126"/>
      <c r="C25" s="126"/>
      <c r="D25" s="126"/>
      <c r="E25" s="126"/>
      <c r="F25" s="126"/>
      <c r="G25" s="126"/>
      <c r="H25" s="126"/>
      <c r="I25" s="126"/>
      <c r="J25" s="126"/>
      <c r="K25" s="126"/>
      <c r="L25" s="450"/>
      <c r="M25" s="126"/>
      <c r="N25" s="126"/>
      <c r="O25" s="126"/>
      <c r="P25" s="126"/>
      <c r="Q25" s="126"/>
      <c r="R25" s="126"/>
      <c r="S25" s="126"/>
      <c r="T25" s="126"/>
      <c r="U25" s="126"/>
      <c r="V25" s="126"/>
      <c r="W25" s="126"/>
      <c r="X25" s="126"/>
      <c r="Y25" s="126"/>
      <c r="Z25" s="126"/>
    </row>
    <row r="26" spans="1:26" ht="14.25" customHeight="1">
      <c r="A26" s="126"/>
      <c r="B26" s="126"/>
      <c r="C26" s="126"/>
      <c r="D26" s="126"/>
      <c r="E26" s="126"/>
      <c r="F26" s="126"/>
      <c r="G26" s="126"/>
      <c r="H26" s="126"/>
      <c r="I26" s="126"/>
      <c r="J26" s="126"/>
      <c r="K26" s="126"/>
      <c r="L26" s="450"/>
      <c r="M26" s="126"/>
      <c r="N26" s="126"/>
      <c r="O26" s="126"/>
      <c r="P26" s="126"/>
      <c r="Q26" s="126"/>
      <c r="R26" s="126"/>
      <c r="S26" s="126"/>
      <c r="T26" s="126"/>
      <c r="U26" s="126"/>
      <c r="V26" s="126"/>
      <c r="W26" s="126"/>
      <c r="X26" s="126"/>
      <c r="Y26" s="126"/>
      <c r="Z26" s="126"/>
    </row>
    <row r="27" spans="1:26" ht="14.25" customHeight="1">
      <c r="A27" s="126"/>
      <c r="B27" s="126"/>
      <c r="C27" s="126"/>
      <c r="D27" s="126"/>
      <c r="E27" s="126"/>
      <c r="F27" s="126"/>
      <c r="G27" s="126"/>
      <c r="H27" s="126"/>
      <c r="I27" s="126"/>
      <c r="J27" s="126"/>
      <c r="K27" s="126"/>
      <c r="L27" s="450"/>
      <c r="M27" s="126"/>
      <c r="N27" s="126"/>
      <c r="O27" s="126"/>
      <c r="P27" s="126"/>
      <c r="Q27" s="126"/>
      <c r="R27" s="126"/>
      <c r="S27" s="126"/>
      <c r="T27" s="126"/>
      <c r="U27" s="126"/>
      <c r="V27" s="126"/>
      <c r="W27" s="126"/>
      <c r="X27" s="126"/>
      <c r="Y27" s="126"/>
      <c r="Z27" s="126"/>
    </row>
    <row r="28" spans="1:26" ht="14.25" customHeight="1">
      <c r="A28" s="126"/>
      <c r="B28" s="126"/>
      <c r="C28" s="126"/>
      <c r="D28" s="126"/>
      <c r="E28" s="126"/>
      <c r="F28" s="126"/>
      <c r="G28" s="126"/>
      <c r="H28" s="126"/>
      <c r="I28" s="126"/>
      <c r="J28" s="126"/>
      <c r="K28" s="126"/>
      <c r="L28" s="450"/>
      <c r="M28" s="126"/>
      <c r="N28" s="126"/>
      <c r="O28" s="126"/>
      <c r="P28" s="126"/>
      <c r="Q28" s="126"/>
      <c r="R28" s="126"/>
      <c r="S28" s="126"/>
      <c r="T28" s="126"/>
      <c r="U28" s="126"/>
      <c r="V28" s="126"/>
      <c r="W28" s="126"/>
      <c r="X28" s="126"/>
      <c r="Y28" s="126"/>
      <c r="Z28" s="126"/>
    </row>
    <row r="29" spans="1:26" ht="14.25" customHeight="1">
      <c r="A29" s="126"/>
      <c r="B29" s="126"/>
      <c r="C29" s="126"/>
      <c r="D29" s="126"/>
      <c r="E29" s="126"/>
      <c r="F29" s="126"/>
      <c r="G29" s="126"/>
      <c r="H29" s="126"/>
      <c r="I29" s="126"/>
      <c r="J29" s="126"/>
      <c r="K29" s="126"/>
      <c r="L29" s="450"/>
      <c r="M29" s="126"/>
      <c r="N29" s="126"/>
      <c r="O29" s="126"/>
      <c r="P29" s="126"/>
      <c r="Q29" s="126"/>
      <c r="R29" s="126"/>
      <c r="S29" s="126"/>
      <c r="T29" s="126"/>
      <c r="U29" s="126"/>
      <c r="V29" s="126"/>
      <c r="W29" s="126"/>
      <c r="X29" s="126"/>
      <c r="Y29" s="126"/>
      <c r="Z29" s="126"/>
    </row>
    <row r="30" spans="1:26" ht="14.25" customHeight="1">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ht="14.25" customHeight="1">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ht="14.25" customHeight="1">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14.25" customHeight="1">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ht="14.25" customHeight="1">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ht="14.25" customHeight="1">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4.25" customHeight="1">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4.25"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4.25"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4.25"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4.25"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4.25"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4.25"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4.25"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4.25"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4.25"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4.25"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4.25"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4.25"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4.25"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4.25"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4.25"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4.25"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4.25"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4.25"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4.25"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4.25"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4.25"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4.25"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4.25"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4.25"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4.25"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4.25"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4.25"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4.25"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4.25"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4.25"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4.25"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4.25"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4.25"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4.25"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4.25"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4.25"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4.25"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4.25"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4.25"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4.25"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4.25"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4.25"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4.25"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4.25"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4.25"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4.25"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4.25"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4.25"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4.25"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4.25"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4.25"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4.25"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4.25"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4.25"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4.25"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4.25"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4.25"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4.25"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4.25"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4.25"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4.25"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4.25"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4.25"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4.25"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4.25"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4.25"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4.25"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4.25"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4.25"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4.25"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4.25"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4.25"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4.25"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4.25"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4.25"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4.25"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4.25"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4.25"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4.25"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4.25"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4.25"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4.25"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4.25"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4.25"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4.25"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4.25"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4.25"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4.25"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4.25"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4.25"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4.25"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4.25"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4.25"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4.25"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4.25"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4.25"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4.25"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4.25"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4.25"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4.25"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4.25"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4.25"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4.25"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4.25"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4.25"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4.25"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4.25"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4.25"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4.25"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4.25"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4.25"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4.25"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4.25"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4.25"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4.25"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4.25"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4.25"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4.25"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4.25"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4.25"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4.25"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4.25"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4.25"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4.25"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4.25"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4.25"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4.25"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4.25"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4.25"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4.25"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4.25"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4.25"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4.25"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4.25"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4.25"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4.25"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4.25"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4.25"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4.25"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4.25"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4.25"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4.25"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4.25"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4.25"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4.25"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4.25"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4.25"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4.25"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4.25"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4.25"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4.25"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4.25"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4.25"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4.25"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4.25"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4.25"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4.25"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4.25"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4.25"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4.25"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4.25"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4.25"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4.25"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4.25"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4.25"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4.25"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4.25"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4.25"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4.25"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4.25"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4.25"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4.25"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4.25"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4.25"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4.25"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4.25"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4.25"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4.25"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4.25"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4.25"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4.25"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4.25"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4.25"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4.25"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4.25"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4.25"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4.25"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4.25"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4.25"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4.25"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4.25"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4.25"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4.25"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4.25"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4.25"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4.25"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4.25"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4.25"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4.25"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4.25"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4.25"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4.25"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4.25"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4.25"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4.25"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4.25"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4.25"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4.25"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4.25"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4.25"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4.25"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4.25"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4.25"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4.25"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4.25"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4.25"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4.25"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4.25"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4.25"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4.25"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4.25"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4.25"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4.25"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4.25"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4.25"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4.25"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4.25"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4.25"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4.25"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4.25"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4.25"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4.25"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4.25"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4.25"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4.25"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4.25"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4.25"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4.25"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4.25"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4.25"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4.25"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4.25"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4.25"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4.25"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4.25"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4.25"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4.25"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4.25"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4.25"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4.25"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4.25"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4.25"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4.25"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4.25"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4.25"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4.25"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4.25"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4.25"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4.25"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4.25"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4.25"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4.25"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4.25"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4.25"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4.25"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4.25"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4.25"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4.25"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4.25"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4.25"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4.25"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4.25"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4.25"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4.25"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4.25"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4.25"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4.25"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4.25"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4.25"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4.25"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4.25"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4.25"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4.25"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4.25"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4.25"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4.25"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4.25"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4.25"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4.25"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4.25"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4.25"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4.25"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4.25"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4.25"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4.25"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4.25"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4.25"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4.25"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4.25"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4.25"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4.25"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4.25"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4.25"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4.25"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4.25"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4.25"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4.25"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4.25"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4.25"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4.25"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4.25"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4.25"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4.25"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4.25"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4.25"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4.25"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4.25"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4.25"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4.25"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4.25"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4.25"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4.25"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4.25"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4.25"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4.25"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4.25"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4.25"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4.25"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4.25"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4.25"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4.25"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4.25"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4.25"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4.25"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4.25"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4.25"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4.25"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4.25"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4.25"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4.25"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4.25"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4.25"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4.25"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4.25"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4.25"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4.25"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4.25"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4.25"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4.25"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4.25"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4.25"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4.25"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4.25"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4.25"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4.25"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4.25"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4.25"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4.25"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4.25"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4.25"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4.25"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4.25"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4.25"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4.25"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4.25"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4.25"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4.25"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4.25"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4.25"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4.25"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4.25"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4.25"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4.25"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4.25"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4.25"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4.25"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4.25"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4.25"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4.25"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4.25"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4.25"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4.25"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4.25"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4.25"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4.25"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4.25"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4.25"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4.25"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4.25"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4.25"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4.25"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4.25"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4.25"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4.25"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4.25"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4.25"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4.25"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4.25"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4.25"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4.25"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4.25"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4.25"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4.25"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4.25"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4.25"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4.25"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4.25"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4.25"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4.25"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4.25"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4.25"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4.25"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4.25"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4.25"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4.25"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4.25"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4.25"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4.25"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4.25"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4.25"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4.25"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4.25"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4.25"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4.25"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4.25"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4.25"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4.25"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4.25"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4.25"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4.25"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4.25"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4.25"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4.25"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4.25"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4.25"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4.25"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4.25"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4.25"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4.25"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4.25"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4.25"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4.25"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4.25"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4.25"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4.25"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4.25"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4.25"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4.25"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4.25"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4.25"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4.25"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4.25"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4.25"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4.25"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4.25"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4.25"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4.25"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4.25"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4.25"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4.25"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4.25"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4.25"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4.25"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4.25"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4.25"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4.25"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4.25"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4.25"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4.25"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4.25"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4.25"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4.25"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4.25"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4.25"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4.25"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4.25"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4.25"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4.25"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4.25"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4.25"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4.25"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4.25"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4.25"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4.25"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4.25"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4.25"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4.25"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4.25"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4.25"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4.25"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4.25"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4.25"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4.25"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4.25"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4.25"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4.25"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4.25"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4.25"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4.25"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4.25"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4.25"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4.25"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4.25"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4.25"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4.25"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4.25"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4.25"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4.25"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4.25"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4.25"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4.25"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4.25"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4.25"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4.25"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4.25"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4.25"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4.25"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4.25"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4.25"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4.25"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4.25"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4.25"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4.25"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4.25"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4.25"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4.25"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4.25"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4.25"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4.25"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4.25"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4.25"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4.25"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4.25"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4.25"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4.25"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4.25"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4.25"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4.25"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4.25"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4.25"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4.25"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4.25"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4.25"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4.25"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4.25"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4.25"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4.25"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4.25"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4.25"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4.25"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4.25"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4.25"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4.25"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4.25"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4.25"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4.25"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4.25"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4.25"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4.25"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4.25"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4.25"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4.25"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4.25"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4.25"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4.25"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4.25"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4.25"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4.25"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4.25"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4.25"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4.25"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4.25"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4.25"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4.25"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4.25"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4.25"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4.25"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4.25"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4.25"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4.25"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4.25"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4.25"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4.25"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4.25"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4.25"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4.25"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4.25"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4.25"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4.25"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4.25"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4.25"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4.25"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4.25"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4.25"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4.25"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4.25"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4.25"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4.25"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4.25"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4.25"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4.25"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4.25"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4.25"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4.25"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4.25"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4.25"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4.25"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4.25"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4.25"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4.25"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4.25"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4.25"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4.25"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4.25"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4.25"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4.25"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4.25"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4.25"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4.25"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4.25"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4.25"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4.25"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4.25"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4.25"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4.25"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4.25"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4.25"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4.25"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4.25"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4.25"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4.25"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4.25"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4.25"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4.25"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4.25"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4.25"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4.25"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4.25"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4.25"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4.25"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4.25"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4.25"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4.25"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4.25"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4.25"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4.25"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4.25"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4.25"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4.25"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4.25"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4.25"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4.25"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4.25"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4.25"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4.25"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4.25"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4.25"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4.25"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4.25"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4.25"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4.25"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4.25"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4.25"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4.25"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4.25"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4.25"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4.25"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4.25"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4.25"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4.25"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4.25"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4.25"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4.25"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4.25"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4.25"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4.25"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4.25"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4.25"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4.25"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4.25"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4.25"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4.25"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4.25"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4.25"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4.25"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4.25"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4.25"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4.25"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4.25"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4.25"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4.25"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4.25"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4.25"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4.25"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4.25"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4.25"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4.25"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4.25"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4.25"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4.25"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4.25"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4.25"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4.25"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4.25"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4.25"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4.25"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4.25"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4.25"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4.25"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4.25"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4.25"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4.25"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4.25"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4.25"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4.25"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4.25"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4.25"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4.25"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4.25"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4.25"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4.25"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4.25"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4.25"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4.25"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4.25"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4.25"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4.25"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4.25"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4.25"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4.25"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4.25"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4.25"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4.25"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4.25"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4.25"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4.25"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4.25"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4.25"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4.25"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4.25"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4.25"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4.25"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4.25"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4.25"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4.25"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4.25"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4.25"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4.25"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4.25"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4.25"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4.25"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4.25"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4.25"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4.25"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4.25"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4.25"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4.25"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4.25"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4.25"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4.25"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4.25"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4.25"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4.25"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4.25"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4.25"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4.25"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4.25"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4.25"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4.25"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4.25"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4.25"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4.25"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4.25"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4.25"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4.25"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4.25"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4.25"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4.25"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4.25"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4.25"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4.25"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4.25"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4.25"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4.25"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4.25"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4.25"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4.25"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4.25"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4.25"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4.25"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4.25"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4.25"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4.25"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4.25"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4.25"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4.25"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4.25"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4.25"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4.25"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4.25"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4.25"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4.25"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4.25"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4.25"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4.25"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4.25"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4.25"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4.25"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4.25"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4.25"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4.25"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4.25"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4.25"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4.25"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4.25"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4.25"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4.25"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4.25"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4.25"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4.25"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4.25"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4.25"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4.25"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4.25"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4.25"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4.25"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4.25"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4.25"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4.25"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4.25"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4.25"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4.25"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4.25"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4.25"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4.25"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4.25"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4.25"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4.25"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4.25"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4.25"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4.25"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4.25"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4.25"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4.25"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4.25"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4.25"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4.25"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4.25" customHeight="1">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4.25" customHeight="1">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4.25" customHeight="1">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4.25" customHeight="1">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4.25" customHeight="1">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4.25" customHeight="1">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4.25" customHeight="1">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4.25" customHeight="1">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4.25" customHeight="1">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4.25" customHeight="1">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4.25" customHeight="1">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4.25" customHeight="1">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4.25" customHeight="1">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4.25" customHeight="1">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4.25" customHeight="1">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4.25" customHeight="1">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4.25" customHeight="1">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4.25" customHeight="1">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4.25" customHeight="1">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4.25" customHeight="1">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4.25" customHeight="1">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4.25" customHeight="1">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4.25" customHeight="1">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4.25" customHeight="1">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4.25" customHeight="1">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4.25" customHeight="1">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4.25" customHeight="1">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4.25" customHeight="1">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4.25" customHeight="1">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4.25" customHeight="1">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4.25" customHeight="1">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4.25" customHeight="1">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4.25" customHeight="1">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4.25" customHeight="1">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4.25" customHeight="1">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4.25" customHeight="1">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4.25" customHeight="1">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4.25" customHeight="1">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4.25" customHeight="1">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4.25" customHeight="1">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4.25" customHeight="1">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4.25" customHeight="1">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4.25" customHeight="1">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4.25" customHeight="1">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4.25" customHeight="1">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4.25" customHeight="1">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4.25" customHeight="1">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4.25" customHeight="1">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4.25" customHeight="1">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4.25" customHeight="1">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4.25" customHeight="1">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4.25" customHeight="1">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4.25" customHeight="1">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4.25" customHeight="1">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4.25" customHeight="1">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4.25" customHeight="1">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4.25" customHeight="1">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4.25" customHeight="1">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4.25" customHeight="1">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4.25" customHeight="1">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4.25" customHeight="1">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4.25" customHeight="1">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4.25" customHeight="1">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4.25" customHeight="1">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4.25" customHeight="1">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4.25" customHeight="1">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4.25" customHeight="1">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4.25" customHeight="1">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4.25" customHeight="1">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4.25" customHeight="1">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4.25" customHeight="1">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4.25" customHeight="1">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4.25" customHeight="1">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4.25" customHeight="1">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4.25" customHeight="1">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4.25" customHeight="1">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4.25" customHeight="1">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4.25" customHeight="1">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4.25" customHeight="1">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4.25" customHeight="1">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4.25" customHeight="1">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4.25" customHeight="1">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4.25" customHeight="1">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4.25" customHeight="1">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4.25" customHeight="1">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4.25" customHeight="1">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4.25" customHeight="1">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4.25" customHeight="1">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4.25" customHeight="1">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4.25" customHeight="1">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4.25" customHeight="1">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4.25" customHeight="1">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4.25" customHeight="1">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4.25" customHeight="1">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4.25" customHeight="1">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4.25" customHeight="1">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4.25" customHeight="1">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4.25" customHeight="1">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4.25" customHeight="1">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4.25" customHeight="1">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4.25" customHeight="1">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4.25" customHeight="1">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4.25" customHeight="1">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4.25" customHeight="1">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4.25" customHeight="1">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4.25" customHeight="1">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4.25" customHeight="1">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4.25" customHeight="1">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4.25" customHeight="1">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4.25" customHeight="1">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4.25" customHeight="1">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4.25" customHeight="1">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4.25" customHeight="1">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4.25" customHeight="1">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4.25" customHeight="1">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4.25" customHeight="1">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4.25" customHeight="1">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row r="1001" spans="1:26" ht="14.25" customHeight="1">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row>
    <row r="1002" spans="1:26" ht="14.25" customHeight="1">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row>
    <row r="1003" spans="1:26" ht="14.25" customHeight="1">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row>
    <row r="1004" spans="1:26" ht="14.25" customHeight="1">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row>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 right="0.7" top="0.75" bottom="0.87" header="0" footer="0.41"/>
  <pageSetup paperSize="17" scale="82"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93615-FB17-461B-89CF-E10743EE3317}">
  <sheetPr codeName="Sheet23">
    <tabColor rgb="FF0F243E"/>
    <pageSetUpPr fitToPage="1"/>
  </sheetPr>
  <dimension ref="A5:Z1004"/>
  <sheetViews>
    <sheetView showGridLines="0" zoomScaleNormal="100" workbookViewId="0">
      <selection activeCell="D7" sqref="D7:I7"/>
    </sheetView>
  </sheetViews>
  <sheetFormatPr defaultColWidth="14.42578125" defaultRowHeight="15" customHeight="1"/>
  <cols>
    <col min="1" max="1" width="2.28515625" customWidth="1"/>
    <col min="2" max="2" width="6.5703125" customWidth="1"/>
    <col min="3" max="3" width="16.42578125" customWidth="1"/>
    <col min="4" max="4" width="9.140625" customWidth="1"/>
    <col min="5" max="5" width="15" customWidth="1"/>
    <col min="6" max="6" width="21" customWidth="1"/>
    <col min="7" max="7" width="9.140625" customWidth="1"/>
    <col min="8" max="8" width="10.28515625" customWidth="1"/>
    <col min="9" max="9" width="26.7109375" customWidth="1"/>
    <col min="10" max="10" width="25.5703125" customWidth="1"/>
    <col min="11" max="11" width="18.140625" customWidth="1"/>
    <col min="12" max="12" width="36" customWidth="1"/>
    <col min="13" max="13" width="40.5703125" customWidth="1"/>
    <col min="14" max="26" width="9.140625" customWidth="1"/>
  </cols>
  <sheetData>
    <row r="5" spans="1:26" ht="14.25" customHeight="1" thickBot="1">
      <c r="A5" s="126"/>
      <c r="B5" s="40"/>
      <c r="C5" s="40"/>
      <c r="D5" s="40"/>
      <c r="E5" s="40"/>
      <c r="F5" s="40"/>
      <c r="G5" s="40"/>
      <c r="H5" s="40"/>
      <c r="I5" s="40"/>
      <c r="J5" s="40"/>
      <c r="T5" s="126"/>
      <c r="U5" s="126"/>
      <c r="V5" s="126"/>
      <c r="W5" s="126"/>
      <c r="X5" s="126"/>
      <c r="Y5" s="126"/>
      <c r="Z5" s="126"/>
    </row>
    <row r="6" spans="1:26" ht="14.25" customHeight="1" thickBot="1">
      <c r="A6" s="126"/>
      <c r="B6" s="886" t="s">
        <v>250</v>
      </c>
      <c r="C6" s="628"/>
      <c r="D6" s="628"/>
      <c r="E6" s="628"/>
      <c r="F6" s="628"/>
      <c r="G6" s="628"/>
      <c r="H6" s="628"/>
      <c r="I6" s="629"/>
      <c r="J6" s="40"/>
      <c r="T6" s="126"/>
      <c r="U6" s="126"/>
      <c r="V6" s="126"/>
      <c r="W6" s="126"/>
      <c r="X6" s="126"/>
      <c r="Y6" s="126"/>
      <c r="Z6" s="126"/>
    </row>
    <row r="7" spans="1:26" ht="14.25" customHeight="1">
      <c r="A7" s="126"/>
      <c r="B7" s="887" t="s">
        <v>220</v>
      </c>
      <c r="C7" s="888"/>
      <c r="D7" s="889" t="s">
        <v>591</v>
      </c>
      <c r="E7" s="653"/>
      <c r="F7" s="653"/>
      <c r="G7" s="653"/>
      <c r="H7" s="653"/>
      <c r="I7" s="890"/>
      <c r="J7" s="396"/>
      <c r="T7" s="126"/>
      <c r="U7" s="126"/>
      <c r="V7" s="126"/>
      <c r="W7" s="126"/>
      <c r="X7" s="126"/>
      <c r="Y7" s="126"/>
      <c r="Z7" s="126"/>
    </row>
    <row r="8" spans="1:26" ht="35.25" customHeight="1">
      <c r="A8" s="126"/>
      <c r="B8" s="883" t="s">
        <v>251</v>
      </c>
      <c r="C8" s="884"/>
      <c r="D8" s="891" t="s">
        <v>874</v>
      </c>
      <c r="E8" s="644"/>
      <c r="F8" s="644"/>
      <c r="G8" s="644"/>
      <c r="H8" s="644"/>
      <c r="I8" s="744"/>
      <c r="J8" s="40"/>
      <c r="T8" s="126"/>
      <c r="U8" s="126"/>
      <c r="V8" s="126"/>
      <c r="W8" s="126"/>
      <c r="X8" s="126"/>
      <c r="Y8" s="126"/>
      <c r="Z8" s="126"/>
    </row>
    <row r="9" spans="1:26" ht="14.25" customHeight="1">
      <c r="A9" s="126"/>
      <c r="B9" s="883" t="s">
        <v>252</v>
      </c>
      <c r="C9" s="884"/>
      <c r="D9" s="885" t="s">
        <v>875</v>
      </c>
      <c r="E9" s="644"/>
      <c r="F9" s="644"/>
      <c r="G9" s="644"/>
      <c r="H9" s="644"/>
      <c r="I9" s="744"/>
      <c r="J9" s="40"/>
      <c r="T9" s="126"/>
      <c r="U9" s="126"/>
      <c r="V9" s="126"/>
      <c r="W9" s="126"/>
      <c r="X9" s="126"/>
      <c r="Y9" s="126"/>
      <c r="Z9" s="126"/>
    </row>
    <row r="10" spans="1:26" ht="38.25" customHeight="1">
      <c r="A10" s="126"/>
      <c r="B10" s="892" t="s">
        <v>253</v>
      </c>
      <c r="C10" s="893"/>
      <c r="D10" s="891" t="s">
        <v>876</v>
      </c>
      <c r="E10" s="644"/>
      <c r="F10" s="644"/>
      <c r="G10" s="644"/>
      <c r="H10" s="644"/>
      <c r="I10" s="744"/>
      <c r="J10" s="40"/>
      <c r="T10" s="126"/>
      <c r="U10" s="126"/>
      <c r="V10" s="126"/>
      <c r="W10" s="126"/>
      <c r="X10" s="126"/>
      <c r="Y10" s="126"/>
      <c r="Z10" s="126"/>
    </row>
    <row r="11" spans="1:26" ht="30" customHeight="1" thickBot="1">
      <c r="A11" s="126"/>
      <c r="B11" s="894" t="s">
        <v>254</v>
      </c>
      <c r="C11" s="895"/>
      <c r="D11" s="896" t="s">
        <v>880</v>
      </c>
      <c r="E11" s="678"/>
      <c r="F11" s="678"/>
      <c r="G11" s="678"/>
      <c r="H11" s="678"/>
      <c r="I11" s="760"/>
      <c r="J11" s="40"/>
      <c r="T11" s="126"/>
      <c r="U11" s="126"/>
      <c r="V11" s="126"/>
      <c r="W11" s="126"/>
      <c r="X11" s="126"/>
      <c r="Y11" s="126"/>
      <c r="Z11" s="126"/>
    </row>
    <row r="12" spans="1:26" ht="14.25" customHeight="1">
      <c r="A12" s="126"/>
      <c r="B12" s="40"/>
      <c r="C12" s="40"/>
      <c r="D12" s="40"/>
      <c r="E12" s="40"/>
      <c r="F12" s="40"/>
      <c r="G12" s="40"/>
      <c r="H12" s="40"/>
      <c r="I12" s="40"/>
      <c r="J12" s="40"/>
      <c r="K12" s="40"/>
      <c r="L12" s="40"/>
      <c r="T12" s="126"/>
      <c r="U12" s="126"/>
      <c r="V12" s="126"/>
      <c r="W12" s="126"/>
      <c r="X12" s="126"/>
      <c r="Y12" s="126"/>
      <c r="Z12" s="126"/>
    </row>
    <row r="13" spans="1:26" ht="14.25" customHeight="1" thickBot="1">
      <c r="A13" s="126"/>
      <c r="B13" s="882" t="s">
        <v>255</v>
      </c>
      <c r="C13" s="882"/>
      <c r="D13" s="882"/>
      <c r="E13" s="882"/>
      <c r="F13" s="882"/>
      <c r="G13" s="882"/>
      <c r="H13" s="882"/>
      <c r="I13" s="882"/>
      <c r="J13" s="882"/>
      <c r="K13" s="882"/>
      <c r="L13" s="882"/>
      <c r="M13" s="882"/>
      <c r="N13" s="126"/>
      <c r="O13" s="126"/>
      <c r="P13" s="126"/>
      <c r="Q13" s="126"/>
      <c r="R13" s="126"/>
      <c r="S13" s="126"/>
      <c r="T13" s="126"/>
      <c r="U13" s="126"/>
      <c r="V13" s="126"/>
      <c r="W13" s="126"/>
      <c r="X13" s="126"/>
      <c r="Y13" s="126"/>
      <c r="Z13" s="126"/>
    </row>
    <row r="14" spans="1:26" s="450" customFormat="1" ht="38.25">
      <c r="A14" s="449"/>
      <c r="B14" s="451" t="s">
        <v>256</v>
      </c>
      <c r="C14" s="452" t="s">
        <v>257</v>
      </c>
      <c r="D14" s="451" t="s">
        <v>258</v>
      </c>
      <c r="E14" s="453" t="s">
        <v>260</v>
      </c>
      <c r="F14" s="451" t="s">
        <v>10</v>
      </c>
      <c r="G14" s="453" t="s">
        <v>261</v>
      </c>
      <c r="H14" s="451" t="s">
        <v>262</v>
      </c>
      <c r="I14" s="451" t="s">
        <v>263</v>
      </c>
      <c r="J14" s="451" t="s">
        <v>207</v>
      </c>
      <c r="K14" s="454" t="s">
        <v>264</v>
      </c>
      <c r="O14" s="449"/>
      <c r="P14" s="449"/>
      <c r="Q14" s="449"/>
      <c r="R14" s="449"/>
      <c r="S14" s="449"/>
      <c r="T14" s="449"/>
      <c r="U14" s="449"/>
      <c r="V14" s="449"/>
      <c r="W14" s="449"/>
      <c r="X14" s="449"/>
      <c r="Y14" s="449"/>
      <c r="Z14" s="449"/>
    </row>
    <row r="15" spans="1:26">
      <c r="A15" s="126"/>
      <c r="B15" s="442"/>
      <c r="C15" s="360"/>
      <c r="D15" s="322"/>
      <c r="E15" s="322"/>
      <c r="F15" s="323"/>
      <c r="G15" s="323"/>
      <c r="H15" s="361"/>
      <c r="I15" s="323"/>
      <c r="J15" s="361"/>
      <c r="K15" s="504"/>
      <c r="L15" s="450"/>
      <c r="M15" s="450"/>
      <c r="N15" s="450"/>
      <c r="O15" s="126"/>
      <c r="P15" s="126"/>
      <c r="Q15" s="126"/>
      <c r="R15" s="126"/>
      <c r="S15" s="126"/>
      <c r="T15" s="126"/>
      <c r="U15" s="126"/>
      <c r="V15" s="126"/>
      <c r="W15" s="126"/>
      <c r="X15" s="126"/>
      <c r="Y15" s="126"/>
      <c r="Z15" s="126"/>
    </row>
    <row r="16" spans="1:26">
      <c r="A16" s="126"/>
      <c r="B16" s="443"/>
      <c r="C16" s="360"/>
      <c r="D16" s="322"/>
      <c r="E16" s="322"/>
      <c r="F16" s="323"/>
      <c r="G16" s="323"/>
      <c r="H16" s="362"/>
      <c r="I16" s="335"/>
      <c r="J16" s="362"/>
      <c r="K16" s="504"/>
      <c r="L16" s="450"/>
      <c r="M16" s="450"/>
      <c r="N16" s="450"/>
      <c r="O16" s="126"/>
      <c r="P16" s="126"/>
      <c r="Q16" s="126"/>
      <c r="R16" s="126"/>
      <c r="S16" s="126"/>
      <c r="T16" s="126"/>
      <c r="U16" s="126"/>
      <c r="V16" s="126"/>
      <c r="W16" s="126"/>
      <c r="X16" s="126"/>
      <c r="Y16" s="126"/>
      <c r="Z16" s="126"/>
    </row>
    <row r="17" spans="1:26">
      <c r="A17" s="126"/>
      <c r="B17" s="443"/>
      <c r="C17" s="360"/>
      <c r="D17" s="334"/>
      <c r="E17" s="322"/>
      <c r="F17" s="323"/>
      <c r="G17" s="323"/>
      <c r="H17" s="362"/>
      <c r="I17" s="335"/>
      <c r="J17" s="362"/>
      <c r="K17" s="504"/>
      <c r="L17" s="450"/>
      <c r="M17" s="450"/>
      <c r="N17" s="450"/>
      <c r="O17" s="126"/>
      <c r="P17" s="126"/>
      <c r="Q17" s="126"/>
      <c r="R17" s="126"/>
      <c r="S17" s="126"/>
      <c r="T17" s="126"/>
      <c r="U17" s="126"/>
      <c r="V17" s="126"/>
      <c r="W17" s="126"/>
      <c r="X17" s="126"/>
      <c r="Y17" s="126"/>
      <c r="Z17" s="126"/>
    </row>
    <row r="18" spans="1:26">
      <c r="A18" s="126"/>
      <c r="B18" s="443"/>
      <c r="C18" s="360"/>
      <c r="D18" s="334"/>
      <c r="E18" s="322"/>
      <c r="F18" s="335"/>
      <c r="G18" s="323"/>
      <c r="H18" s="362"/>
      <c r="I18" s="335"/>
      <c r="J18" s="362"/>
      <c r="K18" s="505"/>
      <c r="L18" s="450"/>
      <c r="M18" s="450"/>
      <c r="N18" s="450"/>
      <c r="O18" s="126"/>
      <c r="P18" s="126"/>
      <c r="Q18" s="126"/>
      <c r="R18" s="126"/>
      <c r="S18" s="126"/>
      <c r="T18" s="126"/>
      <c r="U18" s="126"/>
      <c r="V18" s="126"/>
      <c r="W18" s="126"/>
      <c r="X18" s="126"/>
      <c r="Y18" s="126"/>
      <c r="Z18" s="126"/>
    </row>
    <row r="19" spans="1:26">
      <c r="A19" s="126"/>
      <c r="B19" s="443"/>
      <c r="C19" s="360"/>
      <c r="D19" s="334"/>
      <c r="E19" s="322"/>
      <c r="F19" s="335"/>
      <c r="G19" s="323"/>
      <c r="H19" s="362"/>
      <c r="I19" s="335"/>
      <c r="J19" s="362"/>
      <c r="K19" s="505"/>
      <c r="L19" s="450"/>
      <c r="M19" s="450"/>
      <c r="N19" s="450"/>
      <c r="O19" s="126"/>
      <c r="P19" s="126"/>
      <c r="Q19" s="126"/>
      <c r="R19" s="126"/>
      <c r="S19" s="126"/>
      <c r="T19" s="126"/>
      <c r="U19" s="126"/>
      <c r="V19" s="126"/>
      <c r="W19" s="126"/>
      <c r="X19" s="126"/>
      <c r="Y19" s="126"/>
      <c r="Z19" s="126"/>
    </row>
    <row r="20" spans="1:26">
      <c r="A20" s="126"/>
      <c r="B20" s="443"/>
      <c r="C20" s="360"/>
      <c r="D20" s="334"/>
      <c r="E20" s="322"/>
      <c r="F20" s="335"/>
      <c r="G20" s="323"/>
      <c r="H20" s="362"/>
      <c r="I20" s="335"/>
      <c r="J20" s="362"/>
      <c r="K20" s="505"/>
      <c r="L20" s="450"/>
      <c r="M20" s="450"/>
      <c r="N20" s="450"/>
      <c r="O20" s="126"/>
      <c r="P20" s="126"/>
      <c r="Q20" s="126"/>
      <c r="R20" s="126"/>
      <c r="S20" s="126"/>
      <c r="T20" s="126"/>
      <c r="U20" s="126"/>
      <c r="V20" s="126"/>
      <c r="W20" s="126"/>
      <c r="X20" s="126"/>
      <c r="Y20" s="126"/>
      <c r="Z20" s="126"/>
    </row>
    <row r="21" spans="1:26" ht="14.25" customHeight="1" thickBot="1">
      <c r="A21" s="126"/>
      <c r="B21" s="444"/>
      <c r="C21" s="445"/>
      <c r="D21" s="446"/>
      <c r="E21" s="446"/>
      <c r="F21" s="447"/>
      <c r="G21" s="446"/>
      <c r="H21" s="447"/>
      <c r="I21" s="447"/>
      <c r="J21" s="448"/>
      <c r="K21" s="506"/>
      <c r="L21" s="450"/>
      <c r="M21" s="450"/>
      <c r="N21" s="450"/>
      <c r="O21" s="126"/>
      <c r="P21" s="126"/>
      <c r="Q21" s="126"/>
      <c r="R21" s="126"/>
      <c r="S21" s="126"/>
      <c r="T21" s="126"/>
      <c r="U21" s="126"/>
      <c r="V21" s="126"/>
      <c r="W21" s="126"/>
      <c r="X21" s="126"/>
      <c r="Y21" s="126"/>
      <c r="Z21" s="126"/>
    </row>
    <row r="22" spans="1:26" ht="14.25" customHeight="1">
      <c r="A22" s="126"/>
      <c r="B22" s="126"/>
      <c r="C22" s="126"/>
      <c r="D22" s="126"/>
      <c r="E22" s="126"/>
      <c r="F22" s="126"/>
      <c r="G22" s="126"/>
      <c r="H22" s="126"/>
      <c r="I22" s="126"/>
      <c r="J22" s="126"/>
      <c r="K22" s="126"/>
      <c r="L22" s="450"/>
      <c r="M22" s="126"/>
      <c r="N22" s="126"/>
      <c r="O22" s="126"/>
      <c r="P22" s="126"/>
      <c r="Q22" s="126"/>
      <c r="R22" s="126"/>
      <c r="S22" s="126"/>
      <c r="T22" s="126"/>
      <c r="U22" s="126"/>
      <c r="V22" s="126"/>
      <c r="W22" s="126"/>
      <c r="X22" s="126"/>
      <c r="Y22" s="126"/>
      <c r="Z22" s="126"/>
    </row>
    <row r="23" spans="1:26" ht="14.25" customHeight="1">
      <c r="A23" s="126"/>
      <c r="B23" s="126"/>
      <c r="C23" s="126"/>
      <c r="D23" s="126"/>
      <c r="E23" s="126"/>
      <c r="F23" s="126"/>
      <c r="G23" s="126"/>
      <c r="H23" s="126"/>
      <c r="I23" s="126"/>
      <c r="J23" s="126"/>
      <c r="K23" s="126"/>
      <c r="L23" s="450"/>
      <c r="M23" s="126"/>
      <c r="N23" s="126"/>
      <c r="O23" s="126"/>
      <c r="P23" s="126"/>
      <c r="Q23" s="126"/>
      <c r="R23" s="126"/>
      <c r="S23" s="126"/>
      <c r="T23" s="126"/>
      <c r="U23" s="126"/>
      <c r="V23" s="126"/>
      <c r="W23" s="126"/>
      <c r="X23" s="126"/>
      <c r="Y23" s="126"/>
      <c r="Z23" s="126"/>
    </row>
    <row r="24" spans="1:26" ht="14.25" customHeight="1">
      <c r="A24" s="126"/>
      <c r="B24" s="126"/>
      <c r="C24" s="126"/>
      <c r="D24" s="126"/>
      <c r="E24" s="126"/>
      <c r="F24" s="126"/>
      <c r="G24" s="126"/>
      <c r="H24" s="126"/>
      <c r="I24" s="126"/>
      <c r="J24" s="126"/>
      <c r="K24" s="126"/>
      <c r="L24" s="450"/>
      <c r="M24" s="126"/>
      <c r="N24" s="126"/>
      <c r="O24" s="126"/>
      <c r="P24" s="126"/>
      <c r="Q24" s="126"/>
      <c r="R24" s="126"/>
      <c r="S24" s="126"/>
      <c r="T24" s="126"/>
      <c r="U24" s="126"/>
      <c r="V24" s="126"/>
      <c r="W24" s="126"/>
      <c r="X24" s="126"/>
      <c r="Y24" s="126"/>
      <c r="Z24" s="126"/>
    </row>
    <row r="25" spans="1:26" ht="14.25" customHeight="1">
      <c r="A25" s="126"/>
      <c r="B25" s="126"/>
      <c r="C25" s="126"/>
      <c r="D25" s="126"/>
      <c r="E25" s="126"/>
      <c r="F25" s="126"/>
      <c r="G25" s="126"/>
      <c r="H25" s="126"/>
      <c r="I25" s="126"/>
      <c r="J25" s="126"/>
      <c r="K25" s="126"/>
      <c r="L25" s="450"/>
      <c r="M25" s="126"/>
      <c r="N25" s="126"/>
      <c r="O25" s="126"/>
      <c r="P25" s="126"/>
      <c r="Q25" s="126"/>
      <c r="R25" s="126"/>
      <c r="S25" s="126"/>
      <c r="T25" s="126"/>
      <c r="U25" s="126"/>
      <c r="V25" s="126"/>
      <c r="W25" s="126"/>
      <c r="X25" s="126"/>
      <c r="Y25" s="126"/>
      <c r="Z25" s="126"/>
    </row>
    <row r="26" spans="1:26" ht="14.25" customHeight="1">
      <c r="A26" s="126"/>
      <c r="B26" s="126"/>
      <c r="C26" s="126"/>
      <c r="D26" s="126"/>
      <c r="E26" s="126"/>
      <c r="F26" s="126"/>
      <c r="G26" s="126"/>
      <c r="H26" s="126"/>
      <c r="I26" s="126"/>
      <c r="J26" s="126"/>
      <c r="K26" s="126"/>
      <c r="L26" s="450"/>
      <c r="M26" s="126"/>
      <c r="N26" s="126"/>
      <c r="O26" s="126"/>
      <c r="P26" s="126"/>
      <c r="Q26" s="126"/>
      <c r="R26" s="126"/>
      <c r="S26" s="126"/>
      <c r="T26" s="126"/>
      <c r="U26" s="126"/>
      <c r="V26" s="126"/>
      <c r="W26" s="126"/>
      <c r="X26" s="126"/>
      <c r="Y26" s="126"/>
      <c r="Z26" s="126"/>
    </row>
    <row r="27" spans="1:26" ht="14.25" customHeight="1">
      <c r="A27" s="126"/>
      <c r="B27" s="126"/>
      <c r="C27" s="126"/>
      <c r="D27" s="126"/>
      <c r="E27" s="126"/>
      <c r="F27" s="126"/>
      <c r="G27" s="126"/>
      <c r="H27" s="126"/>
      <c r="I27" s="126"/>
      <c r="J27" s="126"/>
      <c r="K27" s="126"/>
      <c r="L27" s="450"/>
      <c r="M27" s="126"/>
      <c r="N27" s="126"/>
      <c r="O27" s="126"/>
      <c r="P27" s="126"/>
      <c r="Q27" s="126"/>
      <c r="R27" s="126"/>
      <c r="S27" s="126"/>
      <c r="T27" s="126"/>
      <c r="U27" s="126"/>
      <c r="V27" s="126"/>
      <c r="W27" s="126"/>
      <c r="X27" s="126"/>
      <c r="Y27" s="126"/>
      <c r="Z27" s="126"/>
    </row>
    <row r="28" spans="1:26" ht="14.25" customHeight="1">
      <c r="A28" s="126"/>
      <c r="B28" s="126"/>
      <c r="C28" s="126"/>
      <c r="D28" s="126"/>
      <c r="E28" s="126"/>
      <c r="F28" s="126"/>
      <c r="G28" s="126"/>
      <c r="H28" s="126"/>
      <c r="I28" s="126"/>
      <c r="J28" s="126"/>
      <c r="K28" s="126"/>
      <c r="L28" s="450"/>
      <c r="M28" s="126"/>
      <c r="N28" s="126"/>
      <c r="O28" s="126"/>
      <c r="P28" s="126"/>
      <c r="Q28" s="126"/>
      <c r="R28" s="126"/>
      <c r="S28" s="126"/>
      <c r="T28" s="126"/>
      <c r="U28" s="126"/>
      <c r="V28" s="126"/>
      <c r="W28" s="126"/>
      <c r="X28" s="126"/>
      <c r="Y28" s="126"/>
      <c r="Z28" s="126"/>
    </row>
    <row r="29" spans="1:26" ht="14.25" customHeight="1">
      <c r="A29" s="126"/>
      <c r="B29" s="126"/>
      <c r="C29" s="126"/>
      <c r="D29" s="126"/>
      <c r="E29" s="126"/>
      <c r="F29" s="126"/>
      <c r="G29" s="126"/>
      <c r="H29" s="126"/>
      <c r="I29" s="126"/>
      <c r="J29" s="126"/>
      <c r="K29" s="126"/>
      <c r="L29" s="450"/>
      <c r="M29" s="126"/>
      <c r="N29" s="126"/>
      <c r="O29" s="126"/>
      <c r="P29" s="126"/>
      <c r="Q29" s="126"/>
      <c r="R29" s="126"/>
      <c r="S29" s="126"/>
      <c r="T29" s="126"/>
      <c r="U29" s="126"/>
      <c r="V29" s="126"/>
      <c r="W29" s="126"/>
      <c r="X29" s="126"/>
      <c r="Y29" s="126"/>
      <c r="Z29" s="126"/>
    </row>
    <row r="30" spans="1:26" ht="14.25" customHeight="1">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ht="14.25" customHeight="1">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ht="14.25" customHeight="1">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14.25" customHeight="1">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ht="14.25" customHeight="1">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ht="14.25" customHeight="1">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4.25" customHeight="1">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4.25"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4.25"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4.25"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4.25"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4.25"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4.25"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4.25"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4.25"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4.25"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4.25"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4.25"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4.25"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4.25"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4.25"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4.25"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4.25"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4.25"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4.25"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4.25"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4.25"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4.25"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4.25"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4.25"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4.25"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4.25"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4.25"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4.25"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4.25"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4.25"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4.25"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4.25"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4.25"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4.25"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4.25"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4.25"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4.25"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4.25"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4.25"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4.25"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4.25"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4.25"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4.25"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4.25"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4.25"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4.25"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4.25"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4.25"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4.25"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4.25"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4.25"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4.25"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4.25"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4.25"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4.25"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4.25"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4.25"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4.25"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4.25"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4.25"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4.25"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4.25"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4.25"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4.25"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4.25"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4.25"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4.25"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4.25"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4.25"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4.25"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4.25"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4.25"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4.25"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4.25"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4.25"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4.25"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4.25"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4.25"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4.25"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4.25"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4.25"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4.25"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4.25"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4.25"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4.25"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4.25"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4.25"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4.25"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4.25"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4.25"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4.25"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4.25"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4.25"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4.25"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4.25"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4.25"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4.25"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4.25"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4.25"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4.25"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4.25"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4.25"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4.25"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4.25"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4.25"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4.25"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4.25"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4.25"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4.25"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4.25"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4.25"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4.25"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4.25"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4.25"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4.25"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4.25"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4.25"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4.25"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4.25"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4.25"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4.25"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4.25"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4.25"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4.25"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4.25"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4.25"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4.25"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4.25"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4.25"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4.25"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4.25"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4.25"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4.25"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4.25"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4.25"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4.25"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4.25"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4.25"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4.25"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4.25"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4.25"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4.25"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4.25"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4.25"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4.25"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4.25"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4.25"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4.25"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4.25"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4.25"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4.25"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4.25"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4.25"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4.25"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4.25"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4.25"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4.25"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4.25"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4.25"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4.25"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4.25"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4.25"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4.25"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4.25"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4.25"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4.25"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4.25"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4.25"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4.25"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4.25"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4.25"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4.25"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4.25"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4.25"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4.25"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4.25"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4.25"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4.25"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4.25"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4.25"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4.25"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4.25"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4.25"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4.25"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4.25"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4.25"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4.25"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4.25"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4.25"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4.25"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4.25"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4.25"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4.25"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4.25"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4.25"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4.25"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4.25"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4.25"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4.25"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4.25"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4.25"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4.25"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4.25"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4.25"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4.25"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4.25"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4.25"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4.25"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4.25"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4.25"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4.25"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4.25"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4.25"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4.25"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4.25"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4.25"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4.25"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4.25"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4.25"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4.25"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4.25"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4.25"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4.25"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4.25"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4.25"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4.25"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4.25"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4.25"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4.25"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4.25"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4.25"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4.25"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4.25"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4.25"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4.25"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4.25"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4.25"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4.25"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4.25"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4.25"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4.25"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4.25"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4.25"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4.25"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4.25"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4.25"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4.25"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4.25"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4.25"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4.25"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4.25"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4.25"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4.25"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4.25"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4.25"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4.25"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4.25"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4.25"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4.25"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4.25"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4.25"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4.25"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4.25"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4.25"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4.25"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4.25"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4.25"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4.25"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4.25"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4.25"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4.25"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4.25"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4.25"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4.25"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4.25"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4.25"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4.25"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4.25"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4.25"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4.25"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4.25"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4.25"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4.25"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4.25"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4.25"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4.25"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4.25"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4.25"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4.25"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4.25"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4.25"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4.25"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4.25"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4.25"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4.25"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4.25"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4.25"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4.25"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4.25"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4.25"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4.25"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4.25"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4.25"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4.25"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4.25"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4.25"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4.25"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4.25"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4.25"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4.25"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4.25"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4.25"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4.25"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4.25"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4.25"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4.25"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4.25"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4.25"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4.25"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4.25"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4.25"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4.25"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4.25"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4.25"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4.25"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4.25"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4.25"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4.25"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4.25"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4.25"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4.25"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4.25"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4.25"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4.25"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4.25"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4.25"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4.25"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4.25"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4.25"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4.25"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4.25"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4.25"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4.25"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4.25"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4.25"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4.25"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4.25"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4.25"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4.25"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4.25"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4.25"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4.25"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4.25"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4.25"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4.25"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4.25"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4.25"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4.25"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4.25"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4.25"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4.25"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4.25"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4.25"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4.25"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4.25"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4.25"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4.25"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4.25"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4.25"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4.25"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4.25"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4.25"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4.25"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4.25"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4.25"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4.25"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4.25"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4.25"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4.25"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4.25"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4.25"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4.25"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4.25"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4.25"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4.25"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4.25"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4.25"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4.25"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4.25"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4.25"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4.25"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4.25"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4.25"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4.25"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4.25"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4.25"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4.25"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4.25"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4.25"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4.25"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4.25"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4.25"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4.25"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4.25"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4.25"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4.25"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4.25"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4.25"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4.25"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4.25"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4.25"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4.25"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4.25"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4.25"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4.25"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4.25"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4.25"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4.25"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4.25"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4.25"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4.25"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4.25"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4.25"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4.25"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4.25"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4.25"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4.25"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4.25"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4.25"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4.25"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4.25"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4.25"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4.25"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4.25"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4.25"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4.25"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4.25"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4.25"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4.25"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4.25"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4.25"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4.25"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4.25"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4.25"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4.25"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4.25"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4.25"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4.25"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4.25"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4.25"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4.25"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4.25"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4.25"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4.25"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4.25"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4.25"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4.25"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4.25"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4.25"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4.25"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4.25"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4.25"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4.25"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4.25"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4.25"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4.25"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4.25"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4.25"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4.25"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4.25"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4.25"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4.25"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4.25"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4.25"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4.25"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4.25"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4.25"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4.25"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4.25"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4.25"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4.25"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4.25"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4.25"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4.25"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4.25"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4.25"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4.25"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4.25"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4.25"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4.25"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4.25"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4.25"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4.25"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4.25"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4.25"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4.25"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4.25"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4.25"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4.25"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4.25"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4.25"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4.25"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4.25"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4.25"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4.25"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4.25"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4.25"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4.25"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4.25"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4.25"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4.25"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4.25"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4.25"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4.25"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4.25"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4.25"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4.25"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4.25"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4.25"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4.25"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4.25"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4.25"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4.25"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4.25"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4.25"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4.25"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4.25"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4.25"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4.25"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4.25"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4.25"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4.25"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4.25"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4.25"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4.25"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4.25"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4.25"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4.25"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4.25"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4.25"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4.25"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4.25"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4.25"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4.25"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4.25"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4.25"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4.25"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4.25"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4.25"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4.25"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4.25"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4.25"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4.25"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4.25"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4.25"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4.25"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4.25"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4.25"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4.25"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4.25"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4.25"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4.25"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4.25"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4.25"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4.25"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4.25"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4.25"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4.25"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4.25"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4.25"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4.25"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4.25"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4.25"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4.25"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4.25"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4.25"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4.25"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4.25"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4.25"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4.25"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4.25"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4.25"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4.25"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4.25"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4.25"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4.25"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4.25"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4.25"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4.25"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4.25"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4.25"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4.25"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4.25"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4.25"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4.25"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4.25"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4.25"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4.25"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4.25"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4.25"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4.25"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4.25"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4.25"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4.25"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4.25"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4.25"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4.25"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4.25"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4.25"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4.25"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4.25"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4.25"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4.25"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4.25"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4.25"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4.25"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4.25"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4.25"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4.25"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4.25"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4.25"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4.25"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4.25"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4.25"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4.25"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4.25"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4.25"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4.25"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4.25"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4.25"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4.25"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4.25"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4.25"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4.25"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4.25"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4.25"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4.25"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4.25"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4.25"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4.25"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4.25"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4.25"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4.25"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4.25"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4.25"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4.25"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4.25"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4.25"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4.25"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4.25"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4.25"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4.25"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4.25"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4.25"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4.25"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4.25"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4.25"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4.25"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4.25"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4.25"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4.25"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4.25"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4.25"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4.25"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4.25"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4.25"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4.25"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4.25"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4.25"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4.25"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4.25"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4.25"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4.25"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4.25"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4.25"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4.25"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4.25"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4.25"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4.25"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4.25"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4.25"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4.25"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4.25"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4.25"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4.25"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4.25"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4.25"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4.25"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4.25"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4.25"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4.25"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4.25"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4.25"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4.25"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4.25"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4.25"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4.25"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4.25"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4.25"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4.25"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4.25"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4.25"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4.25"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4.25"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4.25"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4.25"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4.25"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4.25"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4.25"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4.25"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4.25"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4.25"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4.25"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4.25"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4.25"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4.25"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4.25"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4.25"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4.25"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4.25"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4.25"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4.25"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4.25"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4.25"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4.25"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4.25"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4.25"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4.25"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4.25"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4.25"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4.25"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4.25"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4.25"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4.25"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4.25"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4.25"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4.25"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4.25"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4.25"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4.25"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4.25"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4.25"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4.25"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4.25"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4.25"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4.25"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4.25"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4.25"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4.25"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4.25"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4.25"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4.25"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4.25"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4.25"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4.25"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4.25"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4.25"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4.25"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4.25"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4.25"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4.25"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4.25"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4.25"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4.25"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4.25"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4.25"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4.25"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4.25"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4.25"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4.25"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4.25"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4.25"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4.25"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4.25"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4.25"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4.25"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4.25"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4.25"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4.25"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4.25"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4.25"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4.25"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4.25"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4.25"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4.25"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4.25"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4.25"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4.25"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4.25"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4.25"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4.25"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4.25"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4.25"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4.25"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4.25"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4.25"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4.25"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4.25"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4.25"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4.25"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4.25"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4.25"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4.25"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4.25"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4.25"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4.25"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4.25"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4.25"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4.25"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4.25"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4.25"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4.25"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4.25"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4.25"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4.25"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4.25"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4.25"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4.25"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4.25"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4.25"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4.25"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4.25"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4.25"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4.25"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4.25"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4.25"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4.25"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4.25"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4.25"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4.25"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4.25"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4.25"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4.25"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4.25"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4.25"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4.25"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4.25"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4.25"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4.25"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4.25"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4.25"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4.25"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4.25"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4.25"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4.25"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4.25"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4.25"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4.25"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4.25" customHeight="1">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4.25" customHeight="1">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4.25" customHeight="1">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4.25" customHeight="1">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4.25" customHeight="1">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4.25" customHeight="1">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4.25" customHeight="1">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4.25" customHeight="1">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4.25" customHeight="1">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4.25" customHeight="1">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4.25" customHeight="1">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4.25" customHeight="1">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4.25" customHeight="1">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4.25" customHeight="1">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4.25" customHeight="1">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4.25" customHeight="1">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4.25" customHeight="1">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4.25" customHeight="1">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4.25" customHeight="1">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4.25" customHeight="1">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4.25" customHeight="1">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4.25" customHeight="1">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4.25" customHeight="1">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4.25" customHeight="1">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4.25" customHeight="1">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4.25" customHeight="1">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4.25" customHeight="1">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4.25" customHeight="1">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4.25" customHeight="1">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4.25" customHeight="1">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4.25" customHeight="1">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4.25" customHeight="1">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4.25" customHeight="1">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4.25" customHeight="1">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4.25" customHeight="1">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4.25" customHeight="1">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4.25" customHeight="1">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4.25" customHeight="1">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4.25" customHeight="1">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4.25" customHeight="1">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4.25" customHeight="1">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4.25" customHeight="1">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4.25" customHeight="1">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4.25" customHeight="1">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4.25" customHeight="1">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4.25" customHeight="1">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4.25" customHeight="1">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4.25" customHeight="1">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4.25" customHeight="1">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4.25" customHeight="1">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4.25" customHeight="1">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4.25" customHeight="1">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4.25" customHeight="1">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4.25" customHeight="1">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4.25" customHeight="1">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4.25" customHeight="1">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4.25" customHeight="1">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4.25" customHeight="1">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4.25" customHeight="1">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4.25" customHeight="1">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4.25" customHeight="1">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4.25" customHeight="1">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4.25" customHeight="1">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4.25" customHeight="1">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4.25" customHeight="1">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4.25" customHeight="1">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4.25" customHeight="1">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4.25" customHeight="1">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4.25" customHeight="1">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4.25" customHeight="1">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4.25" customHeight="1">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4.25" customHeight="1">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4.25" customHeight="1">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4.25" customHeight="1">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4.25" customHeight="1">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4.25" customHeight="1">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4.25" customHeight="1">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4.25" customHeight="1">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4.25" customHeight="1">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4.25" customHeight="1">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4.25" customHeight="1">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4.25" customHeight="1">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4.25" customHeight="1">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4.25" customHeight="1">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4.25" customHeight="1">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4.25" customHeight="1">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4.25" customHeight="1">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4.25" customHeight="1">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4.25" customHeight="1">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4.25" customHeight="1">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4.25" customHeight="1">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4.25" customHeight="1">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4.25" customHeight="1">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4.25" customHeight="1">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4.25" customHeight="1">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4.25" customHeight="1">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4.25" customHeight="1">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4.25" customHeight="1">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4.25" customHeight="1">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4.25" customHeight="1">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4.25" customHeight="1">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4.25" customHeight="1">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4.25" customHeight="1">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4.25" customHeight="1">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4.25" customHeight="1">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4.25" customHeight="1">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4.25" customHeight="1">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4.25" customHeight="1">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4.25" customHeight="1">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4.25" customHeight="1">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4.25" customHeight="1">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4.25" customHeight="1">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4.25" customHeight="1">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4.25" customHeight="1">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4.25" customHeight="1">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4.25" customHeight="1">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4.25" customHeight="1">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row r="1001" spans="1:26" ht="14.25" customHeight="1">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row>
    <row r="1002" spans="1:26" ht="14.25" customHeight="1">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row>
    <row r="1003" spans="1:26" ht="14.25" customHeight="1">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row>
    <row r="1004" spans="1:26" ht="14.25" customHeight="1">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row>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0866141732283472" right="0.70866141732283472" top="0.74803149606299213" bottom="0.74803149606299213" header="0" footer="0"/>
  <pageSetup paperSize="17" scale="81"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85EFC-0E8F-4A10-824B-415C0B9E2BB2}">
  <sheetPr codeName="Sheet31">
    <tabColor rgb="FF0F243E"/>
    <pageSetUpPr fitToPage="1"/>
  </sheetPr>
  <dimension ref="A5:Z1004"/>
  <sheetViews>
    <sheetView showGridLines="0" zoomScaleNormal="100" workbookViewId="0">
      <selection activeCell="G16" sqref="G16"/>
    </sheetView>
  </sheetViews>
  <sheetFormatPr defaultColWidth="14.42578125" defaultRowHeight="15" customHeight="1"/>
  <cols>
    <col min="1" max="1" width="2.28515625" customWidth="1"/>
    <col min="2" max="2" width="6.5703125" customWidth="1"/>
    <col min="3" max="3" width="16.42578125" customWidth="1"/>
    <col min="4" max="4" width="9.140625" customWidth="1"/>
    <col min="5" max="5" width="15" customWidth="1"/>
    <col min="6" max="6" width="21" customWidth="1"/>
    <col min="7" max="7" width="9.140625" customWidth="1"/>
    <col min="8" max="8" width="10.28515625" customWidth="1"/>
    <col min="9" max="9" width="26.7109375" customWidth="1"/>
    <col min="10" max="10" width="25.5703125" customWidth="1"/>
    <col min="11" max="11" width="18.140625" customWidth="1"/>
    <col min="12" max="12" width="36" customWidth="1"/>
    <col min="13" max="13" width="40.5703125" customWidth="1"/>
    <col min="14" max="26" width="9.140625" customWidth="1"/>
  </cols>
  <sheetData>
    <row r="5" spans="1:26" ht="14.25" customHeight="1" thickBot="1">
      <c r="A5" s="126"/>
      <c r="B5" s="40"/>
      <c r="C5" s="40"/>
      <c r="D5" s="40"/>
      <c r="E5" s="40"/>
      <c r="F5" s="40"/>
      <c r="G5" s="40"/>
      <c r="H5" s="40"/>
      <c r="I5" s="40"/>
      <c r="J5" s="40"/>
      <c r="T5" s="126"/>
      <c r="U5" s="126"/>
      <c r="V5" s="126"/>
      <c r="W5" s="126"/>
      <c r="X5" s="126"/>
      <c r="Y5" s="126"/>
      <c r="Z5" s="126"/>
    </row>
    <row r="6" spans="1:26" ht="14.25" customHeight="1" thickBot="1">
      <c r="A6" s="126"/>
      <c r="B6" s="886" t="s">
        <v>250</v>
      </c>
      <c r="C6" s="628"/>
      <c r="D6" s="628"/>
      <c r="E6" s="628"/>
      <c r="F6" s="628"/>
      <c r="G6" s="628"/>
      <c r="H6" s="628"/>
      <c r="I6" s="629"/>
      <c r="J6" s="40"/>
      <c r="T6" s="126"/>
      <c r="U6" s="126"/>
      <c r="V6" s="126"/>
      <c r="W6" s="126"/>
      <c r="X6" s="126"/>
      <c r="Y6" s="126"/>
      <c r="Z6" s="126"/>
    </row>
    <row r="7" spans="1:26" ht="14.25" customHeight="1">
      <c r="A7" s="126"/>
      <c r="B7" s="887" t="s">
        <v>220</v>
      </c>
      <c r="C7" s="888"/>
      <c r="D7" s="889" t="s">
        <v>591</v>
      </c>
      <c r="E7" s="653"/>
      <c r="F7" s="653"/>
      <c r="G7" s="653"/>
      <c r="H7" s="653"/>
      <c r="I7" s="890"/>
      <c r="J7" s="396"/>
      <c r="T7" s="126"/>
      <c r="U7" s="126"/>
      <c r="V7" s="126"/>
      <c r="W7" s="126"/>
      <c r="X7" s="126"/>
      <c r="Y7" s="126"/>
      <c r="Z7" s="126"/>
    </row>
    <row r="8" spans="1:26" ht="35.25" customHeight="1">
      <c r="A8" s="126"/>
      <c r="B8" s="883" t="s">
        <v>251</v>
      </c>
      <c r="C8" s="884"/>
      <c r="D8" s="891" t="s">
        <v>874</v>
      </c>
      <c r="E8" s="644"/>
      <c r="F8" s="644"/>
      <c r="G8" s="644"/>
      <c r="H8" s="644"/>
      <c r="I8" s="744"/>
      <c r="J8" s="40"/>
      <c r="T8" s="126"/>
      <c r="U8" s="126"/>
      <c r="V8" s="126"/>
      <c r="W8" s="126"/>
      <c r="X8" s="126"/>
      <c r="Y8" s="126"/>
      <c r="Z8" s="126"/>
    </row>
    <row r="9" spans="1:26" ht="14.25" customHeight="1">
      <c r="A9" s="126"/>
      <c r="B9" s="883" t="s">
        <v>252</v>
      </c>
      <c r="C9" s="884"/>
      <c r="D9" s="885" t="s">
        <v>875</v>
      </c>
      <c r="E9" s="644"/>
      <c r="F9" s="644"/>
      <c r="G9" s="644"/>
      <c r="H9" s="644"/>
      <c r="I9" s="744"/>
      <c r="J9" s="40"/>
      <c r="T9" s="126"/>
      <c r="U9" s="126"/>
      <c r="V9" s="126"/>
      <c r="W9" s="126"/>
      <c r="X9" s="126"/>
      <c r="Y9" s="126"/>
      <c r="Z9" s="126"/>
    </row>
    <row r="10" spans="1:26" ht="38.25" customHeight="1">
      <c r="A10" s="126"/>
      <c r="B10" s="892" t="s">
        <v>253</v>
      </c>
      <c r="C10" s="893"/>
      <c r="D10" s="891" t="s">
        <v>876</v>
      </c>
      <c r="E10" s="644"/>
      <c r="F10" s="644"/>
      <c r="G10" s="644"/>
      <c r="H10" s="644"/>
      <c r="I10" s="744"/>
      <c r="J10" s="40"/>
      <c r="T10" s="126"/>
      <c r="U10" s="126"/>
      <c r="V10" s="126"/>
      <c r="W10" s="126"/>
      <c r="X10" s="126"/>
      <c r="Y10" s="126"/>
      <c r="Z10" s="126"/>
    </row>
    <row r="11" spans="1:26" ht="30" customHeight="1" thickBot="1">
      <c r="A11" s="126"/>
      <c r="B11" s="894" t="s">
        <v>254</v>
      </c>
      <c r="C11" s="895"/>
      <c r="D11" s="896" t="s">
        <v>881</v>
      </c>
      <c r="E11" s="678"/>
      <c r="F11" s="678"/>
      <c r="G11" s="678"/>
      <c r="H11" s="678"/>
      <c r="I11" s="760"/>
      <c r="J11" s="40"/>
      <c r="T11" s="126"/>
      <c r="U11" s="126"/>
      <c r="V11" s="126"/>
      <c r="W11" s="126"/>
      <c r="X11" s="126"/>
      <c r="Y11" s="126"/>
      <c r="Z11" s="126"/>
    </row>
    <row r="12" spans="1:26" ht="14.25" customHeight="1">
      <c r="A12" s="126"/>
      <c r="B12" s="40"/>
      <c r="C12" s="40"/>
      <c r="D12" s="40"/>
      <c r="E12" s="40"/>
      <c r="F12" s="40"/>
      <c r="G12" s="40"/>
      <c r="H12" s="40"/>
      <c r="I12" s="40"/>
      <c r="J12" s="40"/>
      <c r="K12" s="40"/>
      <c r="L12" s="40"/>
      <c r="T12" s="126"/>
      <c r="U12" s="126"/>
      <c r="V12" s="126"/>
      <c r="W12" s="126"/>
      <c r="X12" s="126"/>
      <c r="Y12" s="126"/>
      <c r="Z12" s="126"/>
    </row>
    <row r="13" spans="1:26" ht="14.25" customHeight="1" thickBot="1">
      <c r="A13" s="126"/>
      <c r="B13" s="882" t="s">
        <v>255</v>
      </c>
      <c r="C13" s="882"/>
      <c r="D13" s="882"/>
      <c r="E13" s="882"/>
      <c r="F13" s="882"/>
      <c r="G13" s="882"/>
      <c r="H13" s="882"/>
      <c r="I13" s="882"/>
      <c r="J13" s="882"/>
      <c r="K13" s="882"/>
      <c r="L13" s="882"/>
      <c r="M13" s="882"/>
      <c r="N13" s="126"/>
      <c r="O13" s="126"/>
      <c r="P13" s="126"/>
      <c r="Q13" s="126"/>
      <c r="R13" s="126"/>
      <c r="S13" s="126"/>
      <c r="T13" s="126"/>
      <c r="U13" s="126"/>
      <c r="V13" s="126"/>
      <c r="W13" s="126"/>
      <c r="X13" s="126"/>
      <c r="Y13" s="126"/>
      <c r="Z13" s="126"/>
    </row>
    <row r="14" spans="1:26" s="450" customFormat="1" ht="38.25">
      <c r="A14" s="449"/>
      <c r="B14" s="451" t="s">
        <v>256</v>
      </c>
      <c r="C14" s="452" t="s">
        <v>257</v>
      </c>
      <c r="D14" s="451" t="s">
        <v>258</v>
      </c>
      <c r="E14" s="453" t="s">
        <v>260</v>
      </c>
      <c r="F14" s="451" t="s">
        <v>10</v>
      </c>
      <c r="G14" s="453" t="s">
        <v>261</v>
      </c>
      <c r="H14" s="451" t="s">
        <v>262</v>
      </c>
      <c r="I14" s="451" t="s">
        <v>263</v>
      </c>
      <c r="J14" s="451" t="s">
        <v>207</v>
      </c>
      <c r="K14" s="454" t="s">
        <v>264</v>
      </c>
      <c r="O14" s="449"/>
      <c r="P14" s="449"/>
      <c r="Q14" s="449"/>
      <c r="R14" s="449"/>
      <c r="S14" s="449"/>
      <c r="T14" s="449"/>
      <c r="U14" s="449"/>
      <c r="V14" s="449"/>
      <c r="W14" s="449"/>
      <c r="X14" s="449"/>
      <c r="Y14" s="449"/>
      <c r="Z14" s="449"/>
    </row>
    <row r="15" spans="1:26">
      <c r="A15" s="126"/>
      <c r="B15" s="442"/>
      <c r="C15" s="360"/>
      <c r="D15" s="322"/>
      <c r="E15" s="322"/>
      <c r="F15" s="323"/>
      <c r="G15" s="323"/>
      <c r="H15" s="361"/>
      <c r="I15" s="323"/>
      <c r="J15" s="361"/>
      <c r="K15" s="504"/>
      <c r="L15" s="450"/>
      <c r="M15" s="450"/>
      <c r="N15" s="450"/>
      <c r="O15" s="126"/>
      <c r="P15" s="126"/>
      <c r="Q15" s="126"/>
      <c r="R15" s="126"/>
      <c r="S15" s="126"/>
      <c r="T15" s="126"/>
      <c r="U15" s="126"/>
      <c r="V15" s="126"/>
      <c r="W15" s="126"/>
      <c r="X15" s="126"/>
      <c r="Y15" s="126"/>
      <c r="Z15" s="126"/>
    </row>
    <row r="16" spans="1:26">
      <c r="A16" s="126"/>
      <c r="B16" s="443"/>
      <c r="C16" s="360"/>
      <c r="D16" s="322"/>
      <c r="E16" s="322"/>
      <c r="F16" s="323"/>
      <c r="G16" s="323"/>
      <c r="H16" s="362"/>
      <c r="I16" s="335"/>
      <c r="J16" s="362"/>
      <c r="K16" s="504"/>
      <c r="L16" s="450"/>
      <c r="M16" s="450"/>
      <c r="N16" s="450"/>
      <c r="O16" s="126"/>
      <c r="P16" s="126"/>
      <c r="Q16" s="126"/>
      <c r="R16" s="126"/>
      <c r="S16" s="126"/>
      <c r="T16" s="126"/>
      <c r="U16" s="126"/>
      <c r="V16" s="126"/>
      <c r="W16" s="126"/>
      <c r="X16" s="126"/>
      <c r="Y16" s="126"/>
      <c r="Z16" s="126"/>
    </row>
    <row r="17" spans="1:26">
      <c r="A17" s="126"/>
      <c r="B17" s="443"/>
      <c r="C17" s="360"/>
      <c r="D17" s="334"/>
      <c r="E17" s="322"/>
      <c r="F17" s="323"/>
      <c r="G17" s="323"/>
      <c r="H17" s="362"/>
      <c r="I17" s="335"/>
      <c r="J17" s="362"/>
      <c r="K17" s="504"/>
      <c r="L17" s="450"/>
      <c r="M17" s="450"/>
      <c r="N17" s="450"/>
      <c r="O17" s="126"/>
      <c r="P17" s="126"/>
      <c r="Q17" s="126"/>
      <c r="R17" s="126"/>
      <c r="S17" s="126"/>
      <c r="T17" s="126"/>
      <c r="U17" s="126"/>
      <c r="V17" s="126"/>
      <c r="W17" s="126"/>
      <c r="X17" s="126"/>
      <c r="Y17" s="126"/>
      <c r="Z17" s="126"/>
    </row>
    <row r="18" spans="1:26">
      <c r="A18" s="126"/>
      <c r="B18" s="443"/>
      <c r="C18" s="360"/>
      <c r="D18" s="334"/>
      <c r="E18" s="322"/>
      <c r="F18" s="335"/>
      <c r="G18" s="323"/>
      <c r="H18" s="362"/>
      <c r="I18" s="335"/>
      <c r="J18" s="362"/>
      <c r="K18" s="505"/>
      <c r="L18" s="450"/>
      <c r="M18" s="450"/>
      <c r="N18" s="450"/>
      <c r="O18" s="126"/>
      <c r="P18" s="126"/>
      <c r="Q18" s="126"/>
      <c r="R18" s="126"/>
      <c r="S18" s="126"/>
      <c r="T18" s="126"/>
      <c r="U18" s="126"/>
      <c r="V18" s="126"/>
      <c r="W18" s="126"/>
      <c r="X18" s="126"/>
      <c r="Y18" s="126"/>
      <c r="Z18" s="126"/>
    </row>
    <row r="19" spans="1:26">
      <c r="A19" s="126"/>
      <c r="B19" s="443"/>
      <c r="C19" s="360"/>
      <c r="D19" s="334"/>
      <c r="E19" s="322"/>
      <c r="F19" s="335"/>
      <c r="G19" s="323"/>
      <c r="H19" s="362"/>
      <c r="I19" s="335"/>
      <c r="J19" s="362"/>
      <c r="K19" s="505"/>
      <c r="L19" s="450"/>
      <c r="M19" s="450"/>
      <c r="N19" s="450"/>
      <c r="O19" s="126"/>
      <c r="P19" s="126"/>
      <c r="Q19" s="126"/>
      <c r="R19" s="126"/>
      <c r="S19" s="126"/>
      <c r="T19" s="126"/>
      <c r="U19" s="126"/>
      <c r="V19" s="126"/>
      <c r="W19" s="126"/>
      <c r="X19" s="126"/>
      <c r="Y19" s="126"/>
      <c r="Z19" s="126"/>
    </row>
    <row r="20" spans="1:26">
      <c r="A20" s="126"/>
      <c r="B20" s="443"/>
      <c r="C20" s="360"/>
      <c r="D20" s="334"/>
      <c r="E20" s="322"/>
      <c r="F20" s="335"/>
      <c r="G20" s="323"/>
      <c r="H20" s="362"/>
      <c r="I20" s="335"/>
      <c r="J20" s="362"/>
      <c r="K20" s="505"/>
      <c r="L20" s="450"/>
      <c r="M20" s="450"/>
      <c r="N20" s="450"/>
      <c r="O20" s="126"/>
      <c r="P20" s="126"/>
      <c r="Q20" s="126"/>
      <c r="R20" s="126"/>
      <c r="S20" s="126"/>
      <c r="T20" s="126"/>
      <c r="U20" s="126"/>
      <c r="V20" s="126"/>
      <c r="W20" s="126"/>
      <c r="X20" s="126"/>
      <c r="Y20" s="126"/>
      <c r="Z20" s="126"/>
    </row>
    <row r="21" spans="1:26" ht="14.25" customHeight="1" thickBot="1">
      <c r="A21" s="126"/>
      <c r="B21" s="444"/>
      <c r="C21" s="445"/>
      <c r="D21" s="446"/>
      <c r="E21" s="446"/>
      <c r="F21" s="447"/>
      <c r="G21" s="446"/>
      <c r="H21" s="447"/>
      <c r="I21" s="447"/>
      <c r="J21" s="448"/>
      <c r="K21" s="506"/>
      <c r="L21" s="450"/>
      <c r="M21" s="450"/>
      <c r="N21" s="450"/>
      <c r="O21" s="126"/>
      <c r="P21" s="126"/>
      <c r="Q21" s="126"/>
      <c r="R21" s="126"/>
      <c r="S21" s="126"/>
      <c r="T21" s="126"/>
      <c r="U21" s="126"/>
      <c r="V21" s="126"/>
      <c r="W21" s="126"/>
      <c r="X21" s="126"/>
      <c r="Y21" s="126"/>
      <c r="Z21" s="126"/>
    </row>
    <row r="22" spans="1:26" ht="14.25" customHeight="1">
      <c r="A22" s="126"/>
      <c r="B22" s="126"/>
      <c r="C22" s="126"/>
      <c r="D22" s="126"/>
      <c r="E22" s="126"/>
      <c r="F22" s="126"/>
      <c r="G22" s="126"/>
      <c r="H22" s="126"/>
      <c r="I22" s="126"/>
      <c r="J22" s="126"/>
      <c r="K22" s="126"/>
      <c r="L22" s="450"/>
      <c r="M22" s="126"/>
      <c r="N22" s="126"/>
      <c r="O22" s="126"/>
      <c r="P22" s="126"/>
      <c r="Q22" s="126"/>
      <c r="R22" s="126"/>
      <c r="S22" s="126"/>
      <c r="T22" s="126"/>
      <c r="U22" s="126"/>
      <c r="V22" s="126"/>
      <c r="W22" s="126"/>
      <c r="X22" s="126"/>
      <c r="Y22" s="126"/>
      <c r="Z22" s="126"/>
    </row>
    <row r="23" spans="1:26" ht="14.25" customHeight="1">
      <c r="A23" s="126"/>
      <c r="B23" s="126"/>
      <c r="C23" s="126"/>
      <c r="D23" s="126"/>
      <c r="E23" s="126"/>
      <c r="F23" s="126"/>
      <c r="G23" s="126"/>
      <c r="H23" s="126"/>
      <c r="I23" s="126"/>
      <c r="J23" s="126"/>
      <c r="K23" s="126"/>
      <c r="L23" s="450"/>
      <c r="M23" s="126"/>
      <c r="N23" s="126"/>
      <c r="O23" s="126"/>
      <c r="P23" s="126"/>
      <c r="Q23" s="126"/>
      <c r="R23" s="126"/>
      <c r="S23" s="126"/>
      <c r="T23" s="126"/>
      <c r="U23" s="126"/>
      <c r="V23" s="126"/>
      <c r="W23" s="126"/>
      <c r="X23" s="126"/>
      <c r="Y23" s="126"/>
      <c r="Z23" s="126"/>
    </row>
    <row r="24" spans="1:26" ht="14.25" customHeight="1">
      <c r="A24" s="126"/>
      <c r="B24" s="126"/>
      <c r="C24" s="126"/>
      <c r="D24" s="126"/>
      <c r="E24" s="126"/>
      <c r="F24" s="126"/>
      <c r="G24" s="126"/>
      <c r="H24" s="126"/>
      <c r="I24" s="126"/>
      <c r="J24" s="126"/>
      <c r="K24" s="126"/>
      <c r="L24" s="450"/>
      <c r="M24" s="126"/>
      <c r="N24" s="126"/>
      <c r="O24" s="126"/>
      <c r="P24" s="126"/>
      <c r="Q24" s="126"/>
      <c r="R24" s="126"/>
      <c r="S24" s="126"/>
      <c r="T24" s="126"/>
      <c r="U24" s="126"/>
      <c r="V24" s="126"/>
      <c r="W24" s="126"/>
      <c r="X24" s="126"/>
      <c r="Y24" s="126"/>
      <c r="Z24" s="126"/>
    </row>
    <row r="25" spans="1:26" ht="14.25" customHeight="1">
      <c r="A25" s="126"/>
      <c r="B25" s="126"/>
      <c r="C25" s="126"/>
      <c r="D25" s="126"/>
      <c r="E25" s="126"/>
      <c r="F25" s="126"/>
      <c r="G25" s="126"/>
      <c r="H25" s="126"/>
      <c r="I25" s="126"/>
      <c r="J25" s="126"/>
      <c r="K25" s="126"/>
      <c r="L25" s="450"/>
      <c r="M25" s="126"/>
      <c r="N25" s="126"/>
      <c r="O25" s="126"/>
      <c r="P25" s="126"/>
      <c r="Q25" s="126"/>
      <c r="R25" s="126"/>
      <c r="S25" s="126"/>
      <c r="T25" s="126"/>
      <c r="U25" s="126"/>
      <c r="V25" s="126"/>
      <c r="W25" s="126"/>
      <c r="X25" s="126"/>
      <c r="Y25" s="126"/>
      <c r="Z25" s="126"/>
    </row>
    <row r="26" spans="1:26" ht="14.25" customHeight="1">
      <c r="A26" s="126"/>
      <c r="B26" s="126"/>
      <c r="C26" s="126"/>
      <c r="D26" s="126"/>
      <c r="E26" s="126"/>
      <c r="F26" s="126"/>
      <c r="G26" s="126"/>
      <c r="H26" s="126"/>
      <c r="I26" s="126"/>
      <c r="J26" s="126"/>
      <c r="K26" s="126"/>
      <c r="L26" s="450"/>
      <c r="M26" s="126"/>
      <c r="N26" s="126"/>
      <c r="O26" s="126"/>
      <c r="P26" s="126"/>
      <c r="Q26" s="126"/>
      <c r="R26" s="126"/>
      <c r="S26" s="126"/>
      <c r="T26" s="126"/>
      <c r="U26" s="126"/>
      <c r="V26" s="126"/>
      <c r="W26" s="126"/>
      <c r="X26" s="126"/>
      <c r="Y26" s="126"/>
      <c r="Z26" s="126"/>
    </row>
    <row r="27" spans="1:26" ht="14.25" customHeight="1">
      <c r="A27" s="126"/>
      <c r="B27" s="126"/>
      <c r="C27" s="126"/>
      <c r="D27" s="126"/>
      <c r="E27" s="126"/>
      <c r="F27" s="126"/>
      <c r="G27" s="126"/>
      <c r="H27" s="126"/>
      <c r="I27" s="126"/>
      <c r="J27" s="126"/>
      <c r="K27" s="126"/>
      <c r="L27" s="450"/>
      <c r="M27" s="126"/>
      <c r="N27" s="126"/>
      <c r="O27" s="126"/>
      <c r="P27" s="126"/>
      <c r="Q27" s="126"/>
      <c r="R27" s="126"/>
      <c r="S27" s="126"/>
      <c r="T27" s="126"/>
      <c r="U27" s="126"/>
      <c r="V27" s="126"/>
      <c r="W27" s="126"/>
      <c r="X27" s="126"/>
      <c r="Y27" s="126"/>
      <c r="Z27" s="126"/>
    </row>
    <row r="28" spans="1:26" ht="14.25" customHeight="1">
      <c r="A28" s="126"/>
      <c r="B28" s="126"/>
      <c r="C28" s="126"/>
      <c r="D28" s="126"/>
      <c r="E28" s="126"/>
      <c r="F28" s="126"/>
      <c r="G28" s="126"/>
      <c r="H28" s="126"/>
      <c r="I28" s="126"/>
      <c r="J28" s="126"/>
      <c r="K28" s="126"/>
      <c r="L28" s="450"/>
      <c r="M28" s="126"/>
      <c r="N28" s="126"/>
      <c r="O28" s="126"/>
      <c r="P28" s="126"/>
      <c r="Q28" s="126"/>
      <c r="R28" s="126"/>
      <c r="S28" s="126"/>
      <c r="T28" s="126"/>
      <c r="U28" s="126"/>
      <c r="V28" s="126"/>
      <c r="W28" s="126"/>
      <c r="X28" s="126"/>
      <c r="Y28" s="126"/>
      <c r="Z28" s="126"/>
    </row>
    <row r="29" spans="1:26" ht="14.25" customHeight="1">
      <c r="A29" s="126"/>
      <c r="B29" s="126"/>
      <c r="C29" s="126"/>
      <c r="D29" s="126"/>
      <c r="E29" s="126"/>
      <c r="F29" s="126"/>
      <c r="G29" s="126"/>
      <c r="H29" s="126"/>
      <c r="I29" s="126"/>
      <c r="J29" s="126"/>
      <c r="K29" s="126"/>
      <c r="L29" s="450"/>
      <c r="M29" s="126"/>
      <c r="N29" s="126"/>
      <c r="O29" s="126"/>
      <c r="P29" s="126"/>
      <c r="Q29" s="126"/>
      <c r="R29" s="126"/>
      <c r="S29" s="126"/>
      <c r="T29" s="126"/>
      <c r="U29" s="126"/>
      <c r="V29" s="126"/>
      <c r="W29" s="126"/>
      <c r="X29" s="126"/>
      <c r="Y29" s="126"/>
      <c r="Z29" s="126"/>
    </row>
    <row r="30" spans="1:26" ht="14.25" customHeight="1">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ht="14.25" customHeight="1">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ht="14.25" customHeight="1">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14.25" customHeight="1">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ht="14.25" customHeight="1">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ht="14.25" customHeight="1">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4.25" customHeight="1">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4.25"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4.25"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4.25"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4.25"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4.25"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4.25"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4.25"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4.25"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4.25"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4.25"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4.25"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4.25"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4.25"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4.25"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4.25"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4.25"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4.25"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4.25"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4.25"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4.25"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4.25"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4.25"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4.25"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4.25"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4.25"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4.25"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4.25"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4.25"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4.25"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4.25"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4.25"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4.25"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4.25"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4.25"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4.25"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4.25"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4.25"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4.25"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4.25"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4.25"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4.25"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4.25"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4.25"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4.25"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4.25"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4.25"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4.25"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4.25"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4.25"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4.25"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4.25"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4.25"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4.25"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4.25"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4.25"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4.25"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4.25"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4.25"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4.25"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4.25"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4.25"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4.25"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4.25"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4.25"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4.25"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4.25"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4.25"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4.25"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4.25"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4.25"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4.25"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4.25"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4.25"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4.25"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4.25"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4.25"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4.25"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4.25"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4.25"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4.25"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4.25"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4.25"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4.25"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4.25"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4.25"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4.25"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4.25"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4.25"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4.25"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4.25"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4.25"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4.25"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4.25"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4.25"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4.25"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4.25"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4.25"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4.25"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4.25"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4.25"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4.25"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4.25"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4.25"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4.25"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4.25"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4.25"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4.25"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4.25"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4.25"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4.25"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4.25"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4.25"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4.25"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4.25"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4.25"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4.25"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4.25"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4.25"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4.25"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4.25"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4.25"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4.25"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4.25"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4.25"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4.25"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4.25"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4.25"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4.25"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4.25"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4.25"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4.25"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4.25"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4.25"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4.25"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4.25"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4.25"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4.25"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4.25"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4.25"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4.25"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4.25"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4.25"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4.25"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4.25"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4.25"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4.25"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4.25"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4.25"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4.25"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4.25"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4.25"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4.25"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4.25"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4.25"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4.25"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4.25"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4.25"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4.25"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4.25"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4.25"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4.25"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4.25"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4.25"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4.25"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4.25"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4.25"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4.25"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4.25"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4.25"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4.25"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4.25"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4.25"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4.25"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4.25"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4.25"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4.25"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4.25"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4.25"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4.25"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4.25"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4.25"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4.25"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4.25"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4.25"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4.25"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4.25"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4.25"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4.25"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4.25"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4.25"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4.25"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4.25"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4.25"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4.25"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4.25"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4.25"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4.25"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4.25"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4.25"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4.25"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4.25"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4.25"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4.25"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4.25"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4.25"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4.25"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4.25"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4.25"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4.25"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4.25"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4.25"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4.25"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4.25"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4.25"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4.25"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4.25"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4.25"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4.25"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4.25"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4.25"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4.25"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4.25"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4.25"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4.25"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4.25"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4.25"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4.25"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4.25"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4.25"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4.25"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4.25"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4.25"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4.25"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4.25"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4.25"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4.25"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4.25"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4.25"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4.25"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4.25"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4.25"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4.25"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4.25"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4.25"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4.25"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4.25"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4.25"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4.25"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4.25"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4.25"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4.25"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4.25"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4.25"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4.25"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4.25"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4.25"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4.25"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4.25"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4.25"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4.25"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4.25"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4.25"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4.25"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4.25"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4.25"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4.25"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4.25"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4.25"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4.25"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4.25"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4.25"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4.25"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4.25"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4.25"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4.25"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4.25"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4.25"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4.25"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4.25"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4.25"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4.25"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4.25"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4.25"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4.25"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4.25"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4.25"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4.25"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4.25"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4.25"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4.25"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4.25"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4.25"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4.25"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4.25"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4.25"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4.25"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4.25"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4.25"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4.25"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4.25"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4.25"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4.25"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4.25"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4.25"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4.25"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4.25"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4.25"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4.25"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4.25"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4.25"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4.25"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4.25"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4.25"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4.25"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4.25"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4.25"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4.25"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4.25"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4.25"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4.25"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4.25"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4.25"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4.25"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4.25"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4.25"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4.25"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4.25"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4.25"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4.25"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4.25"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4.25"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4.25"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4.25"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4.25"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4.25"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4.25"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4.25"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4.25"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4.25"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4.25"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4.25"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4.25"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4.25"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4.25"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4.25"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4.25"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4.25"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4.25"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4.25"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4.25"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4.25"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4.25"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4.25"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4.25"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4.25"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4.25"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4.25"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4.25"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4.25"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4.25"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4.25"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4.25"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4.25"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4.25"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4.25"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4.25"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4.25"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4.25"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4.25"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4.25"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4.25"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4.25"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4.25"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4.25"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4.25"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4.25"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4.25"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4.25"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4.25"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4.25"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4.25"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4.25"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4.25"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4.25"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4.25"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4.25"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4.25"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4.25"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4.25"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4.25"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4.25"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4.25"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4.25"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4.25"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4.25"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4.25"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4.25"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4.25"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4.25"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4.25"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4.25"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4.25"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4.25"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4.25"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4.25"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4.25"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4.25"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4.25"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4.25"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4.25"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4.25"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4.25"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4.25"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4.25"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4.25"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4.25"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4.25"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4.25"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4.25"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4.25"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4.25"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4.25"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4.25"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4.25"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4.25"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4.25"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4.25"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4.25"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4.25"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4.25"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4.25"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4.25"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4.25"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4.25"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4.25"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4.25"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4.25"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4.25"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4.25"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4.25"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4.25"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4.25"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4.25"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4.25"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4.25"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4.25"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4.25"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4.25"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4.25"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4.25"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4.25"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4.25"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4.25"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4.25"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4.25"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4.25"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4.25"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4.25"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4.25"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4.25"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4.25"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4.25"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4.25"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4.25"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4.25"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4.25"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4.25"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4.25"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4.25"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4.25"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4.25"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4.25"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4.25"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4.25"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4.25"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4.25"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4.25"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4.25"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4.25"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4.25"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4.25"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4.25"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4.25"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4.25"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4.25"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4.25"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4.25"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4.25"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4.25"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4.25"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4.25"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4.25"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4.25"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4.25"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4.25"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4.25"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4.25"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4.25"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4.25"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4.25"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4.25"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4.25"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4.25"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4.25"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4.25"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4.25"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4.25"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4.25"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4.25"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4.25"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4.25"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4.25"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4.25"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4.25"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4.25"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4.25"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4.25"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4.25"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4.25"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4.25"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4.25"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4.25"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4.25"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4.25"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4.25"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4.25"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4.25"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4.25"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4.25"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4.25"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4.25"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4.25"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4.25"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4.25"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4.25"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4.25"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4.25"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4.25"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4.25"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4.25"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4.25"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4.25"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4.25"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4.25"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4.25"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4.25"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4.25"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4.25"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4.25"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4.25"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4.25"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4.25"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4.25"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4.25"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4.25"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4.25"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4.25"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4.25"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4.25"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4.25"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4.25"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4.25"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4.25"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4.25"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4.25"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4.25"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4.25"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4.25"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4.25"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4.25"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4.25"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4.25"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4.25"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4.25"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4.25"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4.25"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4.25"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4.25"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4.25"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4.25"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4.25"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4.25"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4.25"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4.25"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4.25"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4.25"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4.25"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4.25"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4.25"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4.25"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4.25"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4.25"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4.25"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4.25"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4.25"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4.25"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4.25"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4.25"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4.25"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4.25"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4.25"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4.25"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4.25"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4.25"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4.25"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4.25"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4.25"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4.25"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4.25"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4.25"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4.25"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4.25"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4.25"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4.25"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4.25"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4.25"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4.25"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4.25"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4.25"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4.25"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4.25"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4.25"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4.25"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4.25"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4.25"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4.25"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4.25"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4.25"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4.25"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4.25"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4.25"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4.25"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4.25"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4.25"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4.25"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4.25"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4.25"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4.25"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4.25"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4.25"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4.25"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4.25"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4.25"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4.25"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4.25"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4.25"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4.25"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4.25"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4.25"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4.25"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4.25"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4.25"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4.25"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4.25"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4.25"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4.25"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4.25"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4.25"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4.25"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4.25"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4.25"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4.25"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4.25"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4.25"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4.25"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4.25"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4.25"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4.25"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4.25"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4.25"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4.25"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4.25"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4.25"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4.25"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4.25"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4.25"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4.25"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4.25"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4.25"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4.25"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4.25"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4.25"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4.25"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4.25"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4.25"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4.25"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4.25"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4.25"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4.25"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4.25"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4.25"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4.25"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4.25"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4.25"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4.25"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4.25"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4.25"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4.25"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4.25"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4.25"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4.25"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4.25"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4.25"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4.25"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4.25"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4.25"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4.25"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4.25"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4.25"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4.25"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4.25"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4.25"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4.25"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4.25"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4.25"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4.25"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4.25"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4.25"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4.25"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4.25"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4.25"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4.25"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4.25"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4.25"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4.25"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4.25"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4.25"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4.25"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4.25"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4.25"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4.25"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4.25"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4.25"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4.25"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4.25"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4.25"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4.25"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4.25"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4.25"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4.25"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4.25"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4.25"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4.25"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4.25"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4.25"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4.25"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4.25"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4.25"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4.25"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4.25"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4.25"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4.25"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4.25"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4.25"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4.25"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4.25"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4.25"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4.25"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4.25"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4.25"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4.25"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4.25"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4.25"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4.25"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4.25"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4.25"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4.25"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4.25"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4.25"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4.25"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4.25"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4.25"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4.25"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4.25"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4.25"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4.25"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4.25"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4.25"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4.25"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4.25"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4.25"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4.25"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4.25"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4.25"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4.25"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4.25"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4.25"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4.25"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4.25"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4.25"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4.25"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4.25"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4.25"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4.25"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4.25"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4.25"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4.25"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4.25"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4.25"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4.25"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4.25"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4.25"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4.25"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4.25"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4.25"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4.25"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4.25"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4.25"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4.25"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4.25"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4.25"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4.25"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4.25"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4.25"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4.25"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4.25"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4.25"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4.25"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4.25"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4.25"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4.25"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4.25"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4.25"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4.25"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4.25"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4.25"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4.25"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4.25"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4.25"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4.25"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4.25"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4.25"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4.25"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4.25"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4.25"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4.25"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4.25"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4.25"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4.25"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4.25"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4.25"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4.25"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4.25"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4.25"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4.25"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4.25"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4.25"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4.25" customHeight="1">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4.25" customHeight="1">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4.25" customHeight="1">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4.25" customHeight="1">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4.25" customHeight="1">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4.25" customHeight="1">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4.25" customHeight="1">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4.25" customHeight="1">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4.25" customHeight="1">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4.25" customHeight="1">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4.25" customHeight="1">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4.25" customHeight="1">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4.25" customHeight="1">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4.25" customHeight="1">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4.25" customHeight="1">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4.25" customHeight="1">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4.25" customHeight="1">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4.25" customHeight="1">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4.25" customHeight="1">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4.25" customHeight="1">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4.25" customHeight="1">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4.25" customHeight="1">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4.25" customHeight="1">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4.25" customHeight="1">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4.25" customHeight="1">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4.25" customHeight="1">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4.25" customHeight="1">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4.25" customHeight="1">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4.25" customHeight="1">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4.25" customHeight="1">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4.25" customHeight="1">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4.25" customHeight="1">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4.25" customHeight="1">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4.25" customHeight="1">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4.25" customHeight="1">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4.25" customHeight="1">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4.25" customHeight="1">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4.25" customHeight="1">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4.25" customHeight="1">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4.25" customHeight="1">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4.25" customHeight="1">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4.25" customHeight="1">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4.25" customHeight="1">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4.25" customHeight="1">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4.25" customHeight="1">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4.25" customHeight="1">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4.25" customHeight="1">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4.25" customHeight="1">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4.25" customHeight="1">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4.25" customHeight="1">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4.25" customHeight="1">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4.25" customHeight="1">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4.25" customHeight="1">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4.25" customHeight="1">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4.25" customHeight="1">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4.25" customHeight="1">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4.25" customHeight="1">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4.25" customHeight="1">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4.25" customHeight="1">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4.25" customHeight="1">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4.25" customHeight="1">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4.25" customHeight="1">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4.25" customHeight="1">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4.25" customHeight="1">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4.25" customHeight="1">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4.25" customHeight="1">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4.25" customHeight="1">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4.25" customHeight="1">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4.25" customHeight="1">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4.25" customHeight="1">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4.25" customHeight="1">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4.25" customHeight="1">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4.25" customHeight="1">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4.25" customHeight="1">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4.25" customHeight="1">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4.25" customHeight="1">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4.25" customHeight="1">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4.25" customHeight="1">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4.25" customHeight="1">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4.25" customHeight="1">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4.25" customHeight="1">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4.25" customHeight="1">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4.25" customHeight="1">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4.25" customHeight="1">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4.25" customHeight="1">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4.25" customHeight="1">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4.25" customHeight="1">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4.25" customHeight="1">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4.25" customHeight="1">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4.25" customHeight="1">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4.25" customHeight="1">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4.25" customHeight="1">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4.25" customHeight="1">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4.25" customHeight="1">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4.25" customHeight="1">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4.25" customHeight="1">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4.25" customHeight="1">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4.25" customHeight="1">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4.25" customHeight="1">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4.25" customHeight="1">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4.25" customHeight="1">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4.25" customHeight="1">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4.25" customHeight="1">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4.25" customHeight="1">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4.25" customHeight="1">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4.25" customHeight="1">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4.25" customHeight="1">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4.25" customHeight="1">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4.25" customHeight="1">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4.25" customHeight="1">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4.25" customHeight="1">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4.25" customHeight="1">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4.25" customHeight="1">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4.25" customHeight="1">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4.25" customHeight="1">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4.25" customHeight="1">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4.25" customHeight="1">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row r="1001" spans="1:26" ht="14.25" customHeight="1">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row>
    <row r="1002" spans="1:26" ht="14.25" customHeight="1">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row>
    <row r="1003" spans="1:26" ht="14.25" customHeight="1">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row>
    <row r="1004" spans="1:26" ht="14.25" customHeight="1">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row>
  </sheetData>
  <mergeCells count="12">
    <mergeCell ref="B9:C9"/>
    <mergeCell ref="D9:I9"/>
    <mergeCell ref="B6:I6"/>
    <mergeCell ref="B7:C7"/>
    <mergeCell ref="D7:I7"/>
    <mergeCell ref="B8:C8"/>
    <mergeCell ref="D8:I8"/>
    <mergeCell ref="B10:C10"/>
    <mergeCell ref="D10:I10"/>
    <mergeCell ref="B11:C11"/>
    <mergeCell ref="D11:I11"/>
    <mergeCell ref="B13:M13"/>
  </mergeCells>
  <pageMargins left="0.70866141732283472" right="0.70866141732283472" top="0.74803149606299213" bottom="0.74803149606299213" header="0" footer="0"/>
  <pageSetup paperSize="17" scale="81"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7719-340C-4B8E-B36B-66E1FD1AF06A}">
  <sheetPr codeName="Sheet30">
    <tabColor theme="4" tint="0.39997558519241921"/>
    <pageSetUpPr fitToPage="1"/>
  </sheetPr>
  <dimension ref="A1:I51"/>
  <sheetViews>
    <sheetView zoomScaleNormal="100" workbookViewId="0"/>
  </sheetViews>
  <sheetFormatPr defaultColWidth="9.140625" defaultRowHeight="15"/>
  <cols>
    <col min="1" max="1" width="39.140625" style="278" customWidth="1"/>
    <col min="2" max="4" width="18.28515625" style="580" customWidth="1"/>
    <col min="5" max="5" width="9.140625" style="278"/>
    <col min="6" max="8" width="17.140625" style="278" customWidth="1"/>
    <col min="9" max="16384" width="9.140625" style="278"/>
  </cols>
  <sheetData>
    <row r="1" spans="1:9" ht="16.5" thickBot="1">
      <c r="A1" s="424" t="s">
        <v>472</v>
      </c>
      <c r="B1" s="906" t="s">
        <v>559</v>
      </c>
      <c r="C1" s="907"/>
      <c r="D1" s="908"/>
    </row>
    <row r="2" spans="1:9" ht="26.25">
      <c r="A2" s="897" t="s">
        <v>553</v>
      </c>
      <c r="B2" s="898"/>
      <c r="C2" s="898"/>
      <c r="D2" s="899"/>
    </row>
    <row r="3" spans="1:9" ht="20.25">
      <c r="A3" s="900" t="s">
        <v>440</v>
      </c>
      <c r="B3" s="901"/>
      <c r="C3" s="901"/>
      <c r="D3" s="902"/>
    </row>
    <row r="4" spans="1:9">
      <c r="A4" s="408" t="s">
        <v>441</v>
      </c>
      <c r="B4" s="566">
        <v>45016</v>
      </c>
      <c r="C4" s="566">
        <f>IFERROR(EDATE(B4,-12),"-")</f>
        <v>44651</v>
      </c>
      <c r="D4" s="567">
        <f>IFERROR(EDATE(C4,-12),"-")</f>
        <v>44286</v>
      </c>
    </row>
    <row r="5" spans="1:9">
      <c r="A5" s="410"/>
      <c r="B5" s="568" t="s">
        <v>540</v>
      </c>
      <c r="C5" s="568" t="s">
        <v>540</v>
      </c>
      <c r="D5" s="569" t="s">
        <v>540</v>
      </c>
    </row>
    <row r="6" spans="1:9" ht="15" customHeight="1">
      <c r="A6" s="507" t="s">
        <v>836</v>
      </c>
      <c r="B6" s="570" t="s">
        <v>837</v>
      </c>
      <c r="C6" s="570" t="s">
        <v>837</v>
      </c>
      <c r="D6" s="570" t="s">
        <v>837</v>
      </c>
    </row>
    <row r="7" spans="1:9">
      <c r="A7" s="412" t="s">
        <v>531</v>
      </c>
      <c r="B7" s="571">
        <v>12</v>
      </c>
      <c r="C7" s="571">
        <v>12</v>
      </c>
      <c r="D7" s="572">
        <v>12</v>
      </c>
    </row>
    <row r="8" spans="1:9">
      <c r="A8" s="416" t="s">
        <v>442</v>
      </c>
      <c r="B8" s="565">
        <f>32513.28*100000</f>
        <v>3251328000</v>
      </c>
      <c r="C8" s="565">
        <v>1809768678.75</v>
      </c>
      <c r="D8" s="573">
        <v>1195163209.4000001</v>
      </c>
      <c r="F8" s="560"/>
      <c r="G8" s="560"/>
      <c r="H8" s="560"/>
      <c r="I8" s="560"/>
    </row>
    <row r="9" spans="1:9">
      <c r="A9" s="416" t="s">
        <v>443</v>
      </c>
      <c r="B9" s="565"/>
      <c r="C9" s="565"/>
      <c r="D9" s="573"/>
      <c r="F9" s="560"/>
      <c r="G9" s="560"/>
      <c r="H9" s="560"/>
    </row>
    <row r="10" spans="1:9">
      <c r="A10" s="416" t="s">
        <v>444</v>
      </c>
      <c r="B10" s="565">
        <f>30142.98*100000</f>
        <v>3014298000</v>
      </c>
      <c r="C10" s="565">
        <f>1709506610.22-50531276.54</f>
        <v>1658975333.6800001</v>
      </c>
      <c r="D10" s="573">
        <f>1147969031.02-79631694.49</f>
        <v>1068337336.53</v>
      </c>
      <c r="F10" s="560"/>
      <c r="G10" s="560"/>
      <c r="H10" s="560"/>
    </row>
    <row r="11" spans="1:9" s="285" customFormat="1">
      <c r="A11" s="425" t="s">
        <v>502</v>
      </c>
      <c r="B11" s="574">
        <f>B8+B9-B10</f>
        <v>237030000</v>
      </c>
      <c r="C11" s="574">
        <f t="shared" ref="C11:D11" si="0">C8+C9-C10</f>
        <v>150793345.06999993</v>
      </c>
      <c r="D11" s="575">
        <f t="shared" si="0"/>
        <v>126825872.87000012</v>
      </c>
      <c r="F11" s="560"/>
      <c r="G11" s="560"/>
      <c r="H11" s="560"/>
    </row>
    <row r="12" spans="1:9">
      <c r="A12" s="416" t="s">
        <v>445</v>
      </c>
      <c r="B12" s="565">
        <f>260.28*100000</f>
        <v>26027999.999999996</v>
      </c>
      <c r="C12" s="565">
        <f>13933430.71</f>
        <v>13933430.710000001</v>
      </c>
      <c r="D12" s="573">
        <f>13803604.95</f>
        <v>13803604.949999999</v>
      </c>
      <c r="F12" s="560"/>
      <c r="G12" s="560"/>
      <c r="H12" s="560"/>
    </row>
    <row r="13" spans="1:9" s="285" customFormat="1">
      <c r="A13" s="425" t="s">
        <v>501</v>
      </c>
      <c r="B13" s="574">
        <f>B11-B12</f>
        <v>211002000</v>
      </c>
      <c r="C13" s="574">
        <f t="shared" ref="C13:D13" si="1">C11-C12</f>
        <v>136859914.35999992</v>
      </c>
      <c r="D13" s="575">
        <f t="shared" si="1"/>
        <v>113022267.92000012</v>
      </c>
      <c r="F13" s="560"/>
      <c r="G13" s="560"/>
      <c r="H13" s="560"/>
    </row>
    <row r="14" spans="1:9">
      <c r="A14" s="416" t="s">
        <v>446</v>
      </c>
      <c r="B14" s="565">
        <f>145.43*100000</f>
        <v>14543000</v>
      </c>
      <c r="C14" s="565">
        <v>7599490.1699999999</v>
      </c>
      <c r="D14" s="573">
        <v>8136454.6500000004</v>
      </c>
      <c r="F14" s="560"/>
      <c r="G14" s="560"/>
      <c r="H14" s="560"/>
    </row>
    <row r="15" spans="1:9" s="285" customFormat="1">
      <c r="A15" s="425" t="s">
        <v>500</v>
      </c>
      <c r="B15" s="574">
        <f>B13-B14</f>
        <v>196459000</v>
      </c>
      <c r="C15" s="574">
        <f t="shared" ref="C15:D15" si="2">C13-C14</f>
        <v>129260424.18999992</v>
      </c>
      <c r="D15" s="575">
        <f t="shared" si="2"/>
        <v>104885813.27000012</v>
      </c>
      <c r="F15" s="560"/>
      <c r="G15" s="560"/>
      <c r="H15" s="560"/>
    </row>
    <row r="16" spans="1:9">
      <c r="A16" s="427" t="s">
        <v>556</v>
      </c>
      <c r="B16" s="576">
        <f>(816.58+677.67)*100000</f>
        <v>149425000</v>
      </c>
      <c r="C16" s="576">
        <f>-1974409+56358510.16+53174124.09</f>
        <v>107558225.25</v>
      </c>
      <c r="D16" s="577">
        <f>-346084.14+49321760.68+40213903.23</f>
        <v>89189579.769999996</v>
      </c>
      <c r="F16" s="560"/>
      <c r="G16" s="560"/>
      <c r="H16" s="560"/>
    </row>
    <row r="17" spans="1:8" s="285" customFormat="1">
      <c r="A17" s="425" t="s">
        <v>499</v>
      </c>
      <c r="B17" s="574">
        <f>B15-B16</f>
        <v>47034000</v>
      </c>
      <c r="C17" s="574">
        <f t="shared" ref="C17:D17" si="3">C15-C16</f>
        <v>21702198.939999923</v>
      </c>
      <c r="D17" s="575">
        <f t="shared" si="3"/>
        <v>15696233.500000119</v>
      </c>
      <c r="F17" s="560"/>
      <c r="G17" s="560"/>
      <c r="H17" s="560"/>
    </row>
    <row r="18" spans="1:8">
      <c r="A18" s="416" t="s">
        <v>447</v>
      </c>
      <c r="B18" s="565"/>
      <c r="C18" s="565"/>
      <c r="D18" s="573"/>
      <c r="F18" s="560"/>
      <c r="G18" s="560"/>
      <c r="H18" s="560"/>
    </row>
    <row r="19" spans="1:8">
      <c r="A19" s="416" t="s">
        <v>496</v>
      </c>
      <c r="B19" s="565">
        <f>470.34*100000</f>
        <v>47034000</v>
      </c>
      <c r="C19" s="565">
        <v>21702198.940000001</v>
      </c>
      <c r="D19" s="573">
        <v>15696233.5</v>
      </c>
      <c r="E19" s="284"/>
      <c r="F19" s="560"/>
      <c r="G19" s="560"/>
      <c r="H19" s="560"/>
    </row>
    <row r="20" spans="1:8">
      <c r="A20" s="416" t="s">
        <v>448</v>
      </c>
      <c r="B20" s="565">
        <f>125.24*100000</f>
        <v>12524000</v>
      </c>
      <c r="C20" s="565">
        <v>5613162</v>
      </c>
      <c r="D20" s="573">
        <v>4049108</v>
      </c>
      <c r="F20" s="560"/>
      <c r="G20" s="560"/>
      <c r="H20" s="560"/>
    </row>
    <row r="21" spans="1:8">
      <c r="A21" s="416" t="s">
        <v>449</v>
      </c>
      <c r="B21" s="565">
        <v>0</v>
      </c>
      <c r="C21" s="565">
        <v>0</v>
      </c>
      <c r="D21" s="573">
        <v>0</v>
      </c>
      <c r="F21" s="560"/>
      <c r="G21" s="560"/>
      <c r="H21" s="560"/>
    </row>
    <row r="22" spans="1:8" s="285" customFormat="1">
      <c r="A22" s="425" t="s">
        <v>498</v>
      </c>
      <c r="B22" s="574">
        <f>B17-SUM(B18,B20,B21)</f>
        <v>34510000</v>
      </c>
      <c r="C22" s="574">
        <f t="shared" ref="C22:D22" si="4">C17-SUM(C18,C20,C21)</f>
        <v>16089036.939999923</v>
      </c>
      <c r="D22" s="575">
        <f t="shared" si="4"/>
        <v>11647125.500000119</v>
      </c>
      <c r="F22" s="560"/>
      <c r="G22" s="560"/>
      <c r="H22" s="560"/>
    </row>
    <row r="23" spans="1:8" s="285" customFormat="1">
      <c r="A23" s="416" t="s">
        <v>555</v>
      </c>
      <c r="B23" s="574"/>
      <c r="C23" s="574"/>
      <c r="D23" s="575"/>
      <c r="F23" s="560"/>
      <c r="G23" s="560"/>
      <c r="H23" s="560"/>
    </row>
    <row r="24" spans="1:8" s="285" customFormat="1" ht="15.75" thickBot="1">
      <c r="A24" s="428" t="s">
        <v>497</v>
      </c>
      <c r="B24" s="578">
        <f>B22-B23</f>
        <v>34510000</v>
      </c>
      <c r="C24" s="578">
        <f t="shared" ref="C24:D24" si="5">C22-C23</f>
        <v>16089036.939999923</v>
      </c>
      <c r="D24" s="579">
        <f t="shared" si="5"/>
        <v>11647125.500000119</v>
      </c>
      <c r="F24" s="560"/>
      <c r="G24" s="560"/>
      <c r="H24" s="560"/>
    </row>
    <row r="25" spans="1:8" ht="15.75" thickBot="1"/>
    <row r="26" spans="1:8" ht="20.25">
      <c r="A26" s="903" t="s">
        <v>452</v>
      </c>
      <c r="B26" s="904"/>
      <c r="C26" s="904"/>
      <c r="D26" s="905"/>
    </row>
    <row r="27" spans="1:8">
      <c r="A27" s="408" t="s">
        <v>453</v>
      </c>
      <c r="B27" s="566">
        <f>B4</f>
        <v>45016</v>
      </c>
      <c r="C27" s="566">
        <f>C4</f>
        <v>44651</v>
      </c>
      <c r="D27" s="567">
        <f>D4</f>
        <v>44286</v>
      </c>
    </row>
    <row r="28" spans="1:8">
      <c r="A28" s="410"/>
      <c r="B28" s="568" t="s">
        <v>540</v>
      </c>
      <c r="C28" s="568" t="s">
        <v>540</v>
      </c>
      <c r="D28" s="569" t="s">
        <v>540</v>
      </c>
    </row>
    <row r="29" spans="1:8" ht="15" customHeight="1">
      <c r="A29" s="507" t="s">
        <v>836</v>
      </c>
      <c r="B29" s="570" t="s">
        <v>837</v>
      </c>
      <c r="C29" s="570" t="s">
        <v>837</v>
      </c>
      <c r="D29" s="570" t="s">
        <v>837</v>
      </c>
    </row>
    <row r="30" spans="1:8">
      <c r="A30" s="412" t="s">
        <v>531</v>
      </c>
      <c r="B30" s="571">
        <f>B7</f>
        <v>12</v>
      </c>
      <c r="C30" s="571">
        <f>C7</f>
        <v>12</v>
      </c>
      <c r="D30" s="572">
        <f>D7</f>
        <v>12</v>
      </c>
    </row>
    <row r="31" spans="1:8">
      <c r="A31" s="414" t="s">
        <v>454</v>
      </c>
      <c r="B31" s="581"/>
      <c r="C31" s="581"/>
      <c r="D31" s="582"/>
    </row>
    <row r="32" spans="1:8">
      <c r="A32" s="416" t="s">
        <v>455</v>
      </c>
      <c r="B32" s="565">
        <f>(100)*100000</f>
        <v>10000000</v>
      </c>
      <c r="C32" s="565">
        <f>10000000+53943785.85</f>
        <v>63943785.850000001</v>
      </c>
      <c r="D32" s="573">
        <f>10000000+37854748.91</f>
        <v>47854748.909999996</v>
      </c>
      <c r="F32" s="560"/>
      <c r="G32" s="560"/>
      <c r="H32" s="560"/>
    </row>
    <row r="33" spans="1:8">
      <c r="A33" s="416" t="s">
        <v>456</v>
      </c>
      <c r="B33" s="565"/>
      <c r="C33" s="565"/>
      <c r="D33" s="573"/>
      <c r="F33" s="560"/>
      <c r="G33" s="560"/>
      <c r="H33" s="560"/>
    </row>
    <row r="34" spans="1:8">
      <c r="A34" s="416" t="s">
        <v>457</v>
      </c>
      <c r="B34" s="565">
        <f>988.84*100000</f>
        <v>98884000</v>
      </c>
      <c r="C34" s="565">
        <f>81495107</f>
        <v>81495107</v>
      </c>
      <c r="D34" s="573">
        <f>87557224</f>
        <v>87557224</v>
      </c>
      <c r="F34" s="560"/>
      <c r="G34" s="560"/>
      <c r="H34" s="560"/>
    </row>
    <row r="35" spans="1:8">
      <c r="A35" s="418" t="s">
        <v>458</v>
      </c>
      <c r="B35" s="565"/>
      <c r="C35" s="565"/>
      <c r="D35" s="573"/>
      <c r="F35" s="560"/>
      <c r="G35" s="560"/>
      <c r="H35" s="560"/>
    </row>
    <row r="36" spans="1:8">
      <c r="A36" s="416" t="s">
        <v>459</v>
      </c>
      <c r="B36" s="565">
        <f>2379.59*100000</f>
        <v>237959000</v>
      </c>
      <c r="C36" s="565">
        <f>255678059.83</f>
        <v>255678059.83000001</v>
      </c>
      <c r="D36" s="573">
        <f>109781919.89</f>
        <v>109781919.89</v>
      </c>
      <c r="F36" s="560"/>
      <c r="G36" s="560"/>
      <c r="H36" s="560"/>
    </row>
    <row r="37" spans="1:8">
      <c r="A37" s="418" t="s">
        <v>460</v>
      </c>
      <c r="B37" s="565"/>
      <c r="C37" s="565"/>
      <c r="D37" s="573"/>
      <c r="F37" s="560"/>
      <c r="G37" s="560"/>
      <c r="H37" s="560"/>
    </row>
    <row r="38" spans="1:8">
      <c r="A38" s="416" t="s">
        <v>461</v>
      </c>
      <c r="B38" s="565">
        <f>(179.08+884.54+852.08)*100000</f>
        <v>191569999.99999997</v>
      </c>
      <c r="C38" s="565">
        <f>6385136.85+79910878.4</f>
        <v>86296015.25</v>
      </c>
      <c r="D38" s="573">
        <f>8009946.4+98697354.84</f>
        <v>106707301.24000001</v>
      </c>
      <c r="F38" s="560"/>
      <c r="G38" s="560"/>
      <c r="H38" s="560"/>
    </row>
    <row r="39" spans="1:8" s="285" customFormat="1">
      <c r="A39" s="419" t="s">
        <v>462</v>
      </c>
      <c r="B39" s="583">
        <f>SUM(B32:B34)+B36+B38</f>
        <v>538413000</v>
      </c>
      <c r="C39" s="583">
        <f t="shared" ref="C39:D39" si="6">SUM(C32:C34)+C36+C38</f>
        <v>487412967.93000001</v>
      </c>
      <c r="D39" s="584">
        <f t="shared" si="6"/>
        <v>351901194.04000002</v>
      </c>
      <c r="F39" s="560"/>
      <c r="G39" s="560"/>
      <c r="H39" s="560"/>
    </row>
    <row r="40" spans="1:8">
      <c r="A40" s="414" t="s">
        <v>463</v>
      </c>
      <c r="B40" s="581"/>
      <c r="C40" s="581"/>
      <c r="D40" s="582"/>
      <c r="F40" s="560"/>
      <c r="G40" s="560"/>
      <c r="H40" s="560"/>
    </row>
    <row r="41" spans="1:8">
      <c r="A41" s="416" t="s">
        <v>464</v>
      </c>
      <c r="B41" s="565">
        <f>(1819.34+73.29)*100000</f>
        <v>189263000</v>
      </c>
      <c r="C41" s="565">
        <f>137741570.58+7328820.52</f>
        <v>145070391.10000002</v>
      </c>
      <c r="D41" s="573">
        <f>144238377.38</f>
        <v>144238377.38</v>
      </c>
      <c r="F41" s="560"/>
      <c r="G41" s="560"/>
      <c r="H41" s="560"/>
    </row>
    <row r="42" spans="1:8">
      <c r="A42" s="416" t="s">
        <v>465</v>
      </c>
      <c r="B42" s="565"/>
      <c r="C42" s="565"/>
      <c r="D42" s="573"/>
      <c r="F42" s="560"/>
      <c r="G42" s="560"/>
      <c r="H42" s="560"/>
    </row>
    <row r="43" spans="1:8">
      <c r="A43" s="416" t="s">
        <v>466</v>
      </c>
      <c r="B43" s="565">
        <f>2979.29*100000</f>
        <v>297929000</v>
      </c>
      <c r="C43" s="565">
        <v>174808086.93000001</v>
      </c>
      <c r="D43" s="573">
        <v>124276810.39</v>
      </c>
      <c r="F43" s="560"/>
      <c r="G43" s="560"/>
      <c r="H43" s="560"/>
    </row>
    <row r="44" spans="1:8">
      <c r="A44" s="416" t="s">
        <v>467</v>
      </c>
      <c r="B44" s="565">
        <f>277.3*100000</f>
        <v>27730000</v>
      </c>
      <c r="C44" s="565">
        <v>17227281.600000001</v>
      </c>
      <c r="D44" s="573">
        <v>10698948.49</v>
      </c>
      <c r="F44" s="560"/>
      <c r="G44" s="560"/>
      <c r="H44" s="560"/>
    </row>
    <row r="45" spans="1:8">
      <c r="A45" s="418" t="s">
        <v>468</v>
      </c>
      <c r="B45" s="565"/>
      <c r="C45" s="565"/>
      <c r="D45" s="573"/>
      <c r="F45" s="560"/>
      <c r="G45" s="560"/>
      <c r="H45" s="560"/>
    </row>
    <row r="46" spans="1:8">
      <c r="A46" s="416" t="s">
        <v>469</v>
      </c>
      <c r="B46" s="565">
        <f>133.4*100000</f>
        <v>13340000</v>
      </c>
      <c r="C46" s="565">
        <v>96524339.670000002</v>
      </c>
      <c r="D46" s="573">
        <v>14015512.57</v>
      </c>
      <c r="F46" s="560"/>
      <c r="G46" s="560"/>
      <c r="H46" s="560"/>
    </row>
    <row r="47" spans="1:8">
      <c r="A47" s="416" t="s">
        <v>470</v>
      </c>
      <c r="B47" s="565">
        <f>(1.1+79.35+21.06)*100000</f>
        <v>10151000</v>
      </c>
      <c r="C47" s="565">
        <f>43424065+8230055+2128748.63</f>
        <v>53782868.630000003</v>
      </c>
      <c r="D47" s="573">
        <f>36361638+7611510+14698397.21</f>
        <v>58671545.210000001</v>
      </c>
      <c r="F47" s="560"/>
      <c r="G47" s="560"/>
      <c r="H47" s="560"/>
    </row>
    <row r="48" spans="1:8" s="285" customFormat="1" ht="15.75" thickBot="1">
      <c r="A48" s="421" t="s">
        <v>471</v>
      </c>
      <c r="B48" s="585">
        <f>SUM(B42:B44)+B46+B47+B41</f>
        <v>538413000</v>
      </c>
      <c r="C48" s="585">
        <f>SUM(C42:C44)+C46+C47+C41</f>
        <v>487412967.93000001</v>
      </c>
      <c r="D48" s="586">
        <f>SUM(D42:D44)+D46+D47+D41</f>
        <v>351901194.03999996</v>
      </c>
      <c r="F48" s="560"/>
      <c r="G48" s="560"/>
      <c r="H48" s="560"/>
    </row>
    <row r="50" spans="1:2">
      <c r="A50" s="508" t="s">
        <v>224</v>
      </c>
      <c r="B50" s="587">
        <f>852.08*100000+79910878.4+98697354.84</f>
        <v>263816233.24000001</v>
      </c>
    </row>
    <row r="51" spans="1:2">
      <c r="A51" s="508" t="s">
        <v>557</v>
      </c>
      <c r="B51" s="587">
        <v>0</v>
      </c>
    </row>
  </sheetData>
  <mergeCells count="4">
    <mergeCell ref="A2:D2"/>
    <mergeCell ref="A3:D3"/>
    <mergeCell ref="A26:D26"/>
    <mergeCell ref="B1:D1"/>
  </mergeCells>
  <dataValidations count="1">
    <dataValidation type="list" allowBlank="1" showInputMessage="1" showErrorMessage="1" sqref="B6:D6 B29:D29" xr:uid="{E321FB09-A848-4DB7-B7EF-0F0ADD2354C3}">
      <formula1>"Lakhs, Actual, Millions"</formula1>
    </dataValidation>
  </dataValidations>
  <pageMargins left="0.7" right="0.7" top="0.75" bottom="0.75" header="0.3" footer="0.3"/>
  <pageSetup scale="96"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7AC55-D59B-496A-B799-3CBD2265F5DB}">
  <sheetPr codeName="Sheet33">
    <tabColor theme="4" tint="0.39997558519241921"/>
    <pageSetUpPr fitToPage="1"/>
  </sheetPr>
  <dimension ref="A1:XFD57"/>
  <sheetViews>
    <sheetView topLeftCell="A8" zoomScaleNormal="100" workbookViewId="0">
      <selection activeCell="D17" sqref="D17"/>
    </sheetView>
  </sheetViews>
  <sheetFormatPr defaultRowHeight="15"/>
  <cols>
    <col min="1" max="1" width="39" customWidth="1"/>
    <col min="2" max="4" width="21.5703125" style="597" customWidth="1"/>
    <col min="5" max="5" width="3.85546875" customWidth="1"/>
  </cols>
  <sheetData>
    <row r="1" spans="1:16384" ht="15" customHeight="1">
      <c r="A1" s="909" t="s">
        <v>542</v>
      </c>
      <c r="B1" s="909"/>
      <c r="C1" s="909"/>
      <c r="D1" s="909"/>
      <c r="E1" s="909"/>
      <c r="F1" s="909"/>
      <c r="G1" s="909"/>
      <c r="H1" s="909"/>
      <c r="I1" s="909"/>
      <c r="J1" s="909"/>
      <c r="K1" s="909"/>
      <c r="L1" s="909"/>
      <c r="M1" s="909"/>
      <c r="N1" s="909"/>
      <c r="O1" s="909"/>
      <c r="P1" s="909"/>
      <c r="Q1" s="909"/>
      <c r="R1" s="909"/>
      <c r="S1" s="909"/>
      <c r="T1" s="909"/>
      <c r="U1" s="909"/>
      <c r="V1" s="909"/>
      <c r="W1" s="909"/>
      <c r="X1" s="909"/>
      <c r="Y1" s="909"/>
      <c r="Z1" s="909"/>
      <c r="AA1" s="909"/>
      <c r="AB1" s="909"/>
      <c r="AC1" s="909"/>
      <c r="AD1" s="909"/>
      <c r="AE1" s="909"/>
      <c r="AF1" s="909"/>
      <c r="AG1" s="909"/>
      <c r="AH1" s="909"/>
      <c r="AI1" s="909"/>
      <c r="AJ1" s="909"/>
      <c r="AK1" s="909"/>
      <c r="AL1" s="909"/>
      <c r="AM1" s="909"/>
      <c r="AN1" s="909"/>
      <c r="AO1" s="909"/>
      <c r="AP1" s="909"/>
      <c r="AQ1" s="909"/>
      <c r="AR1" s="909"/>
      <c r="AS1" s="909"/>
      <c r="AT1" s="909"/>
      <c r="AU1" s="909"/>
      <c r="AV1" s="909"/>
      <c r="AW1" s="909"/>
      <c r="AX1" s="909"/>
      <c r="AY1" s="909"/>
      <c r="AZ1" s="909"/>
      <c r="BA1" s="909"/>
      <c r="BB1" s="909"/>
      <c r="BC1" s="909"/>
      <c r="BD1" s="909"/>
      <c r="BE1" s="909"/>
      <c r="BF1" s="909"/>
      <c r="BG1" s="909"/>
      <c r="BH1" s="909"/>
      <c r="BI1" s="909"/>
      <c r="BJ1" s="909"/>
      <c r="BK1" s="909"/>
      <c r="BL1" s="909"/>
      <c r="BM1" s="909"/>
      <c r="BN1" s="909"/>
      <c r="BO1" s="909"/>
      <c r="BP1" s="909"/>
      <c r="BQ1" s="909"/>
      <c r="BR1" s="909"/>
      <c r="BS1" s="909"/>
      <c r="BT1" s="909"/>
      <c r="BU1" s="909"/>
      <c r="BV1" s="909"/>
      <c r="BW1" s="909"/>
      <c r="BX1" s="909"/>
      <c r="BY1" s="909"/>
      <c r="BZ1" s="909"/>
      <c r="CA1" s="909"/>
      <c r="CB1" s="909"/>
      <c r="CC1" s="909"/>
      <c r="CD1" s="909"/>
      <c r="CE1" s="909"/>
      <c r="CF1" s="909"/>
      <c r="CG1" s="909"/>
      <c r="CH1" s="909"/>
      <c r="CI1" s="909"/>
      <c r="CJ1" s="909"/>
      <c r="CK1" s="909"/>
      <c r="CL1" s="909"/>
      <c r="CM1" s="909"/>
      <c r="CN1" s="909"/>
      <c r="CO1" s="909"/>
      <c r="CP1" s="909"/>
      <c r="CQ1" s="909"/>
      <c r="CR1" s="909"/>
      <c r="CS1" s="909"/>
      <c r="CT1" s="909"/>
      <c r="CU1" s="909"/>
      <c r="CV1" s="909"/>
      <c r="CW1" s="909"/>
      <c r="CX1" s="909"/>
      <c r="CY1" s="909"/>
      <c r="CZ1" s="909"/>
      <c r="DA1" s="909"/>
      <c r="DB1" s="909"/>
      <c r="DC1" s="909"/>
      <c r="DD1" s="909"/>
      <c r="DE1" s="909"/>
      <c r="DF1" s="909"/>
      <c r="DG1" s="909"/>
      <c r="DH1" s="909"/>
      <c r="DI1" s="909"/>
      <c r="DJ1" s="909"/>
      <c r="DK1" s="909"/>
      <c r="DL1" s="909"/>
      <c r="DM1" s="909"/>
      <c r="DN1" s="909"/>
      <c r="DO1" s="909"/>
      <c r="DP1" s="909"/>
      <c r="DQ1" s="909"/>
      <c r="DR1" s="909"/>
      <c r="DS1" s="909"/>
      <c r="DT1" s="909"/>
      <c r="DU1" s="909"/>
      <c r="DV1" s="909"/>
      <c r="DW1" s="909"/>
      <c r="DX1" s="909"/>
      <c r="DY1" s="909"/>
      <c r="DZ1" s="909"/>
      <c r="EA1" s="909"/>
      <c r="EB1" s="909"/>
      <c r="EC1" s="909"/>
      <c r="ED1" s="909"/>
      <c r="EE1" s="909"/>
      <c r="EF1" s="909"/>
      <c r="EG1" s="909"/>
      <c r="EH1" s="909"/>
      <c r="EI1" s="909"/>
      <c r="EJ1" s="909"/>
      <c r="EK1" s="909"/>
      <c r="EL1" s="909"/>
      <c r="EM1" s="909"/>
      <c r="EN1" s="909"/>
      <c r="EO1" s="909"/>
      <c r="EP1" s="909"/>
      <c r="EQ1" s="909"/>
      <c r="ER1" s="909"/>
      <c r="ES1" s="909"/>
      <c r="ET1" s="909"/>
      <c r="EU1" s="909"/>
      <c r="EV1" s="909"/>
      <c r="EW1" s="909"/>
      <c r="EX1" s="909"/>
      <c r="EY1" s="909"/>
      <c r="EZ1" s="909"/>
      <c r="FA1" s="909"/>
      <c r="FB1" s="909"/>
      <c r="FC1" s="909"/>
      <c r="FD1" s="909"/>
      <c r="FE1" s="909"/>
      <c r="FF1" s="909"/>
      <c r="FG1" s="909"/>
      <c r="FH1" s="909"/>
      <c r="FI1" s="909"/>
      <c r="FJ1" s="909"/>
      <c r="FK1" s="909"/>
      <c r="FL1" s="909"/>
      <c r="FM1" s="909"/>
      <c r="FN1" s="909"/>
      <c r="FO1" s="909"/>
      <c r="FP1" s="909"/>
      <c r="FQ1" s="909"/>
      <c r="FR1" s="909"/>
      <c r="FS1" s="909"/>
      <c r="FT1" s="909"/>
      <c r="FU1" s="909"/>
      <c r="FV1" s="909"/>
      <c r="FW1" s="909"/>
      <c r="FX1" s="909"/>
      <c r="FY1" s="909"/>
      <c r="FZ1" s="909"/>
      <c r="GA1" s="909"/>
      <c r="GB1" s="909"/>
      <c r="GC1" s="909"/>
      <c r="GD1" s="909"/>
      <c r="GE1" s="909"/>
      <c r="GF1" s="909"/>
      <c r="GG1" s="909"/>
      <c r="GH1" s="909"/>
      <c r="GI1" s="909"/>
      <c r="GJ1" s="909"/>
      <c r="GK1" s="909"/>
      <c r="GL1" s="909"/>
      <c r="GM1" s="909"/>
      <c r="GN1" s="909"/>
      <c r="GO1" s="909"/>
      <c r="GP1" s="909"/>
      <c r="GQ1" s="909"/>
      <c r="GR1" s="909"/>
      <c r="GS1" s="909"/>
      <c r="GT1" s="909"/>
      <c r="GU1" s="909"/>
      <c r="GV1" s="909"/>
      <c r="GW1" s="909"/>
      <c r="GX1" s="909"/>
      <c r="GY1" s="909"/>
      <c r="GZ1" s="909"/>
      <c r="HA1" s="909"/>
      <c r="HB1" s="909"/>
      <c r="HC1" s="909"/>
      <c r="HD1" s="909"/>
      <c r="HE1" s="909"/>
      <c r="HF1" s="909"/>
      <c r="HG1" s="909"/>
      <c r="HH1" s="909"/>
      <c r="HI1" s="909"/>
      <c r="HJ1" s="909"/>
      <c r="HK1" s="909"/>
      <c r="HL1" s="909"/>
      <c r="HM1" s="909"/>
      <c r="HN1" s="909"/>
      <c r="HO1" s="909"/>
      <c r="HP1" s="909"/>
      <c r="HQ1" s="909"/>
      <c r="HR1" s="909"/>
      <c r="HS1" s="909"/>
      <c r="HT1" s="909"/>
      <c r="HU1" s="909"/>
      <c r="HV1" s="909"/>
      <c r="HW1" s="909"/>
      <c r="HX1" s="909"/>
      <c r="HY1" s="909"/>
      <c r="HZ1" s="909"/>
      <c r="IA1" s="909"/>
      <c r="IB1" s="909"/>
      <c r="IC1" s="909"/>
      <c r="ID1" s="909"/>
      <c r="IE1" s="909"/>
      <c r="IF1" s="909"/>
      <c r="IG1" s="909"/>
      <c r="IH1" s="909"/>
      <c r="II1" s="909"/>
      <c r="IJ1" s="909"/>
      <c r="IK1" s="909"/>
      <c r="IL1" s="909"/>
      <c r="IM1" s="909"/>
      <c r="IN1" s="909"/>
      <c r="IO1" s="909"/>
      <c r="IP1" s="909"/>
      <c r="IQ1" s="909"/>
      <c r="IR1" s="909"/>
      <c r="IS1" s="909"/>
      <c r="IT1" s="909"/>
      <c r="IU1" s="909"/>
      <c r="IV1" s="909"/>
      <c r="IW1" s="909"/>
      <c r="IX1" s="909"/>
      <c r="IY1" s="909"/>
      <c r="IZ1" s="909"/>
      <c r="JA1" s="909"/>
      <c r="JB1" s="909"/>
      <c r="JC1" s="909"/>
      <c r="JD1" s="909"/>
      <c r="JE1" s="909"/>
      <c r="JF1" s="909"/>
      <c r="JG1" s="909"/>
      <c r="JH1" s="909"/>
      <c r="JI1" s="909"/>
      <c r="JJ1" s="909"/>
      <c r="JK1" s="909"/>
      <c r="JL1" s="909"/>
      <c r="JM1" s="909"/>
      <c r="JN1" s="909"/>
      <c r="JO1" s="909"/>
      <c r="JP1" s="909"/>
      <c r="JQ1" s="909"/>
      <c r="JR1" s="909"/>
      <c r="JS1" s="909"/>
      <c r="JT1" s="909"/>
      <c r="JU1" s="909"/>
      <c r="JV1" s="909"/>
      <c r="JW1" s="909"/>
      <c r="JX1" s="909"/>
      <c r="JY1" s="909"/>
      <c r="JZ1" s="909"/>
      <c r="KA1" s="909"/>
      <c r="KB1" s="909"/>
      <c r="KC1" s="909"/>
      <c r="KD1" s="909"/>
      <c r="KE1" s="909"/>
      <c r="KF1" s="909"/>
      <c r="KG1" s="909"/>
      <c r="KH1" s="909"/>
      <c r="KI1" s="909"/>
      <c r="KJ1" s="909"/>
      <c r="KK1" s="909"/>
      <c r="KL1" s="909"/>
      <c r="KM1" s="909"/>
      <c r="KN1" s="909"/>
      <c r="KO1" s="909"/>
      <c r="KP1" s="909"/>
      <c r="KQ1" s="909"/>
      <c r="KR1" s="909"/>
      <c r="KS1" s="909"/>
      <c r="KT1" s="909"/>
      <c r="KU1" s="909"/>
      <c r="KV1" s="909"/>
      <c r="KW1" s="909"/>
      <c r="KX1" s="909"/>
      <c r="KY1" s="909"/>
      <c r="KZ1" s="909"/>
      <c r="LA1" s="909"/>
      <c r="LB1" s="909"/>
      <c r="LC1" s="909"/>
      <c r="LD1" s="909"/>
      <c r="LE1" s="909"/>
      <c r="LF1" s="909"/>
      <c r="LG1" s="909"/>
      <c r="LH1" s="909"/>
      <c r="LI1" s="909"/>
      <c r="LJ1" s="909"/>
      <c r="LK1" s="909"/>
      <c r="LL1" s="909"/>
      <c r="LM1" s="909"/>
      <c r="LN1" s="909"/>
      <c r="LO1" s="909"/>
      <c r="LP1" s="909"/>
      <c r="LQ1" s="909"/>
      <c r="LR1" s="909"/>
      <c r="LS1" s="909"/>
      <c r="LT1" s="909"/>
      <c r="LU1" s="909"/>
      <c r="LV1" s="909"/>
      <c r="LW1" s="909"/>
      <c r="LX1" s="909"/>
      <c r="LY1" s="909"/>
      <c r="LZ1" s="909"/>
      <c r="MA1" s="909"/>
      <c r="MB1" s="909"/>
      <c r="MC1" s="909"/>
      <c r="MD1" s="909"/>
      <c r="ME1" s="909"/>
      <c r="MF1" s="909"/>
      <c r="MG1" s="909"/>
      <c r="MH1" s="909"/>
      <c r="MI1" s="909"/>
      <c r="MJ1" s="909"/>
      <c r="MK1" s="909"/>
      <c r="ML1" s="909"/>
      <c r="MM1" s="909"/>
      <c r="MN1" s="909"/>
      <c r="MO1" s="909"/>
      <c r="MP1" s="909"/>
      <c r="MQ1" s="909"/>
      <c r="MR1" s="909"/>
      <c r="MS1" s="909"/>
      <c r="MT1" s="909"/>
      <c r="MU1" s="909"/>
      <c r="MV1" s="909"/>
      <c r="MW1" s="909"/>
      <c r="MX1" s="909"/>
      <c r="MY1" s="909"/>
      <c r="MZ1" s="909"/>
      <c r="NA1" s="909"/>
      <c r="NB1" s="909"/>
      <c r="NC1" s="909"/>
      <c r="ND1" s="909"/>
      <c r="NE1" s="909"/>
      <c r="NF1" s="909"/>
      <c r="NG1" s="909"/>
      <c r="NH1" s="909"/>
      <c r="NI1" s="909"/>
      <c r="NJ1" s="909"/>
      <c r="NK1" s="909"/>
      <c r="NL1" s="909"/>
      <c r="NM1" s="909"/>
      <c r="NN1" s="909"/>
      <c r="NO1" s="909"/>
      <c r="NP1" s="909"/>
      <c r="NQ1" s="909"/>
      <c r="NR1" s="909"/>
      <c r="NS1" s="909"/>
      <c r="NT1" s="909"/>
      <c r="NU1" s="909"/>
      <c r="NV1" s="909"/>
      <c r="NW1" s="909"/>
      <c r="NX1" s="909"/>
      <c r="NY1" s="909"/>
      <c r="NZ1" s="909"/>
      <c r="OA1" s="909"/>
      <c r="OB1" s="909"/>
      <c r="OC1" s="909"/>
      <c r="OD1" s="909"/>
      <c r="OE1" s="909"/>
      <c r="OF1" s="909"/>
      <c r="OG1" s="909"/>
      <c r="OH1" s="909"/>
      <c r="OI1" s="909"/>
      <c r="OJ1" s="909"/>
      <c r="OK1" s="909"/>
      <c r="OL1" s="909"/>
      <c r="OM1" s="909"/>
      <c r="ON1" s="909"/>
      <c r="OO1" s="909"/>
      <c r="OP1" s="909"/>
      <c r="OQ1" s="909"/>
      <c r="OR1" s="909"/>
      <c r="OS1" s="909"/>
      <c r="OT1" s="909"/>
      <c r="OU1" s="909"/>
      <c r="OV1" s="909"/>
      <c r="OW1" s="909"/>
      <c r="OX1" s="909"/>
      <c r="OY1" s="909"/>
      <c r="OZ1" s="909"/>
      <c r="PA1" s="909"/>
      <c r="PB1" s="909"/>
      <c r="PC1" s="909"/>
      <c r="PD1" s="909"/>
      <c r="PE1" s="909"/>
      <c r="PF1" s="909"/>
      <c r="PG1" s="909"/>
      <c r="PH1" s="909"/>
      <c r="PI1" s="909"/>
      <c r="PJ1" s="909"/>
      <c r="PK1" s="909"/>
      <c r="PL1" s="909"/>
      <c r="PM1" s="909"/>
      <c r="PN1" s="909"/>
      <c r="PO1" s="909"/>
      <c r="PP1" s="909"/>
      <c r="PQ1" s="909"/>
      <c r="PR1" s="909"/>
      <c r="PS1" s="909"/>
      <c r="PT1" s="909"/>
      <c r="PU1" s="909"/>
      <c r="PV1" s="909"/>
      <c r="PW1" s="909"/>
      <c r="PX1" s="909"/>
      <c r="PY1" s="909"/>
      <c r="PZ1" s="909"/>
      <c r="QA1" s="909"/>
      <c r="QB1" s="909"/>
      <c r="QC1" s="909"/>
      <c r="QD1" s="909"/>
      <c r="QE1" s="909"/>
      <c r="QF1" s="909"/>
      <c r="QG1" s="909"/>
      <c r="QH1" s="909"/>
      <c r="QI1" s="909"/>
      <c r="QJ1" s="909"/>
      <c r="QK1" s="909"/>
      <c r="QL1" s="909"/>
      <c r="QM1" s="909"/>
      <c r="QN1" s="909"/>
      <c r="QO1" s="909"/>
      <c r="QP1" s="909"/>
      <c r="QQ1" s="909"/>
      <c r="QR1" s="909"/>
      <c r="QS1" s="909"/>
      <c r="QT1" s="909"/>
      <c r="QU1" s="909"/>
      <c r="QV1" s="909"/>
      <c r="QW1" s="909"/>
      <c r="QX1" s="909"/>
      <c r="QY1" s="909"/>
      <c r="QZ1" s="909"/>
      <c r="RA1" s="909"/>
      <c r="RB1" s="909"/>
      <c r="RC1" s="909"/>
      <c r="RD1" s="909"/>
      <c r="RE1" s="909"/>
      <c r="RF1" s="909"/>
      <c r="RG1" s="909"/>
      <c r="RH1" s="909"/>
      <c r="RI1" s="909"/>
      <c r="RJ1" s="909"/>
      <c r="RK1" s="909"/>
      <c r="RL1" s="909"/>
      <c r="RM1" s="909"/>
      <c r="RN1" s="909"/>
      <c r="RO1" s="909"/>
      <c r="RP1" s="909"/>
      <c r="RQ1" s="909"/>
      <c r="RR1" s="909"/>
      <c r="RS1" s="909"/>
      <c r="RT1" s="909"/>
      <c r="RU1" s="909"/>
      <c r="RV1" s="909"/>
      <c r="RW1" s="909"/>
      <c r="RX1" s="909"/>
      <c r="RY1" s="909"/>
      <c r="RZ1" s="909"/>
      <c r="SA1" s="909"/>
      <c r="SB1" s="909"/>
      <c r="SC1" s="909"/>
      <c r="SD1" s="909"/>
      <c r="SE1" s="909"/>
      <c r="SF1" s="909"/>
      <c r="SG1" s="909"/>
      <c r="SH1" s="909"/>
      <c r="SI1" s="909"/>
      <c r="SJ1" s="909"/>
      <c r="SK1" s="909"/>
      <c r="SL1" s="909"/>
      <c r="SM1" s="909"/>
      <c r="SN1" s="909"/>
      <c r="SO1" s="909"/>
      <c r="SP1" s="909"/>
      <c r="SQ1" s="909"/>
      <c r="SR1" s="909"/>
      <c r="SS1" s="909"/>
      <c r="ST1" s="909"/>
      <c r="SU1" s="909"/>
      <c r="SV1" s="909"/>
      <c r="SW1" s="909"/>
      <c r="SX1" s="909"/>
      <c r="SY1" s="909"/>
      <c r="SZ1" s="909"/>
      <c r="TA1" s="909"/>
      <c r="TB1" s="909"/>
      <c r="TC1" s="909"/>
      <c r="TD1" s="909"/>
      <c r="TE1" s="909"/>
      <c r="TF1" s="909"/>
      <c r="TG1" s="909"/>
      <c r="TH1" s="909"/>
      <c r="TI1" s="909"/>
      <c r="TJ1" s="909"/>
      <c r="TK1" s="909"/>
      <c r="TL1" s="909"/>
      <c r="TM1" s="909"/>
      <c r="TN1" s="909"/>
      <c r="TO1" s="909"/>
      <c r="TP1" s="909"/>
      <c r="TQ1" s="909"/>
      <c r="TR1" s="909"/>
      <c r="TS1" s="909"/>
      <c r="TT1" s="909"/>
      <c r="TU1" s="909"/>
      <c r="TV1" s="909"/>
      <c r="TW1" s="909"/>
      <c r="TX1" s="909"/>
      <c r="TY1" s="909"/>
      <c r="TZ1" s="909"/>
      <c r="UA1" s="909"/>
      <c r="UB1" s="909"/>
      <c r="UC1" s="909"/>
      <c r="UD1" s="909"/>
      <c r="UE1" s="909"/>
      <c r="UF1" s="909"/>
      <c r="UG1" s="909"/>
      <c r="UH1" s="909"/>
      <c r="UI1" s="909"/>
      <c r="UJ1" s="909"/>
      <c r="UK1" s="909"/>
      <c r="UL1" s="909"/>
      <c r="UM1" s="909"/>
      <c r="UN1" s="909"/>
      <c r="UO1" s="909"/>
      <c r="UP1" s="909"/>
      <c r="UQ1" s="909"/>
      <c r="UR1" s="909"/>
      <c r="US1" s="909"/>
      <c r="UT1" s="909"/>
      <c r="UU1" s="909"/>
      <c r="UV1" s="909"/>
      <c r="UW1" s="909"/>
      <c r="UX1" s="909"/>
      <c r="UY1" s="909"/>
      <c r="UZ1" s="909"/>
      <c r="VA1" s="909"/>
      <c r="VB1" s="909"/>
      <c r="VC1" s="909"/>
      <c r="VD1" s="909"/>
      <c r="VE1" s="909"/>
      <c r="VF1" s="909"/>
      <c r="VG1" s="909"/>
      <c r="VH1" s="909"/>
      <c r="VI1" s="909"/>
      <c r="VJ1" s="909"/>
      <c r="VK1" s="909"/>
      <c r="VL1" s="909"/>
      <c r="VM1" s="909"/>
      <c r="VN1" s="909"/>
      <c r="VO1" s="909"/>
      <c r="VP1" s="909"/>
      <c r="VQ1" s="909"/>
      <c r="VR1" s="909"/>
      <c r="VS1" s="909"/>
      <c r="VT1" s="909"/>
      <c r="VU1" s="909"/>
      <c r="VV1" s="909"/>
      <c r="VW1" s="909"/>
      <c r="VX1" s="909"/>
      <c r="VY1" s="909"/>
      <c r="VZ1" s="909"/>
      <c r="WA1" s="909"/>
      <c r="WB1" s="909"/>
      <c r="WC1" s="909"/>
      <c r="WD1" s="909"/>
      <c r="WE1" s="909"/>
      <c r="WF1" s="909"/>
      <c r="WG1" s="909"/>
      <c r="WH1" s="909"/>
      <c r="WI1" s="909"/>
      <c r="WJ1" s="909"/>
      <c r="WK1" s="909"/>
      <c r="WL1" s="909"/>
      <c r="WM1" s="909"/>
      <c r="WN1" s="909"/>
      <c r="WO1" s="909"/>
      <c r="WP1" s="909"/>
      <c r="WQ1" s="909"/>
      <c r="WR1" s="909"/>
      <c r="WS1" s="909"/>
      <c r="WT1" s="909"/>
      <c r="WU1" s="909"/>
      <c r="WV1" s="909"/>
      <c r="WW1" s="909"/>
      <c r="WX1" s="909"/>
      <c r="WY1" s="909"/>
      <c r="WZ1" s="909"/>
      <c r="XA1" s="909"/>
      <c r="XB1" s="909"/>
      <c r="XC1" s="909"/>
      <c r="XD1" s="909"/>
      <c r="XE1" s="909"/>
      <c r="XF1" s="909"/>
      <c r="XG1" s="909"/>
      <c r="XH1" s="909"/>
      <c r="XI1" s="909"/>
      <c r="XJ1" s="909"/>
      <c r="XK1" s="909"/>
      <c r="XL1" s="909"/>
      <c r="XM1" s="909"/>
      <c r="XN1" s="909"/>
      <c r="XO1" s="909"/>
      <c r="XP1" s="909"/>
      <c r="XQ1" s="909"/>
      <c r="XR1" s="909"/>
      <c r="XS1" s="909"/>
      <c r="XT1" s="909"/>
      <c r="XU1" s="909"/>
      <c r="XV1" s="909"/>
      <c r="XW1" s="909"/>
      <c r="XX1" s="909"/>
      <c r="XY1" s="909"/>
      <c r="XZ1" s="909"/>
      <c r="YA1" s="909"/>
      <c r="YB1" s="909"/>
      <c r="YC1" s="909"/>
      <c r="YD1" s="909"/>
      <c r="YE1" s="909"/>
      <c r="YF1" s="909"/>
      <c r="YG1" s="909"/>
      <c r="YH1" s="909"/>
      <c r="YI1" s="909"/>
      <c r="YJ1" s="909"/>
      <c r="YK1" s="909"/>
      <c r="YL1" s="909"/>
      <c r="YM1" s="909"/>
      <c r="YN1" s="909"/>
      <c r="YO1" s="909"/>
      <c r="YP1" s="909"/>
      <c r="YQ1" s="909"/>
      <c r="YR1" s="909"/>
      <c r="YS1" s="909"/>
      <c r="YT1" s="909"/>
      <c r="YU1" s="909"/>
      <c r="YV1" s="909"/>
      <c r="YW1" s="909"/>
      <c r="YX1" s="909"/>
      <c r="YY1" s="909"/>
      <c r="YZ1" s="909"/>
      <c r="ZA1" s="909"/>
      <c r="ZB1" s="909"/>
      <c r="ZC1" s="909"/>
      <c r="ZD1" s="909"/>
      <c r="ZE1" s="909"/>
      <c r="ZF1" s="909"/>
      <c r="ZG1" s="909"/>
      <c r="ZH1" s="909"/>
      <c r="ZI1" s="909"/>
      <c r="ZJ1" s="909"/>
      <c r="ZK1" s="909"/>
      <c r="ZL1" s="909"/>
      <c r="ZM1" s="909"/>
      <c r="ZN1" s="909"/>
      <c r="ZO1" s="909"/>
      <c r="ZP1" s="909"/>
      <c r="ZQ1" s="909"/>
      <c r="ZR1" s="909"/>
      <c r="ZS1" s="909"/>
      <c r="ZT1" s="909"/>
      <c r="ZU1" s="909"/>
      <c r="ZV1" s="909"/>
      <c r="ZW1" s="909"/>
      <c r="ZX1" s="909"/>
      <c r="ZY1" s="909"/>
      <c r="ZZ1" s="909"/>
      <c r="AAA1" s="909"/>
      <c r="AAB1" s="909"/>
      <c r="AAC1" s="909"/>
      <c r="AAD1" s="909"/>
      <c r="AAE1" s="909"/>
      <c r="AAF1" s="909"/>
      <c r="AAG1" s="909"/>
      <c r="AAH1" s="909"/>
      <c r="AAI1" s="909"/>
      <c r="AAJ1" s="909"/>
      <c r="AAK1" s="909"/>
      <c r="AAL1" s="909"/>
      <c r="AAM1" s="909"/>
      <c r="AAN1" s="909"/>
      <c r="AAO1" s="909"/>
      <c r="AAP1" s="909"/>
      <c r="AAQ1" s="909"/>
      <c r="AAR1" s="909"/>
      <c r="AAS1" s="909"/>
      <c r="AAT1" s="909"/>
      <c r="AAU1" s="909"/>
      <c r="AAV1" s="909"/>
      <c r="AAW1" s="909"/>
      <c r="AAX1" s="909"/>
      <c r="AAY1" s="909"/>
      <c r="AAZ1" s="909"/>
      <c r="ABA1" s="909"/>
      <c r="ABB1" s="909"/>
      <c r="ABC1" s="909"/>
      <c r="ABD1" s="909"/>
      <c r="ABE1" s="909"/>
      <c r="ABF1" s="909"/>
      <c r="ABG1" s="909"/>
      <c r="ABH1" s="909"/>
      <c r="ABI1" s="909"/>
      <c r="ABJ1" s="909"/>
      <c r="ABK1" s="909"/>
      <c r="ABL1" s="909"/>
      <c r="ABM1" s="909"/>
      <c r="ABN1" s="909"/>
      <c r="ABO1" s="909"/>
      <c r="ABP1" s="909"/>
      <c r="ABQ1" s="909"/>
      <c r="ABR1" s="909"/>
      <c r="ABS1" s="909"/>
      <c r="ABT1" s="909"/>
      <c r="ABU1" s="909"/>
      <c r="ABV1" s="909"/>
      <c r="ABW1" s="909"/>
      <c r="ABX1" s="909"/>
      <c r="ABY1" s="909"/>
      <c r="ABZ1" s="909"/>
      <c r="ACA1" s="909"/>
      <c r="ACB1" s="909"/>
      <c r="ACC1" s="909"/>
      <c r="ACD1" s="909"/>
      <c r="ACE1" s="909"/>
      <c r="ACF1" s="909"/>
      <c r="ACG1" s="909"/>
      <c r="ACH1" s="909"/>
      <c r="ACI1" s="909"/>
      <c r="ACJ1" s="909"/>
      <c r="ACK1" s="909"/>
      <c r="ACL1" s="909"/>
      <c r="ACM1" s="909"/>
      <c r="ACN1" s="909"/>
      <c r="ACO1" s="909"/>
      <c r="ACP1" s="909"/>
      <c r="ACQ1" s="909"/>
      <c r="ACR1" s="909"/>
      <c r="ACS1" s="909"/>
      <c r="ACT1" s="909"/>
      <c r="ACU1" s="909"/>
      <c r="ACV1" s="909"/>
      <c r="ACW1" s="909"/>
      <c r="ACX1" s="909"/>
      <c r="ACY1" s="909"/>
      <c r="ACZ1" s="909"/>
      <c r="ADA1" s="909"/>
      <c r="ADB1" s="909"/>
      <c r="ADC1" s="909"/>
      <c r="ADD1" s="909"/>
      <c r="ADE1" s="909"/>
      <c r="ADF1" s="909"/>
      <c r="ADG1" s="909"/>
      <c r="ADH1" s="909"/>
      <c r="ADI1" s="909"/>
      <c r="ADJ1" s="909"/>
      <c r="ADK1" s="909"/>
      <c r="ADL1" s="909"/>
      <c r="ADM1" s="909"/>
      <c r="ADN1" s="909"/>
      <c r="ADO1" s="909"/>
      <c r="ADP1" s="909"/>
      <c r="ADQ1" s="909"/>
      <c r="ADR1" s="909"/>
      <c r="ADS1" s="909"/>
      <c r="ADT1" s="909"/>
      <c r="ADU1" s="909"/>
      <c r="ADV1" s="909"/>
      <c r="ADW1" s="909"/>
      <c r="ADX1" s="909"/>
      <c r="ADY1" s="909"/>
      <c r="ADZ1" s="909"/>
      <c r="AEA1" s="909"/>
      <c r="AEB1" s="909"/>
      <c r="AEC1" s="909"/>
      <c r="AED1" s="909"/>
      <c r="AEE1" s="909"/>
      <c r="AEF1" s="909"/>
      <c r="AEG1" s="909"/>
      <c r="AEH1" s="909"/>
      <c r="AEI1" s="909"/>
      <c r="AEJ1" s="909"/>
      <c r="AEK1" s="909"/>
      <c r="AEL1" s="909"/>
      <c r="AEM1" s="909"/>
      <c r="AEN1" s="909"/>
      <c r="AEO1" s="909"/>
      <c r="AEP1" s="909"/>
      <c r="AEQ1" s="909"/>
      <c r="AER1" s="909"/>
      <c r="AES1" s="909"/>
      <c r="AET1" s="909"/>
      <c r="AEU1" s="909"/>
      <c r="AEV1" s="909"/>
      <c r="AEW1" s="909"/>
      <c r="AEX1" s="909"/>
      <c r="AEY1" s="909"/>
      <c r="AEZ1" s="909"/>
      <c r="AFA1" s="909"/>
      <c r="AFB1" s="909"/>
      <c r="AFC1" s="909"/>
      <c r="AFD1" s="909"/>
      <c r="AFE1" s="909"/>
      <c r="AFF1" s="909"/>
      <c r="AFG1" s="909"/>
      <c r="AFH1" s="909"/>
      <c r="AFI1" s="909"/>
      <c r="AFJ1" s="909"/>
      <c r="AFK1" s="909"/>
      <c r="AFL1" s="909"/>
      <c r="AFM1" s="909"/>
      <c r="AFN1" s="909"/>
      <c r="AFO1" s="909"/>
      <c r="AFP1" s="909"/>
      <c r="AFQ1" s="909"/>
      <c r="AFR1" s="909"/>
      <c r="AFS1" s="909"/>
      <c r="AFT1" s="909"/>
      <c r="AFU1" s="909"/>
      <c r="AFV1" s="909"/>
      <c r="AFW1" s="909"/>
      <c r="AFX1" s="909"/>
      <c r="AFY1" s="909"/>
      <c r="AFZ1" s="909"/>
      <c r="AGA1" s="909"/>
      <c r="AGB1" s="909"/>
      <c r="AGC1" s="909"/>
      <c r="AGD1" s="909"/>
      <c r="AGE1" s="909"/>
      <c r="AGF1" s="909"/>
      <c r="AGG1" s="909"/>
      <c r="AGH1" s="909"/>
      <c r="AGI1" s="909"/>
      <c r="AGJ1" s="909"/>
      <c r="AGK1" s="909"/>
      <c r="AGL1" s="909"/>
      <c r="AGM1" s="909"/>
      <c r="AGN1" s="909"/>
      <c r="AGO1" s="909"/>
      <c r="AGP1" s="909"/>
      <c r="AGQ1" s="909"/>
      <c r="AGR1" s="909"/>
      <c r="AGS1" s="909"/>
      <c r="AGT1" s="909"/>
      <c r="AGU1" s="909"/>
      <c r="AGV1" s="909"/>
      <c r="AGW1" s="909"/>
      <c r="AGX1" s="909"/>
      <c r="AGY1" s="909"/>
      <c r="AGZ1" s="909"/>
      <c r="AHA1" s="909"/>
      <c r="AHB1" s="909"/>
      <c r="AHC1" s="909"/>
      <c r="AHD1" s="909"/>
      <c r="AHE1" s="909"/>
      <c r="AHF1" s="909"/>
      <c r="AHG1" s="909"/>
      <c r="AHH1" s="909"/>
      <c r="AHI1" s="909"/>
      <c r="AHJ1" s="909"/>
      <c r="AHK1" s="909"/>
      <c r="AHL1" s="909"/>
      <c r="AHM1" s="909"/>
      <c r="AHN1" s="909"/>
      <c r="AHO1" s="909"/>
      <c r="AHP1" s="909"/>
      <c r="AHQ1" s="909"/>
      <c r="AHR1" s="909"/>
      <c r="AHS1" s="909"/>
      <c r="AHT1" s="909"/>
      <c r="AHU1" s="909"/>
      <c r="AHV1" s="909"/>
      <c r="AHW1" s="909"/>
      <c r="AHX1" s="909"/>
      <c r="AHY1" s="909"/>
      <c r="AHZ1" s="909"/>
      <c r="AIA1" s="909"/>
      <c r="AIB1" s="909"/>
      <c r="AIC1" s="909"/>
      <c r="AID1" s="909"/>
      <c r="AIE1" s="909"/>
      <c r="AIF1" s="909"/>
      <c r="AIG1" s="909"/>
      <c r="AIH1" s="909"/>
      <c r="AII1" s="909"/>
      <c r="AIJ1" s="909"/>
      <c r="AIK1" s="909"/>
      <c r="AIL1" s="909"/>
      <c r="AIM1" s="909"/>
      <c r="AIN1" s="909"/>
      <c r="AIO1" s="909"/>
      <c r="AIP1" s="909"/>
      <c r="AIQ1" s="909"/>
      <c r="AIR1" s="909"/>
      <c r="AIS1" s="909"/>
      <c r="AIT1" s="909"/>
      <c r="AIU1" s="909"/>
      <c r="AIV1" s="909"/>
      <c r="AIW1" s="909"/>
      <c r="AIX1" s="909"/>
      <c r="AIY1" s="909"/>
      <c r="AIZ1" s="909"/>
      <c r="AJA1" s="909"/>
      <c r="AJB1" s="909"/>
      <c r="AJC1" s="909"/>
      <c r="AJD1" s="909"/>
      <c r="AJE1" s="909"/>
      <c r="AJF1" s="909"/>
      <c r="AJG1" s="909"/>
      <c r="AJH1" s="909"/>
      <c r="AJI1" s="909"/>
      <c r="AJJ1" s="909"/>
      <c r="AJK1" s="909"/>
      <c r="AJL1" s="909"/>
      <c r="AJM1" s="909"/>
      <c r="AJN1" s="909"/>
      <c r="AJO1" s="909"/>
      <c r="AJP1" s="909"/>
      <c r="AJQ1" s="909"/>
      <c r="AJR1" s="909"/>
      <c r="AJS1" s="909"/>
      <c r="AJT1" s="909"/>
      <c r="AJU1" s="909"/>
      <c r="AJV1" s="909"/>
      <c r="AJW1" s="909"/>
      <c r="AJX1" s="909"/>
      <c r="AJY1" s="909"/>
      <c r="AJZ1" s="909"/>
      <c r="AKA1" s="909"/>
      <c r="AKB1" s="909"/>
      <c r="AKC1" s="909"/>
      <c r="AKD1" s="909"/>
      <c r="AKE1" s="909"/>
      <c r="AKF1" s="909"/>
      <c r="AKG1" s="909"/>
      <c r="AKH1" s="909"/>
      <c r="AKI1" s="909"/>
      <c r="AKJ1" s="909"/>
      <c r="AKK1" s="909"/>
      <c r="AKL1" s="909"/>
      <c r="AKM1" s="909"/>
      <c r="AKN1" s="909"/>
      <c r="AKO1" s="909"/>
      <c r="AKP1" s="909"/>
      <c r="AKQ1" s="909"/>
      <c r="AKR1" s="909"/>
      <c r="AKS1" s="909"/>
      <c r="AKT1" s="909"/>
      <c r="AKU1" s="909"/>
      <c r="AKV1" s="909"/>
      <c r="AKW1" s="909"/>
      <c r="AKX1" s="909"/>
      <c r="AKY1" s="909"/>
      <c r="AKZ1" s="909"/>
      <c r="ALA1" s="909"/>
      <c r="ALB1" s="909"/>
      <c r="ALC1" s="909"/>
      <c r="ALD1" s="909"/>
      <c r="ALE1" s="909"/>
      <c r="ALF1" s="909"/>
      <c r="ALG1" s="909"/>
      <c r="ALH1" s="909"/>
      <c r="ALI1" s="909"/>
      <c r="ALJ1" s="909"/>
      <c r="ALK1" s="909"/>
      <c r="ALL1" s="909"/>
      <c r="ALM1" s="909"/>
      <c r="ALN1" s="909"/>
      <c r="ALO1" s="909"/>
      <c r="ALP1" s="909"/>
      <c r="ALQ1" s="909"/>
      <c r="ALR1" s="909"/>
      <c r="ALS1" s="909"/>
      <c r="ALT1" s="909"/>
      <c r="ALU1" s="909"/>
      <c r="ALV1" s="909"/>
      <c r="ALW1" s="909"/>
      <c r="ALX1" s="909"/>
      <c r="ALY1" s="909"/>
      <c r="ALZ1" s="909"/>
      <c r="AMA1" s="909"/>
      <c r="AMB1" s="909"/>
      <c r="AMC1" s="909"/>
      <c r="AMD1" s="909"/>
      <c r="AME1" s="909"/>
      <c r="AMF1" s="909"/>
      <c r="AMG1" s="909"/>
      <c r="AMH1" s="909"/>
      <c r="AMI1" s="909"/>
      <c r="AMJ1" s="909"/>
      <c r="AMK1" s="909"/>
      <c r="AML1" s="909"/>
      <c r="AMM1" s="909"/>
      <c r="AMN1" s="909"/>
      <c r="AMO1" s="909"/>
      <c r="AMP1" s="909"/>
      <c r="AMQ1" s="909"/>
      <c r="AMR1" s="909"/>
      <c r="AMS1" s="909"/>
      <c r="AMT1" s="909"/>
      <c r="AMU1" s="909"/>
      <c r="AMV1" s="909"/>
      <c r="AMW1" s="909"/>
      <c r="AMX1" s="909"/>
      <c r="AMY1" s="909"/>
      <c r="AMZ1" s="909"/>
      <c r="ANA1" s="909"/>
      <c r="ANB1" s="909"/>
      <c r="ANC1" s="909"/>
      <c r="AND1" s="909"/>
      <c r="ANE1" s="909"/>
      <c r="ANF1" s="909"/>
      <c r="ANG1" s="909"/>
      <c r="ANH1" s="909"/>
      <c r="ANI1" s="909"/>
      <c r="ANJ1" s="909"/>
      <c r="ANK1" s="909"/>
      <c r="ANL1" s="909"/>
      <c r="ANM1" s="909"/>
      <c r="ANN1" s="909"/>
      <c r="ANO1" s="909"/>
      <c r="ANP1" s="909"/>
      <c r="ANQ1" s="909"/>
      <c r="ANR1" s="909"/>
      <c r="ANS1" s="909"/>
      <c r="ANT1" s="909"/>
      <c r="ANU1" s="909"/>
      <c r="ANV1" s="909"/>
      <c r="ANW1" s="909"/>
      <c r="ANX1" s="909"/>
      <c r="ANY1" s="909"/>
      <c r="ANZ1" s="909"/>
      <c r="AOA1" s="909"/>
      <c r="AOB1" s="909"/>
      <c r="AOC1" s="909"/>
      <c r="AOD1" s="909"/>
      <c r="AOE1" s="909"/>
      <c r="AOF1" s="909"/>
      <c r="AOG1" s="909"/>
      <c r="AOH1" s="909"/>
      <c r="AOI1" s="909"/>
      <c r="AOJ1" s="909"/>
      <c r="AOK1" s="909"/>
      <c r="AOL1" s="909"/>
      <c r="AOM1" s="909"/>
      <c r="AON1" s="909"/>
      <c r="AOO1" s="909"/>
      <c r="AOP1" s="909"/>
      <c r="AOQ1" s="909"/>
      <c r="AOR1" s="909"/>
      <c r="AOS1" s="909"/>
      <c r="AOT1" s="909"/>
      <c r="AOU1" s="909"/>
      <c r="AOV1" s="909"/>
      <c r="AOW1" s="909"/>
      <c r="AOX1" s="909"/>
      <c r="AOY1" s="909"/>
      <c r="AOZ1" s="909"/>
      <c r="APA1" s="909"/>
      <c r="APB1" s="909"/>
      <c r="APC1" s="909"/>
      <c r="APD1" s="909"/>
      <c r="APE1" s="909"/>
      <c r="APF1" s="909"/>
      <c r="APG1" s="909"/>
      <c r="APH1" s="909"/>
      <c r="API1" s="909"/>
      <c r="APJ1" s="909"/>
      <c r="APK1" s="909"/>
      <c r="APL1" s="909"/>
      <c r="APM1" s="909"/>
      <c r="APN1" s="909"/>
      <c r="APO1" s="909"/>
      <c r="APP1" s="909"/>
      <c r="APQ1" s="909"/>
      <c r="APR1" s="909"/>
      <c r="APS1" s="909"/>
      <c r="APT1" s="909"/>
      <c r="APU1" s="909"/>
      <c r="APV1" s="909"/>
      <c r="APW1" s="909"/>
      <c r="APX1" s="909"/>
      <c r="APY1" s="909"/>
      <c r="APZ1" s="909"/>
      <c r="AQA1" s="909"/>
      <c r="AQB1" s="909"/>
      <c r="AQC1" s="909"/>
      <c r="AQD1" s="909"/>
      <c r="AQE1" s="909"/>
      <c r="AQF1" s="909"/>
      <c r="AQG1" s="909"/>
      <c r="AQH1" s="909"/>
      <c r="AQI1" s="909"/>
      <c r="AQJ1" s="909"/>
      <c r="AQK1" s="909"/>
      <c r="AQL1" s="909"/>
      <c r="AQM1" s="909"/>
      <c r="AQN1" s="909"/>
      <c r="AQO1" s="909"/>
      <c r="AQP1" s="909"/>
      <c r="AQQ1" s="909"/>
      <c r="AQR1" s="909"/>
      <c r="AQS1" s="909"/>
      <c r="AQT1" s="909"/>
      <c r="AQU1" s="909"/>
      <c r="AQV1" s="909"/>
      <c r="AQW1" s="909"/>
      <c r="AQX1" s="909"/>
      <c r="AQY1" s="909"/>
      <c r="AQZ1" s="909"/>
      <c r="ARA1" s="909"/>
      <c r="ARB1" s="909"/>
      <c r="ARC1" s="909"/>
      <c r="ARD1" s="909"/>
      <c r="ARE1" s="909"/>
      <c r="ARF1" s="909"/>
      <c r="ARG1" s="909"/>
      <c r="ARH1" s="909"/>
      <c r="ARI1" s="909"/>
      <c r="ARJ1" s="909"/>
      <c r="ARK1" s="909"/>
      <c r="ARL1" s="909"/>
      <c r="ARM1" s="909"/>
      <c r="ARN1" s="909"/>
      <c r="ARO1" s="909"/>
      <c r="ARP1" s="909"/>
      <c r="ARQ1" s="909"/>
      <c r="ARR1" s="909"/>
      <c r="ARS1" s="909"/>
      <c r="ART1" s="909"/>
      <c r="ARU1" s="909"/>
      <c r="ARV1" s="909"/>
      <c r="ARW1" s="909"/>
      <c r="ARX1" s="909"/>
      <c r="ARY1" s="909"/>
      <c r="ARZ1" s="909"/>
      <c r="ASA1" s="909"/>
      <c r="ASB1" s="909"/>
      <c r="ASC1" s="909"/>
      <c r="ASD1" s="909"/>
      <c r="ASE1" s="909"/>
      <c r="ASF1" s="909"/>
      <c r="ASG1" s="909"/>
      <c r="ASH1" s="909"/>
      <c r="ASI1" s="909"/>
      <c r="ASJ1" s="909"/>
      <c r="ASK1" s="909"/>
      <c r="ASL1" s="909"/>
      <c r="ASM1" s="909"/>
      <c r="ASN1" s="909"/>
      <c r="ASO1" s="909"/>
      <c r="ASP1" s="909"/>
      <c r="ASQ1" s="909"/>
      <c r="ASR1" s="909"/>
      <c r="ASS1" s="909"/>
      <c r="AST1" s="909"/>
      <c r="ASU1" s="909"/>
      <c r="ASV1" s="909"/>
      <c r="ASW1" s="909"/>
      <c r="ASX1" s="909"/>
      <c r="ASY1" s="909"/>
      <c r="ASZ1" s="909"/>
      <c r="ATA1" s="909"/>
      <c r="ATB1" s="909"/>
      <c r="ATC1" s="909"/>
      <c r="ATD1" s="909"/>
      <c r="ATE1" s="909"/>
      <c r="ATF1" s="909"/>
      <c r="ATG1" s="909"/>
      <c r="ATH1" s="909"/>
      <c r="ATI1" s="909"/>
      <c r="ATJ1" s="909"/>
      <c r="ATK1" s="909"/>
      <c r="ATL1" s="909"/>
      <c r="ATM1" s="909"/>
      <c r="ATN1" s="909"/>
      <c r="ATO1" s="909"/>
      <c r="ATP1" s="909"/>
      <c r="ATQ1" s="909"/>
      <c r="ATR1" s="909"/>
      <c r="ATS1" s="909"/>
      <c r="ATT1" s="909"/>
      <c r="ATU1" s="909"/>
      <c r="ATV1" s="909"/>
      <c r="ATW1" s="909"/>
      <c r="ATX1" s="909"/>
      <c r="ATY1" s="909"/>
      <c r="ATZ1" s="909"/>
      <c r="AUA1" s="909"/>
      <c r="AUB1" s="909"/>
      <c r="AUC1" s="909"/>
      <c r="AUD1" s="909"/>
      <c r="AUE1" s="909"/>
      <c r="AUF1" s="909"/>
      <c r="AUG1" s="909"/>
      <c r="AUH1" s="909"/>
      <c r="AUI1" s="909"/>
      <c r="AUJ1" s="909"/>
      <c r="AUK1" s="909"/>
      <c r="AUL1" s="909"/>
      <c r="AUM1" s="909"/>
      <c r="AUN1" s="909"/>
      <c r="AUO1" s="909"/>
      <c r="AUP1" s="909"/>
      <c r="AUQ1" s="909"/>
      <c r="AUR1" s="909"/>
      <c r="AUS1" s="909"/>
      <c r="AUT1" s="909"/>
      <c r="AUU1" s="909"/>
      <c r="AUV1" s="909"/>
      <c r="AUW1" s="909"/>
      <c r="AUX1" s="909"/>
      <c r="AUY1" s="909"/>
      <c r="AUZ1" s="909"/>
      <c r="AVA1" s="909"/>
      <c r="AVB1" s="909"/>
      <c r="AVC1" s="909"/>
      <c r="AVD1" s="909"/>
      <c r="AVE1" s="909"/>
      <c r="AVF1" s="909"/>
      <c r="AVG1" s="909"/>
      <c r="AVH1" s="909"/>
      <c r="AVI1" s="909"/>
      <c r="AVJ1" s="909"/>
      <c r="AVK1" s="909"/>
      <c r="AVL1" s="909"/>
      <c r="AVM1" s="909"/>
      <c r="AVN1" s="909"/>
      <c r="AVO1" s="909"/>
      <c r="AVP1" s="909"/>
      <c r="AVQ1" s="909"/>
      <c r="AVR1" s="909"/>
      <c r="AVS1" s="909"/>
      <c r="AVT1" s="909"/>
      <c r="AVU1" s="909"/>
      <c r="AVV1" s="909"/>
      <c r="AVW1" s="909"/>
      <c r="AVX1" s="909"/>
      <c r="AVY1" s="909"/>
      <c r="AVZ1" s="909"/>
      <c r="AWA1" s="909"/>
      <c r="AWB1" s="909"/>
      <c r="AWC1" s="909"/>
      <c r="AWD1" s="909"/>
      <c r="AWE1" s="909"/>
      <c r="AWF1" s="909"/>
      <c r="AWG1" s="909"/>
      <c r="AWH1" s="909"/>
      <c r="AWI1" s="909"/>
      <c r="AWJ1" s="909"/>
      <c r="AWK1" s="909"/>
      <c r="AWL1" s="909"/>
      <c r="AWM1" s="909"/>
      <c r="AWN1" s="909"/>
      <c r="AWO1" s="909"/>
      <c r="AWP1" s="909"/>
      <c r="AWQ1" s="909"/>
      <c r="AWR1" s="909"/>
      <c r="AWS1" s="909"/>
      <c r="AWT1" s="909"/>
      <c r="AWU1" s="909"/>
      <c r="AWV1" s="909"/>
      <c r="AWW1" s="909"/>
      <c r="AWX1" s="909"/>
      <c r="AWY1" s="909"/>
      <c r="AWZ1" s="909"/>
      <c r="AXA1" s="909"/>
      <c r="AXB1" s="909"/>
      <c r="AXC1" s="909"/>
      <c r="AXD1" s="909"/>
      <c r="AXE1" s="909"/>
      <c r="AXF1" s="909"/>
      <c r="AXG1" s="909"/>
      <c r="AXH1" s="909"/>
      <c r="AXI1" s="909"/>
      <c r="AXJ1" s="909"/>
      <c r="AXK1" s="909"/>
      <c r="AXL1" s="909"/>
      <c r="AXM1" s="909"/>
      <c r="AXN1" s="909"/>
      <c r="AXO1" s="909"/>
      <c r="AXP1" s="909"/>
      <c r="AXQ1" s="909"/>
      <c r="AXR1" s="909"/>
      <c r="AXS1" s="909"/>
      <c r="AXT1" s="909"/>
      <c r="AXU1" s="909"/>
      <c r="AXV1" s="909"/>
      <c r="AXW1" s="909"/>
      <c r="AXX1" s="909"/>
      <c r="AXY1" s="909"/>
      <c r="AXZ1" s="909"/>
      <c r="AYA1" s="909"/>
      <c r="AYB1" s="909"/>
      <c r="AYC1" s="909"/>
      <c r="AYD1" s="909"/>
      <c r="AYE1" s="909"/>
      <c r="AYF1" s="909"/>
      <c r="AYG1" s="909"/>
      <c r="AYH1" s="909"/>
      <c r="AYI1" s="909"/>
      <c r="AYJ1" s="909"/>
      <c r="AYK1" s="909"/>
      <c r="AYL1" s="909"/>
      <c r="AYM1" s="909"/>
      <c r="AYN1" s="909"/>
      <c r="AYO1" s="909"/>
      <c r="AYP1" s="909"/>
      <c r="AYQ1" s="909"/>
      <c r="AYR1" s="909"/>
      <c r="AYS1" s="909"/>
      <c r="AYT1" s="909"/>
      <c r="AYU1" s="909"/>
      <c r="AYV1" s="909"/>
      <c r="AYW1" s="909"/>
      <c r="AYX1" s="909"/>
      <c r="AYY1" s="909"/>
      <c r="AYZ1" s="909"/>
      <c r="AZA1" s="909"/>
      <c r="AZB1" s="909"/>
      <c r="AZC1" s="909"/>
      <c r="AZD1" s="909"/>
      <c r="AZE1" s="909"/>
      <c r="AZF1" s="909"/>
      <c r="AZG1" s="909"/>
      <c r="AZH1" s="909"/>
      <c r="AZI1" s="909"/>
      <c r="AZJ1" s="909"/>
      <c r="AZK1" s="909"/>
      <c r="AZL1" s="909"/>
      <c r="AZM1" s="909"/>
      <c r="AZN1" s="909"/>
      <c r="AZO1" s="909"/>
      <c r="AZP1" s="909"/>
      <c r="AZQ1" s="909"/>
      <c r="AZR1" s="909"/>
      <c r="AZS1" s="909"/>
      <c r="AZT1" s="909"/>
      <c r="AZU1" s="909"/>
      <c r="AZV1" s="909"/>
      <c r="AZW1" s="909"/>
      <c r="AZX1" s="909"/>
      <c r="AZY1" s="909"/>
      <c r="AZZ1" s="909"/>
      <c r="BAA1" s="909"/>
      <c r="BAB1" s="909"/>
      <c r="BAC1" s="909"/>
      <c r="BAD1" s="909"/>
      <c r="BAE1" s="909"/>
      <c r="BAF1" s="909"/>
      <c r="BAG1" s="909"/>
      <c r="BAH1" s="909"/>
      <c r="BAI1" s="909"/>
      <c r="BAJ1" s="909"/>
      <c r="BAK1" s="909"/>
      <c r="BAL1" s="909"/>
      <c r="BAM1" s="909"/>
      <c r="BAN1" s="909"/>
      <c r="BAO1" s="909"/>
      <c r="BAP1" s="909"/>
      <c r="BAQ1" s="909"/>
      <c r="BAR1" s="909"/>
      <c r="BAS1" s="909"/>
      <c r="BAT1" s="909"/>
      <c r="BAU1" s="909"/>
      <c r="BAV1" s="909"/>
      <c r="BAW1" s="909"/>
      <c r="BAX1" s="909"/>
      <c r="BAY1" s="909"/>
      <c r="BAZ1" s="909"/>
      <c r="BBA1" s="909"/>
      <c r="BBB1" s="909"/>
      <c r="BBC1" s="909"/>
      <c r="BBD1" s="909"/>
      <c r="BBE1" s="909"/>
      <c r="BBF1" s="909"/>
      <c r="BBG1" s="909"/>
      <c r="BBH1" s="909"/>
      <c r="BBI1" s="909"/>
      <c r="BBJ1" s="909"/>
      <c r="BBK1" s="909"/>
      <c r="BBL1" s="909"/>
      <c r="BBM1" s="909"/>
      <c r="BBN1" s="909"/>
      <c r="BBO1" s="909"/>
      <c r="BBP1" s="909"/>
      <c r="BBQ1" s="909"/>
      <c r="BBR1" s="909"/>
      <c r="BBS1" s="909"/>
      <c r="BBT1" s="909"/>
      <c r="BBU1" s="909"/>
      <c r="BBV1" s="909"/>
      <c r="BBW1" s="909"/>
      <c r="BBX1" s="909"/>
      <c r="BBY1" s="909"/>
      <c r="BBZ1" s="909"/>
      <c r="BCA1" s="909"/>
      <c r="BCB1" s="909"/>
      <c r="BCC1" s="909"/>
      <c r="BCD1" s="909"/>
      <c r="BCE1" s="909"/>
      <c r="BCF1" s="909"/>
      <c r="BCG1" s="909"/>
      <c r="BCH1" s="909"/>
      <c r="BCI1" s="909"/>
      <c r="BCJ1" s="909"/>
      <c r="BCK1" s="909"/>
      <c r="BCL1" s="909"/>
      <c r="BCM1" s="909"/>
      <c r="BCN1" s="909"/>
      <c r="BCO1" s="909"/>
      <c r="BCP1" s="909"/>
      <c r="BCQ1" s="909"/>
      <c r="BCR1" s="909"/>
      <c r="BCS1" s="909"/>
      <c r="BCT1" s="909"/>
      <c r="BCU1" s="909"/>
      <c r="BCV1" s="909"/>
      <c r="BCW1" s="909"/>
      <c r="BCX1" s="909"/>
      <c r="BCY1" s="909"/>
      <c r="BCZ1" s="909"/>
      <c r="BDA1" s="909"/>
      <c r="BDB1" s="909"/>
      <c r="BDC1" s="909"/>
      <c r="BDD1" s="909"/>
      <c r="BDE1" s="909"/>
      <c r="BDF1" s="909"/>
      <c r="BDG1" s="909"/>
      <c r="BDH1" s="909"/>
      <c r="BDI1" s="909"/>
      <c r="BDJ1" s="909"/>
      <c r="BDK1" s="909"/>
      <c r="BDL1" s="909"/>
      <c r="BDM1" s="909"/>
      <c r="BDN1" s="909"/>
      <c r="BDO1" s="909"/>
      <c r="BDP1" s="909"/>
      <c r="BDQ1" s="909"/>
      <c r="BDR1" s="909"/>
      <c r="BDS1" s="909"/>
      <c r="BDT1" s="909"/>
      <c r="BDU1" s="909"/>
      <c r="BDV1" s="909"/>
      <c r="BDW1" s="909"/>
      <c r="BDX1" s="909"/>
      <c r="BDY1" s="909"/>
      <c r="BDZ1" s="909"/>
      <c r="BEA1" s="909"/>
      <c r="BEB1" s="909"/>
      <c r="BEC1" s="909"/>
      <c r="BED1" s="909"/>
      <c r="BEE1" s="909"/>
      <c r="BEF1" s="909"/>
      <c r="BEG1" s="909"/>
      <c r="BEH1" s="909"/>
      <c r="BEI1" s="909"/>
      <c r="BEJ1" s="909"/>
      <c r="BEK1" s="909"/>
      <c r="BEL1" s="909"/>
      <c r="BEM1" s="909"/>
      <c r="BEN1" s="909"/>
      <c r="BEO1" s="909"/>
      <c r="BEP1" s="909"/>
      <c r="BEQ1" s="909"/>
      <c r="BER1" s="909"/>
      <c r="BES1" s="909"/>
      <c r="BET1" s="909"/>
      <c r="BEU1" s="909"/>
      <c r="BEV1" s="909"/>
      <c r="BEW1" s="909"/>
      <c r="BEX1" s="909"/>
      <c r="BEY1" s="909"/>
      <c r="BEZ1" s="909"/>
      <c r="BFA1" s="909"/>
      <c r="BFB1" s="909"/>
      <c r="BFC1" s="909"/>
      <c r="BFD1" s="909"/>
      <c r="BFE1" s="909"/>
      <c r="BFF1" s="909"/>
      <c r="BFG1" s="909"/>
      <c r="BFH1" s="909"/>
      <c r="BFI1" s="909"/>
      <c r="BFJ1" s="909"/>
      <c r="BFK1" s="909"/>
      <c r="BFL1" s="909"/>
      <c r="BFM1" s="909"/>
      <c r="BFN1" s="909"/>
      <c r="BFO1" s="909"/>
      <c r="BFP1" s="909"/>
      <c r="BFQ1" s="909"/>
      <c r="BFR1" s="909"/>
      <c r="BFS1" s="909"/>
      <c r="BFT1" s="909"/>
      <c r="BFU1" s="909"/>
      <c r="BFV1" s="909"/>
      <c r="BFW1" s="909"/>
      <c r="BFX1" s="909"/>
      <c r="BFY1" s="909"/>
      <c r="BFZ1" s="909"/>
      <c r="BGA1" s="909"/>
      <c r="BGB1" s="909"/>
      <c r="BGC1" s="909"/>
      <c r="BGD1" s="909"/>
      <c r="BGE1" s="909"/>
      <c r="BGF1" s="909"/>
      <c r="BGG1" s="909"/>
      <c r="BGH1" s="909"/>
      <c r="BGI1" s="909"/>
      <c r="BGJ1" s="909"/>
      <c r="BGK1" s="909"/>
      <c r="BGL1" s="909"/>
      <c r="BGM1" s="909"/>
      <c r="BGN1" s="909"/>
      <c r="BGO1" s="909"/>
      <c r="BGP1" s="909"/>
      <c r="BGQ1" s="909"/>
      <c r="BGR1" s="909"/>
      <c r="BGS1" s="909"/>
      <c r="BGT1" s="909"/>
      <c r="BGU1" s="909"/>
      <c r="BGV1" s="909"/>
      <c r="BGW1" s="909"/>
      <c r="BGX1" s="909"/>
      <c r="BGY1" s="909"/>
      <c r="BGZ1" s="909"/>
      <c r="BHA1" s="909"/>
      <c r="BHB1" s="909"/>
      <c r="BHC1" s="909"/>
      <c r="BHD1" s="909"/>
      <c r="BHE1" s="909"/>
      <c r="BHF1" s="909"/>
      <c r="BHG1" s="909"/>
      <c r="BHH1" s="909"/>
      <c r="BHI1" s="909"/>
      <c r="BHJ1" s="909"/>
      <c r="BHK1" s="909"/>
      <c r="BHL1" s="909"/>
      <c r="BHM1" s="909"/>
      <c r="BHN1" s="909"/>
      <c r="BHO1" s="909"/>
      <c r="BHP1" s="909"/>
      <c r="BHQ1" s="909"/>
      <c r="BHR1" s="909"/>
      <c r="BHS1" s="909"/>
      <c r="BHT1" s="909"/>
      <c r="BHU1" s="909"/>
      <c r="BHV1" s="909"/>
      <c r="BHW1" s="909"/>
      <c r="BHX1" s="909"/>
      <c r="BHY1" s="909"/>
      <c r="BHZ1" s="909"/>
      <c r="BIA1" s="909"/>
      <c r="BIB1" s="909"/>
      <c r="BIC1" s="909"/>
      <c r="BID1" s="909"/>
      <c r="BIE1" s="909"/>
      <c r="BIF1" s="909"/>
      <c r="BIG1" s="909"/>
      <c r="BIH1" s="909"/>
      <c r="BII1" s="909"/>
      <c r="BIJ1" s="909"/>
      <c r="BIK1" s="909"/>
      <c r="BIL1" s="909"/>
      <c r="BIM1" s="909"/>
      <c r="BIN1" s="909"/>
      <c r="BIO1" s="909"/>
      <c r="BIP1" s="909"/>
      <c r="BIQ1" s="909"/>
      <c r="BIR1" s="909"/>
      <c r="BIS1" s="909"/>
      <c r="BIT1" s="909"/>
      <c r="BIU1" s="909"/>
      <c r="BIV1" s="909"/>
      <c r="BIW1" s="909"/>
      <c r="BIX1" s="909"/>
      <c r="BIY1" s="909"/>
      <c r="BIZ1" s="909"/>
      <c r="BJA1" s="909"/>
      <c r="BJB1" s="909"/>
      <c r="BJC1" s="909"/>
      <c r="BJD1" s="909"/>
      <c r="BJE1" s="909"/>
      <c r="BJF1" s="909"/>
      <c r="BJG1" s="909"/>
      <c r="BJH1" s="909"/>
      <c r="BJI1" s="909"/>
      <c r="BJJ1" s="909"/>
      <c r="BJK1" s="909"/>
      <c r="BJL1" s="909"/>
      <c r="BJM1" s="909"/>
      <c r="BJN1" s="909"/>
      <c r="BJO1" s="909"/>
      <c r="BJP1" s="909"/>
      <c r="BJQ1" s="909"/>
      <c r="BJR1" s="909"/>
      <c r="BJS1" s="909"/>
      <c r="BJT1" s="909"/>
      <c r="BJU1" s="909"/>
      <c r="BJV1" s="909"/>
      <c r="BJW1" s="909"/>
      <c r="BJX1" s="909"/>
      <c r="BJY1" s="909"/>
      <c r="BJZ1" s="909"/>
      <c r="BKA1" s="909"/>
      <c r="BKB1" s="909"/>
      <c r="BKC1" s="909"/>
      <c r="BKD1" s="909"/>
      <c r="BKE1" s="909"/>
      <c r="BKF1" s="909"/>
      <c r="BKG1" s="909"/>
      <c r="BKH1" s="909"/>
      <c r="BKI1" s="909"/>
      <c r="BKJ1" s="909"/>
      <c r="BKK1" s="909"/>
      <c r="BKL1" s="909"/>
      <c r="BKM1" s="909"/>
      <c r="BKN1" s="909"/>
      <c r="BKO1" s="909"/>
      <c r="BKP1" s="909"/>
      <c r="BKQ1" s="909"/>
      <c r="BKR1" s="909"/>
      <c r="BKS1" s="909"/>
      <c r="BKT1" s="909"/>
      <c r="BKU1" s="909"/>
      <c r="BKV1" s="909"/>
      <c r="BKW1" s="909"/>
      <c r="BKX1" s="909"/>
      <c r="BKY1" s="909"/>
      <c r="BKZ1" s="909"/>
      <c r="BLA1" s="909"/>
      <c r="BLB1" s="909"/>
      <c r="BLC1" s="909"/>
      <c r="BLD1" s="909"/>
      <c r="BLE1" s="909"/>
      <c r="BLF1" s="909"/>
      <c r="BLG1" s="909"/>
      <c r="BLH1" s="909"/>
      <c r="BLI1" s="909"/>
      <c r="BLJ1" s="909"/>
      <c r="BLK1" s="909"/>
      <c r="BLL1" s="909"/>
      <c r="BLM1" s="909"/>
      <c r="BLN1" s="909"/>
      <c r="BLO1" s="909"/>
      <c r="BLP1" s="909"/>
      <c r="BLQ1" s="909"/>
      <c r="BLR1" s="909"/>
      <c r="BLS1" s="909"/>
      <c r="BLT1" s="909"/>
      <c r="BLU1" s="909"/>
      <c r="BLV1" s="909"/>
      <c r="BLW1" s="909"/>
      <c r="BLX1" s="909"/>
      <c r="BLY1" s="909"/>
      <c r="BLZ1" s="909"/>
      <c r="BMA1" s="909"/>
      <c r="BMB1" s="909"/>
      <c r="BMC1" s="909"/>
      <c r="BMD1" s="909"/>
      <c r="BME1" s="909"/>
      <c r="BMF1" s="909"/>
      <c r="BMG1" s="909"/>
      <c r="BMH1" s="909"/>
      <c r="BMI1" s="909"/>
      <c r="BMJ1" s="909"/>
      <c r="BMK1" s="909"/>
      <c r="BML1" s="909"/>
      <c r="BMM1" s="909"/>
      <c r="BMN1" s="909"/>
      <c r="BMO1" s="909"/>
      <c r="BMP1" s="909"/>
      <c r="BMQ1" s="909"/>
      <c r="BMR1" s="909"/>
      <c r="BMS1" s="909"/>
      <c r="BMT1" s="909"/>
      <c r="BMU1" s="909"/>
      <c r="BMV1" s="909"/>
      <c r="BMW1" s="909"/>
      <c r="BMX1" s="909"/>
      <c r="BMY1" s="909"/>
      <c r="BMZ1" s="909"/>
      <c r="BNA1" s="909"/>
      <c r="BNB1" s="909"/>
      <c r="BNC1" s="909"/>
      <c r="BND1" s="909"/>
      <c r="BNE1" s="909"/>
      <c r="BNF1" s="909"/>
      <c r="BNG1" s="909"/>
      <c r="BNH1" s="909"/>
      <c r="BNI1" s="909"/>
      <c r="BNJ1" s="909"/>
      <c r="BNK1" s="909"/>
      <c r="BNL1" s="909"/>
      <c r="BNM1" s="909"/>
      <c r="BNN1" s="909"/>
      <c r="BNO1" s="909"/>
      <c r="BNP1" s="909"/>
      <c r="BNQ1" s="909"/>
      <c r="BNR1" s="909"/>
      <c r="BNS1" s="909"/>
      <c r="BNT1" s="909"/>
      <c r="BNU1" s="909"/>
      <c r="BNV1" s="909"/>
      <c r="BNW1" s="909"/>
      <c r="BNX1" s="909"/>
      <c r="BNY1" s="909"/>
      <c r="BNZ1" s="909"/>
      <c r="BOA1" s="909"/>
      <c r="BOB1" s="909"/>
      <c r="BOC1" s="909"/>
      <c r="BOD1" s="909"/>
      <c r="BOE1" s="909"/>
      <c r="BOF1" s="909"/>
      <c r="BOG1" s="909"/>
      <c r="BOH1" s="909"/>
      <c r="BOI1" s="909"/>
      <c r="BOJ1" s="909"/>
      <c r="BOK1" s="909"/>
      <c r="BOL1" s="909"/>
      <c r="BOM1" s="909"/>
      <c r="BON1" s="909"/>
      <c r="BOO1" s="909"/>
      <c r="BOP1" s="909"/>
      <c r="BOQ1" s="909"/>
      <c r="BOR1" s="909"/>
      <c r="BOS1" s="909"/>
      <c r="BOT1" s="909"/>
      <c r="BOU1" s="909"/>
      <c r="BOV1" s="909"/>
      <c r="BOW1" s="909"/>
      <c r="BOX1" s="909"/>
      <c r="BOY1" s="909"/>
      <c r="BOZ1" s="909"/>
      <c r="BPA1" s="909"/>
      <c r="BPB1" s="909"/>
      <c r="BPC1" s="909"/>
      <c r="BPD1" s="909"/>
      <c r="BPE1" s="909"/>
      <c r="BPF1" s="909"/>
      <c r="BPG1" s="909"/>
      <c r="BPH1" s="909"/>
      <c r="BPI1" s="909"/>
      <c r="BPJ1" s="909"/>
      <c r="BPK1" s="909"/>
      <c r="BPL1" s="909"/>
      <c r="BPM1" s="909"/>
      <c r="BPN1" s="909"/>
      <c r="BPO1" s="909"/>
      <c r="BPP1" s="909"/>
      <c r="BPQ1" s="909"/>
      <c r="BPR1" s="909"/>
      <c r="BPS1" s="909"/>
      <c r="BPT1" s="909"/>
      <c r="BPU1" s="909"/>
      <c r="BPV1" s="909"/>
      <c r="BPW1" s="909"/>
      <c r="BPX1" s="909"/>
      <c r="BPY1" s="909"/>
      <c r="BPZ1" s="909"/>
      <c r="BQA1" s="909"/>
      <c r="BQB1" s="909"/>
      <c r="BQC1" s="909"/>
      <c r="BQD1" s="909"/>
      <c r="BQE1" s="909"/>
      <c r="BQF1" s="909"/>
      <c r="BQG1" s="909"/>
      <c r="BQH1" s="909"/>
      <c r="BQI1" s="909"/>
      <c r="BQJ1" s="909"/>
      <c r="BQK1" s="909"/>
      <c r="BQL1" s="909"/>
      <c r="BQM1" s="909"/>
      <c r="BQN1" s="909"/>
      <c r="BQO1" s="909"/>
      <c r="BQP1" s="909"/>
      <c r="BQQ1" s="909"/>
      <c r="BQR1" s="909"/>
      <c r="BQS1" s="909"/>
      <c r="BQT1" s="909"/>
      <c r="BQU1" s="909"/>
      <c r="BQV1" s="909"/>
      <c r="BQW1" s="909"/>
      <c r="BQX1" s="909"/>
      <c r="BQY1" s="909"/>
      <c r="BQZ1" s="909"/>
      <c r="BRA1" s="909"/>
      <c r="BRB1" s="909"/>
      <c r="BRC1" s="909"/>
      <c r="BRD1" s="909"/>
      <c r="BRE1" s="909"/>
      <c r="BRF1" s="909"/>
      <c r="BRG1" s="909"/>
      <c r="BRH1" s="909"/>
      <c r="BRI1" s="909"/>
      <c r="BRJ1" s="909"/>
      <c r="BRK1" s="909"/>
      <c r="BRL1" s="909"/>
      <c r="BRM1" s="909"/>
      <c r="BRN1" s="909"/>
      <c r="BRO1" s="909"/>
      <c r="BRP1" s="909"/>
      <c r="BRQ1" s="909"/>
      <c r="BRR1" s="909"/>
      <c r="BRS1" s="909"/>
      <c r="BRT1" s="909"/>
      <c r="BRU1" s="909"/>
      <c r="BRV1" s="909"/>
      <c r="BRW1" s="909"/>
      <c r="BRX1" s="909"/>
      <c r="BRY1" s="909"/>
      <c r="BRZ1" s="909"/>
      <c r="BSA1" s="909"/>
      <c r="BSB1" s="909"/>
      <c r="BSC1" s="909"/>
      <c r="BSD1" s="909"/>
      <c r="BSE1" s="909"/>
      <c r="BSF1" s="909"/>
      <c r="BSG1" s="909"/>
      <c r="BSH1" s="909"/>
      <c r="BSI1" s="909"/>
      <c r="BSJ1" s="909"/>
      <c r="BSK1" s="909"/>
      <c r="BSL1" s="909"/>
      <c r="BSM1" s="909"/>
      <c r="BSN1" s="909"/>
      <c r="BSO1" s="909"/>
      <c r="BSP1" s="909"/>
      <c r="BSQ1" s="909"/>
      <c r="BSR1" s="909"/>
      <c r="BSS1" s="909"/>
      <c r="BST1" s="909"/>
      <c r="BSU1" s="909"/>
      <c r="BSV1" s="909"/>
      <c r="BSW1" s="909"/>
      <c r="BSX1" s="909"/>
      <c r="BSY1" s="909"/>
      <c r="BSZ1" s="909"/>
      <c r="BTA1" s="909"/>
      <c r="BTB1" s="909"/>
      <c r="BTC1" s="909"/>
      <c r="BTD1" s="909"/>
      <c r="BTE1" s="909"/>
      <c r="BTF1" s="909"/>
      <c r="BTG1" s="909"/>
      <c r="BTH1" s="909"/>
      <c r="BTI1" s="909"/>
      <c r="BTJ1" s="909"/>
      <c r="BTK1" s="909"/>
      <c r="BTL1" s="909"/>
      <c r="BTM1" s="909"/>
      <c r="BTN1" s="909"/>
      <c r="BTO1" s="909"/>
      <c r="BTP1" s="909"/>
      <c r="BTQ1" s="909"/>
      <c r="BTR1" s="909"/>
      <c r="BTS1" s="909"/>
      <c r="BTT1" s="909"/>
      <c r="BTU1" s="909"/>
      <c r="BTV1" s="909"/>
      <c r="BTW1" s="909"/>
      <c r="BTX1" s="909"/>
      <c r="BTY1" s="909"/>
      <c r="BTZ1" s="909"/>
      <c r="BUA1" s="909"/>
      <c r="BUB1" s="909"/>
      <c r="BUC1" s="909"/>
      <c r="BUD1" s="909"/>
      <c r="BUE1" s="909"/>
      <c r="BUF1" s="909"/>
      <c r="BUG1" s="909"/>
      <c r="BUH1" s="909"/>
      <c r="BUI1" s="909"/>
      <c r="BUJ1" s="909"/>
      <c r="BUK1" s="909"/>
      <c r="BUL1" s="909"/>
      <c r="BUM1" s="909"/>
      <c r="BUN1" s="909"/>
      <c r="BUO1" s="909"/>
      <c r="BUP1" s="909"/>
      <c r="BUQ1" s="909"/>
      <c r="BUR1" s="909"/>
      <c r="BUS1" s="909"/>
      <c r="BUT1" s="909"/>
      <c r="BUU1" s="909"/>
      <c r="BUV1" s="909"/>
      <c r="BUW1" s="909"/>
      <c r="BUX1" s="909"/>
      <c r="BUY1" s="909"/>
      <c r="BUZ1" s="909"/>
      <c r="BVA1" s="909"/>
      <c r="BVB1" s="909"/>
      <c r="BVC1" s="909"/>
      <c r="BVD1" s="909"/>
      <c r="BVE1" s="909"/>
      <c r="BVF1" s="909"/>
      <c r="BVG1" s="909"/>
      <c r="BVH1" s="909"/>
      <c r="BVI1" s="909"/>
      <c r="BVJ1" s="909"/>
      <c r="BVK1" s="909"/>
      <c r="BVL1" s="909"/>
      <c r="BVM1" s="909"/>
      <c r="BVN1" s="909"/>
      <c r="BVO1" s="909"/>
      <c r="BVP1" s="909"/>
      <c r="BVQ1" s="909"/>
      <c r="BVR1" s="909"/>
      <c r="BVS1" s="909"/>
      <c r="BVT1" s="909"/>
      <c r="BVU1" s="909"/>
      <c r="BVV1" s="909"/>
      <c r="BVW1" s="909"/>
      <c r="BVX1" s="909"/>
      <c r="BVY1" s="909"/>
      <c r="BVZ1" s="909"/>
      <c r="BWA1" s="909"/>
      <c r="BWB1" s="909"/>
      <c r="BWC1" s="909"/>
      <c r="BWD1" s="909"/>
      <c r="BWE1" s="909"/>
      <c r="BWF1" s="909"/>
      <c r="BWG1" s="909"/>
      <c r="BWH1" s="909"/>
      <c r="BWI1" s="909"/>
      <c r="BWJ1" s="909"/>
      <c r="BWK1" s="909"/>
      <c r="BWL1" s="909"/>
      <c r="BWM1" s="909"/>
      <c r="BWN1" s="909"/>
      <c r="BWO1" s="909"/>
      <c r="BWP1" s="909"/>
      <c r="BWQ1" s="909"/>
      <c r="BWR1" s="909"/>
      <c r="BWS1" s="909"/>
      <c r="BWT1" s="909"/>
      <c r="BWU1" s="909"/>
      <c r="BWV1" s="909"/>
      <c r="BWW1" s="909"/>
      <c r="BWX1" s="909"/>
      <c r="BWY1" s="909"/>
      <c r="BWZ1" s="909"/>
      <c r="BXA1" s="909"/>
      <c r="BXB1" s="909"/>
      <c r="BXC1" s="909"/>
      <c r="BXD1" s="909"/>
      <c r="BXE1" s="909"/>
      <c r="BXF1" s="909"/>
      <c r="BXG1" s="909"/>
      <c r="BXH1" s="909"/>
      <c r="BXI1" s="909"/>
      <c r="BXJ1" s="909"/>
      <c r="BXK1" s="909"/>
      <c r="BXL1" s="909"/>
      <c r="BXM1" s="909"/>
      <c r="BXN1" s="909"/>
      <c r="BXO1" s="909"/>
      <c r="BXP1" s="909"/>
      <c r="BXQ1" s="909"/>
      <c r="BXR1" s="909"/>
      <c r="BXS1" s="909"/>
      <c r="BXT1" s="909"/>
      <c r="BXU1" s="909"/>
      <c r="BXV1" s="909"/>
      <c r="BXW1" s="909"/>
      <c r="BXX1" s="909"/>
      <c r="BXY1" s="909"/>
      <c r="BXZ1" s="909"/>
      <c r="BYA1" s="909"/>
      <c r="BYB1" s="909"/>
      <c r="BYC1" s="909"/>
      <c r="BYD1" s="909"/>
      <c r="BYE1" s="909"/>
      <c r="BYF1" s="909"/>
      <c r="BYG1" s="909"/>
      <c r="BYH1" s="909"/>
      <c r="BYI1" s="909"/>
      <c r="BYJ1" s="909"/>
      <c r="BYK1" s="909"/>
      <c r="BYL1" s="909"/>
      <c r="BYM1" s="909"/>
      <c r="BYN1" s="909"/>
      <c r="BYO1" s="909"/>
      <c r="BYP1" s="909"/>
      <c r="BYQ1" s="909"/>
      <c r="BYR1" s="909"/>
      <c r="BYS1" s="909"/>
      <c r="BYT1" s="909"/>
      <c r="BYU1" s="909"/>
      <c r="BYV1" s="909"/>
      <c r="BYW1" s="909"/>
      <c r="BYX1" s="909"/>
      <c r="BYY1" s="909"/>
      <c r="BYZ1" s="909"/>
      <c r="BZA1" s="909"/>
      <c r="BZB1" s="909"/>
      <c r="BZC1" s="909"/>
      <c r="BZD1" s="909"/>
      <c r="BZE1" s="909"/>
      <c r="BZF1" s="909"/>
      <c r="BZG1" s="909"/>
      <c r="BZH1" s="909"/>
      <c r="BZI1" s="909"/>
      <c r="BZJ1" s="909"/>
      <c r="BZK1" s="909"/>
      <c r="BZL1" s="909"/>
      <c r="BZM1" s="909"/>
      <c r="BZN1" s="909"/>
      <c r="BZO1" s="909"/>
      <c r="BZP1" s="909"/>
      <c r="BZQ1" s="909"/>
      <c r="BZR1" s="909"/>
      <c r="BZS1" s="909"/>
      <c r="BZT1" s="909"/>
      <c r="BZU1" s="909"/>
      <c r="BZV1" s="909"/>
      <c r="BZW1" s="909"/>
      <c r="BZX1" s="909"/>
      <c r="BZY1" s="909"/>
      <c r="BZZ1" s="909"/>
      <c r="CAA1" s="909"/>
      <c r="CAB1" s="909"/>
      <c r="CAC1" s="909"/>
      <c r="CAD1" s="909"/>
      <c r="CAE1" s="909"/>
      <c r="CAF1" s="909"/>
      <c r="CAG1" s="909"/>
      <c r="CAH1" s="909"/>
      <c r="CAI1" s="909"/>
      <c r="CAJ1" s="909"/>
      <c r="CAK1" s="909"/>
      <c r="CAL1" s="909"/>
      <c r="CAM1" s="909"/>
      <c r="CAN1" s="909"/>
      <c r="CAO1" s="909"/>
      <c r="CAP1" s="909"/>
      <c r="CAQ1" s="909"/>
      <c r="CAR1" s="909"/>
      <c r="CAS1" s="909"/>
      <c r="CAT1" s="909"/>
      <c r="CAU1" s="909"/>
      <c r="CAV1" s="909"/>
      <c r="CAW1" s="909"/>
      <c r="CAX1" s="909"/>
      <c r="CAY1" s="909"/>
      <c r="CAZ1" s="909"/>
      <c r="CBA1" s="909"/>
      <c r="CBB1" s="909"/>
      <c r="CBC1" s="909"/>
      <c r="CBD1" s="909"/>
      <c r="CBE1" s="909"/>
      <c r="CBF1" s="909"/>
      <c r="CBG1" s="909"/>
      <c r="CBH1" s="909"/>
      <c r="CBI1" s="909"/>
      <c r="CBJ1" s="909"/>
      <c r="CBK1" s="909"/>
      <c r="CBL1" s="909"/>
      <c r="CBM1" s="909"/>
      <c r="CBN1" s="909"/>
      <c r="CBO1" s="909"/>
      <c r="CBP1" s="909"/>
      <c r="CBQ1" s="909"/>
      <c r="CBR1" s="909"/>
      <c r="CBS1" s="909"/>
      <c r="CBT1" s="909"/>
      <c r="CBU1" s="909"/>
      <c r="CBV1" s="909"/>
      <c r="CBW1" s="909"/>
      <c r="CBX1" s="909"/>
      <c r="CBY1" s="909"/>
      <c r="CBZ1" s="909"/>
      <c r="CCA1" s="909"/>
      <c r="CCB1" s="909"/>
      <c r="CCC1" s="909"/>
      <c r="CCD1" s="909"/>
      <c r="CCE1" s="909"/>
      <c r="CCF1" s="909"/>
      <c r="CCG1" s="909"/>
      <c r="CCH1" s="909"/>
      <c r="CCI1" s="909"/>
      <c r="CCJ1" s="909"/>
      <c r="CCK1" s="909"/>
      <c r="CCL1" s="909"/>
      <c r="CCM1" s="909"/>
      <c r="CCN1" s="909"/>
      <c r="CCO1" s="909"/>
      <c r="CCP1" s="909"/>
      <c r="CCQ1" s="909"/>
      <c r="CCR1" s="909"/>
      <c r="CCS1" s="909"/>
      <c r="CCT1" s="909"/>
      <c r="CCU1" s="909"/>
      <c r="CCV1" s="909"/>
      <c r="CCW1" s="909"/>
      <c r="CCX1" s="909"/>
      <c r="CCY1" s="909"/>
      <c r="CCZ1" s="909"/>
      <c r="CDA1" s="909"/>
      <c r="CDB1" s="909"/>
      <c r="CDC1" s="909"/>
      <c r="CDD1" s="909"/>
      <c r="CDE1" s="909"/>
      <c r="CDF1" s="909"/>
      <c r="CDG1" s="909"/>
      <c r="CDH1" s="909"/>
      <c r="CDI1" s="909"/>
      <c r="CDJ1" s="909"/>
      <c r="CDK1" s="909"/>
      <c r="CDL1" s="909"/>
      <c r="CDM1" s="909"/>
      <c r="CDN1" s="909"/>
      <c r="CDO1" s="909"/>
      <c r="CDP1" s="909"/>
      <c r="CDQ1" s="909"/>
      <c r="CDR1" s="909"/>
      <c r="CDS1" s="909"/>
      <c r="CDT1" s="909"/>
      <c r="CDU1" s="909"/>
      <c r="CDV1" s="909"/>
      <c r="CDW1" s="909"/>
      <c r="CDX1" s="909"/>
      <c r="CDY1" s="909"/>
      <c r="CDZ1" s="909"/>
      <c r="CEA1" s="909"/>
      <c r="CEB1" s="909"/>
      <c r="CEC1" s="909"/>
      <c r="CED1" s="909"/>
      <c r="CEE1" s="909"/>
      <c r="CEF1" s="909"/>
      <c r="CEG1" s="909"/>
      <c r="CEH1" s="909"/>
      <c r="CEI1" s="909"/>
      <c r="CEJ1" s="909"/>
      <c r="CEK1" s="909"/>
      <c r="CEL1" s="909"/>
      <c r="CEM1" s="909"/>
      <c r="CEN1" s="909"/>
      <c r="CEO1" s="909"/>
      <c r="CEP1" s="909"/>
      <c r="CEQ1" s="909"/>
      <c r="CER1" s="909"/>
      <c r="CES1" s="909"/>
      <c r="CET1" s="909"/>
      <c r="CEU1" s="909"/>
      <c r="CEV1" s="909"/>
      <c r="CEW1" s="909"/>
      <c r="CEX1" s="909"/>
      <c r="CEY1" s="909"/>
      <c r="CEZ1" s="909"/>
      <c r="CFA1" s="909"/>
      <c r="CFB1" s="909"/>
      <c r="CFC1" s="909"/>
      <c r="CFD1" s="909"/>
      <c r="CFE1" s="909"/>
      <c r="CFF1" s="909"/>
      <c r="CFG1" s="909"/>
      <c r="CFH1" s="909"/>
      <c r="CFI1" s="909"/>
      <c r="CFJ1" s="909"/>
      <c r="CFK1" s="909"/>
      <c r="CFL1" s="909"/>
      <c r="CFM1" s="909"/>
      <c r="CFN1" s="909"/>
      <c r="CFO1" s="909"/>
      <c r="CFP1" s="909"/>
      <c r="CFQ1" s="909"/>
      <c r="CFR1" s="909"/>
      <c r="CFS1" s="909"/>
      <c r="CFT1" s="909"/>
      <c r="CFU1" s="909"/>
      <c r="CFV1" s="909"/>
      <c r="CFW1" s="909"/>
      <c r="CFX1" s="909"/>
      <c r="CFY1" s="909"/>
      <c r="CFZ1" s="909"/>
      <c r="CGA1" s="909"/>
      <c r="CGB1" s="909"/>
      <c r="CGC1" s="909"/>
      <c r="CGD1" s="909"/>
      <c r="CGE1" s="909"/>
      <c r="CGF1" s="909"/>
      <c r="CGG1" s="909"/>
      <c r="CGH1" s="909"/>
      <c r="CGI1" s="909"/>
      <c r="CGJ1" s="909"/>
      <c r="CGK1" s="909"/>
      <c r="CGL1" s="909"/>
      <c r="CGM1" s="909"/>
      <c r="CGN1" s="909"/>
      <c r="CGO1" s="909"/>
      <c r="CGP1" s="909"/>
      <c r="CGQ1" s="909"/>
      <c r="CGR1" s="909"/>
      <c r="CGS1" s="909"/>
      <c r="CGT1" s="909"/>
      <c r="CGU1" s="909"/>
      <c r="CGV1" s="909"/>
      <c r="CGW1" s="909"/>
      <c r="CGX1" s="909"/>
      <c r="CGY1" s="909"/>
      <c r="CGZ1" s="909"/>
      <c r="CHA1" s="909"/>
      <c r="CHB1" s="909"/>
      <c r="CHC1" s="909"/>
      <c r="CHD1" s="909"/>
      <c r="CHE1" s="909"/>
      <c r="CHF1" s="909"/>
      <c r="CHG1" s="909"/>
      <c r="CHH1" s="909"/>
      <c r="CHI1" s="909"/>
      <c r="CHJ1" s="909"/>
      <c r="CHK1" s="909"/>
      <c r="CHL1" s="909"/>
      <c r="CHM1" s="909"/>
      <c r="CHN1" s="909"/>
      <c r="CHO1" s="909"/>
      <c r="CHP1" s="909"/>
      <c r="CHQ1" s="909"/>
      <c r="CHR1" s="909"/>
      <c r="CHS1" s="909"/>
      <c r="CHT1" s="909"/>
      <c r="CHU1" s="909"/>
      <c r="CHV1" s="909"/>
      <c r="CHW1" s="909"/>
      <c r="CHX1" s="909"/>
      <c r="CHY1" s="909"/>
      <c r="CHZ1" s="909"/>
      <c r="CIA1" s="909"/>
      <c r="CIB1" s="909"/>
      <c r="CIC1" s="909"/>
      <c r="CID1" s="909"/>
      <c r="CIE1" s="909"/>
      <c r="CIF1" s="909"/>
      <c r="CIG1" s="909"/>
      <c r="CIH1" s="909"/>
      <c r="CII1" s="909"/>
      <c r="CIJ1" s="909"/>
      <c r="CIK1" s="909"/>
      <c r="CIL1" s="909"/>
      <c r="CIM1" s="909"/>
      <c r="CIN1" s="909"/>
      <c r="CIO1" s="909"/>
      <c r="CIP1" s="909"/>
      <c r="CIQ1" s="909"/>
      <c r="CIR1" s="909"/>
      <c r="CIS1" s="909"/>
      <c r="CIT1" s="909"/>
      <c r="CIU1" s="909"/>
      <c r="CIV1" s="909"/>
      <c r="CIW1" s="909"/>
      <c r="CIX1" s="909"/>
      <c r="CIY1" s="909"/>
      <c r="CIZ1" s="909"/>
      <c r="CJA1" s="909"/>
      <c r="CJB1" s="909"/>
      <c r="CJC1" s="909"/>
      <c r="CJD1" s="909"/>
      <c r="CJE1" s="909"/>
      <c r="CJF1" s="909"/>
      <c r="CJG1" s="909"/>
      <c r="CJH1" s="909"/>
      <c r="CJI1" s="909"/>
      <c r="CJJ1" s="909"/>
      <c r="CJK1" s="909"/>
      <c r="CJL1" s="909"/>
      <c r="CJM1" s="909"/>
      <c r="CJN1" s="909"/>
      <c r="CJO1" s="909"/>
      <c r="CJP1" s="909"/>
      <c r="CJQ1" s="909"/>
      <c r="CJR1" s="909"/>
      <c r="CJS1" s="909"/>
      <c r="CJT1" s="909"/>
      <c r="CJU1" s="909"/>
      <c r="CJV1" s="909"/>
      <c r="CJW1" s="909"/>
      <c r="CJX1" s="909"/>
      <c r="CJY1" s="909"/>
      <c r="CJZ1" s="909"/>
      <c r="CKA1" s="909"/>
      <c r="CKB1" s="909"/>
      <c r="CKC1" s="909"/>
      <c r="CKD1" s="909"/>
      <c r="CKE1" s="909"/>
      <c r="CKF1" s="909"/>
      <c r="CKG1" s="909"/>
      <c r="CKH1" s="909"/>
      <c r="CKI1" s="909"/>
      <c r="CKJ1" s="909"/>
      <c r="CKK1" s="909"/>
      <c r="CKL1" s="909"/>
      <c r="CKM1" s="909"/>
      <c r="CKN1" s="909"/>
      <c r="CKO1" s="909"/>
      <c r="CKP1" s="909"/>
      <c r="CKQ1" s="909"/>
      <c r="CKR1" s="909"/>
      <c r="CKS1" s="909"/>
      <c r="CKT1" s="909"/>
      <c r="CKU1" s="909"/>
      <c r="CKV1" s="909"/>
      <c r="CKW1" s="909"/>
      <c r="CKX1" s="909"/>
      <c r="CKY1" s="909"/>
      <c r="CKZ1" s="909"/>
      <c r="CLA1" s="909"/>
      <c r="CLB1" s="909"/>
      <c r="CLC1" s="909"/>
      <c r="CLD1" s="909"/>
      <c r="CLE1" s="909"/>
      <c r="CLF1" s="909"/>
      <c r="CLG1" s="909"/>
      <c r="CLH1" s="909"/>
      <c r="CLI1" s="909"/>
      <c r="CLJ1" s="909"/>
      <c r="CLK1" s="909"/>
      <c r="CLL1" s="909"/>
      <c r="CLM1" s="909"/>
      <c r="CLN1" s="909"/>
      <c r="CLO1" s="909"/>
      <c r="CLP1" s="909"/>
      <c r="CLQ1" s="909"/>
      <c r="CLR1" s="909"/>
      <c r="CLS1" s="909"/>
      <c r="CLT1" s="909"/>
      <c r="CLU1" s="909"/>
      <c r="CLV1" s="909"/>
      <c r="CLW1" s="909"/>
      <c r="CLX1" s="909"/>
      <c r="CLY1" s="909"/>
      <c r="CLZ1" s="909"/>
      <c r="CMA1" s="909"/>
      <c r="CMB1" s="909"/>
      <c r="CMC1" s="909"/>
      <c r="CMD1" s="909"/>
      <c r="CME1" s="909"/>
      <c r="CMF1" s="909"/>
      <c r="CMG1" s="909"/>
      <c r="CMH1" s="909"/>
      <c r="CMI1" s="909"/>
      <c r="CMJ1" s="909"/>
      <c r="CMK1" s="909"/>
      <c r="CML1" s="909"/>
      <c r="CMM1" s="909"/>
      <c r="CMN1" s="909"/>
      <c r="CMO1" s="909"/>
      <c r="CMP1" s="909"/>
      <c r="CMQ1" s="909"/>
      <c r="CMR1" s="909"/>
      <c r="CMS1" s="909"/>
      <c r="CMT1" s="909"/>
      <c r="CMU1" s="909"/>
      <c r="CMV1" s="909"/>
      <c r="CMW1" s="909"/>
      <c r="CMX1" s="909"/>
      <c r="CMY1" s="909"/>
      <c r="CMZ1" s="909"/>
      <c r="CNA1" s="909"/>
      <c r="CNB1" s="909"/>
      <c r="CNC1" s="909"/>
      <c r="CND1" s="909"/>
      <c r="CNE1" s="909"/>
      <c r="CNF1" s="909"/>
      <c r="CNG1" s="909"/>
      <c r="CNH1" s="909"/>
      <c r="CNI1" s="909"/>
      <c r="CNJ1" s="909"/>
      <c r="CNK1" s="909"/>
      <c r="CNL1" s="909"/>
      <c r="CNM1" s="909"/>
      <c r="CNN1" s="909"/>
      <c r="CNO1" s="909"/>
      <c r="CNP1" s="909"/>
      <c r="CNQ1" s="909"/>
      <c r="CNR1" s="909"/>
      <c r="CNS1" s="909"/>
      <c r="CNT1" s="909"/>
      <c r="CNU1" s="909"/>
      <c r="CNV1" s="909"/>
      <c r="CNW1" s="909"/>
      <c r="CNX1" s="909"/>
      <c r="CNY1" s="909"/>
      <c r="CNZ1" s="909"/>
      <c r="COA1" s="909"/>
      <c r="COB1" s="909"/>
      <c r="COC1" s="909"/>
      <c r="COD1" s="909"/>
      <c r="COE1" s="909"/>
      <c r="COF1" s="909"/>
      <c r="COG1" s="909"/>
      <c r="COH1" s="909"/>
      <c r="COI1" s="909"/>
      <c r="COJ1" s="909"/>
      <c r="COK1" s="909"/>
      <c r="COL1" s="909"/>
      <c r="COM1" s="909"/>
      <c r="CON1" s="909"/>
      <c r="COO1" s="909"/>
      <c r="COP1" s="909"/>
      <c r="COQ1" s="909"/>
      <c r="COR1" s="909"/>
      <c r="COS1" s="909"/>
      <c r="COT1" s="909"/>
      <c r="COU1" s="909"/>
      <c r="COV1" s="909"/>
      <c r="COW1" s="909"/>
      <c r="COX1" s="909"/>
      <c r="COY1" s="909"/>
      <c r="COZ1" s="909"/>
      <c r="CPA1" s="909"/>
      <c r="CPB1" s="909"/>
      <c r="CPC1" s="909"/>
      <c r="CPD1" s="909"/>
      <c r="CPE1" s="909"/>
      <c r="CPF1" s="909"/>
      <c r="CPG1" s="909"/>
      <c r="CPH1" s="909"/>
      <c r="CPI1" s="909"/>
      <c r="CPJ1" s="909"/>
      <c r="CPK1" s="909"/>
      <c r="CPL1" s="909"/>
      <c r="CPM1" s="909"/>
      <c r="CPN1" s="909"/>
      <c r="CPO1" s="909"/>
      <c r="CPP1" s="909"/>
      <c r="CPQ1" s="909"/>
      <c r="CPR1" s="909"/>
      <c r="CPS1" s="909"/>
      <c r="CPT1" s="909"/>
      <c r="CPU1" s="909"/>
      <c r="CPV1" s="909"/>
      <c r="CPW1" s="909"/>
      <c r="CPX1" s="909"/>
      <c r="CPY1" s="909"/>
      <c r="CPZ1" s="909"/>
      <c r="CQA1" s="909"/>
      <c r="CQB1" s="909"/>
      <c r="CQC1" s="909"/>
      <c r="CQD1" s="909"/>
      <c r="CQE1" s="909"/>
      <c r="CQF1" s="909"/>
      <c r="CQG1" s="909"/>
      <c r="CQH1" s="909"/>
      <c r="CQI1" s="909"/>
      <c r="CQJ1" s="909"/>
      <c r="CQK1" s="909"/>
      <c r="CQL1" s="909"/>
      <c r="CQM1" s="909"/>
      <c r="CQN1" s="909"/>
      <c r="CQO1" s="909"/>
      <c r="CQP1" s="909"/>
      <c r="CQQ1" s="909"/>
      <c r="CQR1" s="909"/>
      <c r="CQS1" s="909"/>
      <c r="CQT1" s="909"/>
      <c r="CQU1" s="909"/>
      <c r="CQV1" s="909"/>
      <c r="CQW1" s="909"/>
      <c r="CQX1" s="909"/>
      <c r="CQY1" s="909"/>
      <c r="CQZ1" s="909"/>
      <c r="CRA1" s="909"/>
      <c r="CRB1" s="909"/>
      <c r="CRC1" s="909"/>
      <c r="CRD1" s="909"/>
      <c r="CRE1" s="909"/>
      <c r="CRF1" s="909"/>
      <c r="CRG1" s="909"/>
      <c r="CRH1" s="909"/>
      <c r="CRI1" s="909"/>
      <c r="CRJ1" s="909"/>
      <c r="CRK1" s="909"/>
      <c r="CRL1" s="909"/>
      <c r="CRM1" s="909"/>
      <c r="CRN1" s="909"/>
      <c r="CRO1" s="909"/>
      <c r="CRP1" s="909"/>
      <c r="CRQ1" s="909"/>
      <c r="CRR1" s="909"/>
      <c r="CRS1" s="909"/>
      <c r="CRT1" s="909"/>
      <c r="CRU1" s="909"/>
      <c r="CRV1" s="909"/>
      <c r="CRW1" s="909"/>
      <c r="CRX1" s="909"/>
      <c r="CRY1" s="909"/>
      <c r="CRZ1" s="909"/>
      <c r="CSA1" s="909"/>
      <c r="CSB1" s="909"/>
      <c r="CSC1" s="909"/>
      <c r="CSD1" s="909"/>
      <c r="CSE1" s="909"/>
      <c r="CSF1" s="909"/>
      <c r="CSG1" s="909"/>
      <c r="CSH1" s="909"/>
      <c r="CSI1" s="909"/>
      <c r="CSJ1" s="909"/>
      <c r="CSK1" s="909"/>
      <c r="CSL1" s="909"/>
      <c r="CSM1" s="909"/>
      <c r="CSN1" s="909"/>
      <c r="CSO1" s="909"/>
      <c r="CSP1" s="909"/>
      <c r="CSQ1" s="909"/>
      <c r="CSR1" s="909"/>
      <c r="CSS1" s="909"/>
      <c r="CST1" s="909"/>
      <c r="CSU1" s="909"/>
      <c r="CSV1" s="909"/>
      <c r="CSW1" s="909"/>
      <c r="CSX1" s="909"/>
      <c r="CSY1" s="909"/>
      <c r="CSZ1" s="909"/>
      <c r="CTA1" s="909"/>
      <c r="CTB1" s="909"/>
      <c r="CTC1" s="909"/>
      <c r="CTD1" s="909"/>
      <c r="CTE1" s="909"/>
      <c r="CTF1" s="909"/>
      <c r="CTG1" s="909"/>
      <c r="CTH1" s="909"/>
      <c r="CTI1" s="909"/>
      <c r="CTJ1" s="909"/>
      <c r="CTK1" s="909"/>
      <c r="CTL1" s="909"/>
      <c r="CTM1" s="909"/>
      <c r="CTN1" s="909"/>
      <c r="CTO1" s="909"/>
      <c r="CTP1" s="909"/>
      <c r="CTQ1" s="909"/>
      <c r="CTR1" s="909"/>
      <c r="CTS1" s="909"/>
      <c r="CTT1" s="909"/>
      <c r="CTU1" s="909"/>
      <c r="CTV1" s="909"/>
      <c r="CTW1" s="909"/>
      <c r="CTX1" s="909"/>
      <c r="CTY1" s="909"/>
      <c r="CTZ1" s="909"/>
      <c r="CUA1" s="909"/>
      <c r="CUB1" s="909"/>
      <c r="CUC1" s="909"/>
      <c r="CUD1" s="909"/>
      <c r="CUE1" s="909"/>
      <c r="CUF1" s="909"/>
      <c r="CUG1" s="909"/>
      <c r="CUH1" s="909"/>
      <c r="CUI1" s="909"/>
      <c r="CUJ1" s="909"/>
      <c r="CUK1" s="909"/>
      <c r="CUL1" s="909"/>
      <c r="CUM1" s="909"/>
      <c r="CUN1" s="909"/>
      <c r="CUO1" s="909"/>
      <c r="CUP1" s="909"/>
      <c r="CUQ1" s="909"/>
      <c r="CUR1" s="909"/>
      <c r="CUS1" s="909"/>
      <c r="CUT1" s="909"/>
      <c r="CUU1" s="909"/>
      <c r="CUV1" s="909"/>
      <c r="CUW1" s="909"/>
      <c r="CUX1" s="909"/>
      <c r="CUY1" s="909"/>
      <c r="CUZ1" s="909"/>
      <c r="CVA1" s="909"/>
      <c r="CVB1" s="909"/>
      <c r="CVC1" s="909"/>
      <c r="CVD1" s="909"/>
      <c r="CVE1" s="909"/>
      <c r="CVF1" s="909"/>
      <c r="CVG1" s="909"/>
      <c r="CVH1" s="909"/>
      <c r="CVI1" s="909"/>
      <c r="CVJ1" s="909"/>
      <c r="CVK1" s="909"/>
      <c r="CVL1" s="909"/>
      <c r="CVM1" s="909"/>
      <c r="CVN1" s="909"/>
      <c r="CVO1" s="909"/>
      <c r="CVP1" s="909"/>
      <c r="CVQ1" s="909"/>
      <c r="CVR1" s="909"/>
      <c r="CVS1" s="909"/>
      <c r="CVT1" s="909"/>
      <c r="CVU1" s="909"/>
      <c r="CVV1" s="909"/>
      <c r="CVW1" s="909"/>
      <c r="CVX1" s="909"/>
      <c r="CVY1" s="909"/>
      <c r="CVZ1" s="909"/>
      <c r="CWA1" s="909"/>
      <c r="CWB1" s="909"/>
      <c r="CWC1" s="909"/>
      <c r="CWD1" s="909"/>
      <c r="CWE1" s="909"/>
      <c r="CWF1" s="909"/>
      <c r="CWG1" s="909"/>
      <c r="CWH1" s="909"/>
      <c r="CWI1" s="909"/>
      <c r="CWJ1" s="909"/>
      <c r="CWK1" s="909"/>
      <c r="CWL1" s="909"/>
      <c r="CWM1" s="909"/>
      <c r="CWN1" s="909"/>
      <c r="CWO1" s="909"/>
      <c r="CWP1" s="909"/>
      <c r="CWQ1" s="909"/>
      <c r="CWR1" s="909"/>
      <c r="CWS1" s="909"/>
      <c r="CWT1" s="909"/>
      <c r="CWU1" s="909"/>
      <c r="CWV1" s="909"/>
      <c r="CWW1" s="909"/>
      <c r="CWX1" s="909"/>
      <c r="CWY1" s="909"/>
      <c r="CWZ1" s="909"/>
      <c r="CXA1" s="909"/>
      <c r="CXB1" s="909"/>
      <c r="CXC1" s="909"/>
      <c r="CXD1" s="909"/>
      <c r="CXE1" s="909"/>
      <c r="CXF1" s="909"/>
      <c r="CXG1" s="909"/>
      <c r="CXH1" s="909"/>
      <c r="CXI1" s="909"/>
      <c r="CXJ1" s="909"/>
      <c r="CXK1" s="909"/>
      <c r="CXL1" s="909"/>
      <c r="CXM1" s="909"/>
      <c r="CXN1" s="909"/>
      <c r="CXO1" s="909"/>
      <c r="CXP1" s="909"/>
      <c r="CXQ1" s="909"/>
      <c r="CXR1" s="909"/>
      <c r="CXS1" s="909"/>
      <c r="CXT1" s="909"/>
      <c r="CXU1" s="909"/>
      <c r="CXV1" s="909"/>
      <c r="CXW1" s="909"/>
      <c r="CXX1" s="909"/>
      <c r="CXY1" s="909"/>
      <c r="CXZ1" s="909"/>
      <c r="CYA1" s="909"/>
      <c r="CYB1" s="909"/>
      <c r="CYC1" s="909"/>
      <c r="CYD1" s="909"/>
      <c r="CYE1" s="909"/>
      <c r="CYF1" s="909"/>
      <c r="CYG1" s="909"/>
      <c r="CYH1" s="909"/>
      <c r="CYI1" s="909"/>
      <c r="CYJ1" s="909"/>
      <c r="CYK1" s="909"/>
      <c r="CYL1" s="909"/>
      <c r="CYM1" s="909"/>
      <c r="CYN1" s="909"/>
      <c r="CYO1" s="909"/>
      <c r="CYP1" s="909"/>
      <c r="CYQ1" s="909"/>
      <c r="CYR1" s="909"/>
      <c r="CYS1" s="909"/>
      <c r="CYT1" s="909"/>
      <c r="CYU1" s="909"/>
      <c r="CYV1" s="909"/>
      <c r="CYW1" s="909"/>
      <c r="CYX1" s="909"/>
      <c r="CYY1" s="909"/>
      <c r="CYZ1" s="909"/>
      <c r="CZA1" s="909"/>
      <c r="CZB1" s="909"/>
      <c r="CZC1" s="909"/>
      <c r="CZD1" s="909"/>
      <c r="CZE1" s="909"/>
      <c r="CZF1" s="909"/>
      <c r="CZG1" s="909"/>
      <c r="CZH1" s="909"/>
      <c r="CZI1" s="909"/>
      <c r="CZJ1" s="909"/>
      <c r="CZK1" s="909"/>
      <c r="CZL1" s="909"/>
      <c r="CZM1" s="909"/>
      <c r="CZN1" s="909"/>
      <c r="CZO1" s="909"/>
      <c r="CZP1" s="909"/>
      <c r="CZQ1" s="909"/>
      <c r="CZR1" s="909"/>
      <c r="CZS1" s="909"/>
      <c r="CZT1" s="909"/>
      <c r="CZU1" s="909"/>
      <c r="CZV1" s="909"/>
      <c r="CZW1" s="909"/>
      <c r="CZX1" s="909"/>
      <c r="CZY1" s="909"/>
      <c r="CZZ1" s="909"/>
      <c r="DAA1" s="909"/>
      <c r="DAB1" s="909"/>
      <c r="DAC1" s="909"/>
      <c r="DAD1" s="909"/>
      <c r="DAE1" s="909"/>
      <c r="DAF1" s="909"/>
      <c r="DAG1" s="909"/>
      <c r="DAH1" s="909"/>
      <c r="DAI1" s="909"/>
      <c r="DAJ1" s="909"/>
      <c r="DAK1" s="909"/>
      <c r="DAL1" s="909"/>
      <c r="DAM1" s="909"/>
      <c r="DAN1" s="909"/>
      <c r="DAO1" s="909"/>
      <c r="DAP1" s="909"/>
      <c r="DAQ1" s="909"/>
      <c r="DAR1" s="909"/>
      <c r="DAS1" s="909"/>
      <c r="DAT1" s="909"/>
      <c r="DAU1" s="909"/>
      <c r="DAV1" s="909"/>
      <c r="DAW1" s="909"/>
      <c r="DAX1" s="909"/>
      <c r="DAY1" s="909"/>
      <c r="DAZ1" s="909"/>
      <c r="DBA1" s="909"/>
      <c r="DBB1" s="909"/>
      <c r="DBC1" s="909"/>
      <c r="DBD1" s="909"/>
      <c r="DBE1" s="909"/>
      <c r="DBF1" s="909"/>
      <c r="DBG1" s="909"/>
      <c r="DBH1" s="909"/>
      <c r="DBI1" s="909"/>
      <c r="DBJ1" s="909"/>
      <c r="DBK1" s="909"/>
      <c r="DBL1" s="909"/>
      <c r="DBM1" s="909"/>
      <c r="DBN1" s="909"/>
      <c r="DBO1" s="909"/>
      <c r="DBP1" s="909"/>
      <c r="DBQ1" s="909"/>
      <c r="DBR1" s="909"/>
      <c r="DBS1" s="909"/>
      <c r="DBT1" s="909"/>
      <c r="DBU1" s="909"/>
      <c r="DBV1" s="909"/>
      <c r="DBW1" s="909"/>
      <c r="DBX1" s="909"/>
      <c r="DBY1" s="909"/>
      <c r="DBZ1" s="909"/>
      <c r="DCA1" s="909"/>
      <c r="DCB1" s="909"/>
      <c r="DCC1" s="909"/>
      <c r="DCD1" s="909"/>
      <c r="DCE1" s="909"/>
      <c r="DCF1" s="909"/>
      <c r="DCG1" s="909"/>
      <c r="DCH1" s="909"/>
      <c r="DCI1" s="909"/>
      <c r="DCJ1" s="909"/>
      <c r="DCK1" s="909"/>
      <c r="DCL1" s="909"/>
      <c r="DCM1" s="909"/>
      <c r="DCN1" s="909"/>
      <c r="DCO1" s="909"/>
      <c r="DCP1" s="909"/>
      <c r="DCQ1" s="909"/>
      <c r="DCR1" s="909"/>
      <c r="DCS1" s="909"/>
      <c r="DCT1" s="909"/>
      <c r="DCU1" s="909"/>
      <c r="DCV1" s="909"/>
      <c r="DCW1" s="909"/>
      <c r="DCX1" s="909"/>
      <c r="DCY1" s="909"/>
      <c r="DCZ1" s="909"/>
      <c r="DDA1" s="909"/>
      <c r="DDB1" s="909"/>
      <c r="DDC1" s="909"/>
      <c r="DDD1" s="909"/>
      <c r="DDE1" s="909"/>
      <c r="DDF1" s="909"/>
      <c r="DDG1" s="909"/>
      <c r="DDH1" s="909"/>
      <c r="DDI1" s="909"/>
      <c r="DDJ1" s="909"/>
      <c r="DDK1" s="909"/>
      <c r="DDL1" s="909"/>
      <c r="DDM1" s="909"/>
      <c r="DDN1" s="909"/>
      <c r="DDO1" s="909"/>
      <c r="DDP1" s="909"/>
      <c r="DDQ1" s="909"/>
      <c r="DDR1" s="909"/>
      <c r="DDS1" s="909"/>
      <c r="DDT1" s="909"/>
      <c r="DDU1" s="909"/>
      <c r="DDV1" s="909"/>
      <c r="DDW1" s="909"/>
      <c r="DDX1" s="909"/>
      <c r="DDY1" s="909"/>
      <c r="DDZ1" s="909"/>
      <c r="DEA1" s="909"/>
      <c r="DEB1" s="909"/>
      <c r="DEC1" s="909"/>
      <c r="DED1" s="909"/>
      <c r="DEE1" s="909"/>
      <c r="DEF1" s="909"/>
      <c r="DEG1" s="909"/>
      <c r="DEH1" s="909"/>
      <c r="DEI1" s="909"/>
      <c r="DEJ1" s="909"/>
      <c r="DEK1" s="909"/>
      <c r="DEL1" s="909"/>
      <c r="DEM1" s="909"/>
      <c r="DEN1" s="909"/>
      <c r="DEO1" s="909"/>
      <c r="DEP1" s="909"/>
      <c r="DEQ1" s="909"/>
      <c r="DER1" s="909"/>
      <c r="DES1" s="909"/>
      <c r="DET1" s="909"/>
      <c r="DEU1" s="909"/>
      <c r="DEV1" s="909"/>
      <c r="DEW1" s="909"/>
      <c r="DEX1" s="909"/>
      <c r="DEY1" s="909"/>
      <c r="DEZ1" s="909"/>
      <c r="DFA1" s="909"/>
      <c r="DFB1" s="909"/>
      <c r="DFC1" s="909"/>
      <c r="DFD1" s="909"/>
      <c r="DFE1" s="909"/>
      <c r="DFF1" s="909"/>
      <c r="DFG1" s="909"/>
      <c r="DFH1" s="909"/>
      <c r="DFI1" s="909"/>
      <c r="DFJ1" s="909"/>
      <c r="DFK1" s="909"/>
      <c r="DFL1" s="909"/>
      <c r="DFM1" s="909"/>
      <c r="DFN1" s="909"/>
      <c r="DFO1" s="909"/>
      <c r="DFP1" s="909"/>
      <c r="DFQ1" s="909"/>
      <c r="DFR1" s="909"/>
      <c r="DFS1" s="909"/>
      <c r="DFT1" s="909"/>
      <c r="DFU1" s="909"/>
      <c r="DFV1" s="909"/>
      <c r="DFW1" s="909"/>
      <c r="DFX1" s="909"/>
      <c r="DFY1" s="909"/>
      <c r="DFZ1" s="909"/>
      <c r="DGA1" s="909"/>
      <c r="DGB1" s="909"/>
      <c r="DGC1" s="909"/>
      <c r="DGD1" s="909"/>
      <c r="DGE1" s="909"/>
      <c r="DGF1" s="909"/>
      <c r="DGG1" s="909"/>
      <c r="DGH1" s="909"/>
      <c r="DGI1" s="909"/>
      <c r="DGJ1" s="909"/>
      <c r="DGK1" s="909"/>
      <c r="DGL1" s="909"/>
      <c r="DGM1" s="909"/>
      <c r="DGN1" s="909"/>
      <c r="DGO1" s="909"/>
      <c r="DGP1" s="909"/>
      <c r="DGQ1" s="909"/>
      <c r="DGR1" s="909"/>
      <c r="DGS1" s="909"/>
      <c r="DGT1" s="909"/>
      <c r="DGU1" s="909"/>
      <c r="DGV1" s="909"/>
      <c r="DGW1" s="909"/>
      <c r="DGX1" s="909"/>
      <c r="DGY1" s="909"/>
      <c r="DGZ1" s="909"/>
      <c r="DHA1" s="909"/>
      <c r="DHB1" s="909"/>
      <c r="DHC1" s="909"/>
      <c r="DHD1" s="909"/>
      <c r="DHE1" s="909"/>
      <c r="DHF1" s="909"/>
      <c r="DHG1" s="909"/>
      <c r="DHH1" s="909"/>
      <c r="DHI1" s="909"/>
      <c r="DHJ1" s="909"/>
      <c r="DHK1" s="909"/>
      <c r="DHL1" s="909"/>
      <c r="DHM1" s="909"/>
      <c r="DHN1" s="909"/>
      <c r="DHO1" s="909"/>
      <c r="DHP1" s="909"/>
      <c r="DHQ1" s="909"/>
      <c r="DHR1" s="909"/>
      <c r="DHS1" s="909"/>
      <c r="DHT1" s="909"/>
      <c r="DHU1" s="909"/>
      <c r="DHV1" s="909"/>
      <c r="DHW1" s="909"/>
      <c r="DHX1" s="909"/>
      <c r="DHY1" s="909"/>
      <c r="DHZ1" s="909"/>
      <c r="DIA1" s="909"/>
      <c r="DIB1" s="909"/>
      <c r="DIC1" s="909"/>
      <c r="DID1" s="909"/>
      <c r="DIE1" s="909"/>
      <c r="DIF1" s="909"/>
      <c r="DIG1" s="909"/>
      <c r="DIH1" s="909"/>
      <c r="DII1" s="909"/>
      <c r="DIJ1" s="909"/>
      <c r="DIK1" s="909"/>
      <c r="DIL1" s="909"/>
      <c r="DIM1" s="909"/>
      <c r="DIN1" s="909"/>
      <c r="DIO1" s="909"/>
      <c r="DIP1" s="909"/>
      <c r="DIQ1" s="909"/>
      <c r="DIR1" s="909"/>
      <c r="DIS1" s="909"/>
      <c r="DIT1" s="909"/>
      <c r="DIU1" s="909"/>
      <c r="DIV1" s="909"/>
      <c r="DIW1" s="909"/>
      <c r="DIX1" s="909"/>
      <c r="DIY1" s="909"/>
      <c r="DIZ1" s="909"/>
      <c r="DJA1" s="909"/>
      <c r="DJB1" s="909"/>
      <c r="DJC1" s="909"/>
      <c r="DJD1" s="909"/>
      <c r="DJE1" s="909"/>
      <c r="DJF1" s="909"/>
      <c r="DJG1" s="909"/>
      <c r="DJH1" s="909"/>
      <c r="DJI1" s="909"/>
      <c r="DJJ1" s="909"/>
      <c r="DJK1" s="909"/>
      <c r="DJL1" s="909"/>
      <c r="DJM1" s="909"/>
      <c r="DJN1" s="909"/>
      <c r="DJO1" s="909"/>
      <c r="DJP1" s="909"/>
      <c r="DJQ1" s="909"/>
      <c r="DJR1" s="909"/>
      <c r="DJS1" s="909"/>
      <c r="DJT1" s="909"/>
      <c r="DJU1" s="909"/>
      <c r="DJV1" s="909"/>
      <c r="DJW1" s="909"/>
      <c r="DJX1" s="909"/>
      <c r="DJY1" s="909"/>
      <c r="DJZ1" s="909"/>
      <c r="DKA1" s="909"/>
      <c r="DKB1" s="909"/>
      <c r="DKC1" s="909"/>
      <c r="DKD1" s="909"/>
      <c r="DKE1" s="909"/>
      <c r="DKF1" s="909"/>
      <c r="DKG1" s="909"/>
      <c r="DKH1" s="909"/>
      <c r="DKI1" s="909"/>
      <c r="DKJ1" s="909"/>
      <c r="DKK1" s="909"/>
      <c r="DKL1" s="909"/>
      <c r="DKM1" s="909"/>
      <c r="DKN1" s="909"/>
      <c r="DKO1" s="909"/>
      <c r="DKP1" s="909"/>
      <c r="DKQ1" s="909"/>
      <c r="DKR1" s="909"/>
      <c r="DKS1" s="909"/>
      <c r="DKT1" s="909"/>
      <c r="DKU1" s="909"/>
      <c r="DKV1" s="909"/>
      <c r="DKW1" s="909"/>
      <c r="DKX1" s="909"/>
      <c r="DKY1" s="909"/>
      <c r="DKZ1" s="909"/>
      <c r="DLA1" s="909"/>
      <c r="DLB1" s="909"/>
      <c r="DLC1" s="909"/>
      <c r="DLD1" s="909"/>
      <c r="DLE1" s="909"/>
      <c r="DLF1" s="909"/>
      <c r="DLG1" s="909"/>
      <c r="DLH1" s="909"/>
      <c r="DLI1" s="909"/>
      <c r="DLJ1" s="909"/>
      <c r="DLK1" s="909"/>
      <c r="DLL1" s="909"/>
      <c r="DLM1" s="909"/>
      <c r="DLN1" s="909"/>
      <c r="DLO1" s="909"/>
      <c r="DLP1" s="909"/>
      <c r="DLQ1" s="909"/>
      <c r="DLR1" s="909"/>
      <c r="DLS1" s="909"/>
      <c r="DLT1" s="909"/>
      <c r="DLU1" s="909"/>
      <c r="DLV1" s="909"/>
      <c r="DLW1" s="909"/>
      <c r="DLX1" s="909"/>
      <c r="DLY1" s="909"/>
      <c r="DLZ1" s="909"/>
      <c r="DMA1" s="909"/>
      <c r="DMB1" s="909"/>
      <c r="DMC1" s="909"/>
      <c r="DMD1" s="909"/>
      <c r="DME1" s="909"/>
      <c r="DMF1" s="909"/>
      <c r="DMG1" s="909"/>
      <c r="DMH1" s="909"/>
      <c r="DMI1" s="909"/>
      <c r="DMJ1" s="909"/>
      <c r="DMK1" s="909"/>
      <c r="DML1" s="909"/>
      <c r="DMM1" s="909"/>
      <c r="DMN1" s="909"/>
      <c r="DMO1" s="909"/>
      <c r="DMP1" s="909"/>
      <c r="DMQ1" s="909"/>
      <c r="DMR1" s="909"/>
      <c r="DMS1" s="909"/>
      <c r="DMT1" s="909"/>
      <c r="DMU1" s="909"/>
      <c r="DMV1" s="909"/>
      <c r="DMW1" s="909"/>
      <c r="DMX1" s="909"/>
      <c r="DMY1" s="909"/>
      <c r="DMZ1" s="909"/>
      <c r="DNA1" s="909"/>
      <c r="DNB1" s="909"/>
      <c r="DNC1" s="909"/>
      <c r="DND1" s="909"/>
      <c r="DNE1" s="909"/>
      <c r="DNF1" s="909"/>
      <c r="DNG1" s="909"/>
      <c r="DNH1" s="909"/>
      <c r="DNI1" s="909"/>
      <c r="DNJ1" s="909"/>
      <c r="DNK1" s="909"/>
      <c r="DNL1" s="909"/>
      <c r="DNM1" s="909"/>
      <c r="DNN1" s="909"/>
      <c r="DNO1" s="909"/>
      <c r="DNP1" s="909"/>
      <c r="DNQ1" s="909"/>
      <c r="DNR1" s="909"/>
      <c r="DNS1" s="909"/>
      <c r="DNT1" s="909"/>
      <c r="DNU1" s="909"/>
      <c r="DNV1" s="909"/>
      <c r="DNW1" s="909"/>
      <c r="DNX1" s="909"/>
      <c r="DNY1" s="909"/>
      <c r="DNZ1" s="909"/>
      <c r="DOA1" s="909"/>
      <c r="DOB1" s="909"/>
      <c r="DOC1" s="909"/>
      <c r="DOD1" s="909"/>
      <c r="DOE1" s="909"/>
      <c r="DOF1" s="909"/>
      <c r="DOG1" s="909"/>
      <c r="DOH1" s="909"/>
      <c r="DOI1" s="909"/>
      <c r="DOJ1" s="909"/>
      <c r="DOK1" s="909"/>
      <c r="DOL1" s="909"/>
      <c r="DOM1" s="909"/>
      <c r="DON1" s="909"/>
      <c r="DOO1" s="909"/>
      <c r="DOP1" s="909"/>
      <c r="DOQ1" s="909"/>
      <c r="DOR1" s="909"/>
      <c r="DOS1" s="909"/>
      <c r="DOT1" s="909"/>
      <c r="DOU1" s="909"/>
      <c r="DOV1" s="909"/>
      <c r="DOW1" s="909"/>
      <c r="DOX1" s="909"/>
      <c r="DOY1" s="909"/>
      <c r="DOZ1" s="909"/>
      <c r="DPA1" s="909"/>
      <c r="DPB1" s="909"/>
      <c r="DPC1" s="909"/>
      <c r="DPD1" s="909"/>
      <c r="DPE1" s="909"/>
      <c r="DPF1" s="909"/>
      <c r="DPG1" s="909"/>
      <c r="DPH1" s="909"/>
      <c r="DPI1" s="909"/>
      <c r="DPJ1" s="909"/>
      <c r="DPK1" s="909"/>
      <c r="DPL1" s="909"/>
      <c r="DPM1" s="909"/>
      <c r="DPN1" s="909"/>
      <c r="DPO1" s="909"/>
      <c r="DPP1" s="909"/>
      <c r="DPQ1" s="909"/>
      <c r="DPR1" s="909"/>
      <c r="DPS1" s="909"/>
      <c r="DPT1" s="909"/>
      <c r="DPU1" s="909"/>
      <c r="DPV1" s="909"/>
      <c r="DPW1" s="909"/>
      <c r="DPX1" s="909"/>
      <c r="DPY1" s="909"/>
      <c r="DPZ1" s="909"/>
      <c r="DQA1" s="909"/>
      <c r="DQB1" s="909"/>
      <c r="DQC1" s="909"/>
      <c r="DQD1" s="909"/>
      <c r="DQE1" s="909"/>
      <c r="DQF1" s="909"/>
      <c r="DQG1" s="909"/>
      <c r="DQH1" s="909"/>
      <c r="DQI1" s="909"/>
      <c r="DQJ1" s="909"/>
      <c r="DQK1" s="909"/>
      <c r="DQL1" s="909"/>
      <c r="DQM1" s="909"/>
      <c r="DQN1" s="909"/>
      <c r="DQO1" s="909"/>
      <c r="DQP1" s="909"/>
      <c r="DQQ1" s="909"/>
      <c r="DQR1" s="909"/>
      <c r="DQS1" s="909"/>
      <c r="DQT1" s="909"/>
      <c r="DQU1" s="909"/>
      <c r="DQV1" s="909"/>
      <c r="DQW1" s="909"/>
      <c r="DQX1" s="909"/>
      <c r="DQY1" s="909"/>
      <c r="DQZ1" s="909"/>
      <c r="DRA1" s="909"/>
      <c r="DRB1" s="909"/>
      <c r="DRC1" s="909"/>
      <c r="DRD1" s="909"/>
      <c r="DRE1" s="909"/>
      <c r="DRF1" s="909"/>
      <c r="DRG1" s="909"/>
      <c r="DRH1" s="909"/>
      <c r="DRI1" s="909"/>
      <c r="DRJ1" s="909"/>
      <c r="DRK1" s="909"/>
      <c r="DRL1" s="909"/>
      <c r="DRM1" s="909"/>
      <c r="DRN1" s="909"/>
      <c r="DRO1" s="909"/>
      <c r="DRP1" s="909"/>
      <c r="DRQ1" s="909"/>
      <c r="DRR1" s="909"/>
      <c r="DRS1" s="909"/>
      <c r="DRT1" s="909"/>
      <c r="DRU1" s="909"/>
      <c r="DRV1" s="909"/>
      <c r="DRW1" s="909"/>
      <c r="DRX1" s="909"/>
      <c r="DRY1" s="909"/>
      <c r="DRZ1" s="909"/>
      <c r="DSA1" s="909"/>
      <c r="DSB1" s="909"/>
      <c r="DSC1" s="909"/>
      <c r="DSD1" s="909"/>
      <c r="DSE1" s="909"/>
      <c r="DSF1" s="909"/>
      <c r="DSG1" s="909"/>
      <c r="DSH1" s="909"/>
      <c r="DSI1" s="909"/>
      <c r="DSJ1" s="909"/>
      <c r="DSK1" s="909"/>
      <c r="DSL1" s="909"/>
      <c r="DSM1" s="909"/>
      <c r="DSN1" s="909"/>
      <c r="DSO1" s="909"/>
      <c r="DSP1" s="909"/>
      <c r="DSQ1" s="909"/>
      <c r="DSR1" s="909"/>
      <c r="DSS1" s="909"/>
      <c r="DST1" s="909"/>
      <c r="DSU1" s="909"/>
      <c r="DSV1" s="909"/>
      <c r="DSW1" s="909"/>
      <c r="DSX1" s="909"/>
      <c r="DSY1" s="909"/>
      <c r="DSZ1" s="909"/>
      <c r="DTA1" s="909"/>
      <c r="DTB1" s="909"/>
      <c r="DTC1" s="909"/>
      <c r="DTD1" s="909"/>
      <c r="DTE1" s="909"/>
      <c r="DTF1" s="909"/>
      <c r="DTG1" s="909"/>
      <c r="DTH1" s="909"/>
      <c r="DTI1" s="909"/>
      <c r="DTJ1" s="909"/>
      <c r="DTK1" s="909"/>
      <c r="DTL1" s="909"/>
      <c r="DTM1" s="909"/>
      <c r="DTN1" s="909"/>
      <c r="DTO1" s="909"/>
      <c r="DTP1" s="909"/>
      <c r="DTQ1" s="909"/>
      <c r="DTR1" s="909"/>
      <c r="DTS1" s="909"/>
      <c r="DTT1" s="909"/>
      <c r="DTU1" s="909"/>
      <c r="DTV1" s="909"/>
      <c r="DTW1" s="909"/>
      <c r="DTX1" s="909"/>
      <c r="DTY1" s="909"/>
      <c r="DTZ1" s="909"/>
      <c r="DUA1" s="909"/>
      <c r="DUB1" s="909"/>
      <c r="DUC1" s="909"/>
      <c r="DUD1" s="909"/>
      <c r="DUE1" s="909"/>
      <c r="DUF1" s="909"/>
      <c r="DUG1" s="909"/>
      <c r="DUH1" s="909"/>
      <c r="DUI1" s="909"/>
      <c r="DUJ1" s="909"/>
      <c r="DUK1" s="909"/>
      <c r="DUL1" s="909"/>
      <c r="DUM1" s="909"/>
      <c r="DUN1" s="909"/>
      <c r="DUO1" s="909"/>
      <c r="DUP1" s="909"/>
      <c r="DUQ1" s="909"/>
      <c r="DUR1" s="909"/>
      <c r="DUS1" s="909"/>
      <c r="DUT1" s="909"/>
      <c r="DUU1" s="909"/>
      <c r="DUV1" s="909"/>
      <c r="DUW1" s="909"/>
      <c r="DUX1" s="909"/>
      <c r="DUY1" s="909"/>
      <c r="DUZ1" s="909"/>
      <c r="DVA1" s="909"/>
      <c r="DVB1" s="909"/>
      <c r="DVC1" s="909"/>
      <c r="DVD1" s="909"/>
      <c r="DVE1" s="909"/>
      <c r="DVF1" s="909"/>
      <c r="DVG1" s="909"/>
      <c r="DVH1" s="909"/>
      <c r="DVI1" s="909"/>
      <c r="DVJ1" s="909"/>
      <c r="DVK1" s="909"/>
      <c r="DVL1" s="909"/>
      <c r="DVM1" s="909"/>
      <c r="DVN1" s="909"/>
      <c r="DVO1" s="909"/>
      <c r="DVP1" s="909"/>
      <c r="DVQ1" s="909"/>
      <c r="DVR1" s="909"/>
      <c r="DVS1" s="909"/>
      <c r="DVT1" s="909"/>
      <c r="DVU1" s="909"/>
      <c r="DVV1" s="909"/>
      <c r="DVW1" s="909"/>
      <c r="DVX1" s="909"/>
      <c r="DVY1" s="909"/>
      <c r="DVZ1" s="909"/>
      <c r="DWA1" s="909"/>
      <c r="DWB1" s="909"/>
      <c r="DWC1" s="909"/>
      <c r="DWD1" s="909"/>
      <c r="DWE1" s="909"/>
      <c r="DWF1" s="909"/>
      <c r="DWG1" s="909"/>
      <c r="DWH1" s="909"/>
      <c r="DWI1" s="909"/>
      <c r="DWJ1" s="909"/>
      <c r="DWK1" s="909"/>
      <c r="DWL1" s="909"/>
      <c r="DWM1" s="909"/>
      <c r="DWN1" s="909"/>
      <c r="DWO1" s="909"/>
      <c r="DWP1" s="909"/>
      <c r="DWQ1" s="909"/>
      <c r="DWR1" s="909"/>
      <c r="DWS1" s="909"/>
      <c r="DWT1" s="909"/>
      <c r="DWU1" s="909"/>
      <c r="DWV1" s="909"/>
      <c r="DWW1" s="909"/>
      <c r="DWX1" s="909"/>
      <c r="DWY1" s="909"/>
      <c r="DWZ1" s="909"/>
      <c r="DXA1" s="909"/>
      <c r="DXB1" s="909"/>
      <c r="DXC1" s="909"/>
      <c r="DXD1" s="909"/>
      <c r="DXE1" s="909"/>
      <c r="DXF1" s="909"/>
      <c r="DXG1" s="909"/>
      <c r="DXH1" s="909"/>
      <c r="DXI1" s="909"/>
      <c r="DXJ1" s="909"/>
      <c r="DXK1" s="909"/>
      <c r="DXL1" s="909"/>
      <c r="DXM1" s="909"/>
      <c r="DXN1" s="909"/>
      <c r="DXO1" s="909"/>
      <c r="DXP1" s="909"/>
      <c r="DXQ1" s="909"/>
      <c r="DXR1" s="909"/>
      <c r="DXS1" s="909"/>
      <c r="DXT1" s="909"/>
      <c r="DXU1" s="909"/>
      <c r="DXV1" s="909"/>
      <c r="DXW1" s="909"/>
      <c r="DXX1" s="909"/>
      <c r="DXY1" s="909"/>
      <c r="DXZ1" s="909"/>
      <c r="DYA1" s="909"/>
      <c r="DYB1" s="909"/>
      <c r="DYC1" s="909"/>
      <c r="DYD1" s="909"/>
      <c r="DYE1" s="909"/>
      <c r="DYF1" s="909"/>
      <c r="DYG1" s="909"/>
      <c r="DYH1" s="909"/>
      <c r="DYI1" s="909"/>
      <c r="DYJ1" s="909"/>
      <c r="DYK1" s="909"/>
      <c r="DYL1" s="909"/>
      <c r="DYM1" s="909"/>
      <c r="DYN1" s="909"/>
      <c r="DYO1" s="909"/>
      <c r="DYP1" s="909"/>
      <c r="DYQ1" s="909"/>
      <c r="DYR1" s="909"/>
      <c r="DYS1" s="909"/>
      <c r="DYT1" s="909"/>
      <c r="DYU1" s="909"/>
      <c r="DYV1" s="909"/>
      <c r="DYW1" s="909"/>
      <c r="DYX1" s="909"/>
      <c r="DYY1" s="909"/>
      <c r="DYZ1" s="909"/>
      <c r="DZA1" s="909"/>
      <c r="DZB1" s="909"/>
      <c r="DZC1" s="909"/>
      <c r="DZD1" s="909"/>
      <c r="DZE1" s="909"/>
      <c r="DZF1" s="909"/>
      <c r="DZG1" s="909"/>
      <c r="DZH1" s="909"/>
      <c r="DZI1" s="909"/>
      <c r="DZJ1" s="909"/>
      <c r="DZK1" s="909"/>
      <c r="DZL1" s="909"/>
      <c r="DZM1" s="909"/>
      <c r="DZN1" s="909"/>
      <c r="DZO1" s="909"/>
      <c r="DZP1" s="909"/>
      <c r="DZQ1" s="909"/>
      <c r="DZR1" s="909"/>
      <c r="DZS1" s="909"/>
      <c r="DZT1" s="909"/>
      <c r="DZU1" s="909"/>
      <c r="DZV1" s="909"/>
      <c r="DZW1" s="909"/>
      <c r="DZX1" s="909"/>
      <c r="DZY1" s="909"/>
      <c r="DZZ1" s="909"/>
      <c r="EAA1" s="909"/>
      <c r="EAB1" s="909"/>
      <c r="EAC1" s="909"/>
      <c r="EAD1" s="909"/>
      <c r="EAE1" s="909"/>
      <c r="EAF1" s="909"/>
      <c r="EAG1" s="909"/>
      <c r="EAH1" s="909"/>
      <c r="EAI1" s="909"/>
      <c r="EAJ1" s="909"/>
      <c r="EAK1" s="909"/>
      <c r="EAL1" s="909"/>
      <c r="EAM1" s="909"/>
      <c r="EAN1" s="909"/>
      <c r="EAO1" s="909"/>
      <c r="EAP1" s="909"/>
      <c r="EAQ1" s="909"/>
      <c r="EAR1" s="909"/>
      <c r="EAS1" s="909"/>
      <c r="EAT1" s="909"/>
      <c r="EAU1" s="909"/>
      <c r="EAV1" s="909"/>
      <c r="EAW1" s="909"/>
      <c r="EAX1" s="909"/>
      <c r="EAY1" s="909"/>
      <c r="EAZ1" s="909"/>
      <c r="EBA1" s="909"/>
      <c r="EBB1" s="909"/>
      <c r="EBC1" s="909"/>
      <c r="EBD1" s="909"/>
      <c r="EBE1" s="909"/>
      <c r="EBF1" s="909"/>
      <c r="EBG1" s="909"/>
      <c r="EBH1" s="909"/>
      <c r="EBI1" s="909"/>
      <c r="EBJ1" s="909"/>
      <c r="EBK1" s="909"/>
      <c r="EBL1" s="909"/>
      <c r="EBM1" s="909"/>
      <c r="EBN1" s="909"/>
      <c r="EBO1" s="909"/>
      <c r="EBP1" s="909"/>
      <c r="EBQ1" s="909"/>
      <c r="EBR1" s="909"/>
      <c r="EBS1" s="909"/>
      <c r="EBT1" s="909"/>
      <c r="EBU1" s="909"/>
      <c r="EBV1" s="909"/>
      <c r="EBW1" s="909"/>
      <c r="EBX1" s="909"/>
      <c r="EBY1" s="909"/>
      <c r="EBZ1" s="909"/>
      <c r="ECA1" s="909"/>
      <c r="ECB1" s="909"/>
      <c r="ECC1" s="909"/>
      <c r="ECD1" s="909"/>
      <c r="ECE1" s="909"/>
      <c r="ECF1" s="909"/>
      <c r="ECG1" s="909"/>
      <c r="ECH1" s="909"/>
      <c r="ECI1" s="909"/>
      <c r="ECJ1" s="909"/>
      <c r="ECK1" s="909"/>
      <c r="ECL1" s="909"/>
      <c r="ECM1" s="909"/>
      <c r="ECN1" s="909"/>
      <c r="ECO1" s="909"/>
      <c r="ECP1" s="909"/>
      <c r="ECQ1" s="909"/>
      <c r="ECR1" s="909"/>
      <c r="ECS1" s="909"/>
      <c r="ECT1" s="909"/>
      <c r="ECU1" s="909"/>
      <c r="ECV1" s="909"/>
      <c r="ECW1" s="909"/>
      <c r="ECX1" s="909"/>
      <c r="ECY1" s="909"/>
      <c r="ECZ1" s="909"/>
      <c r="EDA1" s="909"/>
      <c r="EDB1" s="909"/>
      <c r="EDC1" s="909"/>
      <c r="EDD1" s="909"/>
      <c r="EDE1" s="909"/>
      <c r="EDF1" s="909"/>
      <c r="EDG1" s="909"/>
      <c r="EDH1" s="909"/>
      <c r="EDI1" s="909"/>
      <c r="EDJ1" s="909"/>
      <c r="EDK1" s="909"/>
      <c r="EDL1" s="909"/>
      <c r="EDM1" s="909"/>
      <c r="EDN1" s="909"/>
      <c r="EDO1" s="909"/>
      <c r="EDP1" s="909"/>
      <c r="EDQ1" s="909"/>
      <c r="EDR1" s="909"/>
      <c r="EDS1" s="909"/>
      <c r="EDT1" s="909"/>
      <c r="EDU1" s="909"/>
      <c r="EDV1" s="909"/>
      <c r="EDW1" s="909"/>
      <c r="EDX1" s="909"/>
      <c r="EDY1" s="909"/>
      <c r="EDZ1" s="909"/>
      <c r="EEA1" s="909"/>
      <c r="EEB1" s="909"/>
      <c r="EEC1" s="909"/>
      <c r="EED1" s="909"/>
      <c r="EEE1" s="909"/>
      <c r="EEF1" s="909"/>
      <c r="EEG1" s="909"/>
      <c r="EEH1" s="909"/>
      <c r="EEI1" s="909"/>
      <c r="EEJ1" s="909"/>
      <c r="EEK1" s="909"/>
      <c r="EEL1" s="909"/>
      <c r="EEM1" s="909"/>
      <c r="EEN1" s="909"/>
      <c r="EEO1" s="909"/>
      <c r="EEP1" s="909"/>
      <c r="EEQ1" s="909"/>
      <c r="EER1" s="909"/>
      <c r="EES1" s="909"/>
      <c r="EET1" s="909"/>
      <c r="EEU1" s="909"/>
      <c r="EEV1" s="909"/>
      <c r="EEW1" s="909"/>
      <c r="EEX1" s="909"/>
      <c r="EEY1" s="909"/>
      <c r="EEZ1" s="909"/>
      <c r="EFA1" s="909"/>
      <c r="EFB1" s="909"/>
      <c r="EFC1" s="909"/>
      <c r="EFD1" s="909"/>
      <c r="EFE1" s="909"/>
      <c r="EFF1" s="909"/>
      <c r="EFG1" s="909"/>
      <c r="EFH1" s="909"/>
      <c r="EFI1" s="909"/>
      <c r="EFJ1" s="909"/>
      <c r="EFK1" s="909"/>
      <c r="EFL1" s="909"/>
      <c r="EFM1" s="909"/>
      <c r="EFN1" s="909"/>
      <c r="EFO1" s="909"/>
      <c r="EFP1" s="909"/>
      <c r="EFQ1" s="909"/>
      <c r="EFR1" s="909"/>
      <c r="EFS1" s="909"/>
      <c r="EFT1" s="909"/>
      <c r="EFU1" s="909"/>
      <c r="EFV1" s="909"/>
      <c r="EFW1" s="909"/>
      <c r="EFX1" s="909"/>
      <c r="EFY1" s="909"/>
      <c r="EFZ1" s="909"/>
      <c r="EGA1" s="909"/>
      <c r="EGB1" s="909"/>
      <c r="EGC1" s="909"/>
      <c r="EGD1" s="909"/>
      <c r="EGE1" s="909"/>
      <c r="EGF1" s="909"/>
      <c r="EGG1" s="909"/>
      <c r="EGH1" s="909"/>
      <c r="EGI1" s="909"/>
      <c r="EGJ1" s="909"/>
      <c r="EGK1" s="909"/>
      <c r="EGL1" s="909"/>
      <c r="EGM1" s="909"/>
      <c r="EGN1" s="909"/>
      <c r="EGO1" s="909"/>
      <c r="EGP1" s="909"/>
      <c r="EGQ1" s="909"/>
      <c r="EGR1" s="909"/>
      <c r="EGS1" s="909"/>
      <c r="EGT1" s="909"/>
      <c r="EGU1" s="909"/>
      <c r="EGV1" s="909"/>
      <c r="EGW1" s="909"/>
      <c r="EGX1" s="909"/>
      <c r="EGY1" s="909"/>
      <c r="EGZ1" s="909"/>
      <c r="EHA1" s="909"/>
      <c r="EHB1" s="909"/>
      <c r="EHC1" s="909"/>
      <c r="EHD1" s="909"/>
      <c r="EHE1" s="909"/>
      <c r="EHF1" s="909"/>
      <c r="EHG1" s="909"/>
      <c r="EHH1" s="909"/>
      <c r="EHI1" s="909"/>
      <c r="EHJ1" s="909"/>
      <c r="EHK1" s="909"/>
      <c r="EHL1" s="909"/>
      <c r="EHM1" s="909"/>
      <c r="EHN1" s="909"/>
      <c r="EHO1" s="909"/>
      <c r="EHP1" s="909"/>
      <c r="EHQ1" s="909"/>
      <c r="EHR1" s="909"/>
      <c r="EHS1" s="909"/>
      <c r="EHT1" s="909"/>
      <c r="EHU1" s="909"/>
      <c r="EHV1" s="909"/>
      <c r="EHW1" s="909"/>
      <c r="EHX1" s="909"/>
      <c r="EHY1" s="909"/>
      <c r="EHZ1" s="909"/>
      <c r="EIA1" s="909"/>
      <c r="EIB1" s="909"/>
      <c r="EIC1" s="909"/>
      <c r="EID1" s="909"/>
      <c r="EIE1" s="909"/>
      <c r="EIF1" s="909"/>
      <c r="EIG1" s="909"/>
      <c r="EIH1" s="909"/>
      <c r="EII1" s="909"/>
      <c r="EIJ1" s="909"/>
      <c r="EIK1" s="909"/>
      <c r="EIL1" s="909"/>
      <c r="EIM1" s="909"/>
      <c r="EIN1" s="909"/>
      <c r="EIO1" s="909"/>
      <c r="EIP1" s="909"/>
      <c r="EIQ1" s="909"/>
      <c r="EIR1" s="909"/>
      <c r="EIS1" s="909"/>
      <c r="EIT1" s="909"/>
      <c r="EIU1" s="909"/>
      <c r="EIV1" s="909"/>
      <c r="EIW1" s="909"/>
      <c r="EIX1" s="909"/>
      <c r="EIY1" s="909"/>
      <c r="EIZ1" s="909"/>
      <c r="EJA1" s="909"/>
      <c r="EJB1" s="909"/>
      <c r="EJC1" s="909"/>
      <c r="EJD1" s="909"/>
      <c r="EJE1" s="909"/>
      <c r="EJF1" s="909"/>
      <c r="EJG1" s="909"/>
      <c r="EJH1" s="909"/>
      <c r="EJI1" s="909"/>
      <c r="EJJ1" s="909"/>
      <c r="EJK1" s="909"/>
      <c r="EJL1" s="909"/>
      <c r="EJM1" s="909"/>
      <c r="EJN1" s="909"/>
      <c r="EJO1" s="909"/>
      <c r="EJP1" s="909"/>
      <c r="EJQ1" s="909"/>
      <c r="EJR1" s="909"/>
      <c r="EJS1" s="909"/>
      <c r="EJT1" s="909"/>
      <c r="EJU1" s="909"/>
      <c r="EJV1" s="909"/>
      <c r="EJW1" s="909"/>
      <c r="EJX1" s="909"/>
      <c r="EJY1" s="909"/>
      <c r="EJZ1" s="909"/>
      <c r="EKA1" s="909"/>
      <c r="EKB1" s="909"/>
      <c r="EKC1" s="909"/>
      <c r="EKD1" s="909"/>
      <c r="EKE1" s="909"/>
      <c r="EKF1" s="909"/>
      <c r="EKG1" s="909"/>
      <c r="EKH1" s="909"/>
      <c r="EKI1" s="909"/>
      <c r="EKJ1" s="909"/>
      <c r="EKK1" s="909"/>
      <c r="EKL1" s="909"/>
      <c r="EKM1" s="909"/>
      <c r="EKN1" s="909"/>
      <c r="EKO1" s="909"/>
      <c r="EKP1" s="909"/>
      <c r="EKQ1" s="909"/>
      <c r="EKR1" s="909"/>
      <c r="EKS1" s="909"/>
      <c r="EKT1" s="909"/>
      <c r="EKU1" s="909"/>
      <c r="EKV1" s="909"/>
      <c r="EKW1" s="909"/>
      <c r="EKX1" s="909"/>
      <c r="EKY1" s="909"/>
      <c r="EKZ1" s="909"/>
      <c r="ELA1" s="909"/>
      <c r="ELB1" s="909"/>
      <c r="ELC1" s="909"/>
      <c r="ELD1" s="909"/>
      <c r="ELE1" s="909"/>
      <c r="ELF1" s="909"/>
      <c r="ELG1" s="909"/>
      <c r="ELH1" s="909"/>
      <c r="ELI1" s="909"/>
      <c r="ELJ1" s="909"/>
      <c r="ELK1" s="909"/>
      <c r="ELL1" s="909"/>
      <c r="ELM1" s="909"/>
      <c r="ELN1" s="909"/>
      <c r="ELO1" s="909"/>
      <c r="ELP1" s="909"/>
      <c r="ELQ1" s="909"/>
      <c r="ELR1" s="909"/>
      <c r="ELS1" s="909"/>
      <c r="ELT1" s="909"/>
      <c r="ELU1" s="909"/>
      <c r="ELV1" s="909"/>
      <c r="ELW1" s="909"/>
      <c r="ELX1" s="909"/>
      <c r="ELY1" s="909"/>
      <c r="ELZ1" s="909"/>
      <c r="EMA1" s="909"/>
      <c r="EMB1" s="909"/>
      <c r="EMC1" s="909"/>
      <c r="EMD1" s="909"/>
      <c r="EME1" s="909"/>
      <c r="EMF1" s="909"/>
      <c r="EMG1" s="909"/>
      <c r="EMH1" s="909"/>
      <c r="EMI1" s="909"/>
      <c r="EMJ1" s="909"/>
      <c r="EMK1" s="909"/>
      <c r="EML1" s="909"/>
      <c r="EMM1" s="909"/>
      <c r="EMN1" s="909"/>
      <c r="EMO1" s="909"/>
      <c r="EMP1" s="909"/>
      <c r="EMQ1" s="909"/>
      <c r="EMR1" s="909"/>
      <c r="EMS1" s="909"/>
      <c r="EMT1" s="909"/>
      <c r="EMU1" s="909"/>
      <c r="EMV1" s="909"/>
      <c r="EMW1" s="909"/>
      <c r="EMX1" s="909"/>
      <c r="EMY1" s="909"/>
      <c r="EMZ1" s="909"/>
      <c r="ENA1" s="909"/>
      <c r="ENB1" s="909"/>
      <c r="ENC1" s="909"/>
      <c r="END1" s="909"/>
      <c r="ENE1" s="909"/>
      <c r="ENF1" s="909"/>
      <c r="ENG1" s="909"/>
      <c r="ENH1" s="909"/>
      <c r="ENI1" s="909"/>
      <c r="ENJ1" s="909"/>
      <c r="ENK1" s="909"/>
      <c r="ENL1" s="909"/>
      <c r="ENM1" s="909"/>
      <c r="ENN1" s="909"/>
      <c r="ENO1" s="909"/>
      <c r="ENP1" s="909"/>
      <c r="ENQ1" s="909"/>
      <c r="ENR1" s="909"/>
      <c r="ENS1" s="909"/>
      <c r="ENT1" s="909"/>
      <c r="ENU1" s="909"/>
      <c r="ENV1" s="909"/>
      <c r="ENW1" s="909"/>
      <c r="ENX1" s="909"/>
      <c r="ENY1" s="909"/>
      <c r="ENZ1" s="909"/>
      <c r="EOA1" s="909"/>
      <c r="EOB1" s="909"/>
      <c r="EOC1" s="909"/>
      <c r="EOD1" s="909"/>
      <c r="EOE1" s="909"/>
      <c r="EOF1" s="909"/>
      <c r="EOG1" s="909"/>
      <c r="EOH1" s="909"/>
      <c r="EOI1" s="909"/>
      <c r="EOJ1" s="909"/>
      <c r="EOK1" s="909"/>
      <c r="EOL1" s="909"/>
      <c r="EOM1" s="909"/>
      <c r="EON1" s="909"/>
      <c r="EOO1" s="909"/>
      <c r="EOP1" s="909"/>
      <c r="EOQ1" s="909"/>
      <c r="EOR1" s="909"/>
      <c r="EOS1" s="909"/>
      <c r="EOT1" s="909"/>
      <c r="EOU1" s="909"/>
      <c r="EOV1" s="909"/>
      <c r="EOW1" s="909"/>
      <c r="EOX1" s="909"/>
      <c r="EOY1" s="909"/>
      <c r="EOZ1" s="909"/>
      <c r="EPA1" s="909"/>
      <c r="EPB1" s="909"/>
      <c r="EPC1" s="909"/>
      <c r="EPD1" s="909"/>
      <c r="EPE1" s="909"/>
      <c r="EPF1" s="909"/>
      <c r="EPG1" s="909"/>
      <c r="EPH1" s="909"/>
      <c r="EPI1" s="909"/>
      <c r="EPJ1" s="909"/>
      <c r="EPK1" s="909"/>
      <c r="EPL1" s="909"/>
      <c r="EPM1" s="909"/>
      <c r="EPN1" s="909"/>
      <c r="EPO1" s="909"/>
      <c r="EPP1" s="909"/>
      <c r="EPQ1" s="909"/>
      <c r="EPR1" s="909"/>
      <c r="EPS1" s="909"/>
      <c r="EPT1" s="909"/>
      <c r="EPU1" s="909"/>
      <c r="EPV1" s="909"/>
      <c r="EPW1" s="909"/>
      <c r="EPX1" s="909"/>
      <c r="EPY1" s="909"/>
      <c r="EPZ1" s="909"/>
      <c r="EQA1" s="909"/>
      <c r="EQB1" s="909"/>
      <c r="EQC1" s="909"/>
      <c r="EQD1" s="909"/>
      <c r="EQE1" s="909"/>
      <c r="EQF1" s="909"/>
      <c r="EQG1" s="909"/>
      <c r="EQH1" s="909"/>
      <c r="EQI1" s="909"/>
      <c r="EQJ1" s="909"/>
      <c r="EQK1" s="909"/>
      <c r="EQL1" s="909"/>
      <c r="EQM1" s="909"/>
      <c r="EQN1" s="909"/>
      <c r="EQO1" s="909"/>
      <c r="EQP1" s="909"/>
      <c r="EQQ1" s="909"/>
      <c r="EQR1" s="909"/>
      <c r="EQS1" s="909"/>
      <c r="EQT1" s="909"/>
      <c r="EQU1" s="909"/>
      <c r="EQV1" s="909"/>
      <c r="EQW1" s="909"/>
      <c r="EQX1" s="909"/>
      <c r="EQY1" s="909"/>
      <c r="EQZ1" s="909"/>
      <c r="ERA1" s="909"/>
      <c r="ERB1" s="909"/>
      <c r="ERC1" s="909"/>
      <c r="ERD1" s="909"/>
      <c r="ERE1" s="909"/>
      <c r="ERF1" s="909"/>
      <c r="ERG1" s="909"/>
      <c r="ERH1" s="909"/>
      <c r="ERI1" s="909"/>
      <c r="ERJ1" s="909"/>
      <c r="ERK1" s="909"/>
      <c r="ERL1" s="909"/>
      <c r="ERM1" s="909"/>
      <c r="ERN1" s="909"/>
      <c r="ERO1" s="909"/>
      <c r="ERP1" s="909"/>
      <c r="ERQ1" s="909"/>
      <c r="ERR1" s="909"/>
      <c r="ERS1" s="909"/>
      <c r="ERT1" s="909"/>
      <c r="ERU1" s="909"/>
      <c r="ERV1" s="909"/>
      <c r="ERW1" s="909"/>
      <c r="ERX1" s="909"/>
      <c r="ERY1" s="909"/>
      <c r="ERZ1" s="909"/>
      <c r="ESA1" s="909"/>
      <c r="ESB1" s="909"/>
      <c r="ESC1" s="909"/>
      <c r="ESD1" s="909"/>
      <c r="ESE1" s="909"/>
      <c r="ESF1" s="909"/>
      <c r="ESG1" s="909"/>
      <c r="ESH1" s="909"/>
      <c r="ESI1" s="909"/>
      <c r="ESJ1" s="909"/>
      <c r="ESK1" s="909"/>
      <c r="ESL1" s="909"/>
      <c r="ESM1" s="909"/>
      <c r="ESN1" s="909"/>
      <c r="ESO1" s="909"/>
      <c r="ESP1" s="909"/>
      <c r="ESQ1" s="909"/>
      <c r="ESR1" s="909"/>
      <c r="ESS1" s="909"/>
      <c r="EST1" s="909"/>
      <c r="ESU1" s="909"/>
      <c r="ESV1" s="909"/>
      <c r="ESW1" s="909"/>
      <c r="ESX1" s="909"/>
      <c r="ESY1" s="909"/>
      <c r="ESZ1" s="909"/>
      <c r="ETA1" s="909"/>
      <c r="ETB1" s="909"/>
      <c r="ETC1" s="909"/>
      <c r="ETD1" s="909"/>
      <c r="ETE1" s="909"/>
      <c r="ETF1" s="909"/>
      <c r="ETG1" s="909"/>
      <c r="ETH1" s="909"/>
      <c r="ETI1" s="909"/>
      <c r="ETJ1" s="909"/>
      <c r="ETK1" s="909"/>
      <c r="ETL1" s="909"/>
      <c r="ETM1" s="909"/>
      <c r="ETN1" s="909"/>
      <c r="ETO1" s="909"/>
      <c r="ETP1" s="909"/>
      <c r="ETQ1" s="909"/>
      <c r="ETR1" s="909"/>
      <c r="ETS1" s="909"/>
      <c r="ETT1" s="909"/>
      <c r="ETU1" s="909"/>
      <c r="ETV1" s="909"/>
      <c r="ETW1" s="909"/>
      <c r="ETX1" s="909"/>
      <c r="ETY1" s="909"/>
      <c r="ETZ1" s="909"/>
      <c r="EUA1" s="909"/>
      <c r="EUB1" s="909"/>
      <c r="EUC1" s="909"/>
      <c r="EUD1" s="909"/>
      <c r="EUE1" s="909"/>
      <c r="EUF1" s="909"/>
      <c r="EUG1" s="909"/>
      <c r="EUH1" s="909"/>
      <c r="EUI1" s="909"/>
      <c r="EUJ1" s="909"/>
      <c r="EUK1" s="909"/>
      <c r="EUL1" s="909"/>
      <c r="EUM1" s="909"/>
      <c r="EUN1" s="909"/>
      <c r="EUO1" s="909"/>
      <c r="EUP1" s="909"/>
      <c r="EUQ1" s="909"/>
      <c r="EUR1" s="909"/>
      <c r="EUS1" s="909"/>
      <c r="EUT1" s="909"/>
      <c r="EUU1" s="909"/>
      <c r="EUV1" s="909"/>
      <c r="EUW1" s="909"/>
      <c r="EUX1" s="909"/>
      <c r="EUY1" s="909"/>
      <c r="EUZ1" s="909"/>
      <c r="EVA1" s="909"/>
      <c r="EVB1" s="909"/>
      <c r="EVC1" s="909"/>
      <c r="EVD1" s="909"/>
      <c r="EVE1" s="909"/>
      <c r="EVF1" s="909"/>
      <c r="EVG1" s="909"/>
      <c r="EVH1" s="909"/>
      <c r="EVI1" s="909"/>
      <c r="EVJ1" s="909"/>
      <c r="EVK1" s="909"/>
      <c r="EVL1" s="909"/>
      <c r="EVM1" s="909"/>
      <c r="EVN1" s="909"/>
      <c r="EVO1" s="909"/>
      <c r="EVP1" s="909"/>
      <c r="EVQ1" s="909"/>
      <c r="EVR1" s="909"/>
      <c r="EVS1" s="909"/>
      <c r="EVT1" s="909"/>
      <c r="EVU1" s="909"/>
      <c r="EVV1" s="909"/>
      <c r="EVW1" s="909"/>
      <c r="EVX1" s="909"/>
      <c r="EVY1" s="909"/>
      <c r="EVZ1" s="909"/>
      <c r="EWA1" s="909"/>
      <c r="EWB1" s="909"/>
      <c r="EWC1" s="909"/>
      <c r="EWD1" s="909"/>
      <c r="EWE1" s="909"/>
      <c r="EWF1" s="909"/>
      <c r="EWG1" s="909"/>
      <c r="EWH1" s="909"/>
      <c r="EWI1" s="909"/>
      <c r="EWJ1" s="909"/>
      <c r="EWK1" s="909"/>
      <c r="EWL1" s="909"/>
      <c r="EWM1" s="909"/>
      <c r="EWN1" s="909"/>
      <c r="EWO1" s="909"/>
      <c r="EWP1" s="909"/>
      <c r="EWQ1" s="909"/>
      <c r="EWR1" s="909"/>
      <c r="EWS1" s="909"/>
      <c r="EWT1" s="909"/>
      <c r="EWU1" s="909"/>
      <c r="EWV1" s="909"/>
      <c r="EWW1" s="909"/>
      <c r="EWX1" s="909"/>
      <c r="EWY1" s="909"/>
      <c r="EWZ1" s="909"/>
      <c r="EXA1" s="909"/>
      <c r="EXB1" s="909"/>
      <c r="EXC1" s="909"/>
      <c r="EXD1" s="909"/>
      <c r="EXE1" s="909"/>
      <c r="EXF1" s="909"/>
      <c r="EXG1" s="909"/>
      <c r="EXH1" s="909"/>
      <c r="EXI1" s="909"/>
      <c r="EXJ1" s="909"/>
      <c r="EXK1" s="909"/>
      <c r="EXL1" s="909"/>
      <c r="EXM1" s="909"/>
      <c r="EXN1" s="909"/>
      <c r="EXO1" s="909"/>
      <c r="EXP1" s="909"/>
      <c r="EXQ1" s="909"/>
      <c r="EXR1" s="909"/>
      <c r="EXS1" s="909"/>
      <c r="EXT1" s="909"/>
      <c r="EXU1" s="909"/>
      <c r="EXV1" s="909"/>
      <c r="EXW1" s="909"/>
      <c r="EXX1" s="909"/>
      <c r="EXY1" s="909"/>
      <c r="EXZ1" s="909"/>
      <c r="EYA1" s="909"/>
      <c r="EYB1" s="909"/>
      <c r="EYC1" s="909"/>
      <c r="EYD1" s="909"/>
      <c r="EYE1" s="909"/>
      <c r="EYF1" s="909"/>
      <c r="EYG1" s="909"/>
      <c r="EYH1" s="909"/>
      <c r="EYI1" s="909"/>
      <c r="EYJ1" s="909"/>
      <c r="EYK1" s="909"/>
      <c r="EYL1" s="909"/>
      <c r="EYM1" s="909"/>
      <c r="EYN1" s="909"/>
      <c r="EYO1" s="909"/>
      <c r="EYP1" s="909"/>
      <c r="EYQ1" s="909"/>
      <c r="EYR1" s="909"/>
      <c r="EYS1" s="909"/>
      <c r="EYT1" s="909"/>
      <c r="EYU1" s="909"/>
      <c r="EYV1" s="909"/>
      <c r="EYW1" s="909"/>
      <c r="EYX1" s="909"/>
      <c r="EYY1" s="909"/>
      <c r="EYZ1" s="909"/>
      <c r="EZA1" s="909"/>
      <c r="EZB1" s="909"/>
      <c r="EZC1" s="909"/>
      <c r="EZD1" s="909"/>
      <c r="EZE1" s="909"/>
      <c r="EZF1" s="909"/>
      <c r="EZG1" s="909"/>
      <c r="EZH1" s="909"/>
      <c r="EZI1" s="909"/>
      <c r="EZJ1" s="909"/>
      <c r="EZK1" s="909"/>
      <c r="EZL1" s="909"/>
      <c r="EZM1" s="909"/>
      <c r="EZN1" s="909"/>
      <c r="EZO1" s="909"/>
      <c r="EZP1" s="909"/>
      <c r="EZQ1" s="909"/>
      <c r="EZR1" s="909"/>
      <c r="EZS1" s="909"/>
      <c r="EZT1" s="909"/>
      <c r="EZU1" s="909"/>
      <c r="EZV1" s="909"/>
      <c r="EZW1" s="909"/>
      <c r="EZX1" s="909"/>
      <c r="EZY1" s="909"/>
      <c r="EZZ1" s="909"/>
      <c r="FAA1" s="909"/>
      <c r="FAB1" s="909"/>
      <c r="FAC1" s="909"/>
      <c r="FAD1" s="909"/>
      <c r="FAE1" s="909"/>
      <c r="FAF1" s="909"/>
      <c r="FAG1" s="909"/>
      <c r="FAH1" s="909"/>
      <c r="FAI1" s="909"/>
      <c r="FAJ1" s="909"/>
      <c r="FAK1" s="909"/>
      <c r="FAL1" s="909"/>
      <c r="FAM1" s="909"/>
      <c r="FAN1" s="909"/>
      <c r="FAO1" s="909"/>
      <c r="FAP1" s="909"/>
      <c r="FAQ1" s="909"/>
      <c r="FAR1" s="909"/>
      <c r="FAS1" s="909"/>
      <c r="FAT1" s="909"/>
      <c r="FAU1" s="909"/>
      <c r="FAV1" s="909"/>
      <c r="FAW1" s="909"/>
      <c r="FAX1" s="909"/>
      <c r="FAY1" s="909"/>
      <c r="FAZ1" s="909"/>
      <c r="FBA1" s="909"/>
      <c r="FBB1" s="909"/>
      <c r="FBC1" s="909"/>
      <c r="FBD1" s="909"/>
      <c r="FBE1" s="909"/>
      <c r="FBF1" s="909"/>
      <c r="FBG1" s="909"/>
      <c r="FBH1" s="909"/>
      <c r="FBI1" s="909"/>
      <c r="FBJ1" s="909"/>
      <c r="FBK1" s="909"/>
      <c r="FBL1" s="909"/>
      <c r="FBM1" s="909"/>
      <c r="FBN1" s="909"/>
      <c r="FBO1" s="909"/>
      <c r="FBP1" s="909"/>
      <c r="FBQ1" s="909"/>
      <c r="FBR1" s="909"/>
      <c r="FBS1" s="909"/>
      <c r="FBT1" s="909"/>
      <c r="FBU1" s="909"/>
      <c r="FBV1" s="909"/>
      <c r="FBW1" s="909"/>
      <c r="FBX1" s="909"/>
      <c r="FBY1" s="909"/>
      <c r="FBZ1" s="909"/>
      <c r="FCA1" s="909"/>
      <c r="FCB1" s="909"/>
      <c r="FCC1" s="909"/>
      <c r="FCD1" s="909"/>
      <c r="FCE1" s="909"/>
      <c r="FCF1" s="909"/>
      <c r="FCG1" s="909"/>
      <c r="FCH1" s="909"/>
      <c r="FCI1" s="909"/>
      <c r="FCJ1" s="909"/>
      <c r="FCK1" s="909"/>
      <c r="FCL1" s="909"/>
      <c r="FCM1" s="909"/>
      <c r="FCN1" s="909"/>
      <c r="FCO1" s="909"/>
      <c r="FCP1" s="909"/>
      <c r="FCQ1" s="909"/>
      <c r="FCR1" s="909"/>
      <c r="FCS1" s="909"/>
      <c r="FCT1" s="909"/>
      <c r="FCU1" s="909"/>
      <c r="FCV1" s="909"/>
      <c r="FCW1" s="909"/>
      <c r="FCX1" s="909"/>
      <c r="FCY1" s="909"/>
      <c r="FCZ1" s="909"/>
      <c r="FDA1" s="909"/>
      <c r="FDB1" s="909"/>
      <c r="FDC1" s="909"/>
      <c r="FDD1" s="909"/>
      <c r="FDE1" s="909"/>
      <c r="FDF1" s="909"/>
      <c r="FDG1" s="909"/>
      <c r="FDH1" s="909"/>
      <c r="FDI1" s="909"/>
      <c r="FDJ1" s="909"/>
      <c r="FDK1" s="909"/>
      <c r="FDL1" s="909"/>
      <c r="FDM1" s="909"/>
      <c r="FDN1" s="909"/>
      <c r="FDO1" s="909"/>
      <c r="FDP1" s="909"/>
      <c r="FDQ1" s="909"/>
      <c r="FDR1" s="909"/>
      <c r="FDS1" s="909"/>
      <c r="FDT1" s="909"/>
      <c r="FDU1" s="909"/>
      <c r="FDV1" s="909"/>
      <c r="FDW1" s="909"/>
      <c r="FDX1" s="909"/>
      <c r="FDY1" s="909"/>
      <c r="FDZ1" s="909"/>
      <c r="FEA1" s="909"/>
      <c r="FEB1" s="909"/>
      <c r="FEC1" s="909"/>
      <c r="FED1" s="909"/>
      <c r="FEE1" s="909"/>
      <c r="FEF1" s="909"/>
      <c r="FEG1" s="909"/>
      <c r="FEH1" s="909"/>
      <c r="FEI1" s="909"/>
      <c r="FEJ1" s="909"/>
      <c r="FEK1" s="909"/>
      <c r="FEL1" s="909"/>
      <c r="FEM1" s="909"/>
      <c r="FEN1" s="909"/>
      <c r="FEO1" s="909"/>
      <c r="FEP1" s="909"/>
      <c r="FEQ1" s="909"/>
      <c r="FER1" s="909"/>
      <c r="FES1" s="909"/>
      <c r="FET1" s="909"/>
      <c r="FEU1" s="909"/>
      <c r="FEV1" s="909"/>
      <c r="FEW1" s="909"/>
      <c r="FEX1" s="909"/>
      <c r="FEY1" s="909"/>
      <c r="FEZ1" s="909"/>
      <c r="FFA1" s="909"/>
      <c r="FFB1" s="909"/>
      <c r="FFC1" s="909"/>
      <c r="FFD1" s="909"/>
      <c r="FFE1" s="909"/>
      <c r="FFF1" s="909"/>
      <c r="FFG1" s="909"/>
      <c r="FFH1" s="909"/>
      <c r="FFI1" s="909"/>
      <c r="FFJ1" s="909"/>
      <c r="FFK1" s="909"/>
      <c r="FFL1" s="909"/>
      <c r="FFM1" s="909"/>
      <c r="FFN1" s="909"/>
      <c r="FFO1" s="909"/>
      <c r="FFP1" s="909"/>
      <c r="FFQ1" s="909"/>
      <c r="FFR1" s="909"/>
      <c r="FFS1" s="909"/>
      <c r="FFT1" s="909"/>
      <c r="FFU1" s="909"/>
      <c r="FFV1" s="909"/>
      <c r="FFW1" s="909"/>
      <c r="FFX1" s="909"/>
      <c r="FFY1" s="909"/>
      <c r="FFZ1" s="909"/>
      <c r="FGA1" s="909"/>
      <c r="FGB1" s="909"/>
      <c r="FGC1" s="909"/>
      <c r="FGD1" s="909"/>
      <c r="FGE1" s="909"/>
      <c r="FGF1" s="909"/>
      <c r="FGG1" s="909"/>
      <c r="FGH1" s="909"/>
      <c r="FGI1" s="909"/>
      <c r="FGJ1" s="909"/>
      <c r="FGK1" s="909"/>
      <c r="FGL1" s="909"/>
      <c r="FGM1" s="909"/>
      <c r="FGN1" s="909"/>
      <c r="FGO1" s="909"/>
      <c r="FGP1" s="909"/>
      <c r="FGQ1" s="909"/>
      <c r="FGR1" s="909"/>
      <c r="FGS1" s="909"/>
      <c r="FGT1" s="909"/>
      <c r="FGU1" s="909"/>
      <c r="FGV1" s="909"/>
      <c r="FGW1" s="909"/>
      <c r="FGX1" s="909"/>
      <c r="FGY1" s="909"/>
      <c r="FGZ1" s="909"/>
      <c r="FHA1" s="909"/>
      <c r="FHB1" s="909"/>
      <c r="FHC1" s="909"/>
      <c r="FHD1" s="909"/>
      <c r="FHE1" s="909"/>
      <c r="FHF1" s="909"/>
      <c r="FHG1" s="909"/>
      <c r="FHH1" s="909"/>
      <c r="FHI1" s="909"/>
      <c r="FHJ1" s="909"/>
      <c r="FHK1" s="909"/>
      <c r="FHL1" s="909"/>
      <c r="FHM1" s="909"/>
      <c r="FHN1" s="909"/>
      <c r="FHO1" s="909"/>
      <c r="FHP1" s="909"/>
      <c r="FHQ1" s="909"/>
      <c r="FHR1" s="909"/>
      <c r="FHS1" s="909"/>
      <c r="FHT1" s="909"/>
      <c r="FHU1" s="909"/>
      <c r="FHV1" s="909"/>
      <c r="FHW1" s="909"/>
      <c r="FHX1" s="909"/>
      <c r="FHY1" s="909"/>
      <c r="FHZ1" s="909"/>
      <c r="FIA1" s="909"/>
      <c r="FIB1" s="909"/>
      <c r="FIC1" s="909"/>
      <c r="FID1" s="909"/>
      <c r="FIE1" s="909"/>
      <c r="FIF1" s="909"/>
      <c r="FIG1" s="909"/>
      <c r="FIH1" s="909"/>
      <c r="FII1" s="909"/>
      <c r="FIJ1" s="909"/>
      <c r="FIK1" s="909"/>
      <c r="FIL1" s="909"/>
      <c r="FIM1" s="909"/>
      <c r="FIN1" s="909"/>
      <c r="FIO1" s="909"/>
      <c r="FIP1" s="909"/>
      <c r="FIQ1" s="909"/>
      <c r="FIR1" s="909"/>
      <c r="FIS1" s="909"/>
      <c r="FIT1" s="909"/>
      <c r="FIU1" s="909"/>
      <c r="FIV1" s="909"/>
      <c r="FIW1" s="909"/>
      <c r="FIX1" s="909"/>
      <c r="FIY1" s="909"/>
      <c r="FIZ1" s="909"/>
      <c r="FJA1" s="909"/>
      <c r="FJB1" s="909"/>
      <c r="FJC1" s="909"/>
      <c r="FJD1" s="909"/>
      <c r="FJE1" s="909"/>
      <c r="FJF1" s="909"/>
      <c r="FJG1" s="909"/>
      <c r="FJH1" s="909"/>
      <c r="FJI1" s="909"/>
      <c r="FJJ1" s="909"/>
      <c r="FJK1" s="909"/>
      <c r="FJL1" s="909"/>
      <c r="FJM1" s="909"/>
      <c r="FJN1" s="909"/>
      <c r="FJO1" s="909"/>
      <c r="FJP1" s="909"/>
      <c r="FJQ1" s="909"/>
      <c r="FJR1" s="909"/>
      <c r="FJS1" s="909"/>
      <c r="FJT1" s="909"/>
      <c r="FJU1" s="909"/>
      <c r="FJV1" s="909"/>
      <c r="FJW1" s="909"/>
      <c r="FJX1" s="909"/>
      <c r="FJY1" s="909"/>
      <c r="FJZ1" s="909"/>
      <c r="FKA1" s="909"/>
      <c r="FKB1" s="909"/>
      <c r="FKC1" s="909"/>
      <c r="FKD1" s="909"/>
      <c r="FKE1" s="909"/>
      <c r="FKF1" s="909"/>
      <c r="FKG1" s="909"/>
      <c r="FKH1" s="909"/>
      <c r="FKI1" s="909"/>
      <c r="FKJ1" s="909"/>
      <c r="FKK1" s="909"/>
      <c r="FKL1" s="909"/>
      <c r="FKM1" s="909"/>
      <c r="FKN1" s="909"/>
      <c r="FKO1" s="909"/>
      <c r="FKP1" s="909"/>
      <c r="FKQ1" s="909"/>
      <c r="FKR1" s="909"/>
      <c r="FKS1" s="909"/>
      <c r="FKT1" s="909"/>
      <c r="FKU1" s="909"/>
      <c r="FKV1" s="909"/>
      <c r="FKW1" s="909"/>
      <c r="FKX1" s="909"/>
      <c r="FKY1" s="909"/>
      <c r="FKZ1" s="909"/>
      <c r="FLA1" s="909"/>
      <c r="FLB1" s="909"/>
      <c r="FLC1" s="909"/>
      <c r="FLD1" s="909"/>
      <c r="FLE1" s="909"/>
      <c r="FLF1" s="909"/>
      <c r="FLG1" s="909"/>
      <c r="FLH1" s="909"/>
      <c r="FLI1" s="909"/>
      <c r="FLJ1" s="909"/>
      <c r="FLK1" s="909"/>
      <c r="FLL1" s="909"/>
      <c r="FLM1" s="909"/>
      <c r="FLN1" s="909"/>
      <c r="FLO1" s="909"/>
      <c r="FLP1" s="909"/>
      <c r="FLQ1" s="909"/>
      <c r="FLR1" s="909"/>
      <c r="FLS1" s="909"/>
      <c r="FLT1" s="909"/>
      <c r="FLU1" s="909"/>
      <c r="FLV1" s="909"/>
      <c r="FLW1" s="909"/>
      <c r="FLX1" s="909"/>
      <c r="FLY1" s="909"/>
      <c r="FLZ1" s="909"/>
      <c r="FMA1" s="909"/>
      <c r="FMB1" s="909"/>
      <c r="FMC1" s="909"/>
      <c r="FMD1" s="909"/>
      <c r="FME1" s="909"/>
      <c r="FMF1" s="909"/>
      <c r="FMG1" s="909"/>
      <c r="FMH1" s="909"/>
      <c r="FMI1" s="909"/>
      <c r="FMJ1" s="909"/>
      <c r="FMK1" s="909"/>
      <c r="FML1" s="909"/>
      <c r="FMM1" s="909"/>
      <c r="FMN1" s="909"/>
      <c r="FMO1" s="909"/>
      <c r="FMP1" s="909"/>
      <c r="FMQ1" s="909"/>
      <c r="FMR1" s="909"/>
      <c r="FMS1" s="909"/>
      <c r="FMT1" s="909"/>
      <c r="FMU1" s="909"/>
      <c r="FMV1" s="909"/>
      <c r="FMW1" s="909"/>
      <c r="FMX1" s="909"/>
      <c r="FMY1" s="909"/>
      <c r="FMZ1" s="909"/>
      <c r="FNA1" s="909"/>
      <c r="FNB1" s="909"/>
      <c r="FNC1" s="909"/>
      <c r="FND1" s="909"/>
      <c r="FNE1" s="909"/>
      <c r="FNF1" s="909"/>
      <c r="FNG1" s="909"/>
      <c r="FNH1" s="909"/>
      <c r="FNI1" s="909"/>
      <c r="FNJ1" s="909"/>
      <c r="FNK1" s="909"/>
      <c r="FNL1" s="909"/>
      <c r="FNM1" s="909"/>
      <c r="FNN1" s="909"/>
      <c r="FNO1" s="909"/>
      <c r="FNP1" s="909"/>
      <c r="FNQ1" s="909"/>
      <c r="FNR1" s="909"/>
      <c r="FNS1" s="909"/>
      <c r="FNT1" s="909"/>
      <c r="FNU1" s="909"/>
      <c r="FNV1" s="909"/>
      <c r="FNW1" s="909"/>
      <c r="FNX1" s="909"/>
      <c r="FNY1" s="909"/>
      <c r="FNZ1" s="909"/>
      <c r="FOA1" s="909"/>
      <c r="FOB1" s="909"/>
      <c r="FOC1" s="909"/>
      <c r="FOD1" s="909"/>
      <c r="FOE1" s="909"/>
      <c r="FOF1" s="909"/>
      <c r="FOG1" s="909"/>
      <c r="FOH1" s="909"/>
      <c r="FOI1" s="909"/>
      <c r="FOJ1" s="909"/>
      <c r="FOK1" s="909"/>
      <c r="FOL1" s="909"/>
      <c r="FOM1" s="909"/>
      <c r="FON1" s="909"/>
      <c r="FOO1" s="909"/>
      <c r="FOP1" s="909"/>
      <c r="FOQ1" s="909"/>
      <c r="FOR1" s="909"/>
      <c r="FOS1" s="909"/>
      <c r="FOT1" s="909"/>
      <c r="FOU1" s="909"/>
      <c r="FOV1" s="909"/>
      <c r="FOW1" s="909"/>
      <c r="FOX1" s="909"/>
      <c r="FOY1" s="909"/>
      <c r="FOZ1" s="909"/>
      <c r="FPA1" s="909"/>
      <c r="FPB1" s="909"/>
      <c r="FPC1" s="909"/>
      <c r="FPD1" s="909"/>
      <c r="FPE1" s="909"/>
      <c r="FPF1" s="909"/>
      <c r="FPG1" s="909"/>
      <c r="FPH1" s="909"/>
      <c r="FPI1" s="909"/>
      <c r="FPJ1" s="909"/>
      <c r="FPK1" s="909"/>
      <c r="FPL1" s="909"/>
      <c r="FPM1" s="909"/>
      <c r="FPN1" s="909"/>
      <c r="FPO1" s="909"/>
      <c r="FPP1" s="909"/>
      <c r="FPQ1" s="909"/>
      <c r="FPR1" s="909"/>
      <c r="FPS1" s="909"/>
      <c r="FPT1" s="909"/>
      <c r="FPU1" s="909"/>
      <c r="FPV1" s="909"/>
      <c r="FPW1" s="909"/>
      <c r="FPX1" s="909"/>
      <c r="FPY1" s="909"/>
      <c r="FPZ1" s="909"/>
      <c r="FQA1" s="909"/>
      <c r="FQB1" s="909"/>
      <c r="FQC1" s="909"/>
      <c r="FQD1" s="909"/>
      <c r="FQE1" s="909"/>
      <c r="FQF1" s="909"/>
      <c r="FQG1" s="909"/>
      <c r="FQH1" s="909"/>
      <c r="FQI1" s="909"/>
      <c r="FQJ1" s="909"/>
      <c r="FQK1" s="909"/>
      <c r="FQL1" s="909"/>
      <c r="FQM1" s="909"/>
      <c r="FQN1" s="909"/>
      <c r="FQO1" s="909"/>
      <c r="FQP1" s="909"/>
      <c r="FQQ1" s="909"/>
      <c r="FQR1" s="909"/>
      <c r="FQS1" s="909"/>
      <c r="FQT1" s="909"/>
      <c r="FQU1" s="909"/>
      <c r="FQV1" s="909"/>
      <c r="FQW1" s="909"/>
      <c r="FQX1" s="909"/>
      <c r="FQY1" s="909"/>
      <c r="FQZ1" s="909"/>
      <c r="FRA1" s="909"/>
      <c r="FRB1" s="909"/>
      <c r="FRC1" s="909"/>
      <c r="FRD1" s="909"/>
      <c r="FRE1" s="909"/>
      <c r="FRF1" s="909"/>
      <c r="FRG1" s="909"/>
      <c r="FRH1" s="909"/>
      <c r="FRI1" s="909"/>
      <c r="FRJ1" s="909"/>
      <c r="FRK1" s="909"/>
      <c r="FRL1" s="909"/>
      <c r="FRM1" s="909"/>
      <c r="FRN1" s="909"/>
      <c r="FRO1" s="909"/>
      <c r="FRP1" s="909"/>
      <c r="FRQ1" s="909"/>
      <c r="FRR1" s="909"/>
      <c r="FRS1" s="909"/>
      <c r="FRT1" s="909"/>
      <c r="FRU1" s="909"/>
      <c r="FRV1" s="909"/>
      <c r="FRW1" s="909"/>
      <c r="FRX1" s="909"/>
      <c r="FRY1" s="909"/>
      <c r="FRZ1" s="909"/>
      <c r="FSA1" s="909"/>
      <c r="FSB1" s="909"/>
      <c r="FSC1" s="909"/>
      <c r="FSD1" s="909"/>
      <c r="FSE1" s="909"/>
      <c r="FSF1" s="909"/>
      <c r="FSG1" s="909"/>
      <c r="FSH1" s="909"/>
      <c r="FSI1" s="909"/>
      <c r="FSJ1" s="909"/>
      <c r="FSK1" s="909"/>
      <c r="FSL1" s="909"/>
      <c r="FSM1" s="909"/>
      <c r="FSN1" s="909"/>
      <c r="FSO1" s="909"/>
      <c r="FSP1" s="909"/>
      <c r="FSQ1" s="909"/>
      <c r="FSR1" s="909"/>
      <c r="FSS1" s="909"/>
      <c r="FST1" s="909"/>
      <c r="FSU1" s="909"/>
      <c r="FSV1" s="909"/>
      <c r="FSW1" s="909"/>
      <c r="FSX1" s="909"/>
      <c r="FSY1" s="909"/>
      <c r="FSZ1" s="909"/>
      <c r="FTA1" s="909"/>
      <c r="FTB1" s="909"/>
      <c r="FTC1" s="909"/>
      <c r="FTD1" s="909"/>
      <c r="FTE1" s="909"/>
      <c r="FTF1" s="909"/>
      <c r="FTG1" s="909"/>
      <c r="FTH1" s="909"/>
      <c r="FTI1" s="909"/>
      <c r="FTJ1" s="909"/>
      <c r="FTK1" s="909"/>
      <c r="FTL1" s="909"/>
      <c r="FTM1" s="909"/>
      <c r="FTN1" s="909"/>
      <c r="FTO1" s="909"/>
      <c r="FTP1" s="909"/>
      <c r="FTQ1" s="909"/>
      <c r="FTR1" s="909"/>
      <c r="FTS1" s="909"/>
      <c r="FTT1" s="909"/>
      <c r="FTU1" s="909"/>
      <c r="FTV1" s="909"/>
      <c r="FTW1" s="909"/>
      <c r="FTX1" s="909"/>
      <c r="FTY1" s="909"/>
      <c r="FTZ1" s="909"/>
      <c r="FUA1" s="909"/>
      <c r="FUB1" s="909"/>
      <c r="FUC1" s="909"/>
      <c r="FUD1" s="909"/>
      <c r="FUE1" s="909"/>
      <c r="FUF1" s="909"/>
      <c r="FUG1" s="909"/>
      <c r="FUH1" s="909"/>
      <c r="FUI1" s="909"/>
      <c r="FUJ1" s="909"/>
      <c r="FUK1" s="909"/>
      <c r="FUL1" s="909"/>
      <c r="FUM1" s="909"/>
      <c r="FUN1" s="909"/>
      <c r="FUO1" s="909"/>
      <c r="FUP1" s="909"/>
      <c r="FUQ1" s="909"/>
      <c r="FUR1" s="909"/>
      <c r="FUS1" s="909"/>
      <c r="FUT1" s="909"/>
      <c r="FUU1" s="909"/>
      <c r="FUV1" s="909"/>
      <c r="FUW1" s="909"/>
      <c r="FUX1" s="909"/>
      <c r="FUY1" s="909"/>
      <c r="FUZ1" s="909"/>
      <c r="FVA1" s="909"/>
      <c r="FVB1" s="909"/>
      <c r="FVC1" s="909"/>
      <c r="FVD1" s="909"/>
      <c r="FVE1" s="909"/>
      <c r="FVF1" s="909"/>
      <c r="FVG1" s="909"/>
      <c r="FVH1" s="909"/>
      <c r="FVI1" s="909"/>
      <c r="FVJ1" s="909"/>
      <c r="FVK1" s="909"/>
      <c r="FVL1" s="909"/>
      <c r="FVM1" s="909"/>
      <c r="FVN1" s="909"/>
      <c r="FVO1" s="909"/>
      <c r="FVP1" s="909"/>
      <c r="FVQ1" s="909"/>
      <c r="FVR1" s="909"/>
      <c r="FVS1" s="909"/>
      <c r="FVT1" s="909"/>
      <c r="FVU1" s="909"/>
      <c r="FVV1" s="909"/>
      <c r="FVW1" s="909"/>
      <c r="FVX1" s="909"/>
      <c r="FVY1" s="909"/>
      <c r="FVZ1" s="909"/>
      <c r="FWA1" s="909"/>
      <c r="FWB1" s="909"/>
      <c r="FWC1" s="909"/>
      <c r="FWD1" s="909"/>
      <c r="FWE1" s="909"/>
      <c r="FWF1" s="909"/>
      <c r="FWG1" s="909"/>
      <c r="FWH1" s="909"/>
      <c r="FWI1" s="909"/>
      <c r="FWJ1" s="909"/>
      <c r="FWK1" s="909"/>
      <c r="FWL1" s="909"/>
      <c r="FWM1" s="909"/>
      <c r="FWN1" s="909"/>
      <c r="FWO1" s="909"/>
      <c r="FWP1" s="909"/>
      <c r="FWQ1" s="909"/>
      <c r="FWR1" s="909"/>
      <c r="FWS1" s="909"/>
      <c r="FWT1" s="909"/>
      <c r="FWU1" s="909"/>
      <c r="FWV1" s="909"/>
      <c r="FWW1" s="909"/>
      <c r="FWX1" s="909"/>
      <c r="FWY1" s="909"/>
      <c r="FWZ1" s="909"/>
      <c r="FXA1" s="909"/>
      <c r="FXB1" s="909"/>
      <c r="FXC1" s="909"/>
      <c r="FXD1" s="909"/>
      <c r="FXE1" s="909"/>
      <c r="FXF1" s="909"/>
      <c r="FXG1" s="909"/>
      <c r="FXH1" s="909"/>
      <c r="FXI1" s="909"/>
      <c r="FXJ1" s="909"/>
      <c r="FXK1" s="909"/>
      <c r="FXL1" s="909"/>
      <c r="FXM1" s="909"/>
      <c r="FXN1" s="909"/>
      <c r="FXO1" s="909"/>
      <c r="FXP1" s="909"/>
      <c r="FXQ1" s="909"/>
      <c r="FXR1" s="909"/>
      <c r="FXS1" s="909"/>
      <c r="FXT1" s="909"/>
      <c r="FXU1" s="909"/>
      <c r="FXV1" s="909"/>
      <c r="FXW1" s="909"/>
      <c r="FXX1" s="909"/>
      <c r="FXY1" s="909"/>
      <c r="FXZ1" s="909"/>
      <c r="FYA1" s="909"/>
      <c r="FYB1" s="909"/>
      <c r="FYC1" s="909"/>
      <c r="FYD1" s="909"/>
      <c r="FYE1" s="909"/>
      <c r="FYF1" s="909"/>
      <c r="FYG1" s="909"/>
      <c r="FYH1" s="909"/>
      <c r="FYI1" s="909"/>
      <c r="FYJ1" s="909"/>
      <c r="FYK1" s="909"/>
      <c r="FYL1" s="909"/>
      <c r="FYM1" s="909"/>
      <c r="FYN1" s="909"/>
      <c r="FYO1" s="909"/>
      <c r="FYP1" s="909"/>
      <c r="FYQ1" s="909"/>
      <c r="FYR1" s="909"/>
      <c r="FYS1" s="909"/>
      <c r="FYT1" s="909"/>
      <c r="FYU1" s="909"/>
      <c r="FYV1" s="909"/>
      <c r="FYW1" s="909"/>
      <c r="FYX1" s="909"/>
      <c r="FYY1" s="909"/>
      <c r="FYZ1" s="909"/>
      <c r="FZA1" s="909"/>
      <c r="FZB1" s="909"/>
      <c r="FZC1" s="909"/>
      <c r="FZD1" s="909"/>
      <c r="FZE1" s="909"/>
      <c r="FZF1" s="909"/>
      <c r="FZG1" s="909"/>
      <c r="FZH1" s="909"/>
      <c r="FZI1" s="909"/>
      <c r="FZJ1" s="909"/>
      <c r="FZK1" s="909"/>
      <c r="FZL1" s="909"/>
      <c r="FZM1" s="909"/>
      <c r="FZN1" s="909"/>
      <c r="FZO1" s="909"/>
      <c r="FZP1" s="909"/>
      <c r="FZQ1" s="909"/>
      <c r="FZR1" s="909"/>
      <c r="FZS1" s="909"/>
      <c r="FZT1" s="909"/>
      <c r="FZU1" s="909"/>
      <c r="FZV1" s="909"/>
      <c r="FZW1" s="909"/>
      <c r="FZX1" s="909"/>
      <c r="FZY1" s="909"/>
      <c r="FZZ1" s="909"/>
      <c r="GAA1" s="909"/>
      <c r="GAB1" s="909"/>
      <c r="GAC1" s="909"/>
      <c r="GAD1" s="909"/>
      <c r="GAE1" s="909"/>
      <c r="GAF1" s="909"/>
      <c r="GAG1" s="909"/>
      <c r="GAH1" s="909"/>
      <c r="GAI1" s="909"/>
      <c r="GAJ1" s="909"/>
      <c r="GAK1" s="909"/>
      <c r="GAL1" s="909"/>
      <c r="GAM1" s="909"/>
      <c r="GAN1" s="909"/>
      <c r="GAO1" s="909"/>
      <c r="GAP1" s="909"/>
      <c r="GAQ1" s="909"/>
      <c r="GAR1" s="909"/>
      <c r="GAS1" s="909"/>
      <c r="GAT1" s="909"/>
      <c r="GAU1" s="909"/>
      <c r="GAV1" s="909"/>
      <c r="GAW1" s="909"/>
      <c r="GAX1" s="909"/>
      <c r="GAY1" s="909"/>
      <c r="GAZ1" s="909"/>
      <c r="GBA1" s="909"/>
      <c r="GBB1" s="909"/>
      <c r="GBC1" s="909"/>
      <c r="GBD1" s="909"/>
      <c r="GBE1" s="909"/>
      <c r="GBF1" s="909"/>
      <c r="GBG1" s="909"/>
      <c r="GBH1" s="909"/>
      <c r="GBI1" s="909"/>
      <c r="GBJ1" s="909"/>
      <c r="GBK1" s="909"/>
      <c r="GBL1" s="909"/>
      <c r="GBM1" s="909"/>
      <c r="GBN1" s="909"/>
      <c r="GBO1" s="909"/>
      <c r="GBP1" s="909"/>
      <c r="GBQ1" s="909"/>
      <c r="GBR1" s="909"/>
      <c r="GBS1" s="909"/>
      <c r="GBT1" s="909"/>
      <c r="GBU1" s="909"/>
      <c r="GBV1" s="909"/>
      <c r="GBW1" s="909"/>
      <c r="GBX1" s="909"/>
      <c r="GBY1" s="909"/>
      <c r="GBZ1" s="909"/>
      <c r="GCA1" s="909"/>
      <c r="GCB1" s="909"/>
      <c r="GCC1" s="909"/>
      <c r="GCD1" s="909"/>
      <c r="GCE1" s="909"/>
      <c r="GCF1" s="909"/>
      <c r="GCG1" s="909"/>
      <c r="GCH1" s="909"/>
      <c r="GCI1" s="909"/>
      <c r="GCJ1" s="909"/>
      <c r="GCK1" s="909"/>
      <c r="GCL1" s="909"/>
      <c r="GCM1" s="909"/>
      <c r="GCN1" s="909"/>
      <c r="GCO1" s="909"/>
      <c r="GCP1" s="909"/>
      <c r="GCQ1" s="909"/>
      <c r="GCR1" s="909"/>
      <c r="GCS1" s="909"/>
      <c r="GCT1" s="909"/>
      <c r="GCU1" s="909"/>
      <c r="GCV1" s="909"/>
      <c r="GCW1" s="909"/>
      <c r="GCX1" s="909"/>
      <c r="GCY1" s="909"/>
      <c r="GCZ1" s="909"/>
      <c r="GDA1" s="909"/>
      <c r="GDB1" s="909"/>
      <c r="GDC1" s="909"/>
      <c r="GDD1" s="909"/>
      <c r="GDE1" s="909"/>
      <c r="GDF1" s="909"/>
      <c r="GDG1" s="909"/>
      <c r="GDH1" s="909"/>
      <c r="GDI1" s="909"/>
      <c r="GDJ1" s="909"/>
      <c r="GDK1" s="909"/>
      <c r="GDL1" s="909"/>
      <c r="GDM1" s="909"/>
      <c r="GDN1" s="909"/>
      <c r="GDO1" s="909"/>
      <c r="GDP1" s="909"/>
      <c r="GDQ1" s="909"/>
      <c r="GDR1" s="909"/>
      <c r="GDS1" s="909"/>
      <c r="GDT1" s="909"/>
      <c r="GDU1" s="909"/>
      <c r="GDV1" s="909"/>
      <c r="GDW1" s="909"/>
      <c r="GDX1" s="909"/>
      <c r="GDY1" s="909"/>
      <c r="GDZ1" s="909"/>
      <c r="GEA1" s="909"/>
      <c r="GEB1" s="909"/>
      <c r="GEC1" s="909"/>
      <c r="GED1" s="909"/>
      <c r="GEE1" s="909"/>
      <c r="GEF1" s="909"/>
      <c r="GEG1" s="909"/>
      <c r="GEH1" s="909"/>
      <c r="GEI1" s="909"/>
      <c r="GEJ1" s="909"/>
      <c r="GEK1" s="909"/>
      <c r="GEL1" s="909"/>
      <c r="GEM1" s="909"/>
      <c r="GEN1" s="909"/>
      <c r="GEO1" s="909"/>
      <c r="GEP1" s="909"/>
      <c r="GEQ1" s="909"/>
      <c r="GER1" s="909"/>
      <c r="GES1" s="909"/>
      <c r="GET1" s="909"/>
      <c r="GEU1" s="909"/>
      <c r="GEV1" s="909"/>
      <c r="GEW1" s="909"/>
      <c r="GEX1" s="909"/>
      <c r="GEY1" s="909"/>
      <c r="GEZ1" s="909"/>
      <c r="GFA1" s="909"/>
      <c r="GFB1" s="909"/>
      <c r="GFC1" s="909"/>
      <c r="GFD1" s="909"/>
      <c r="GFE1" s="909"/>
      <c r="GFF1" s="909"/>
      <c r="GFG1" s="909"/>
      <c r="GFH1" s="909"/>
      <c r="GFI1" s="909"/>
      <c r="GFJ1" s="909"/>
      <c r="GFK1" s="909"/>
      <c r="GFL1" s="909"/>
      <c r="GFM1" s="909"/>
      <c r="GFN1" s="909"/>
      <c r="GFO1" s="909"/>
      <c r="GFP1" s="909"/>
      <c r="GFQ1" s="909"/>
      <c r="GFR1" s="909"/>
      <c r="GFS1" s="909"/>
      <c r="GFT1" s="909"/>
      <c r="GFU1" s="909"/>
      <c r="GFV1" s="909"/>
      <c r="GFW1" s="909"/>
      <c r="GFX1" s="909"/>
      <c r="GFY1" s="909"/>
      <c r="GFZ1" s="909"/>
      <c r="GGA1" s="909"/>
      <c r="GGB1" s="909"/>
      <c r="GGC1" s="909"/>
      <c r="GGD1" s="909"/>
      <c r="GGE1" s="909"/>
      <c r="GGF1" s="909"/>
      <c r="GGG1" s="909"/>
      <c r="GGH1" s="909"/>
      <c r="GGI1" s="909"/>
      <c r="GGJ1" s="909"/>
      <c r="GGK1" s="909"/>
      <c r="GGL1" s="909"/>
      <c r="GGM1" s="909"/>
      <c r="GGN1" s="909"/>
      <c r="GGO1" s="909"/>
      <c r="GGP1" s="909"/>
      <c r="GGQ1" s="909"/>
      <c r="GGR1" s="909"/>
      <c r="GGS1" s="909"/>
      <c r="GGT1" s="909"/>
      <c r="GGU1" s="909"/>
      <c r="GGV1" s="909"/>
      <c r="GGW1" s="909"/>
      <c r="GGX1" s="909"/>
      <c r="GGY1" s="909"/>
      <c r="GGZ1" s="909"/>
      <c r="GHA1" s="909"/>
      <c r="GHB1" s="909"/>
      <c r="GHC1" s="909"/>
      <c r="GHD1" s="909"/>
      <c r="GHE1" s="909"/>
      <c r="GHF1" s="909"/>
      <c r="GHG1" s="909"/>
      <c r="GHH1" s="909"/>
      <c r="GHI1" s="909"/>
      <c r="GHJ1" s="909"/>
      <c r="GHK1" s="909"/>
      <c r="GHL1" s="909"/>
      <c r="GHM1" s="909"/>
      <c r="GHN1" s="909"/>
      <c r="GHO1" s="909"/>
      <c r="GHP1" s="909"/>
      <c r="GHQ1" s="909"/>
      <c r="GHR1" s="909"/>
      <c r="GHS1" s="909"/>
      <c r="GHT1" s="909"/>
      <c r="GHU1" s="909"/>
      <c r="GHV1" s="909"/>
      <c r="GHW1" s="909"/>
      <c r="GHX1" s="909"/>
      <c r="GHY1" s="909"/>
      <c r="GHZ1" s="909"/>
      <c r="GIA1" s="909"/>
      <c r="GIB1" s="909"/>
      <c r="GIC1" s="909"/>
      <c r="GID1" s="909"/>
      <c r="GIE1" s="909"/>
      <c r="GIF1" s="909"/>
      <c r="GIG1" s="909"/>
      <c r="GIH1" s="909"/>
      <c r="GII1" s="909"/>
      <c r="GIJ1" s="909"/>
      <c r="GIK1" s="909"/>
      <c r="GIL1" s="909"/>
      <c r="GIM1" s="909"/>
      <c r="GIN1" s="909"/>
      <c r="GIO1" s="909"/>
      <c r="GIP1" s="909"/>
      <c r="GIQ1" s="909"/>
      <c r="GIR1" s="909"/>
      <c r="GIS1" s="909"/>
      <c r="GIT1" s="909"/>
      <c r="GIU1" s="909"/>
      <c r="GIV1" s="909"/>
      <c r="GIW1" s="909"/>
      <c r="GIX1" s="909"/>
      <c r="GIY1" s="909"/>
      <c r="GIZ1" s="909"/>
      <c r="GJA1" s="909"/>
      <c r="GJB1" s="909"/>
      <c r="GJC1" s="909"/>
      <c r="GJD1" s="909"/>
      <c r="GJE1" s="909"/>
      <c r="GJF1" s="909"/>
      <c r="GJG1" s="909"/>
      <c r="GJH1" s="909"/>
      <c r="GJI1" s="909"/>
      <c r="GJJ1" s="909"/>
      <c r="GJK1" s="909"/>
      <c r="GJL1" s="909"/>
      <c r="GJM1" s="909"/>
      <c r="GJN1" s="909"/>
      <c r="GJO1" s="909"/>
      <c r="GJP1" s="909"/>
      <c r="GJQ1" s="909"/>
      <c r="GJR1" s="909"/>
      <c r="GJS1" s="909"/>
      <c r="GJT1" s="909"/>
      <c r="GJU1" s="909"/>
      <c r="GJV1" s="909"/>
      <c r="GJW1" s="909"/>
      <c r="GJX1" s="909"/>
      <c r="GJY1" s="909"/>
      <c r="GJZ1" s="909"/>
      <c r="GKA1" s="909"/>
      <c r="GKB1" s="909"/>
      <c r="GKC1" s="909"/>
      <c r="GKD1" s="909"/>
      <c r="GKE1" s="909"/>
      <c r="GKF1" s="909"/>
      <c r="GKG1" s="909"/>
      <c r="GKH1" s="909"/>
      <c r="GKI1" s="909"/>
      <c r="GKJ1" s="909"/>
      <c r="GKK1" s="909"/>
      <c r="GKL1" s="909"/>
      <c r="GKM1" s="909"/>
      <c r="GKN1" s="909"/>
      <c r="GKO1" s="909"/>
      <c r="GKP1" s="909"/>
      <c r="GKQ1" s="909"/>
      <c r="GKR1" s="909"/>
      <c r="GKS1" s="909"/>
      <c r="GKT1" s="909"/>
      <c r="GKU1" s="909"/>
      <c r="GKV1" s="909"/>
      <c r="GKW1" s="909"/>
      <c r="GKX1" s="909"/>
      <c r="GKY1" s="909"/>
      <c r="GKZ1" s="909"/>
      <c r="GLA1" s="909"/>
      <c r="GLB1" s="909"/>
      <c r="GLC1" s="909"/>
      <c r="GLD1" s="909"/>
      <c r="GLE1" s="909"/>
      <c r="GLF1" s="909"/>
      <c r="GLG1" s="909"/>
      <c r="GLH1" s="909"/>
      <c r="GLI1" s="909"/>
      <c r="GLJ1" s="909"/>
      <c r="GLK1" s="909"/>
      <c r="GLL1" s="909"/>
      <c r="GLM1" s="909"/>
      <c r="GLN1" s="909"/>
      <c r="GLO1" s="909"/>
      <c r="GLP1" s="909"/>
      <c r="GLQ1" s="909"/>
      <c r="GLR1" s="909"/>
      <c r="GLS1" s="909"/>
      <c r="GLT1" s="909"/>
      <c r="GLU1" s="909"/>
      <c r="GLV1" s="909"/>
      <c r="GLW1" s="909"/>
      <c r="GLX1" s="909"/>
      <c r="GLY1" s="909"/>
      <c r="GLZ1" s="909"/>
      <c r="GMA1" s="909"/>
      <c r="GMB1" s="909"/>
      <c r="GMC1" s="909"/>
      <c r="GMD1" s="909"/>
      <c r="GME1" s="909"/>
      <c r="GMF1" s="909"/>
      <c r="GMG1" s="909"/>
      <c r="GMH1" s="909"/>
      <c r="GMI1" s="909"/>
      <c r="GMJ1" s="909"/>
      <c r="GMK1" s="909"/>
      <c r="GML1" s="909"/>
      <c r="GMM1" s="909"/>
      <c r="GMN1" s="909"/>
      <c r="GMO1" s="909"/>
      <c r="GMP1" s="909"/>
      <c r="GMQ1" s="909"/>
      <c r="GMR1" s="909"/>
      <c r="GMS1" s="909"/>
      <c r="GMT1" s="909"/>
      <c r="GMU1" s="909"/>
      <c r="GMV1" s="909"/>
      <c r="GMW1" s="909"/>
      <c r="GMX1" s="909"/>
      <c r="GMY1" s="909"/>
      <c r="GMZ1" s="909"/>
      <c r="GNA1" s="909"/>
      <c r="GNB1" s="909"/>
      <c r="GNC1" s="909"/>
      <c r="GND1" s="909"/>
      <c r="GNE1" s="909"/>
      <c r="GNF1" s="909"/>
      <c r="GNG1" s="909"/>
      <c r="GNH1" s="909"/>
      <c r="GNI1" s="909"/>
      <c r="GNJ1" s="909"/>
      <c r="GNK1" s="909"/>
      <c r="GNL1" s="909"/>
      <c r="GNM1" s="909"/>
      <c r="GNN1" s="909"/>
      <c r="GNO1" s="909"/>
      <c r="GNP1" s="909"/>
      <c r="GNQ1" s="909"/>
      <c r="GNR1" s="909"/>
      <c r="GNS1" s="909"/>
      <c r="GNT1" s="909"/>
      <c r="GNU1" s="909"/>
      <c r="GNV1" s="909"/>
      <c r="GNW1" s="909"/>
      <c r="GNX1" s="909"/>
      <c r="GNY1" s="909"/>
      <c r="GNZ1" s="909"/>
      <c r="GOA1" s="909"/>
      <c r="GOB1" s="909"/>
      <c r="GOC1" s="909"/>
      <c r="GOD1" s="909"/>
      <c r="GOE1" s="909"/>
      <c r="GOF1" s="909"/>
      <c r="GOG1" s="909"/>
      <c r="GOH1" s="909"/>
      <c r="GOI1" s="909"/>
      <c r="GOJ1" s="909"/>
      <c r="GOK1" s="909"/>
      <c r="GOL1" s="909"/>
      <c r="GOM1" s="909"/>
      <c r="GON1" s="909"/>
      <c r="GOO1" s="909"/>
      <c r="GOP1" s="909"/>
      <c r="GOQ1" s="909"/>
      <c r="GOR1" s="909"/>
      <c r="GOS1" s="909"/>
      <c r="GOT1" s="909"/>
      <c r="GOU1" s="909"/>
      <c r="GOV1" s="909"/>
      <c r="GOW1" s="909"/>
      <c r="GOX1" s="909"/>
      <c r="GOY1" s="909"/>
      <c r="GOZ1" s="909"/>
      <c r="GPA1" s="909"/>
      <c r="GPB1" s="909"/>
      <c r="GPC1" s="909"/>
      <c r="GPD1" s="909"/>
      <c r="GPE1" s="909"/>
      <c r="GPF1" s="909"/>
      <c r="GPG1" s="909"/>
      <c r="GPH1" s="909"/>
      <c r="GPI1" s="909"/>
      <c r="GPJ1" s="909"/>
      <c r="GPK1" s="909"/>
      <c r="GPL1" s="909"/>
      <c r="GPM1" s="909"/>
      <c r="GPN1" s="909"/>
      <c r="GPO1" s="909"/>
      <c r="GPP1" s="909"/>
      <c r="GPQ1" s="909"/>
      <c r="GPR1" s="909"/>
      <c r="GPS1" s="909"/>
      <c r="GPT1" s="909"/>
      <c r="GPU1" s="909"/>
      <c r="GPV1" s="909"/>
      <c r="GPW1" s="909"/>
      <c r="GPX1" s="909"/>
      <c r="GPY1" s="909"/>
      <c r="GPZ1" s="909"/>
      <c r="GQA1" s="909"/>
      <c r="GQB1" s="909"/>
      <c r="GQC1" s="909"/>
      <c r="GQD1" s="909"/>
      <c r="GQE1" s="909"/>
      <c r="GQF1" s="909"/>
      <c r="GQG1" s="909"/>
      <c r="GQH1" s="909"/>
      <c r="GQI1" s="909"/>
      <c r="GQJ1" s="909"/>
      <c r="GQK1" s="909"/>
      <c r="GQL1" s="909"/>
      <c r="GQM1" s="909"/>
      <c r="GQN1" s="909"/>
      <c r="GQO1" s="909"/>
      <c r="GQP1" s="909"/>
      <c r="GQQ1" s="909"/>
      <c r="GQR1" s="909"/>
      <c r="GQS1" s="909"/>
      <c r="GQT1" s="909"/>
      <c r="GQU1" s="909"/>
      <c r="GQV1" s="909"/>
      <c r="GQW1" s="909"/>
      <c r="GQX1" s="909"/>
      <c r="GQY1" s="909"/>
      <c r="GQZ1" s="909"/>
      <c r="GRA1" s="909"/>
      <c r="GRB1" s="909"/>
      <c r="GRC1" s="909"/>
      <c r="GRD1" s="909"/>
      <c r="GRE1" s="909"/>
      <c r="GRF1" s="909"/>
      <c r="GRG1" s="909"/>
      <c r="GRH1" s="909"/>
      <c r="GRI1" s="909"/>
      <c r="GRJ1" s="909"/>
      <c r="GRK1" s="909"/>
      <c r="GRL1" s="909"/>
      <c r="GRM1" s="909"/>
      <c r="GRN1" s="909"/>
      <c r="GRO1" s="909"/>
      <c r="GRP1" s="909"/>
      <c r="GRQ1" s="909"/>
      <c r="GRR1" s="909"/>
      <c r="GRS1" s="909"/>
      <c r="GRT1" s="909"/>
      <c r="GRU1" s="909"/>
      <c r="GRV1" s="909"/>
      <c r="GRW1" s="909"/>
      <c r="GRX1" s="909"/>
      <c r="GRY1" s="909"/>
      <c r="GRZ1" s="909"/>
      <c r="GSA1" s="909"/>
      <c r="GSB1" s="909"/>
      <c r="GSC1" s="909"/>
      <c r="GSD1" s="909"/>
      <c r="GSE1" s="909"/>
      <c r="GSF1" s="909"/>
      <c r="GSG1" s="909"/>
      <c r="GSH1" s="909"/>
      <c r="GSI1" s="909"/>
      <c r="GSJ1" s="909"/>
      <c r="GSK1" s="909"/>
      <c r="GSL1" s="909"/>
      <c r="GSM1" s="909"/>
      <c r="GSN1" s="909"/>
      <c r="GSO1" s="909"/>
      <c r="GSP1" s="909"/>
      <c r="GSQ1" s="909"/>
      <c r="GSR1" s="909"/>
      <c r="GSS1" s="909"/>
      <c r="GST1" s="909"/>
      <c r="GSU1" s="909"/>
      <c r="GSV1" s="909"/>
      <c r="GSW1" s="909"/>
      <c r="GSX1" s="909"/>
      <c r="GSY1" s="909"/>
      <c r="GSZ1" s="909"/>
      <c r="GTA1" s="909"/>
      <c r="GTB1" s="909"/>
      <c r="GTC1" s="909"/>
      <c r="GTD1" s="909"/>
      <c r="GTE1" s="909"/>
      <c r="GTF1" s="909"/>
      <c r="GTG1" s="909"/>
      <c r="GTH1" s="909"/>
      <c r="GTI1" s="909"/>
      <c r="GTJ1" s="909"/>
      <c r="GTK1" s="909"/>
      <c r="GTL1" s="909"/>
      <c r="GTM1" s="909"/>
      <c r="GTN1" s="909"/>
      <c r="GTO1" s="909"/>
      <c r="GTP1" s="909"/>
      <c r="GTQ1" s="909"/>
      <c r="GTR1" s="909"/>
      <c r="GTS1" s="909"/>
      <c r="GTT1" s="909"/>
      <c r="GTU1" s="909"/>
      <c r="GTV1" s="909"/>
      <c r="GTW1" s="909"/>
      <c r="GTX1" s="909"/>
      <c r="GTY1" s="909"/>
      <c r="GTZ1" s="909"/>
      <c r="GUA1" s="909"/>
      <c r="GUB1" s="909"/>
      <c r="GUC1" s="909"/>
      <c r="GUD1" s="909"/>
      <c r="GUE1" s="909"/>
      <c r="GUF1" s="909"/>
      <c r="GUG1" s="909"/>
      <c r="GUH1" s="909"/>
      <c r="GUI1" s="909"/>
      <c r="GUJ1" s="909"/>
      <c r="GUK1" s="909"/>
      <c r="GUL1" s="909"/>
      <c r="GUM1" s="909"/>
      <c r="GUN1" s="909"/>
      <c r="GUO1" s="909"/>
      <c r="GUP1" s="909"/>
      <c r="GUQ1" s="909"/>
      <c r="GUR1" s="909"/>
      <c r="GUS1" s="909"/>
      <c r="GUT1" s="909"/>
      <c r="GUU1" s="909"/>
      <c r="GUV1" s="909"/>
      <c r="GUW1" s="909"/>
      <c r="GUX1" s="909"/>
      <c r="GUY1" s="909"/>
      <c r="GUZ1" s="909"/>
      <c r="GVA1" s="909"/>
      <c r="GVB1" s="909"/>
      <c r="GVC1" s="909"/>
      <c r="GVD1" s="909"/>
      <c r="GVE1" s="909"/>
      <c r="GVF1" s="909"/>
      <c r="GVG1" s="909"/>
      <c r="GVH1" s="909"/>
      <c r="GVI1" s="909"/>
      <c r="GVJ1" s="909"/>
      <c r="GVK1" s="909"/>
      <c r="GVL1" s="909"/>
      <c r="GVM1" s="909"/>
      <c r="GVN1" s="909"/>
      <c r="GVO1" s="909"/>
      <c r="GVP1" s="909"/>
      <c r="GVQ1" s="909"/>
      <c r="GVR1" s="909"/>
      <c r="GVS1" s="909"/>
      <c r="GVT1" s="909"/>
      <c r="GVU1" s="909"/>
      <c r="GVV1" s="909"/>
      <c r="GVW1" s="909"/>
      <c r="GVX1" s="909"/>
      <c r="GVY1" s="909"/>
      <c r="GVZ1" s="909"/>
      <c r="GWA1" s="909"/>
      <c r="GWB1" s="909"/>
      <c r="GWC1" s="909"/>
      <c r="GWD1" s="909"/>
      <c r="GWE1" s="909"/>
      <c r="GWF1" s="909"/>
      <c r="GWG1" s="909"/>
      <c r="GWH1" s="909"/>
      <c r="GWI1" s="909"/>
      <c r="GWJ1" s="909"/>
      <c r="GWK1" s="909"/>
      <c r="GWL1" s="909"/>
      <c r="GWM1" s="909"/>
      <c r="GWN1" s="909"/>
      <c r="GWO1" s="909"/>
      <c r="GWP1" s="909"/>
      <c r="GWQ1" s="909"/>
      <c r="GWR1" s="909"/>
      <c r="GWS1" s="909"/>
      <c r="GWT1" s="909"/>
      <c r="GWU1" s="909"/>
      <c r="GWV1" s="909"/>
      <c r="GWW1" s="909"/>
      <c r="GWX1" s="909"/>
      <c r="GWY1" s="909"/>
      <c r="GWZ1" s="909"/>
      <c r="GXA1" s="909"/>
      <c r="GXB1" s="909"/>
      <c r="GXC1" s="909"/>
      <c r="GXD1" s="909"/>
      <c r="GXE1" s="909"/>
      <c r="GXF1" s="909"/>
      <c r="GXG1" s="909"/>
      <c r="GXH1" s="909"/>
      <c r="GXI1" s="909"/>
      <c r="GXJ1" s="909"/>
      <c r="GXK1" s="909"/>
      <c r="GXL1" s="909"/>
      <c r="GXM1" s="909"/>
      <c r="GXN1" s="909"/>
      <c r="GXO1" s="909"/>
      <c r="GXP1" s="909"/>
      <c r="GXQ1" s="909"/>
      <c r="GXR1" s="909"/>
      <c r="GXS1" s="909"/>
      <c r="GXT1" s="909"/>
      <c r="GXU1" s="909"/>
      <c r="GXV1" s="909"/>
      <c r="GXW1" s="909"/>
      <c r="GXX1" s="909"/>
      <c r="GXY1" s="909"/>
      <c r="GXZ1" s="909"/>
      <c r="GYA1" s="909"/>
      <c r="GYB1" s="909"/>
      <c r="GYC1" s="909"/>
      <c r="GYD1" s="909"/>
      <c r="GYE1" s="909"/>
      <c r="GYF1" s="909"/>
      <c r="GYG1" s="909"/>
      <c r="GYH1" s="909"/>
      <c r="GYI1" s="909"/>
      <c r="GYJ1" s="909"/>
      <c r="GYK1" s="909"/>
      <c r="GYL1" s="909"/>
      <c r="GYM1" s="909"/>
      <c r="GYN1" s="909"/>
      <c r="GYO1" s="909"/>
      <c r="GYP1" s="909"/>
      <c r="GYQ1" s="909"/>
      <c r="GYR1" s="909"/>
      <c r="GYS1" s="909"/>
      <c r="GYT1" s="909"/>
      <c r="GYU1" s="909"/>
      <c r="GYV1" s="909"/>
      <c r="GYW1" s="909"/>
      <c r="GYX1" s="909"/>
      <c r="GYY1" s="909"/>
      <c r="GYZ1" s="909"/>
      <c r="GZA1" s="909"/>
      <c r="GZB1" s="909"/>
      <c r="GZC1" s="909"/>
      <c r="GZD1" s="909"/>
      <c r="GZE1" s="909"/>
      <c r="GZF1" s="909"/>
      <c r="GZG1" s="909"/>
      <c r="GZH1" s="909"/>
      <c r="GZI1" s="909"/>
      <c r="GZJ1" s="909"/>
      <c r="GZK1" s="909"/>
      <c r="GZL1" s="909"/>
      <c r="GZM1" s="909"/>
      <c r="GZN1" s="909"/>
      <c r="GZO1" s="909"/>
      <c r="GZP1" s="909"/>
      <c r="GZQ1" s="909"/>
      <c r="GZR1" s="909"/>
      <c r="GZS1" s="909"/>
      <c r="GZT1" s="909"/>
      <c r="GZU1" s="909"/>
      <c r="GZV1" s="909"/>
      <c r="GZW1" s="909"/>
      <c r="GZX1" s="909"/>
      <c r="GZY1" s="909"/>
      <c r="GZZ1" s="909"/>
      <c r="HAA1" s="909"/>
      <c r="HAB1" s="909"/>
      <c r="HAC1" s="909"/>
      <c r="HAD1" s="909"/>
      <c r="HAE1" s="909"/>
      <c r="HAF1" s="909"/>
      <c r="HAG1" s="909"/>
      <c r="HAH1" s="909"/>
      <c r="HAI1" s="909"/>
      <c r="HAJ1" s="909"/>
      <c r="HAK1" s="909"/>
      <c r="HAL1" s="909"/>
      <c r="HAM1" s="909"/>
      <c r="HAN1" s="909"/>
      <c r="HAO1" s="909"/>
      <c r="HAP1" s="909"/>
      <c r="HAQ1" s="909"/>
      <c r="HAR1" s="909"/>
      <c r="HAS1" s="909"/>
      <c r="HAT1" s="909"/>
      <c r="HAU1" s="909"/>
      <c r="HAV1" s="909"/>
      <c r="HAW1" s="909"/>
      <c r="HAX1" s="909"/>
      <c r="HAY1" s="909"/>
      <c r="HAZ1" s="909"/>
      <c r="HBA1" s="909"/>
      <c r="HBB1" s="909"/>
      <c r="HBC1" s="909"/>
      <c r="HBD1" s="909"/>
      <c r="HBE1" s="909"/>
      <c r="HBF1" s="909"/>
      <c r="HBG1" s="909"/>
      <c r="HBH1" s="909"/>
      <c r="HBI1" s="909"/>
      <c r="HBJ1" s="909"/>
      <c r="HBK1" s="909"/>
      <c r="HBL1" s="909"/>
      <c r="HBM1" s="909"/>
      <c r="HBN1" s="909"/>
      <c r="HBO1" s="909"/>
      <c r="HBP1" s="909"/>
      <c r="HBQ1" s="909"/>
      <c r="HBR1" s="909"/>
      <c r="HBS1" s="909"/>
      <c r="HBT1" s="909"/>
      <c r="HBU1" s="909"/>
      <c r="HBV1" s="909"/>
      <c r="HBW1" s="909"/>
      <c r="HBX1" s="909"/>
      <c r="HBY1" s="909"/>
      <c r="HBZ1" s="909"/>
      <c r="HCA1" s="909"/>
      <c r="HCB1" s="909"/>
      <c r="HCC1" s="909"/>
      <c r="HCD1" s="909"/>
      <c r="HCE1" s="909"/>
      <c r="HCF1" s="909"/>
      <c r="HCG1" s="909"/>
      <c r="HCH1" s="909"/>
      <c r="HCI1" s="909"/>
      <c r="HCJ1" s="909"/>
      <c r="HCK1" s="909"/>
      <c r="HCL1" s="909"/>
      <c r="HCM1" s="909"/>
      <c r="HCN1" s="909"/>
      <c r="HCO1" s="909"/>
      <c r="HCP1" s="909"/>
      <c r="HCQ1" s="909"/>
      <c r="HCR1" s="909"/>
      <c r="HCS1" s="909"/>
      <c r="HCT1" s="909"/>
      <c r="HCU1" s="909"/>
      <c r="HCV1" s="909"/>
      <c r="HCW1" s="909"/>
      <c r="HCX1" s="909"/>
      <c r="HCY1" s="909"/>
      <c r="HCZ1" s="909"/>
      <c r="HDA1" s="909"/>
      <c r="HDB1" s="909"/>
      <c r="HDC1" s="909"/>
      <c r="HDD1" s="909"/>
      <c r="HDE1" s="909"/>
      <c r="HDF1" s="909"/>
      <c r="HDG1" s="909"/>
      <c r="HDH1" s="909"/>
      <c r="HDI1" s="909"/>
      <c r="HDJ1" s="909"/>
      <c r="HDK1" s="909"/>
      <c r="HDL1" s="909"/>
      <c r="HDM1" s="909"/>
      <c r="HDN1" s="909"/>
      <c r="HDO1" s="909"/>
      <c r="HDP1" s="909"/>
      <c r="HDQ1" s="909"/>
      <c r="HDR1" s="909"/>
      <c r="HDS1" s="909"/>
      <c r="HDT1" s="909"/>
      <c r="HDU1" s="909"/>
      <c r="HDV1" s="909"/>
      <c r="HDW1" s="909"/>
      <c r="HDX1" s="909"/>
      <c r="HDY1" s="909"/>
      <c r="HDZ1" s="909"/>
      <c r="HEA1" s="909"/>
      <c r="HEB1" s="909"/>
      <c r="HEC1" s="909"/>
      <c r="HED1" s="909"/>
      <c r="HEE1" s="909"/>
      <c r="HEF1" s="909"/>
      <c r="HEG1" s="909"/>
      <c r="HEH1" s="909"/>
      <c r="HEI1" s="909"/>
      <c r="HEJ1" s="909"/>
      <c r="HEK1" s="909"/>
      <c r="HEL1" s="909"/>
      <c r="HEM1" s="909"/>
      <c r="HEN1" s="909"/>
      <c r="HEO1" s="909"/>
      <c r="HEP1" s="909"/>
      <c r="HEQ1" s="909"/>
      <c r="HER1" s="909"/>
      <c r="HES1" s="909"/>
      <c r="HET1" s="909"/>
      <c r="HEU1" s="909"/>
      <c r="HEV1" s="909"/>
      <c r="HEW1" s="909"/>
      <c r="HEX1" s="909"/>
      <c r="HEY1" s="909"/>
      <c r="HEZ1" s="909"/>
      <c r="HFA1" s="909"/>
      <c r="HFB1" s="909"/>
      <c r="HFC1" s="909"/>
      <c r="HFD1" s="909"/>
      <c r="HFE1" s="909"/>
      <c r="HFF1" s="909"/>
      <c r="HFG1" s="909"/>
      <c r="HFH1" s="909"/>
      <c r="HFI1" s="909"/>
      <c r="HFJ1" s="909"/>
      <c r="HFK1" s="909"/>
      <c r="HFL1" s="909"/>
      <c r="HFM1" s="909"/>
      <c r="HFN1" s="909"/>
      <c r="HFO1" s="909"/>
      <c r="HFP1" s="909"/>
      <c r="HFQ1" s="909"/>
      <c r="HFR1" s="909"/>
      <c r="HFS1" s="909"/>
      <c r="HFT1" s="909"/>
      <c r="HFU1" s="909"/>
      <c r="HFV1" s="909"/>
      <c r="HFW1" s="909"/>
      <c r="HFX1" s="909"/>
      <c r="HFY1" s="909"/>
      <c r="HFZ1" s="909"/>
      <c r="HGA1" s="909"/>
      <c r="HGB1" s="909"/>
      <c r="HGC1" s="909"/>
      <c r="HGD1" s="909"/>
      <c r="HGE1" s="909"/>
      <c r="HGF1" s="909"/>
      <c r="HGG1" s="909"/>
      <c r="HGH1" s="909"/>
      <c r="HGI1" s="909"/>
      <c r="HGJ1" s="909"/>
      <c r="HGK1" s="909"/>
      <c r="HGL1" s="909"/>
      <c r="HGM1" s="909"/>
      <c r="HGN1" s="909"/>
      <c r="HGO1" s="909"/>
      <c r="HGP1" s="909"/>
      <c r="HGQ1" s="909"/>
      <c r="HGR1" s="909"/>
      <c r="HGS1" s="909"/>
      <c r="HGT1" s="909"/>
      <c r="HGU1" s="909"/>
      <c r="HGV1" s="909"/>
      <c r="HGW1" s="909"/>
      <c r="HGX1" s="909"/>
      <c r="HGY1" s="909"/>
      <c r="HGZ1" s="909"/>
      <c r="HHA1" s="909"/>
      <c r="HHB1" s="909"/>
      <c r="HHC1" s="909"/>
      <c r="HHD1" s="909"/>
      <c r="HHE1" s="909"/>
      <c r="HHF1" s="909"/>
      <c r="HHG1" s="909"/>
      <c r="HHH1" s="909"/>
      <c r="HHI1" s="909"/>
      <c r="HHJ1" s="909"/>
      <c r="HHK1" s="909"/>
      <c r="HHL1" s="909"/>
      <c r="HHM1" s="909"/>
      <c r="HHN1" s="909"/>
      <c r="HHO1" s="909"/>
      <c r="HHP1" s="909"/>
      <c r="HHQ1" s="909"/>
      <c r="HHR1" s="909"/>
      <c r="HHS1" s="909"/>
      <c r="HHT1" s="909"/>
      <c r="HHU1" s="909"/>
      <c r="HHV1" s="909"/>
      <c r="HHW1" s="909"/>
      <c r="HHX1" s="909"/>
      <c r="HHY1" s="909"/>
      <c r="HHZ1" s="909"/>
      <c r="HIA1" s="909"/>
      <c r="HIB1" s="909"/>
      <c r="HIC1" s="909"/>
      <c r="HID1" s="909"/>
      <c r="HIE1" s="909"/>
      <c r="HIF1" s="909"/>
      <c r="HIG1" s="909"/>
      <c r="HIH1" s="909"/>
      <c r="HII1" s="909"/>
      <c r="HIJ1" s="909"/>
      <c r="HIK1" s="909"/>
      <c r="HIL1" s="909"/>
      <c r="HIM1" s="909"/>
      <c r="HIN1" s="909"/>
      <c r="HIO1" s="909"/>
      <c r="HIP1" s="909"/>
      <c r="HIQ1" s="909"/>
      <c r="HIR1" s="909"/>
      <c r="HIS1" s="909"/>
      <c r="HIT1" s="909"/>
      <c r="HIU1" s="909"/>
      <c r="HIV1" s="909"/>
      <c r="HIW1" s="909"/>
      <c r="HIX1" s="909"/>
      <c r="HIY1" s="909"/>
      <c r="HIZ1" s="909"/>
      <c r="HJA1" s="909"/>
      <c r="HJB1" s="909"/>
      <c r="HJC1" s="909"/>
      <c r="HJD1" s="909"/>
      <c r="HJE1" s="909"/>
      <c r="HJF1" s="909"/>
      <c r="HJG1" s="909"/>
      <c r="HJH1" s="909"/>
      <c r="HJI1" s="909"/>
      <c r="HJJ1" s="909"/>
      <c r="HJK1" s="909"/>
      <c r="HJL1" s="909"/>
      <c r="HJM1" s="909"/>
      <c r="HJN1" s="909"/>
      <c r="HJO1" s="909"/>
      <c r="HJP1" s="909"/>
      <c r="HJQ1" s="909"/>
      <c r="HJR1" s="909"/>
      <c r="HJS1" s="909"/>
      <c r="HJT1" s="909"/>
      <c r="HJU1" s="909"/>
      <c r="HJV1" s="909"/>
      <c r="HJW1" s="909"/>
      <c r="HJX1" s="909"/>
      <c r="HJY1" s="909"/>
      <c r="HJZ1" s="909"/>
      <c r="HKA1" s="909"/>
      <c r="HKB1" s="909"/>
      <c r="HKC1" s="909"/>
      <c r="HKD1" s="909"/>
      <c r="HKE1" s="909"/>
      <c r="HKF1" s="909"/>
      <c r="HKG1" s="909"/>
      <c r="HKH1" s="909"/>
      <c r="HKI1" s="909"/>
      <c r="HKJ1" s="909"/>
      <c r="HKK1" s="909"/>
      <c r="HKL1" s="909"/>
      <c r="HKM1" s="909"/>
      <c r="HKN1" s="909"/>
      <c r="HKO1" s="909"/>
      <c r="HKP1" s="909"/>
      <c r="HKQ1" s="909"/>
      <c r="HKR1" s="909"/>
      <c r="HKS1" s="909"/>
      <c r="HKT1" s="909"/>
      <c r="HKU1" s="909"/>
      <c r="HKV1" s="909"/>
      <c r="HKW1" s="909"/>
      <c r="HKX1" s="909"/>
      <c r="HKY1" s="909"/>
      <c r="HKZ1" s="909"/>
      <c r="HLA1" s="909"/>
      <c r="HLB1" s="909"/>
      <c r="HLC1" s="909"/>
      <c r="HLD1" s="909"/>
      <c r="HLE1" s="909"/>
      <c r="HLF1" s="909"/>
      <c r="HLG1" s="909"/>
      <c r="HLH1" s="909"/>
      <c r="HLI1" s="909"/>
      <c r="HLJ1" s="909"/>
      <c r="HLK1" s="909"/>
      <c r="HLL1" s="909"/>
      <c r="HLM1" s="909"/>
      <c r="HLN1" s="909"/>
      <c r="HLO1" s="909"/>
      <c r="HLP1" s="909"/>
      <c r="HLQ1" s="909"/>
      <c r="HLR1" s="909"/>
      <c r="HLS1" s="909"/>
      <c r="HLT1" s="909"/>
      <c r="HLU1" s="909"/>
      <c r="HLV1" s="909"/>
      <c r="HLW1" s="909"/>
      <c r="HLX1" s="909"/>
      <c r="HLY1" s="909"/>
      <c r="HLZ1" s="909"/>
      <c r="HMA1" s="909"/>
      <c r="HMB1" s="909"/>
      <c r="HMC1" s="909"/>
      <c r="HMD1" s="909"/>
      <c r="HME1" s="909"/>
      <c r="HMF1" s="909"/>
      <c r="HMG1" s="909"/>
      <c r="HMH1" s="909"/>
      <c r="HMI1" s="909"/>
      <c r="HMJ1" s="909"/>
      <c r="HMK1" s="909"/>
      <c r="HML1" s="909"/>
      <c r="HMM1" s="909"/>
      <c r="HMN1" s="909"/>
      <c r="HMO1" s="909"/>
      <c r="HMP1" s="909"/>
      <c r="HMQ1" s="909"/>
      <c r="HMR1" s="909"/>
      <c r="HMS1" s="909"/>
      <c r="HMT1" s="909"/>
      <c r="HMU1" s="909"/>
      <c r="HMV1" s="909"/>
      <c r="HMW1" s="909"/>
      <c r="HMX1" s="909"/>
      <c r="HMY1" s="909"/>
      <c r="HMZ1" s="909"/>
      <c r="HNA1" s="909"/>
      <c r="HNB1" s="909"/>
      <c r="HNC1" s="909"/>
      <c r="HND1" s="909"/>
      <c r="HNE1" s="909"/>
      <c r="HNF1" s="909"/>
      <c r="HNG1" s="909"/>
      <c r="HNH1" s="909"/>
      <c r="HNI1" s="909"/>
      <c r="HNJ1" s="909"/>
      <c r="HNK1" s="909"/>
      <c r="HNL1" s="909"/>
      <c r="HNM1" s="909"/>
      <c r="HNN1" s="909"/>
      <c r="HNO1" s="909"/>
      <c r="HNP1" s="909"/>
      <c r="HNQ1" s="909"/>
      <c r="HNR1" s="909"/>
      <c r="HNS1" s="909"/>
      <c r="HNT1" s="909"/>
      <c r="HNU1" s="909"/>
      <c r="HNV1" s="909"/>
      <c r="HNW1" s="909"/>
      <c r="HNX1" s="909"/>
      <c r="HNY1" s="909"/>
      <c r="HNZ1" s="909"/>
      <c r="HOA1" s="909"/>
      <c r="HOB1" s="909"/>
      <c r="HOC1" s="909"/>
      <c r="HOD1" s="909"/>
      <c r="HOE1" s="909"/>
      <c r="HOF1" s="909"/>
      <c r="HOG1" s="909"/>
      <c r="HOH1" s="909"/>
      <c r="HOI1" s="909"/>
      <c r="HOJ1" s="909"/>
      <c r="HOK1" s="909"/>
      <c r="HOL1" s="909"/>
      <c r="HOM1" s="909"/>
      <c r="HON1" s="909"/>
      <c r="HOO1" s="909"/>
      <c r="HOP1" s="909"/>
      <c r="HOQ1" s="909"/>
      <c r="HOR1" s="909"/>
      <c r="HOS1" s="909"/>
      <c r="HOT1" s="909"/>
      <c r="HOU1" s="909"/>
      <c r="HOV1" s="909"/>
      <c r="HOW1" s="909"/>
      <c r="HOX1" s="909"/>
      <c r="HOY1" s="909"/>
      <c r="HOZ1" s="909"/>
      <c r="HPA1" s="909"/>
      <c r="HPB1" s="909"/>
      <c r="HPC1" s="909"/>
      <c r="HPD1" s="909"/>
      <c r="HPE1" s="909"/>
      <c r="HPF1" s="909"/>
      <c r="HPG1" s="909"/>
      <c r="HPH1" s="909"/>
      <c r="HPI1" s="909"/>
      <c r="HPJ1" s="909"/>
      <c r="HPK1" s="909"/>
      <c r="HPL1" s="909"/>
      <c r="HPM1" s="909"/>
      <c r="HPN1" s="909"/>
      <c r="HPO1" s="909"/>
      <c r="HPP1" s="909"/>
      <c r="HPQ1" s="909"/>
      <c r="HPR1" s="909"/>
      <c r="HPS1" s="909"/>
      <c r="HPT1" s="909"/>
      <c r="HPU1" s="909"/>
      <c r="HPV1" s="909"/>
      <c r="HPW1" s="909"/>
      <c r="HPX1" s="909"/>
      <c r="HPY1" s="909"/>
      <c r="HPZ1" s="909"/>
      <c r="HQA1" s="909"/>
      <c r="HQB1" s="909"/>
      <c r="HQC1" s="909"/>
      <c r="HQD1" s="909"/>
      <c r="HQE1" s="909"/>
      <c r="HQF1" s="909"/>
      <c r="HQG1" s="909"/>
      <c r="HQH1" s="909"/>
      <c r="HQI1" s="909"/>
      <c r="HQJ1" s="909"/>
      <c r="HQK1" s="909"/>
      <c r="HQL1" s="909"/>
      <c r="HQM1" s="909"/>
      <c r="HQN1" s="909"/>
      <c r="HQO1" s="909"/>
      <c r="HQP1" s="909"/>
      <c r="HQQ1" s="909"/>
      <c r="HQR1" s="909"/>
      <c r="HQS1" s="909"/>
      <c r="HQT1" s="909"/>
      <c r="HQU1" s="909"/>
      <c r="HQV1" s="909"/>
      <c r="HQW1" s="909"/>
      <c r="HQX1" s="909"/>
      <c r="HQY1" s="909"/>
      <c r="HQZ1" s="909"/>
      <c r="HRA1" s="909"/>
      <c r="HRB1" s="909"/>
      <c r="HRC1" s="909"/>
      <c r="HRD1" s="909"/>
      <c r="HRE1" s="909"/>
      <c r="HRF1" s="909"/>
      <c r="HRG1" s="909"/>
      <c r="HRH1" s="909"/>
      <c r="HRI1" s="909"/>
      <c r="HRJ1" s="909"/>
      <c r="HRK1" s="909"/>
      <c r="HRL1" s="909"/>
      <c r="HRM1" s="909"/>
      <c r="HRN1" s="909"/>
      <c r="HRO1" s="909"/>
      <c r="HRP1" s="909"/>
      <c r="HRQ1" s="909"/>
      <c r="HRR1" s="909"/>
      <c r="HRS1" s="909"/>
      <c r="HRT1" s="909"/>
      <c r="HRU1" s="909"/>
      <c r="HRV1" s="909"/>
      <c r="HRW1" s="909"/>
      <c r="HRX1" s="909"/>
      <c r="HRY1" s="909"/>
      <c r="HRZ1" s="909"/>
      <c r="HSA1" s="909"/>
      <c r="HSB1" s="909"/>
      <c r="HSC1" s="909"/>
      <c r="HSD1" s="909"/>
      <c r="HSE1" s="909"/>
      <c r="HSF1" s="909"/>
      <c r="HSG1" s="909"/>
      <c r="HSH1" s="909"/>
      <c r="HSI1" s="909"/>
      <c r="HSJ1" s="909"/>
      <c r="HSK1" s="909"/>
      <c r="HSL1" s="909"/>
      <c r="HSM1" s="909"/>
      <c r="HSN1" s="909"/>
      <c r="HSO1" s="909"/>
      <c r="HSP1" s="909"/>
      <c r="HSQ1" s="909"/>
      <c r="HSR1" s="909"/>
      <c r="HSS1" s="909"/>
      <c r="HST1" s="909"/>
      <c r="HSU1" s="909"/>
      <c r="HSV1" s="909"/>
      <c r="HSW1" s="909"/>
      <c r="HSX1" s="909"/>
      <c r="HSY1" s="909"/>
      <c r="HSZ1" s="909"/>
      <c r="HTA1" s="909"/>
      <c r="HTB1" s="909"/>
      <c r="HTC1" s="909"/>
      <c r="HTD1" s="909"/>
      <c r="HTE1" s="909"/>
      <c r="HTF1" s="909"/>
      <c r="HTG1" s="909"/>
      <c r="HTH1" s="909"/>
      <c r="HTI1" s="909"/>
      <c r="HTJ1" s="909"/>
      <c r="HTK1" s="909"/>
      <c r="HTL1" s="909"/>
      <c r="HTM1" s="909"/>
      <c r="HTN1" s="909"/>
      <c r="HTO1" s="909"/>
      <c r="HTP1" s="909"/>
      <c r="HTQ1" s="909"/>
      <c r="HTR1" s="909"/>
      <c r="HTS1" s="909"/>
      <c r="HTT1" s="909"/>
      <c r="HTU1" s="909"/>
      <c r="HTV1" s="909"/>
      <c r="HTW1" s="909"/>
      <c r="HTX1" s="909"/>
      <c r="HTY1" s="909"/>
      <c r="HTZ1" s="909"/>
      <c r="HUA1" s="909"/>
      <c r="HUB1" s="909"/>
      <c r="HUC1" s="909"/>
      <c r="HUD1" s="909"/>
      <c r="HUE1" s="909"/>
      <c r="HUF1" s="909"/>
      <c r="HUG1" s="909"/>
      <c r="HUH1" s="909"/>
      <c r="HUI1" s="909"/>
      <c r="HUJ1" s="909"/>
      <c r="HUK1" s="909"/>
      <c r="HUL1" s="909"/>
      <c r="HUM1" s="909"/>
      <c r="HUN1" s="909"/>
      <c r="HUO1" s="909"/>
      <c r="HUP1" s="909"/>
      <c r="HUQ1" s="909"/>
      <c r="HUR1" s="909"/>
      <c r="HUS1" s="909"/>
      <c r="HUT1" s="909"/>
      <c r="HUU1" s="909"/>
      <c r="HUV1" s="909"/>
      <c r="HUW1" s="909"/>
      <c r="HUX1" s="909"/>
      <c r="HUY1" s="909"/>
      <c r="HUZ1" s="909"/>
      <c r="HVA1" s="909"/>
      <c r="HVB1" s="909"/>
      <c r="HVC1" s="909"/>
      <c r="HVD1" s="909"/>
      <c r="HVE1" s="909"/>
      <c r="HVF1" s="909"/>
      <c r="HVG1" s="909"/>
      <c r="HVH1" s="909"/>
      <c r="HVI1" s="909"/>
      <c r="HVJ1" s="909"/>
      <c r="HVK1" s="909"/>
      <c r="HVL1" s="909"/>
      <c r="HVM1" s="909"/>
      <c r="HVN1" s="909"/>
      <c r="HVO1" s="909"/>
      <c r="HVP1" s="909"/>
      <c r="HVQ1" s="909"/>
      <c r="HVR1" s="909"/>
      <c r="HVS1" s="909"/>
      <c r="HVT1" s="909"/>
      <c r="HVU1" s="909"/>
      <c r="HVV1" s="909"/>
      <c r="HVW1" s="909"/>
      <c r="HVX1" s="909"/>
      <c r="HVY1" s="909"/>
      <c r="HVZ1" s="909"/>
      <c r="HWA1" s="909"/>
      <c r="HWB1" s="909"/>
      <c r="HWC1" s="909"/>
      <c r="HWD1" s="909"/>
      <c r="HWE1" s="909"/>
      <c r="HWF1" s="909"/>
      <c r="HWG1" s="909"/>
      <c r="HWH1" s="909"/>
      <c r="HWI1" s="909"/>
      <c r="HWJ1" s="909"/>
      <c r="HWK1" s="909"/>
      <c r="HWL1" s="909"/>
      <c r="HWM1" s="909"/>
      <c r="HWN1" s="909"/>
      <c r="HWO1" s="909"/>
      <c r="HWP1" s="909"/>
      <c r="HWQ1" s="909"/>
      <c r="HWR1" s="909"/>
      <c r="HWS1" s="909"/>
      <c r="HWT1" s="909"/>
      <c r="HWU1" s="909"/>
      <c r="HWV1" s="909"/>
      <c r="HWW1" s="909"/>
      <c r="HWX1" s="909"/>
      <c r="HWY1" s="909"/>
      <c r="HWZ1" s="909"/>
      <c r="HXA1" s="909"/>
      <c r="HXB1" s="909"/>
      <c r="HXC1" s="909"/>
      <c r="HXD1" s="909"/>
      <c r="HXE1" s="909"/>
      <c r="HXF1" s="909"/>
      <c r="HXG1" s="909"/>
      <c r="HXH1" s="909"/>
      <c r="HXI1" s="909"/>
      <c r="HXJ1" s="909"/>
      <c r="HXK1" s="909"/>
      <c r="HXL1" s="909"/>
      <c r="HXM1" s="909"/>
      <c r="HXN1" s="909"/>
      <c r="HXO1" s="909"/>
      <c r="HXP1" s="909"/>
      <c r="HXQ1" s="909"/>
      <c r="HXR1" s="909"/>
      <c r="HXS1" s="909"/>
      <c r="HXT1" s="909"/>
      <c r="HXU1" s="909"/>
      <c r="HXV1" s="909"/>
      <c r="HXW1" s="909"/>
      <c r="HXX1" s="909"/>
      <c r="HXY1" s="909"/>
      <c r="HXZ1" s="909"/>
      <c r="HYA1" s="909"/>
      <c r="HYB1" s="909"/>
      <c r="HYC1" s="909"/>
      <c r="HYD1" s="909"/>
      <c r="HYE1" s="909"/>
      <c r="HYF1" s="909"/>
      <c r="HYG1" s="909"/>
      <c r="HYH1" s="909"/>
      <c r="HYI1" s="909"/>
      <c r="HYJ1" s="909"/>
      <c r="HYK1" s="909"/>
      <c r="HYL1" s="909"/>
      <c r="HYM1" s="909"/>
      <c r="HYN1" s="909"/>
      <c r="HYO1" s="909"/>
      <c r="HYP1" s="909"/>
      <c r="HYQ1" s="909"/>
      <c r="HYR1" s="909"/>
      <c r="HYS1" s="909"/>
      <c r="HYT1" s="909"/>
      <c r="HYU1" s="909"/>
      <c r="HYV1" s="909"/>
      <c r="HYW1" s="909"/>
      <c r="HYX1" s="909"/>
      <c r="HYY1" s="909"/>
      <c r="HYZ1" s="909"/>
      <c r="HZA1" s="909"/>
      <c r="HZB1" s="909"/>
      <c r="HZC1" s="909"/>
      <c r="HZD1" s="909"/>
      <c r="HZE1" s="909"/>
      <c r="HZF1" s="909"/>
      <c r="HZG1" s="909"/>
      <c r="HZH1" s="909"/>
      <c r="HZI1" s="909"/>
      <c r="HZJ1" s="909"/>
      <c r="HZK1" s="909"/>
      <c r="HZL1" s="909"/>
      <c r="HZM1" s="909"/>
      <c r="HZN1" s="909"/>
      <c r="HZO1" s="909"/>
      <c r="HZP1" s="909"/>
      <c r="HZQ1" s="909"/>
      <c r="HZR1" s="909"/>
      <c r="HZS1" s="909"/>
      <c r="HZT1" s="909"/>
      <c r="HZU1" s="909"/>
      <c r="HZV1" s="909"/>
      <c r="HZW1" s="909"/>
      <c r="HZX1" s="909"/>
      <c r="HZY1" s="909"/>
      <c r="HZZ1" s="909"/>
      <c r="IAA1" s="909"/>
      <c r="IAB1" s="909"/>
      <c r="IAC1" s="909"/>
      <c r="IAD1" s="909"/>
      <c r="IAE1" s="909"/>
      <c r="IAF1" s="909"/>
      <c r="IAG1" s="909"/>
      <c r="IAH1" s="909"/>
      <c r="IAI1" s="909"/>
      <c r="IAJ1" s="909"/>
      <c r="IAK1" s="909"/>
      <c r="IAL1" s="909"/>
      <c r="IAM1" s="909"/>
      <c r="IAN1" s="909"/>
      <c r="IAO1" s="909"/>
      <c r="IAP1" s="909"/>
      <c r="IAQ1" s="909"/>
      <c r="IAR1" s="909"/>
      <c r="IAS1" s="909"/>
      <c r="IAT1" s="909"/>
      <c r="IAU1" s="909"/>
      <c r="IAV1" s="909"/>
      <c r="IAW1" s="909"/>
      <c r="IAX1" s="909"/>
      <c r="IAY1" s="909"/>
      <c r="IAZ1" s="909"/>
      <c r="IBA1" s="909"/>
      <c r="IBB1" s="909"/>
      <c r="IBC1" s="909"/>
      <c r="IBD1" s="909"/>
      <c r="IBE1" s="909"/>
      <c r="IBF1" s="909"/>
      <c r="IBG1" s="909"/>
      <c r="IBH1" s="909"/>
      <c r="IBI1" s="909"/>
      <c r="IBJ1" s="909"/>
      <c r="IBK1" s="909"/>
      <c r="IBL1" s="909"/>
      <c r="IBM1" s="909"/>
      <c r="IBN1" s="909"/>
      <c r="IBO1" s="909"/>
      <c r="IBP1" s="909"/>
      <c r="IBQ1" s="909"/>
      <c r="IBR1" s="909"/>
      <c r="IBS1" s="909"/>
      <c r="IBT1" s="909"/>
      <c r="IBU1" s="909"/>
      <c r="IBV1" s="909"/>
      <c r="IBW1" s="909"/>
      <c r="IBX1" s="909"/>
      <c r="IBY1" s="909"/>
      <c r="IBZ1" s="909"/>
      <c r="ICA1" s="909"/>
      <c r="ICB1" s="909"/>
      <c r="ICC1" s="909"/>
      <c r="ICD1" s="909"/>
      <c r="ICE1" s="909"/>
      <c r="ICF1" s="909"/>
      <c r="ICG1" s="909"/>
      <c r="ICH1" s="909"/>
      <c r="ICI1" s="909"/>
      <c r="ICJ1" s="909"/>
      <c r="ICK1" s="909"/>
      <c r="ICL1" s="909"/>
      <c r="ICM1" s="909"/>
      <c r="ICN1" s="909"/>
      <c r="ICO1" s="909"/>
      <c r="ICP1" s="909"/>
      <c r="ICQ1" s="909"/>
      <c r="ICR1" s="909"/>
      <c r="ICS1" s="909"/>
      <c r="ICT1" s="909"/>
      <c r="ICU1" s="909"/>
      <c r="ICV1" s="909"/>
      <c r="ICW1" s="909"/>
      <c r="ICX1" s="909"/>
      <c r="ICY1" s="909"/>
      <c r="ICZ1" s="909"/>
      <c r="IDA1" s="909"/>
      <c r="IDB1" s="909"/>
      <c r="IDC1" s="909"/>
      <c r="IDD1" s="909"/>
      <c r="IDE1" s="909"/>
      <c r="IDF1" s="909"/>
      <c r="IDG1" s="909"/>
      <c r="IDH1" s="909"/>
      <c r="IDI1" s="909"/>
      <c r="IDJ1" s="909"/>
      <c r="IDK1" s="909"/>
      <c r="IDL1" s="909"/>
      <c r="IDM1" s="909"/>
      <c r="IDN1" s="909"/>
      <c r="IDO1" s="909"/>
      <c r="IDP1" s="909"/>
      <c r="IDQ1" s="909"/>
      <c r="IDR1" s="909"/>
      <c r="IDS1" s="909"/>
      <c r="IDT1" s="909"/>
      <c r="IDU1" s="909"/>
      <c r="IDV1" s="909"/>
      <c r="IDW1" s="909"/>
      <c r="IDX1" s="909"/>
      <c r="IDY1" s="909"/>
      <c r="IDZ1" s="909"/>
      <c r="IEA1" s="909"/>
      <c r="IEB1" s="909"/>
      <c r="IEC1" s="909"/>
      <c r="IED1" s="909"/>
      <c r="IEE1" s="909"/>
      <c r="IEF1" s="909"/>
      <c r="IEG1" s="909"/>
      <c r="IEH1" s="909"/>
      <c r="IEI1" s="909"/>
      <c r="IEJ1" s="909"/>
      <c r="IEK1" s="909"/>
      <c r="IEL1" s="909"/>
      <c r="IEM1" s="909"/>
      <c r="IEN1" s="909"/>
      <c r="IEO1" s="909"/>
      <c r="IEP1" s="909"/>
      <c r="IEQ1" s="909"/>
      <c r="IER1" s="909"/>
      <c r="IES1" s="909"/>
      <c r="IET1" s="909"/>
      <c r="IEU1" s="909"/>
      <c r="IEV1" s="909"/>
      <c r="IEW1" s="909"/>
      <c r="IEX1" s="909"/>
      <c r="IEY1" s="909"/>
      <c r="IEZ1" s="909"/>
      <c r="IFA1" s="909"/>
      <c r="IFB1" s="909"/>
      <c r="IFC1" s="909"/>
      <c r="IFD1" s="909"/>
      <c r="IFE1" s="909"/>
      <c r="IFF1" s="909"/>
      <c r="IFG1" s="909"/>
      <c r="IFH1" s="909"/>
      <c r="IFI1" s="909"/>
      <c r="IFJ1" s="909"/>
      <c r="IFK1" s="909"/>
      <c r="IFL1" s="909"/>
      <c r="IFM1" s="909"/>
      <c r="IFN1" s="909"/>
      <c r="IFO1" s="909"/>
      <c r="IFP1" s="909"/>
      <c r="IFQ1" s="909"/>
      <c r="IFR1" s="909"/>
      <c r="IFS1" s="909"/>
      <c r="IFT1" s="909"/>
      <c r="IFU1" s="909"/>
      <c r="IFV1" s="909"/>
      <c r="IFW1" s="909"/>
      <c r="IFX1" s="909"/>
      <c r="IFY1" s="909"/>
      <c r="IFZ1" s="909"/>
      <c r="IGA1" s="909"/>
      <c r="IGB1" s="909"/>
      <c r="IGC1" s="909"/>
      <c r="IGD1" s="909"/>
      <c r="IGE1" s="909"/>
      <c r="IGF1" s="909"/>
      <c r="IGG1" s="909"/>
      <c r="IGH1" s="909"/>
      <c r="IGI1" s="909"/>
      <c r="IGJ1" s="909"/>
      <c r="IGK1" s="909"/>
      <c r="IGL1" s="909"/>
      <c r="IGM1" s="909"/>
      <c r="IGN1" s="909"/>
      <c r="IGO1" s="909"/>
      <c r="IGP1" s="909"/>
      <c r="IGQ1" s="909"/>
      <c r="IGR1" s="909"/>
      <c r="IGS1" s="909"/>
      <c r="IGT1" s="909"/>
      <c r="IGU1" s="909"/>
      <c r="IGV1" s="909"/>
      <c r="IGW1" s="909"/>
      <c r="IGX1" s="909"/>
      <c r="IGY1" s="909"/>
      <c r="IGZ1" s="909"/>
      <c r="IHA1" s="909"/>
      <c r="IHB1" s="909"/>
      <c r="IHC1" s="909"/>
      <c r="IHD1" s="909"/>
      <c r="IHE1" s="909"/>
      <c r="IHF1" s="909"/>
      <c r="IHG1" s="909"/>
      <c r="IHH1" s="909"/>
      <c r="IHI1" s="909"/>
      <c r="IHJ1" s="909"/>
      <c r="IHK1" s="909"/>
      <c r="IHL1" s="909"/>
      <c r="IHM1" s="909"/>
      <c r="IHN1" s="909"/>
      <c r="IHO1" s="909"/>
      <c r="IHP1" s="909"/>
      <c r="IHQ1" s="909"/>
      <c r="IHR1" s="909"/>
      <c r="IHS1" s="909"/>
      <c r="IHT1" s="909"/>
      <c r="IHU1" s="909"/>
      <c r="IHV1" s="909"/>
      <c r="IHW1" s="909"/>
      <c r="IHX1" s="909"/>
      <c r="IHY1" s="909"/>
      <c r="IHZ1" s="909"/>
      <c r="IIA1" s="909"/>
      <c r="IIB1" s="909"/>
      <c r="IIC1" s="909"/>
      <c r="IID1" s="909"/>
      <c r="IIE1" s="909"/>
      <c r="IIF1" s="909"/>
      <c r="IIG1" s="909"/>
      <c r="IIH1" s="909"/>
      <c r="III1" s="909"/>
      <c r="IIJ1" s="909"/>
      <c r="IIK1" s="909"/>
      <c r="IIL1" s="909"/>
      <c r="IIM1" s="909"/>
      <c r="IIN1" s="909"/>
      <c r="IIO1" s="909"/>
      <c r="IIP1" s="909"/>
      <c r="IIQ1" s="909"/>
      <c r="IIR1" s="909"/>
      <c r="IIS1" s="909"/>
      <c r="IIT1" s="909"/>
      <c r="IIU1" s="909"/>
      <c r="IIV1" s="909"/>
      <c r="IIW1" s="909"/>
      <c r="IIX1" s="909"/>
      <c r="IIY1" s="909"/>
      <c r="IIZ1" s="909"/>
      <c r="IJA1" s="909"/>
      <c r="IJB1" s="909"/>
      <c r="IJC1" s="909"/>
      <c r="IJD1" s="909"/>
      <c r="IJE1" s="909"/>
      <c r="IJF1" s="909"/>
      <c r="IJG1" s="909"/>
      <c r="IJH1" s="909"/>
      <c r="IJI1" s="909"/>
      <c r="IJJ1" s="909"/>
      <c r="IJK1" s="909"/>
      <c r="IJL1" s="909"/>
      <c r="IJM1" s="909"/>
      <c r="IJN1" s="909"/>
      <c r="IJO1" s="909"/>
      <c r="IJP1" s="909"/>
      <c r="IJQ1" s="909"/>
      <c r="IJR1" s="909"/>
      <c r="IJS1" s="909"/>
      <c r="IJT1" s="909"/>
      <c r="IJU1" s="909"/>
      <c r="IJV1" s="909"/>
      <c r="IJW1" s="909"/>
      <c r="IJX1" s="909"/>
      <c r="IJY1" s="909"/>
      <c r="IJZ1" s="909"/>
      <c r="IKA1" s="909"/>
      <c r="IKB1" s="909"/>
      <c r="IKC1" s="909"/>
      <c r="IKD1" s="909"/>
      <c r="IKE1" s="909"/>
      <c r="IKF1" s="909"/>
      <c r="IKG1" s="909"/>
      <c r="IKH1" s="909"/>
      <c r="IKI1" s="909"/>
      <c r="IKJ1" s="909"/>
      <c r="IKK1" s="909"/>
      <c r="IKL1" s="909"/>
      <c r="IKM1" s="909"/>
      <c r="IKN1" s="909"/>
      <c r="IKO1" s="909"/>
      <c r="IKP1" s="909"/>
      <c r="IKQ1" s="909"/>
      <c r="IKR1" s="909"/>
      <c r="IKS1" s="909"/>
      <c r="IKT1" s="909"/>
      <c r="IKU1" s="909"/>
      <c r="IKV1" s="909"/>
      <c r="IKW1" s="909"/>
      <c r="IKX1" s="909"/>
      <c r="IKY1" s="909"/>
      <c r="IKZ1" s="909"/>
      <c r="ILA1" s="909"/>
      <c r="ILB1" s="909"/>
      <c r="ILC1" s="909"/>
      <c r="ILD1" s="909"/>
      <c r="ILE1" s="909"/>
      <c r="ILF1" s="909"/>
      <c r="ILG1" s="909"/>
      <c r="ILH1" s="909"/>
      <c r="ILI1" s="909"/>
      <c r="ILJ1" s="909"/>
      <c r="ILK1" s="909"/>
      <c r="ILL1" s="909"/>
      <c r="ILM1" s="909"/>
      <c r="ILN1" s="909"/>
      <c r="ILO1" s="909"/>
      <c r="ILP1" s="909"/>
      <c r="ILQ1" s="909"/>
      <c r="ILR1" s="909"/>
      <c r="ILS1" s="909"/>
      <c r="ILT1" s="909"/>
      <c r="ILU1" s="909"/>
      <c r="ILV1" s="909"/>
      <c r="ILW1" s="909"/>
      <c r="ILX1" s="909"/>
      <c r="ILY1" s="909"/>
      <c r="ILZ1" s="909"/>
      <c r="IMA1" s="909"/>
      <c r="IMB1" s="909"/>
      <c r="IMC1" s="909"/>
      <c r="IMD1" s="909"/>
      <c r="IME1" s="909"/>
      <c r="IMF1" s="909"/>
      <c r="IMG1" s="909"/>
      <c r="IMH1" s="909"/>
      <c r="IMI1" s="909"/>
      <c r="IMJ1" s="909"/>
      <c r="IMK1" s="909"/>
      <c r="IML1" s="909"/>
      <c r="IMM1" s="909"/>
      <c r="IMN1" s="909"/>
      <c r="IMO1" s="909"/>
      <c r="IMP1" s="909"/>
      <c r="IMQ1" s="909"/>
      <c r="IMR1" s="909"/>
      <c r="IMS1" s="909"/>
      <c r="IMT1" s="909"/>
      <c r="IMU1" s="909"/>
      <c r="IMV1" s="909"/>
      <c r="IMW1" s="909"/>
      <c r="IMX1" s="909"/>
      <c r="IMY1" s="909"/>
      <c r="IMZ1" s="909"/>
      <c r="INA1" s="909"/>
      <c r="INB1" s="909"/>
      <c r="INC1" s="909"/>
      <c r="IND1" s="909"/>
      <c r="INE1" s="909"/>
      <c r="INF1" s="909"/>
      <c r="ING1" s="909"/>
      <c r="INH1" s="909"/>
      <c r="INI1" s="909"/>
      <c r="INJ1" s="909"/>
      <c r="INK1" s="909"/>
      <c r="INL1" s="909"/>
      <c r="INM1" s="909"/>
      <c r="INN1" s="909"/>
      <c r="INO1" s="909"/>
      <c r="INP1" s="909"/>
      <c r="INQ1" s="909"/>
      <c r="INR1" s="909"/>
      <c r="INS1" s="909"/>
      <c r="INT1" s="909"/>
      <c r="INU1" s="909"/>
      <c r="INV1" s="909"/>
      <c r="INW1" s="909"/>
      <c r="INX1" s="909"/>
      <c r="INY1" s="909"/>
      <c r="INZ1" s="909"/>
      <c r="IOA1" s="909"/>
      <c r="IOB1" s="909"/>
      <c r="IOC1" s="909"/>
      <c r="IOD1" s="909"/>
      <c r="IOE1" s="909"/>
      <c r="IOF1" s="909"/>
      <c r="IOG1" s="909"/>
      <c r="IOH1" s="909"/>
      <c r="IOI1" s="909"/>
      <c r="IOJ1" s="909"/>
      <c r="IOK1" s="909"/>
      <c r="IOL1" s="909"/>
      <c r="IOM1" s="909"/>
      <c r="ION1" s="909"/>
      <c r="IOO1" s="909"/>
      <c r="IOP1" s="909"/>
      <c r="IOQ1" s="909"/>
      <c r="IOR1" s="909"/>
      <c r="IOS1" s="909"/>
      <c r="IOT1" s="909"/>
      <c r="IOU1" s="909"/>
      <c r="IOV1" s="909"/>
      <c r="IOW1" s="909"/>
      <c r="IOX1" s="909"/>
      <c r="IOY1" s="909"/>
      <c r="IOZ1" s="909"/>
      <c r="IPA1" s="909"/>
      <c r="IPB1" s="909"/>
      <c r="IPC1" s="909"/>
      <c r="IPD1" s="909"/>
      <c r="IPE1" s="909"/>
      <c r="IPF1" s="909"/>
      <c r="IPG1" s="909"/>
      <c r="IPH1" s="909"/>
      <c r="IPI1" s="909"/>
      <c r="IPJ1" s="909"/>
      <c r="IPK1" s="909"/>
      <c r="IPL1" s="909"/>
      <c r="IPM1" s="909"/>
      <c r="IPN1" s="909"/>
      <c r="IPO1" s="909"/>
      <c r="IPP1" s="909"/>
      <c r="IPQ1" s="909"/>
      <c r="IPR1" s="909"/>
      <c r="IPS1" s="909"/>
      <c r="IPT1" s="909"/>
      <c r="IPU1" s="909"/>
      <c r="IPV1" s="909"/>
      <c r="IPW1" s="909"/>
      <c r="IPX1" s="909"/>
      <c r="IPY1" s="909"/>
      <c r="IPZ1" s="909"/>
      <c r="IQA1" s="909"/>
      <c r="IQB1" s="909"/>
      <c r="IQC1" s="909"/>
      <c r="IQD1" s="909"/>
      <c r="IQE1" s="909"/>
      <c r="IQF1" s="909"/>
      <c r="IQG1" s="909"/>
      <c r="IQH1" s="909"/>
      <c r="IQI1" s="909"/>
      <c r="IQJ1" s="909"/>
      <c r="IQK1" s="909"/>
      <c r="IQL1" s="909"/>
      <c r="IQM1" s="909"/>
      <c r="IQN1" s="909"/>
      <c r="IQO1" s="909"/>
      <c r="IQP1" s="909"/>
      <c r="IQQ1" s="909"/>
      <c r="IQR1" s="909"/>
      <c r="IQS1" s="909"/>
      <c r="IQT1" s="909"/>
      <c r="IQU1" s="909"/>
      <c r="IQV1" s="909"/>
      <c r="IQW1" s="909"/>
      <c r="IQX1" s="909"/>
      <c r="IQY1" s="909"/>
      <c r="IQZ1" s="909"/>
      <c r="IRA1" s="909"/>
      <c r="IRB1" s="909"/>
      <c r="IRC1" s="909"/>
      <c r="IRD1" s="909"/>
      <c r="IRE1" s="909"/>
      <c r="IRF1" s="909"/>
      <c r="IRG1" s="909"/>
      <c r="IRH1" s="909"/>
      <c r="IRI1" s="909"/>
      <c r="IRJ1" s="909"/>
      <c r="IRK1" s="909"/>
      <c r="IRL1" s="909"/>
      <c r="IRM1" s="909"/>
      <c r="IRN1" s="909"/>
      <c r="IRO1" s="909"/>
      <c r="IRP1" s="909"/>
      <c r="IRQ1" s="909"/>
      <c r="IRR1" s="909"/>
      <c r="IRS1" s="909"/>
      <c r="IRT1" s="909"/>
      <c r="IRU1" s="909"/>
      <c r="IRV1" s="909"/>
      <c r="IRW1" s="909"/>
      <c r="IRX1" s="909"/>
      <c r="IRY1" s="909"/>
      <c r="IRZ1" s="909"/>
      <c r="ISA1" s="909"/>
      <c r="ISB1" s="909"/>
      <c r="ISC1" s="909"/>
      <c r="ISD1" s="909"/>
      <c r="ISE1" s="909"/>
      <c r="ISF1" s="909"/>
      <c r="ISG1" s="909"/>
      <c r="ISH1" s="909"/>
      <c r="ISI1" s="909"/>
      <c r="ISJ1" s="909"/>
      <c r="ISK1" s="909"/>
      <c r="ISL1" s="909"/>
      <c r="ISM1" s="909"/>
      <c r="ISN1" s="909"/>
      <c r="ISO1" s="909"/>
      <c r="ISP1" s="909"/>
      <c r="ISQ1" s="909"/>
      <c r="ISR1" s="909"/>
      <c r="ISS1" s="909"/>
      <c r="IST1" s="909"/>
      <c r="ISU1" s="909"/>
      <c r="ISV1" s="909"/>
      <c r="ISW1" s="909"/>
      <c r="ISX1" s="909"/>
      <c r="ISY1" s="909"/>
      <c r="ISZ1" s="909"/>
      <c r="ITA1" s="909"/>
      <c r="ITB1" s="909"/>
      <c r="ITC1" s="909"/>
      <c r="ITD1" s="909"/>
      <c r="ITE1" s="909"/>
      <c r="ITF1" s="909"/>
      <c r="ITG1" s="909"/>
      <c r="ITH1" s="909"/>
      <c r="ITI1" s="909"/>
      <c r="ITJ1" s="909"/>
      <c r="ITK1" s="909"/>
      <c r="ITL1" s="909"/>
      <c r="ITM1" s="909"/>
      <c r="ITN1" s="909"/>
      <c r="ITO1" s="909"/>
      <c r="ITP1" s="909"/>
      <c r="ITQ1" s="909"/>
      <c r="ITR1" s="909"/>
      <c r="ITS1" s="909"/>
      <c r="ITT1" s="909"/>
      <c r="ITU1" s="909"/>
      <c r="ITV1" s="909"/>
      <c r="ITW1" s="909"/>
      <c r="ITX1" s="909"/>
      <c r="ITY1" s="909"/>
      <c r="ITZ1" s="909"/>
      <c r="IUA1" s="909"/>
      <c r="IUB1" s="909"/>
      <c r="IUC1" s="909"/>
      <c r="IUD1" s="909"/>
      <c r="IUE1" s="909"/>
      <c r="IUF1" s="909"/>
      <c r="IUG1" s="909"/>
      <c r="IUH1" s="909"/>
      <c r="IUI1" s="909"/>
      <c r="IUJ1" s="909"/>
      <c r="IUK1" s="909"/>
      <c r="IUL1" s="909"/>
      <c r="IUM1" s="909"/>
      <c r="IUN1" s="909"/>
      <c r="IUO1" s="909"/>
      <c r="IUP1" s="909"/>
      <c r="IUQ1" s="909"/>
      <c r="IUR1" s="909"/>
      <c r="IUS1" s="909"/>
      <c r="IUT1" s="909"/>
      <c r="IUU1" s="909"/>
      <c r="IUV1" s="909"/>
      <c r="IUW1" s="909"/>
      <c r="IUX1" s="909"/>
      <c r="IUY1" s="909"/>
      <c r="IUZ1" s="909"/>
      <c r="IVA1" s="909"/>
      <c r="IVB1" s="909"/>
      <c r="IVC1" s="909"/>
      <c r="IVD1" s="909"/>
      <c r="IVE1" s="909"/>
      <c r="IVF1" s="909"/>
      <c r="IVG1" s="909"/>
      <c r="IVH1" s="909"/>
      <c r="IVI1" s="909"/>
      <c r="IVJ1" s="909"/>
      <c r="IVK1" s="909"/>
      <c r="IVL1" s="909"/>
      <c r="IVM1" s="909"/>
      <c r="IVN1" s="909"/>
      <c r="IVO1" s="909"/>
      <c r="IVP1" s="909"/>
      <c r="IVQ1" s="909"/>
      <c r="IVR1" s="909"/>
      <c r="IVS1" s="909"/>
      <c r="IVT1" s="909"/>
      <c r="IVU1" s="909"/>
      <c r="IVV1" s="909"/>
      <c r="IVW1" s="909"/>
      <c r="IVX1" s="909"/>
      <c r="IVY1" s="909"/>
      <c r="IVZ1" s="909"/>
      <c r="IWA1" s="909"/>
      <c r="IWB1" s="909"/>
      <c r="IWC1" s="909"/>
      <c r="IWD1" s="909"/>
      <c r="IWE1" s="909"/>
      <c r="IWF1" s="909"/>
      <c r="IWG1" s="909"/>
      <c r="IWH1" s="909"/>
      <c r="IWI1" s="909"/>
      <c r="IWJ1" s="909"/>
      <c r="IWK1" s="909"/>
      <c r="IWL1" s="909"/>
      <c r="IWM1" s="909"/>
      <c r="IWN1" s="909"/>
      <c r="IWO1" s="909"/>
      <c r="IWP1" s="909"/>
      <c r="IWQ1" s="909"/>
      <c r="IWR1" s="909"/>
      <c r="IWS1" s="909"/>
      <c r="IWT1" s="909"/>
      <c r="IWU1" s="909"/>
      <c r="IWV1" s="909"/>
      <c r="IWW1" s="909"/>
      <c r="IWX1" s="909"/>
      <c r="IWY1" s="909"/>
      <c r="IWZ1" s="909"/>
      <c r="IXA1" s="909"/>
      <c r="IXB1" s="909"/>
      <c r="IXC1" s="909"/>
      <c r="IXD1" s="909"/>
      <c r="IXE1" s="909"/>
      <c r="IXF1" s="909"/>
      <c r="IXG1" s="909"/>
      <c r="IXH1" s="909"/>
      <c r="IXI1" s="909"/>
      <c r="IXJ1" s="909"/>
      <c r="IXK1" s="909"/>
      <c r="IXL1" s="909"/>
      <c r="IXM1" s="909"/>
      <c r="IXN1" s="909"/>
      <c r="IXO1" s="909"/>
      <c r="IXP1" s="909"/>
      <c r="IXQ1" s="909"/>
      <c r="IXR1" s="909"/>
      <c r="IXS1" s="909"/>
      <c r="IXT1" s="909"/>
      <c r="IXU1" s="909"/>
      <c r="IXV1" s="909"/>
      <c r="IXW1" s="909"/>
      <c r="IXX1" s="909"/>
      <c r="IXY1" s="909"/>
      <c r="IXZ1" s="909"/>
      <c r="IYA1" s="909"/>
      <c r="IYB1" s="909"/>
      <c r="IYC1" s="909"/>
      <c r="IYD1" s="909"/>
      <c r="IYE1" s="909"/>
      <c r="IYF1" s="909"/>
      <c r="IYG1" s="909"/>
      <c r="IYH1" s="909"/>
      <c r="IYI1" s="909"/>
      <c r="IYJ1" s="909"/>
      <c r="IYK1" s="909"/>
      <c r="IYL1" s="909"/>
      <c r="IYM1" s="909"/>
      <c r="IYN1" s="909"/>
      <c r="IYO1" s="909"/>
      <c r="IYP1" s="909"/>
      <c r="IYQ1" s="909"/>
      <c r="IYR1" s="909"/>
      <c r="IYS1" s="909"/>
      <c r="IYT1" s="909"/>
      <c r="IYU1" s="909"/>
      <c r="IYV1" s="909"/>
      <c r="IYW1" s="909"/>
      <c r="IYX1" s="909"/>
      <c r="IYY1" s="909"/>
      <c r="IYZ1" s="909"/>
      <c r="IZA1" s="909"/>
      <c r="IZB1" s="909"/>
      <c r="IZC1" s="909"/>
      <c r="IZD1" s="909"/>
      <c r="IZE1" s="909"/>
      <c r="IZF1" s="909"/>
      <c r="IZG1" s="909"/>
      <c r="IZH1" s="909"/>
      <c r="IZI1" s="909"/>
      <c r="IZJ1" s="909"/>
      <c r="IZK1" s="909"/>
      <c r="IZL1" s="909"/>
      <c r="IZM1" s="909"/>
      <c r="IZN1" s="909"/>
      <c r="IZO1" s="909"/>
      <c r="IZP1" s="909"/>
      <c r="IZQ1" s="909"/>
      <c r="IZR1" s="909"/>
      <c r="IZS1" s="909"/>
      <c r="IZT1" s="909"/>
      <c r="IZU1" s="909"/>
      <c r="IZV1" s="909"/>
      <c r="IZW1" s="909"/>
      <c r="IZX1" s="909"/>
      <c r="IZY1" s="909"/>
      <c r="IZZ1" s="909"/>
      <c r="JAA1" s="909"/>
      <c r="JAB1" s="909"/>
      <c r="JAC1" s="909"/>
      <c r="JAD1" s="909"/>
      <c r="JAE1" s="909"/>
      <c r="JAF1" s="909"/>
      <c r="JAG1" s="909"/>
      <c r="JAH1" s="909"/>
      <c r="JAI1" s="909"/>
      <c r="JAJ1" s="909"/>
      <c r="JAK1" s="909"/>
      <c r="JAL1" s="909"/>
      <c r="JAM1" s="909"/>
      <c r="JAN1" s="909"/>
      <c r="JAO1" s="909"/>
      <c r="JAP1" s="909"/>
      <c r="JAQ1" s="909"/>
      <c r="JAR1" s="909"/>
      <c r="JAS1" s="909"/>
      <c r="JAT1" s="909"/>
      <c r="JAU1" s="909"/>
      <c r="JAV1" s="909"/>
      <c r="JAW1" s="909"/>
      <c r="JAX1" s="909"/>
      <c r="JAY1" s="909"/>
      <c r="JAZ1" s="909"/>
      <c r="JBA1" s="909"/>
      <c r="JBB1" s="909"/>
      <c r="JBC1" s="909"/>
      <c r="JBD1" s="909"/>
      <c r="JBE1" s="909"/>
      <c r="JBF1" s="909"/>
      <c r="JBG1" s="909"/>
      <c r="JBH1" s="909"/>
      <c r="JBI1" s="909"/>
      <c r="JBJ1" s="909"/>
      <c r="JBK1" s="909"/>
      <c r="JBL1" s="909"/>
      <c r="JBM1" s="909"/>
      <c r="JBN1" s="909"/>
      <c r="JBO1" s="909"/>
      <c r="JBP1" s="909"/>
      <c r="JBQ1" s="909"/>
      <c r="JBR1" s="909"/>
      <c r="JBS1" s="909"/>
      <c r="JBT1" s="909"/>
      <c r="JBU1" s="909"/>
      <c r="JBV1" s="909"/>
      <c r="JBW1" s="909"/>
      <c r="JBX1" s="909"/>
      <c r="JBY1" s="909"/>
      <c r="JBZ1" s="909"/>
      <c r="JCA1" s="909"/>
      <c r="JCB1" s="909"/>
      <c r="JCC1" s="909"/>
      <c r="JCD1" s="909"/>
      <c r="JCE1" s="909"/>
      <c r="JCF1" s="909"/>
      <c r="JCG1" s="909"/>
      <c r="JCH1" s="909"/>
      <c r="JCI1" s="909"/>
      <c r="JCJ1" s="909"/>
      <c r="JCK1" s="909"/>
      <c r="JCL1" s="909"/>
      <c r="JCM1" s="909"/>
      <c r="JCN1" s="909"/>
      <c r="JCO1" s="909"/>
      <c r="JCP1" s="909"/>
      <c r="JCQ1" s="909"/>
      <c r="JCR1" s="909"/>
      <c r="JCS1" s="909"/>
      <c r="JCT1" s="909"/>
      <c r="JCU1" s="909"/>
      <c r="JCV1" s="909"/>
      <c r="JCW1" s="909"/>
      <c r="JCX1" s="909"/>
      <c r="JCY1" s="909"/>
      <c r="JCZ1" s="909"/>
      <c r="JDA1" s="909"/>
      <c r="JDB1" s="909"/>
      <c r="JDC1" s="909"/>
      <c r="JDD1" s="909"/>
      <c r="JDE1" s="909"/>
      <c r="JDF1" s="909"/>
      <c r="JDG1" s="909"/>
      <c r="JDH1" s="909"/>
      <c r="JDI1" s="909"/>
      <c r="JDJ1" s="909"/>
      <c r="JDK1" s="909"/>
      <c r="JDL1" s="909"/>
      <c r="JDM1" s="909"/>
      <c r="JDN1" s="909"/>
      <c r="JDO1" s="909"/>
      <c r="JDP1" s="909"/>
      <c r="JDQ1" s="909"/>
      <c r="JDR1" s="909"/>
      <c r="JDS1" s="909"/>
      <c r="JDT1" s="909"/>
      <c r="JDU1" s="909"/>
      <c r="JDV1" s="909"/>
      <c r="JDW1" s="909"/>
      <c r="JDX1" s="909"/>
      <c r="JDY1" s="909"/>
      <c r="JDZ1" s="909"/>
      <c r="JEA1" s="909"/>
      <c r="JEB1" s="909"/>
      <c r="JEC1" s="909"/>
      <c r="JED1" s="909"/>
      <c r="JEE1" s="909"/>
      <c r="JEF1" s="909"/>
      <c r="JEG1" s="909"/>
      <c r="JEH1" s="909"/>
      <c r="JEI1" s="909"/>
      <c r="JEJ1" s="909"/>
      <c r="JEK1" s="909"/>
      <c r="JEL1" s="909"/>
      <c r="JEM1" s="909"/>
      <c r="JEN1" s="909"/>
      <c r="JEO1" s="909"/>
      <c r="JEP1" s="909"/>
      <c r="JEQ1" s="909"/>
      <c r="JER1" s="909"/>
      <c r="JES1" s="909"/>
      <c r="JET1" s="909"/>
      <c r="JEU1" s="909"/>
      <c r="JEV1" s="909"/>
      <c r="JEW1" s="909"/>
      <c r="JEX1" s="909"/>
      <c r="JEY1" s="909"/>
      <c r="JEZ1" s="909"/>
      <c r="JFA1" s="909"/>
      <c r="JFB1" s="909"/>
      <c r="JFC1" s="909"/>
      <c r="JFD1" s="909"/>
      <c r="JFE1" s="909"/>
      <c r="JFF1" s="909"/>
      <c r="JFG1" s="909"/>
      <c r="JFH1" s="909"/>
      <c r="JFI1" s="909"/>
      <c r="JFJ1" s="909"/>
      <c r="JFK1" s="909"/>
      <c r="JFL1" s="909"/>
      <c r="JFM1" s="909"/>
      <c r="JFN1" s="909"/>
      <c r="JFO1" s="909"/>
      <c r="JFP1" s="909"/>
      <c r="JFQ1" s="909"/>
      <c r="JFR1" s="909"/>
      <c r="JFS1" s="909"/>
      <c r="JFT1" s="909"/>
      <c r="JFU1" s="909"/>
      <c r="JFV1" s="909"/>
      <c r="JFW1" s="909"/>
      <c r="JFX1" s="909"/>
      <c r="JFY1" s="909"/>
      <c r="JFZ1" s="909"/>
      <c r="JGA1" s="909"/>
      <c r="JGB1" s="909"/>
      <c r="JGC1" s="909"/>
      <c r="JGD1" s="909"/>
      <c r="JGE1" s="909"/>
      <c r="JGF1" s="909"/>
      <c r="JGG1" s="909"/>
      <c r="JGH1" s="909"/>
      <c r="JGI1" s="909"/>
      <c r="JGJ1" s="909"/>
      <c r="JGK1" s="909"/>
      <c r="JGL1" s="909"/>
      <c r="JGM1" s="909"/>
      <c r="JGN1" s="909"/>
      <c r="JGO1" s="909"/>
      <c r="JGP1" s="909"/>
      <c r="JGQ1" s="909"/>
      <c r="JGR1" s="909"/>
      <c r="JGS1" s="909"/>
      <c r="JGT1" s="909"/>
      <c r="JGU1" s="909"/>
      <c r="JGV1" s="909"/>
      <c r="JGW1" s="909"/>
      <c r="JGX1" s="909"/>
      <c r="JGY1" s="909"/>
      <c r="JGZ1" s="909"/>
      <c r="JHA1" s="909"/>
      <c r="JHB1" s="909"/>
      <c r="JHC1" s="909"/>
      <c r="JHD1" s="909"/>
      <c r="JHE1" s="909"/>
      <c r="JHF1" s="909"/>
      <c r="JHG1" s="909"/>
      <c r="JHH1" s="909"/>
      <c r="JHI1" s="909"/>
      <c r="JHJ1" s="909"/>
      <c r="JHK1" s="909"/>
      <c r="JHL1" s="909"/>
      <c r="JHM1" s="909"/>
      <c r="JHN1" s="909"/>
      <c r="JHO1" s="909"/>
      <c r="JHP1" s="909"/>
      <c r="JHQ1" s="909"/>
      <c r="JHR1" s="909"/>
      <c r="JHS1" s="909"/>
      <c r="JHT1" s="909"/>
      <c r="JHU1" s="909"/>
      <c r="JHV1" s="909"/>
      <c r="JHW1" s="909"/>
      <c r="JHX1" s="909"/>
      <c r="JHY1" s="909"/>
      <c r="JHZ1" s="909"/>
      <c r="JIA1" s="909"/>
      <c r="JIB1" s="909"/>
      <c r="JIC1" s="909"/>
      <c r="JID1" s="909"/>
      <c r="JIE1" s="909"/>
      <c r="JIF1" s="909"/>
      <c r="JIG1" s="909"/>
      <c r="JIH1" s="909"/>
      <c r="JII1" s="909"/>
      <c r="JIJ1" s="909"/>
      <c r="JIK1" s="909"/>
      <c r="JIL1" s="909"/>
      <c r="JIM1" s="909"/>
      <c r="JIN1" s="909"/>
      <c r="JIO1" s="909"/>
      <c r="JIP1" s="909"/>
      <c r="JIQ1" s="909"/>
      <c r="JIR1" s="909"/>
      <c r="JIS1" s="909"/>
      <c r="JIT1" s="909"/>
      <c r="JIU1" s="909"/>
      <c r="JIV1" s="909"/>
      <c r="JIW1" s="909"/>
      <c r="JIX1" s="909"/>
      <c r="JIY1" s="909"/>
      <c r="JIZ1" s="909"/>
      <c r="JJA1" s="909"/>
      <c r="JJB1" s="909"/>
      <c r="JJC1" s="909"/>
      <c r="JJD1" s="909"/>
      <c r="JJE1" s="909"/>
      <c r="JJF1" s="909"/>
      <c r="JJG1" s="909"/>
      <c r="JJH1" s="909"/>
      <c r="JJI1" s="909"/>
      <c r="JJJ1" s="909"/>
      <c r="JJK1" s="909"/>
      <c r="JJL1" s="909"/>
      <c r="JJM1" s="909"/>
      <c r="JJN1" s="909"/>
      <c r="JJO1" s="909"/>
      <c r="JJP1" s="909"/>
      <c r="JJQ1" s="909"/>
      <c r="JJR1" s="909"/>
      <c r="JJS1" s="909"/>
      <c r="JJT1" s="909"/>
      <c r="JJU1" s="909"/>
      <c r="JJV1" s="909"/>
      <c r="JJW1" s="909"/>
      <c r="JJX1" s="909"/>
      <c r="JJY1" s="909"/>
      <c r="JJZ1" s="909"/>
      <c r="JKA1" s="909"/>
      <c r="JKB1" s="909"/>
      <c r="JKC1" s="909"/>
      <c r="JKD1" s="909"/>
      <c r="JKE1" s="909"/>
      <c r="JKF1" s="909"/>
      <c r="JKG1" s="909"/>
      <c r="JKH1" s="909"/>
      <c r="JKI1" s="909"/>
      <c r="JKJ1" s="909"/>
      <c r="JKK1" s="909"/>
      <c r="JKL1" s="909"/>
      <c r="JKM1" s="909"/>
      <c r="JKN1" s="909"/>
      <c r="JKO1" s="909"/>
      <c r="JKP1" s="909"/>
      <c r="JKQ1" s="909"/>
      <c r="JKR1" s="909"/>
      <c r="JKS1" s="909"/>
      <c r="JKT1" s="909"/>
      <c r="JKU1" s="909"/>
      <c r="JKV1" s="909"/>
      <c r="JKW1" s="909"/>
      <c r="JKX1" s="909"/>
      <c r="JKY1" s="909"/>
      <c r="JKZ1" s="909"/>
      <c r="JLA1" s="909"/>
      <c r="JLB1" s="909"/>
      <c r="JLC1" s="909"/>
      <c r="JLD1" s="909"/>
      <c r="JLE1" s="909"/>
      <c r="JLF1" s="909"/>
      <c r="JLG1" s="909"/>
      <c r="JLH1" s="909"/>
      <c r="JLI1" s="909"/>
      <c r="JLJ1" s="909"/>
      <c r="JLK1" s="909"/>
      <c r="JLL1" s="909"/>
      <c r="JLM1" s="909"/>
      <c r="JLN1" s="909"/>
      <c r="JLO1" s="909"/>
      <c r="JLP1" s="909"/>
      <c r="JLQ1" s="909"/>
      <c r="JLR1" s="909"/>
      <c r="JLS1" s="909"/>
      <c r="JLT1" s="909"/>
      <c r="JLU1" s="909"/>
      <c r="JLV1" s="909"/>
      <c r="JLW1" s="909"/>
      <c r="JLX1" s="909"/>
      <c r="JLY1" s="909"/>
      <c r="JLZ1" s="909"/>
      <c r="JMA1" s="909"/>
      <c r="JMB1" s="909"/>
      <c r="JMC1" s="909"/>
      <c r="JMD1" s="909"/>
      <c r="JME1" s="909"/>
      <c r="JMF1" s="909"/>
      <c r="JMG1" s="909"/>
      <c r="JMH1" s="909"/>
      <c r="JMI1" s="909"/>
      <c r="JMJ1" s="909"/>
      <c r="JMK1" s="909"/>
      <c r="JML1" s="909"/>
      <c r="JMM1" s="909"/>
      <c r="JMN1" s="909"/>
      <c r="JMO1" s="909"/>
      <c r="JMP1" s="909"/>
      <c r="JMQ1" s="909"/>
      <c r="JMR1" s="909"/>
      <c r="JMS1" s="909"/>
      <c r="JMT1" s="909"/>
      <c r="JMU1" s="909"/>
      <c r="JMV1" s="909"/>
      <c r="JMW1" s="909"/>
      <c r="JMX1" s="909"/>
      <c r="JMY1" s="909"/>
      <c r="JMZ1" s="909"/>
      <c r="JNA1" s="909"/>
      <c r="JNB1" s="909"/>
      <c r="JNC1" s="909"/>
      <c r="JND1" s="909"/>
      <c r="JNE1" s="909"/>
      <c r="JNF1" s="909"/>
      <c r="JNG1" s="909"/>
      <c r="JNH1" s="909"/>
      <c r="JNI1" s="909"/>
      <c r="JNJ1" s="909"/>
      <c r="JNK1" s="909"/>
      <c r="JNL1" s="909"/>
      <c r="JNM1" s="909"/>
      <c r="JNN1" s="909"/>
      <c r="JNO1" s="909"/>
      <c r="JNP1" s="909"/>
      <c r="JNQ1" s="909"/>
      <c r="JNR1" s="909"/>
      <c r="JNS1" s="909"/>
      <c r="JNT1" s="909"/>
      <c r="JNU1" s="909"/>
      <c r="JNV1" s="909"/>
      <c r="JNW1" s="909"/>
      <c r="JNX1" s="909"/>
      <c r="JNY1" s="909"/>
      <c r="JNZ1" s="909"/>
      <c r="JOA1" s="909"/>
      <c r="JOB1" s="909"/>
      <c r="JOC1" s="909"/>
      <c r="JOD1" s="909"/>
      <c r="JOE1" s="909"/>
      <c r="JOF1" s="909"/>
      <c r="JOG1" s="909"/>
      <c r="JOH1" s="909"/>
      <c r="JOI1" s="909"/>
      <c r="JOJ1" s="909"/>
      <c r="JOK1" s="909"/>
      <c r="JOL1" s="909"/>
      <c r="JOM1" s="909"/>
      <c r="JON1" s="909"/>
      <c r="JOO1" s="909"/>
      <c r="JOP1" s="909"/>
      <c r="JOQ1" s="909"/>
      <c r="JOR1" s="909"/>
      <c r="JOS1" s="909"/>
      <c r="JOT1" s="909"/>
      <c r="JOU1" s="909"/>
      <c r="JOV1" s="909"/>
      <c r="JOW1" s="909"/>
      <c r="JOX1" s="909"/>
      <c r="JOY1" s="909"/>
      <c r="JOZ1" s="909"/>
      <c r="JPA1" s="909"/>
      <c r="JPB1" s="909"/>
      <c r="JPC1" s="909"/>
      <c r="JPD1" s="909"/>
      <c r="JPE1" s="909"/>
      <c r="JPF1" s="909"/>
      <c r="JPG1" s="909"/>
      <c r="JPH1" s="909"/>
      <c r="JPI1" s="909"/>
      <c r="JPJ1" s="909"/>
      <c r="JPK1" s="909"/>
      <c r="JPL1" s="909"/>
      <c r="JPM1" s="909"/>
      <c r="JPN1" s="909"/>
      <c r="JPO1" s="909"/>
      <c r="JPP1" s="909"/>
      <c r="JPQ1" s="909"/>
      <c r="JPR1" s="909"/>
      <c r="JPS1" s="909"/>
      <c r="JPT1" s="909"/>
      <c r="JPU1" s="909"/>
      <c r="JPV1" s="909"/>
      <c r="JPW1" s="909"/>
      <c r="JPX1" s="909"/>
      <c r="JPY1" s="909"/>
      <c r="JPZ1" s="909"/>
      <c r="JQA1" s="909"/>
      <c r="JQB1" s="909"/>
      <c r="JQC1" s="909"/>
      <c r="JQD1" s="909"/>
      <c r="JQE1" s="909"/>
      <c r="JQF1" s="909"/>
      <c r="JQG1" s="909"/>
      <c r="JQH1" s="909"/>
      <c r="JQI1" s="909"/>
      <c r="JQJ1" s="909"/>
      <c r="JQK1" s="909"/>
      <c r="JQL1" s="909"/>
      <c r="JQM1" s="909"/>
      <c r="JQN1" s="909"/>
      <c r="JQO1" s="909"/>
      <c r="JQP1" s="909"/>
      <c r="JQQ1" s="909"/>
      <c r="JQR1" s="909"/>
      <c r="JQS1" s="909"/>
      <c r="JQT1" s="909"/>
      <c r="JQU1" s="909"/>
      <c r="JQV1" s="909"/>
      <c r="JQW1" s="909"/>
      <c r="JQX1" s="909"/>
      <c r="JQY1" s="909"/>
      <c r="JQZ1" s="909"/>
      <c r="JRA1" s="909"/>
      <c r="JRB1" s="909"/>
      <c r="JRC1" s="909"/>
      <c r="JRD1" s="909"/>
      <c r="JRE1" s="909"/>
      <c r="JRF1" s="909"/>
      <c r="JRG1" s="909"/>
      <c r="JRH1" s="909"/>
      <c r="JRI1" s="909"/>
      <c r="JRJ1" s="909"/>
      <c r="JRK1" s="909"/>
      <c r="JRL1" s="909"/>
      <c r="JRM1" s="909"/>
      <c r="JRN1" s="909"/>
      <c r="JRO1" s="909"/>
      <c r="JRP1" s="909"/>
      <c r="JRQ1" s="909"/>
      <c r="JRR1" s="909"/>
      <c r="JRS1" s="909"/>
      <c r="JRT1" s="909"/>
      <c r="JRU1" s="909"/>
      <c r="JRV1" s="909"/>
      <c r="JRW1" s="909"/>
      <c r="JRX1" s="909"/>
      <c r="JRY1" s="909"/>
      <c r="JRZ1" s="909"/>
      <c r="JSA1" s="909"/>
      <c r="JSB1" s="909"/>
      <c r="JSC1" s="909"/>
      <c r="JSD1" s="909"/>
      <c r="JSE1" s="909"/>
      <c r="JSF1" s="909"/>
      <c r="JSG1" s="909"/>
      <c r="JSH1" s="909"/>
      <c r="JSI1" s="909"/>
      <c r="JSJ1" s="909"/>
      <c r="JSK1" s="909"/>
      <c r="JSL1" s="909"/>
      <c r="JSM1" s="909"/>
      <c r="JSN1" s="909"/>
      <c r="JSO1" s="909"/>
      <c r="JSP1" s="909"/>
      <c r="JSQ1" s="909"/>
      <c r="JSR1" s="909"/>
      <c r="JSS1" s="909"/>
      <c r="JST1" s="909"/>
      <c r="JSU1" s="909"/>
      <c r="JSV1" s="909"/>
      <c r="JSW1" s="909"/>
      <c r="JSX1" s="909"/>
      <c r="JSY1" s="909"/>
      <c r="JSZ1" s="909"/>
      <c r="JTA1" s="909"/>
      <c r="JTB1" s="909"/>
      <c r="JTC1" s="909"/>
      <c r="JTD1" s="909"/>
      <c r="JTE1" s="909"/>
      <c r="JTF1" s="909"/>
      <c r="JTG1" s="909"/>
      <c r="JTH1" s="909"/>
      <c r="JTI1" s="909"/>
      <c r="JTJ1" s="909"/>
      <c r="JTK1" s="909"/>
      <c r="JTL1" s="909"/>
      <c r="JTM1" s="909"/>
      <c r="JTN1" s="909"/>
      <c r="JTO1" s="909"/>
      <c r="JTP1" s="909"/>
      <c r="JTQ1" s="909"/>
      <c r="JTR1" s="909"/>
      <c r="JTS1" s="909"/>
      <c r="JTT1" s="909"/>
      <c r="JTU1" s="909"/>
      <c r="JTV1" s="909"/>
      <c r="JTW1" s="909"/>
      <c r="JTX1" s="909"/>
      <c r="JTY1" s="909"/>
      <c r="JTZ1" s="909"/>
      <c r="JUA1" s="909"/>
      <c r="JUB1" s="909"/>
      <c r="JUC1" s="909"/>
      <c r="JUD1" s="909"/>
      <c r="JUE1" s="909"/>
      <c r="JUF1" s="909"/>
      <c r="JUG1" s="909"/>
      <c r="JUH1" s="909"/>
      <c r="JUI1" s="909"/>
      <c r="JUJ1" s="909"/>
      <c r="JUK1" s="909"/>
      <c r="JUL1" s="909"/>
      <c r="JUM1" s="909"/>
      <c r="JUN1" s="909"/>
      <c r="JUO1" s="909"/>
      <c r="JUP1" s="909"/>
      <c r="JUQ1" s="909"/>
      <c r="JUR1" s="909"/>
      <c r="JUS1" s="909"/>
      <c r="JUT1" s="909"/>
      <c r="JUU1" s="909"/>
      <c r="JUV1" s="909"/>
      <c r="JUW1" s="909"/>
      <c r="JUX1" s="909"/>
      <c r="JUY1" s="909"/>
      <c r="JUZ1" s="909"/>
      <c r="JVA1" s="909"/>
      <c r="JVB1" s="909"/>
      <c r="JVC1" s="909"/>
      <c r="JVD1" s="909"/>
      <c r="JVE1" s="909"/>
      <c r="JVF1" s="909"/>
      <c r="JVG1" s="909"/>
      <c r="JVH1" s="909"/>
      <c r="JVI1" s="909"/>
      <c r="JVJ1" s="909"/>
      <c r="JVK1" s="909"/>
      <c r="JVL1" s="909"/>
      <c r="JVM1" s="909"/>
      <c r="JVN1" s="909"/>
      <c r="JVO1" s="909"/>
      <c r="JVP1" s="909"/>
      <c r="JVQ1" s="909"/>
      <c r="JVR1" s="909"/>
      <c r="JVS1" s="909"/>
      <c r="JVT1" s="909"/>
      <c r="JVU1" s="909"/>
      <c r="JVV1" s="909"/>
      <c r="JVW1" s="909"/>
      <c r="JVX1" s="909"/>
      <c r="JVY1" s="909"/>
      <c r="JVZ1" s="909"/>
      <c r="JWA1" s="909"/>
      <c r="JWB1" s="909"/>
      <c r="JWC1" s="909"/>
      <c r="JWD1" s="909"/>
      <c r="JWE1" s="909"/>
      <c r="JWF1" s="909"/>
      <c r="JWG1" s="909"/>
      <c r="JWH1" s="909"/>
      <c r="JWI1" s="909"/>
      <c r="JWJ1" s="909"/>
      <c r="JWK1" s="909"/>
      <c r="JWL1" s="909"/>
      <c r="JWM1" s="909"/>
      <c r="JWN1" s="909"/>
      <c r="JWO1" s="909"/>
      <c r="JWP1" s="909"/>
      <c r="JWQ1" s="909"/>
      <c r="JWR1" s="909"/>
      <c r="JWS1" s="909"/>
      <c r="JWT1" s="909"/>
      <c r="JWU1" s="909"/>
      <c r="JWV1" s="909"/>
      <c r="JWW1" s="909"/>
      <c r="JWX1" s="909"/>
      <c r="JWY1" s="909"/>
      <c r="JWZ1" s="909"/>
      <c r="JXA1" s="909"/>
      <c r="JXB1" s="909"/>
      <c r="JXC1" s="909"/>
      <c r="JXD1" s="909"/>
      <c r="JXE1" s="909"/>
      <c r="JXF1" s="909"/>
      <c r="JXG1" s="909"/>
      <c r="JXH1" s="909"/>
      <c r="JXI1" s="909"/>
      <c r="JXJ1" s="909"/>
      <c r="JXK1" s="909"/>
      <c r="JXL1" s="909"/>
      <c r="JXM1" s="909"/>
      <c r="JXN1" s="909"/>
      <c r="JXO1" s="909"/>
      <c r="JXP1" s="909"/>
      <c r="JXQ1" s="909"/>
      <c r="JXR1" s="909"/>
      <c r="JXS1" s="909"/>
      <c r="JXT1" s="909"/>
      <c r="JXU1" s="909"/>
      <c r="JXV1" s="909"/>
      <c r="JXW1" s="909"/>
      <c r="JXX1" s="909"/>
      <c r="JXY1" s="909"/>
      <c r="JXZ1" s="909"/>
      <c r="JYA1" s="909"/>
      <c r="JYB1" s="909"/>
      <c r="JYC1" s="909"/>
      <c r="JYD1" s="909"/>
      <c r="JYE1" s="909"/>
      <c r="JYF1" s="909"/>
      <c r="JYG1" s="909"/>
      <c r="JYH1" s="909"/>
      <c r="JYI1" s="909"/>
      <c r="JYJ1" s="909"/>
      <c r="JYK1" s="909"/>
      <c r="JYL1" s="909"/>
      <c r="JYM1" s="909"/>
      <c r="JYN1" s="909"/>
      <c r="JYO1" s="909"/>
      <c r="JYP1" s="909"/>
      <c r="JYQ1" s="909"/>
      <c r="JYR1" s="909"/>
      <c r="JYS1" s="909"/>
      <c r="JYT1" s="909"/>
      <c r="JYU1" s="909"/>
      <c r="JYV1" s="909"/>
      <c r="JYW1" s="909"/>
      <c r="JYX1" s="909"/>
      <c r="JYY1" s="909"/>
      <c r="JYZ1" s="909"/>
      <c r="JZA1" s="909"/>
      <c r="JZB1" s="909"/>
      <c r="JZC1" s="909"/>
      <c r="JZD1" s="909"/>
      <c r="JZE1" s="909"/>
      <c r="JZF1" s="909"/>
      <c r="JZG1" s="909"/>
      <c r="JZH1" s="909"/>
      <c r="JZI1" s="909"/>
      <c r="JZJ1" s="909"/>
      <c r="JZK1" s="909"/>
      <c r="JZL1" s="909"/>
      <c r="JZM1" s="909"/>
      <c r="JZN1" s="909"/>
      <c r="JZO1" s="909"/>
      <c r="JZP1" s="909"/>
      <c r="JZQ1" s="909"/>
      <c r="JZR1" s="909"/>
      <c r="JZS1" s="909"/>
      <c r="JZT1" s="909"/>
      <c r="JZU1" s="909"/>
      <c r="JZV1" s="909"/>
      <c r="JZW1" s="909"/>
      <c r="JZX1" s="909"/>
      <c r="JZY1" s="909"/>
      <c r="JZZ1" s="909"/>
      <c r="KAA1" s="909"/>
      <c r="KAB1" s="909"/>
      <c r="KAC1" s="909"/>
      <c r="KAD1" s="909"/>
      <c r="KAE1" s="909"/>
      <c r="KAF1" s="909"/>
      <c r="KAG1" s="909"/>
      <c r="KAH1" s="909"/>
      <c r="KAI1" s="909"/>
      <c r="KAJ1" s="909"/>
      <c r="KAK1" s="909"/>
      <c r="KAL1" s="909"/>
      <c r="KAM1" s="909"/>
      <c r="KAN1" s="909"/>
      <c r="KAO1" s="909"/>
      <c r="KAP1" s="909"/>
      <c r="KAQ1" s="909"/>
      <c r="KAR1" s="909"/>
      <c r="KAS1" s="909"/>
      <c r="KAT1" s="909"/>
      <c r="KAU1" s="909"/>
      <c r="KAV1" s="909"/>
      <c r="KAW1" s="909"/>
      <c r="KAX1" s="909"/>
      <c r="KAY1" s="909"/>
      <c r="KAZ1" s="909"/>
      <c r="KBA1" s="909"/>
      <c r="KBB1" s="909"/>
      <c r="KBC1" s="909"/>
      <c r="KBD1" s="909"/>
      <c r="KBE1" s="909"/>
      <c r="KBF1" s="909"/>
      <c r="KBG1" s="909"/>
      <c r="KBH1" s="909"/>
      <c r="KBI1" s="909"/>
      <c r="KBJ1" s="909"/>
      <c r="KBK1" s="909"/>
      <c r="KBL1" s="909"/>
      <c r="KBM1" s="909"/>
      <c r="KBN1" s="909"/>
      <c r="KBO1" s="909"/>
      <c r="KBP1" s="909"/>
      <c r="KBQ1" s="909"/>
      <c r="KBR1" s="909"/>
      <c r="KBS1" s="909"/>
      <c r="KBT1" s="909"/>
      <c r="KBU1" s="909"/>
      <c r="KBV1" s="909"/>
      <c r="KBW1" s="909"/>
      <c r="KBX1" s="909"/>
      <c r="KBY1" s="909"/>
      <c r="KBZ1" s="909"/>
      <c r="KCA1" s="909"/>
      <c r="KCB1" s="909"/>
      <c r="KCC1" s="909"/>
      <c r="KCD1" s="909"/>
      <c r="KCE1" s="909"/>
      <c r="KCF1" s="909"/>
      <c r="KCG1" s="909"/>
      <c r="KCH1" s="909"/>
      <c r="KCI1" s="909"/>
      <c r="KCJ1" s="909"/>
      <c r="KCK1" s="909"/>
      <c r="KCL1" s="909"/>
      <c r="KCM1" s="909"/>
      <c r="KCN1" s="909"/>
      <c r="KCO1" s="909"/>
      <c r="KCP1" s="909"/>
      <c r="KCQ1" s="909"/>
      <c r="KCR1" s="909"/>
      <c r="KCS1" s="909"/>
      <c r="KCT1" s="909"/>
      <c r="KCU1" s="909"/>
      <c r="KCV1" s="909"/>
      <c r="KCW1" s="909"/>
      <c r="KCX1" s="909"/>
      <c r="KCY1" s="909"/>
      <c r="KCZ1" s="909"/>
      <c r="KDA1" s="909"/>
      <c r="KDB1" s="909"/>
      <c r="KDC1" s="909"/>
      <c r="KDD1" s="909"/>
      <c r="KDE1" s="909"/>
      <c r="KDF1" s="909"/>
      <c r="KDG1" s="909"/>
      <c r="KDH1" s="909"/>
      <c r="KDI1" s="909"/>
      <c r="KDJ1" s="909"/>
      <c r="KDK1" s="909"/>
      <c r="KDL1" s="909"/>
      <c r="KDM1" s="909"/>
      <c r="KDN1" s="909"/>
      <c r="KDO1" s="909"/>
      <c r="KDP1" s="909"/>
      <c r="KDQ1" s="909"/>
      <c r="KDR1" s="909"/>
      <c r="KDS1" s="909"/>
      <c r="KDT1" s="909"/>
      <c r="KDU1" s="909"/>
      <c r="KDV1" s="909"/>
      <c r="KDW1" s="909"/>
      <c r="KDX1" s="909"/>
      <c r="KDY1" s="909"/>
      <c r="KDZ1" s="909"/>
      <c r="KEA1" s="909"/>
      <c r="KEB1" s="909"/>
      <c r="KEC1" s="909"/>
      <c r="KED1" s="909"/>
      <c r="KEE1" s="909"/>
      <c r="KEF1" s="909"/>
      <c r="KEG1" s="909"/>
      <c r="KEH1" s="909"/>
      <c r="KEI1" s="909"/>
      <c r="KEJ1" s="909"/>
      <c r="KEK1" s="909"/>
      <c r="KEL1" s="909"/>
      <c r="KEM1" s="909"/>
      <c r="KEN1" s="909"/>
      <c r="KEO1" s="909"/>
      <c r="KEP1" s="909"/>
      <c r="KEQ1" s="909"/>
      <c r="KER1" s="909"/>
      <c r="KES1" s="909"/>
      <c r="KET1" s="909"/>
      <c r="KEU1" s="909"/>
      <c r="KEV1" s="909"/>
      <c r="KEW1" s="909"/>
      <c r="KEX1" s="909"/>
      <c r="KEY1" s="909"/>
      <c r="KEZ1" s="909"/>
      <c r="KFA1" s="909"/>
      <c r="KFB1" s="909"/>
      <c r="KFC1" s="909"/>
      <c r="KFD1" s="909"/>
      <c r="KFE1" s="909"/>
      <c r="KFF1" s="909"/>
      <c r="KFG1" s="909"/>
      <c r="KFH1" s="909"/>
      <c r="KFI1" s="909"/>
      <c r="KFJ1" s="909"/>
      <c r="KFK1" s="909"/>
      <c r="KFL1" s="909"/>
      <c r="KFM1" s="909"/>
      <c r="KFN1" s="909"/>
      <c r="KFO1" s="909"/>
      <c r="KFP1" s="909"/>
      <c r="KFQ1" s="909"/>
      <c r="KFR1" s="909"/>
      <c r="KFS1" s="909"/>
      <c r="KFT1" s="909"/>
      <c r="KFU1" s="909"/>
      <c r="KFV1" s="909"/>
      <c r="KFW1" s="909"/>
      <c r="KFX1" s="909"/>
      <c r="KFY1" s="909"/>
      <c r="KFZ1" s="909"/>
      <c r="KGA1" s="909"/>
      <c r="KGB1" s="909"/>
      <c r="KGC1" s="909"/>
      <c r="KGD1" s="909"/>
      <c r="KGE1" s="909"/>
      <c r="KGF1" s="909"/>
      <c r="KGG1" s="909"/>
      <c r="KGH1" s="909"/>
      <c r="KGI1" s="909"/>
      <c r="KGJ1" s="909"/>
      <c r="KGK1" s="909"/>
      <c r="KGL1" s="909"/>
      <c r="KGM1" s="909"/>
      <c r="KGN1" s="909"/>
      <c r="KGO1" s="909"/>
      <c r="KGP1" s="909"/>
      <c r="KGQ1" s="909"/>
      <c r="KGR1" s="909"/>
      <c r="KGS1" s="909"/>
      <c r="KGT1" s="909"/>
      <c r="KGU1" s="909"/>
      <c r="KGV1" s="909"/>
      <c r="KGW1" s="909"/>
      <c r="KGX1" s="909"/>
      <c r="KGY1" s="909"/>
      <c r="KGZ1" s="909"/>
      <c r="KHA1" s="909"/>
      <c r="KHB1" s="909"/>
      <c r="KHC1" s="909"/>
      <c r="KHD1" s="909"/>
      <c r="KHE1" s="909"/>
      <c r="KHF1" s="909"/>
      <c r="KHG1" s="909"/>
      <c r="KHH1" s="909"/>
      <c r="KHI1" s="909"/>
      <c r="KHJ1" s="909"/>
      <c r="KHK1" s="909"/>
      <c r="KHL1" s="909"/>
      <c r="KHM1" s="909"/>
      <c r="KHN1" s="909"/>
      <c r="KHO1" s="909"/>
      <c r="KHP1" s="909"/>
      <c r="KHQ1" s="909"/>
      <c r="KHR1" s="909"/>
      <c r="KHS1" s="909"/>
      <c r="KHT1" s="909"/>
      <c r="KHU1" s="909"/>
      <c r="KHV1" s="909"/>
      <c r="KHW1" s="909"/>
      <c r="KHX1" s="909"/>
      <c r="KHY1" s="909"/>
      <c r="KHZ1" s="909"/>
      <c r="KIA1" s="909"/>
      <c r="KIB1" s="909"/>
      <c r="KIC1" s="909"/>
      <c r="KID1" s="909"/>
      <c r="KIE1" s="909"/>
      <c r="KIF1" s="909"/>
      <c r="KIG1" s="909"/>
      <c r="KIH1" s="909"/>
      <c r="KII1" s="909"/>
      <c r="KIJ1" s="909"/>
      <c r="KIK1" s="909"/>
      <c r="KIL1" s="909"/>
      <c r="KIM1" s="909"/>
      <c r="KIN1" s="909"/>
      <c r="KIO1" s="909"/>
      <c r="KIP1" s="909"/>
      <c r="KIQ1" s="909"/>
      <c r="KIR1" s="909"/>
      <c r="KIS1" s="909"/>
      <c r="KIT1" s="909"/>
      <c r="KIU1" s="909"/>
      <c r="KIV1" s="909"/>
      <c r="KIW1" s="909"/>
      <c r="KIX1" s="909"/>
      <c r="KIY1" s="909"/>
      <c r="KIZ1" s="909"/>
      <c r="KJA1" s="909"/>
      <c r="KJB1" s="909"/>
      <c r="KJC1" s="909"/>
      <c r="KJD1" s="909"/>
      <c r="KJE1" s="909"/>
      <c r="KJF1" s="909"/>
      <c r="KJG1" s="909"/>
      <c r="KJH1" s="909"/>
      <c r="KJI1" s="909"/>
      <c r="KJJ1" s="909"/>
      <c r="KJK1" s="909"/>
      <c r="KJL1" s="909"/>
      <c r="KJM1" s="909"/>
      <c r="KJN1" s="909"/>
      <c r="KJO1" s="909"/>
      <c r="KJP1" s="909"/>
      <c r="KJQ1" s="909"/>
      <c r="KJR1" s="909"/>
      <c r="KJS1" s="909"/>
      <c r="KJT1" s="909"/>
      <c r="KJU1" s="909"/>
      <c r="KJV1" s="909"/>
      <c r="KJW1" s="909"/>
      <c r="KJX1" s="909"/>
      <c r="KJY1" s="909"/>
      <c r="KJZ1" s="909"/>
      <c r="KKA1" s="909"/>
      <c r="KKB1" s="909"/>
      <c r="KKC1" s="909"/>
      <c r="KKD1" s="909"/>
      <c r="KKE1" s="909"/>
      <c r="KKF1" s="909"/>
      <c r="KKG1" s="909"/>
      <c r="KKH1" s="909"/>
      <c r="KKI1" s="909"/>
      <c r="KKJ1" s="909"/>
      <c r="KKK1" s="909"/>
      <c r="KKL1" s="909"/>
      <c r="KKM1" s="909"/>
      <c r="KKN1" s="909"/>
      <c r="KKO1" s="909"/>
      <c r="KKP1" s="909"/>
      <c r="KKQ1" s="909"/>
      <c r="KKR1" s="909"/>
      <c r="KKS1" s="909"/>
      <c r="KKT1" s="909"/>
      <c r="KKU1" s="909"/>
      <c r="KKV1" s="909"/>
      <c r="KKW1" s="909"/>
      <c r="KKX1" s="909"/>
      <c r="KKY1" s="909"/>
      <c r="KKZ1" s="909"/>
      <c r="KLA1" s="909"/>
      <c r="KLB1" s="909"/>
      <c r="KLC1" s="909"/>
      <c r="KLD1" s="909"/>
      <c r="KLE1" s="909"/>
      <c r="KLF1" s="909"/>
      <c r="KLG1" s="909"/>
      <c r="KLH1" s="909"/>
      <c r="KLI1" s="909"/>
      <c r="KLJ1" s="909"/>
      <c r="KLK1" s="909"/>
      <c r="KLL1" s="909"/>
      <c r="KLM1" s="909"/>
      <c r="KLN1" s="909"/>
      <c r="KLO1" s="909"/>
      <c r="KLP1" s="909"/>
      <c r="KLQ1" s="909"/>
      <c r="KLR1" s="909"/>
      <c r="KLS1" s="909"/>
      <c r="KLT1" s="909"/>
      <c r="KLU1" s="909"/>
      <c r="KLV1" s="909"/>
      <c r="KLW1" s="909"/>
      <c r="KLX1" s="909"/>
      <c r="KLY1" s="909"/>
      <c r="KLZ1" s="909"/>
      <c r="KMA1" s="909"/>
      <c r="KMB1" s="909"/>
      <c r="KMC1" s="909"/>
      <c r="KMD1" s="909"/>
      <c r="KME1" s="909"/>
      <c r="KMF1" s="909"/>
      <c r="KMG1" s="909"/>
      <c r="KMH1" s="909"/>
      <c r="KMI1" s="909"/>
      <c r="KMJ1" s="909"/>
      <c r="KMK1" s="909"/>
      <c r="KML1" s="909"/>
      <c r="KMM1" s="909"/>
      <c r="KMN1" s="909"/>
      <c r="KMO1" s="909"/>
      <c r="KMP1" s="909"/>
      <c r="KMQ1" s="909"/>
      <c r="KMR1" s="909"/>
      <c r="KMS1" s="909"/>
      <c r="KMT1" s="909"/>
      <c r="KMU1" s="909"/>
      <c r="KMV1" s="909"/>
      <c r="KMW1" s="909"/>
      <c r="KMX1" s="909"/>
      <c r="KMY1" s="909"/>
      <c r="KMZ1" s="909"/>
      <c r="KNA1" s="909"/>
      <c r="KNB1" s="909"/>
      <c r="KNC1" s="909"/>
      <c r="KND1" s="909"/>
      <c r="KNE1" s="909"/>
      <c r="KNF1" s="909"/>
      <c r="KNG1" s="909"/>
      <c r="KNH1" s="909"/>
      <c r="KNI1" s="909"/>
      <c r="KNJ1" s="909"/>
      <c r="KNK1" s="909"/>
      <c r="KNL1" s="909"/>
      <c r="KNM1" s="909"/>
      <c r="KNN1" s="909"/>
      <c r="KNO1" s="909"/>
      <c r="KNP1" s="909"/>
      <c r="KNQ1" s="909"/>
      <c r="KNR1" s="909"/>
      <c r="KNS1" s="909"/>
      <c r="KNT1" s="909"/>
      <c r="KNU1" s="909"/>
      <c r="KNV1" s="909"/>
      <c r="KNW1" s="909"/>
      <c r="KNX1" s="909"/>
      <c r="KNY1" s="909"/>
      <c r="KNZ1" s="909"/>
      <c r="KOA1" s="909"/>
      <c r="KOB1" s="909"/>
      <c r="KOC1" s="909"/>
      <c r="KOD1" s="909"/>
      <c r="KOE1" s="909"/>
      <c r="KOF1" s="909"/>
      <c r="KOG1" s="909"/>
      <c r="KOH1" s="909"/>
      <c r="KOI1" s="909"/>
      <c r="KOJ1" s="909"/>
      <c r="KOK1" s="909"/>
      <c r="KOL1" s="909"/>
      <c r="KOM1" s="909"/>
      <c r="KON1" s="909"/>
      <c r="KOO1" s="909"/>
      <c r="KOP1" s="909"/>
      <c r="KOQ1" s="909"/>
      <c r="KOR1" s="909"/>
      <c r="KOS1" s="909"/>
      <c r="KOT1" s="909"/>
      <c r="KOU1" s="909"/>
      <c r="KOV1" s="909"/>
      <c r="KOW1" s="909"/>
      <c r="KOX1" s="909"/>
      <c r="KOY1" s="909"/>
      <c r="KOZ1" s="909"/>
      <c r="KPA1" s="909"/>
      <c r="KPB1" s="909"/>
      <c r="KPC1" s="909"/>
      <c r="KPD1" s="909"/>
      <c r="KPE1" s="909"/>
      <c r="KPF1" s="909"/>
      <c r="KPG1" s="909"/>
      <c r="KPH1" s="909"/>
      <c r="KPI1" s="909"/>
      <c r="KPJ1" s="909"/>
      <c r="KPK1" s="909"/>
      <c r="KPL1" s="909"/>
      <c r="KPM1" s="909"/>
      <c r="KPN1" s="909"/>
      <c r="KPO1" s="909"/>
      <c r="KPP1" s="909"/>
      <c r="KPQ1" s="909"/>
      <c r="KPR1" s="909"/>
      <c r="KPS1" s="909"/>
      <c r="KPT1" s="909"/>
      <c r="KPU1" s="909"/>
      <c r="KPV1" s="909"/>
      <c r="KPW1" s="909"/>
      <c r="KPX1" s="909"/>
      <c r="KPY1" s="909"/>
      <c r="KPZ1" s="909"/>
      <c r="KQA1" s="909"/>
      <c r="KQB1" s="909"/>
      <c r="KQC1" s="909"/>
      <c r="KQD1" s="909"/>
      <c r="KQE1" s="909"/>
      <c r="KQF1" s="909"/>
      <c r="KQG1" s="909"/>
      <c r="KQH1" s="909"/>
      <c r="KQI1" s="909"/>
      <c r="KQJ1" s="909"/>
      <c r="KQK1" s="909"/>
      <c r="KQL1" s="909"/>
      <c r="KQM1" s="909"/>
      <c r="KQN1" s="909"/>
      <c r="KQO1" s="909"/>
      <c r="KQP1" s="909"/>
      <c r="KQQ1" s="909"/>
      <c r="KQR1" s="909"/>
      <c r="KQS1" s="909"/>
      <c r="KQT1" s="909"/>
      <c r="KQU1" s="909"/>
      <c r="KQV1" s="909"/>
      <c r="KQW1" s="909"/>
      <c r="KQX1" s="909"/>
      <c r="KQY1" s="909"/>
      <c r="KQZ1" s="909"/>
      <c r="KRA1" s="909"/>
      <c r="KRB1" s="909"/>
      <c r="KRC1" s="909"/>
      <c r="KRD1" s="909"/>
      <c r="KRE1" s="909"/>
      <c r="KRF1" s="909"/>
      <c r="KRG1" s="909"/>
      <c r="KRH1" s="909"/>
      <c r="KRI1" s="909"/>
      <c r="KRJ1" s="909"/>
      <c r="KRK1" s="909"/>
      <c r="KRL1" s="909"/>
      <c r="KRM1" s="909"/>
      <c r="KRN1" s="909"/>
      <c r="KRO1" s="909"/>
      <c r="KRP1" s="909"/>
      <c r="KRQ1" s="909"/>
      <c r="KRR1" s="909"/>
      <c r="KRS1" s="909"/>
      <c r="KRT1" s="909"/>
      <c r="KRU1" s="909"/>
      <c r="KRV1" s="909"/>
      <c r="KRW1" s="909"/>
      <c r="KRX1" s="909"/>
      <c r="KRY1" s="909"/>
      <c r="KRZ1" s="909"/>
      <c r="KSA1" s="909"/>
      <c r="KSB1" s="909"/>
      <c r="KSC1" s="909"/>
      <c r="KSD1" s="909"/>
      <c r="KSE1" s="909"/>
      <c r="KSF1" s="909"/>
      <c r="KSG1" s="909"/>
      <c r="KSH1" s="909"/>
      <c r="KSI1" s="909"/>
      <c r="KSJ1" s="909"/>
      <c r="KSK1" s="909"/>
      <c r="KSL1" s="909"/>
      <c r="KSM1" s="909"/>
      <c r="KSN1" s="909"/>
      <c r="KSO1" s="909"/>
      <c r="KSP1" s="909"/>
      <c r="KSQ1" s="909"/>
      <c r="KSR1" s="909"/>
      <c r="KSS1" s="909"/>
      <c r="KST1" s="909"/>
      <c r="KSU1" s="909"/>
      <c r="KSV1" s="909"/>
      <c r="KSW1" s="909"/>
      <c r="KSX1" s="909"/>
      <c r="KSY1" s="909"/>
      <c r="KSZ1" s="909"/>
      <c r="KTA1" s="909"/>
      <c r="KTB1" s="909"/>
      <c r="KTC1" s="909"/>
      <c r="KTD1" s="909"/>
      <c r="KTE1" s="909"/>
      <c r="KTF1" s="909"/>
      <c r="KTG1" s="909"/>
      <c r="KTH1" s="909"/>
      <c r="KTI1" s="909"/>
      <c r="KTJ1" s="909"/>
      <c r="KTK1" s="909"/>
      <c r="KTL1" s="909"/>
      <c r="KTM1" s="909"/>
      <c r="KTN1" s="909"/>
      <c r="KTO1" s="909"/>
      <c r="KTP1" s="909"/>
      <c r="KTQ1" s="909"/>
      <c r="KTR1" s="909"/>
      <c r="KTS1" s="909"/>
      <c r="KTT1" s="909"/>
      <c r="KTU1" s="909"/>
      <c r="KTV1" s="909"/>
      <c r="KTW1" s="909"/>
      <c r="KTX1" s="909"/>
      <c r="KTY1" s="909"/>
      <c r="KTZ1" s="909"/>
      <c r="KUA1" s="909"/>
      <c r="KUB1" s="909"/>
      <c r="KUC1" s="909"/>
      <c r="KUD1" s="909"/>
      <c r="KUE1" s="909"/>
      <c r="KUF1" s="909"/>
      <c r="KUG1" s="909"/>
      <c r="KUH1" s="909"/>
      <c r="KUI1" s="909"/>
      <c r="KUJ1" s="909"/>
      <c r="KUK1" s="909"/>
      <c r="KUL1" s="909"/>
      <c r="KUM1" s="909"/>
      <c r="KUN1" s="909"/>
      <c r="KUO1" s="909"/>
      <c r="KUP1" s="909"/>
      <c r="KUQ1" s="909"/>
      <c r="KUR1" s="909"/>
      <c r="KUS1" s="909"/>
      <c r="KUT1" s="909"/>
      <c r="KUU1" s="909"/>
      <c r="KUV1" s="909"/>
      <c r="KUW1" s="909"/>
      <c r="KUX1" s="909"/>
      <c r="KUY1" s="909"/>
      <c r="KUZ1" s="909"/>
      <c r="KVA1" s="909"/>
      <c r="KVB1" s="909"/>
      <c r="KVC1" s="909"/>
      <c r="KVD1" s="909"/>
      <c r="KVE1" s="909"/>
      <c r="KVF1" s="909"/>
      <c r="KVG1" s="909"/>
      <c r="KVH1" s="909"/>
      <c r="KVI1" s="909"/>
      <c r="KVJ1" s="909"/>
      <c r="KVK1" s="909"/>
      <c r="KVL1" s="909"/>
      <c r="KVM1" s="909"/>
      <c r="KVN1" s="909"/>
      <c r="KVO1" s="909"/>
      <c r="KVP1" s="909"/>
      <c r="KVQ1" s="909"/>
      <c r="KVR1" s="909"/>
      <c r="KVS1" s="909"/>
      <c r="KVT1" s="909"/>
      <c r="KVU1" s="909"/>
      <c r="KVV1" s="909"/>
      <c r="KVW1" s="909"/>
      <c r="KVX1" s="909"/>
      <c r="KVY1" s="909"/>
      <c r="KVZ1" s="909"/>
      <c r="KWA1" s="909"/>
      <c r="KWB1" s="909"/>
      <c r="KWC1" s="909"/>
      <c r="KWD1" s="909"/>
      <c r="KWE1" s="909"/>
      <c r="KWF1" s="909"/>
      <c r="KWG1" s="909"/>
      <c r="KWH1" s="909"/>
      <c r="KWI1" s="909"/>
      <c r="KWJ1" s="909"/>
      <c r="KWK1" s="909"/>
      <c r="KWL1" s="909"/>
      <c r="KWM1" s="909"/>
      <c r="KWN1" s="909"/>
      <c r="KWO1" s="909"/>
      <c r="KWP1" s="909"/>
      <c r="KWQ1" s="909"/>
      <c r="KWR1" s="909"/>
      <c r="KWS1" s="909"/>
      <c r="KWT1" s="909"/>
      <c r="KWU1" s="909"/>
      <c r="KWV1" s="909"/>
      <c r="KWW1" s="909"/>
      <c r="KWX1" s="909"/>
      <c r="KWY1" s="909"/>
      <c r="KWZ1" s="909"/>
      <c r="KXA1" s="909"/>
      <c r="KXB1" s="909"/>
      <c r="KXC1" s="909"/>
      <c r="KXD1" s="909"/>
      <c r="KXE1" s="909"/>
      <c r="KXF1" s="909"/>
      <c r="KXG1" s="909"/>
      <c r="KXH1" s="909"/>
      <c r="KXI1" s="909"/>
      <c r="KXJ1" s="909"/>
      <c r="KXK1" s="909"/>
      <c r="KXL1" s="909"/>
      <c r="KXM1" s="909"/>
      <c r="KXN1" s="909"/>
      <c r="KXO1" s="909"/>
      <c r="KXP1" s="909"/>
      <c r="KXQ1" s="909"/>
      <c r="KXR1" s="909"/>
      <c r="KXS1" s="909"/>
      <c r="KXT1" s="909"/>
      <c r="KXU1" s="909"/>
      <c r="KXV1" s="909"/>
      <c r="KXW1" s="909"/>
      <c r="KXX1" s="909"/>
      <c r="KXY1" s="909"/>
      <c r="KXZ1" s="909"/>
      <c r="KYA1" s="909"/>
      <c r="KYB1" s="909"/>
      <c r="KYC1" s="909"/>
      <c r="KYD1" s="909"/>
      <c r="KYE1" s="909"/>
      <c r="KYF1" s="909"/>
      <c r="KYG1" s="909"/>
      <c r="KYH1" s="909"/>
      <c r="KYI1" s="909"/>
      <c r="KYJ1" s="909"/>
      <c r="KYK1" s="909"/>
      <c r="KYL1" s="909"/>
      <c r="KYM1" s="909"/>
      <c r="KYN1" s="909"/>
      <c r="KYO1" s="909"/>
      <c r="KYP1" s="909"/>
      <c r="KYQ1" s="909"/>
      <c r="KYR1" s="909"/>
      <c r="KYS1" s="909"/>
      <c r="KYT1" s="909"/>
      <c r="KYU1" s="909"/>
      <c r="KYV1" s="909"/>
      <c r="KYW1" s="909"/>
      <c r="KYX1" s="909"/>
      <c r="KYY1" s="909"/>
      <c r="KYZ1" s="909"/>
      <c r="KZA1" s="909"/>
      <c r="KZB1" s="909"/>
      <c r="KZC1" s="909"/>
      <c r="KZD1" s="909"/>
      <c r="KZE1" s="909"/>
      <c r="KZF1" s="909"/>
      <c r="KZG1" s="909"/>
      <c r="KZH1" s="909"/>
      <c r="KZI1" s="909"/>
      <c r="KZJ1" s="909"/>
      <c r="KZK1" s="909"/>
      <c r="KZL1" s="909"/>
      <c r="KZM1" s="909"/>
      <c r="KZN1" s="909"/>
      <c r="KZO1" s="909"/>
      <c r="KZP1" s="909"/>
      <c r="KZQ1" s="909"/>
      <c r="KZR1" s="909"/>
      <c r="KZS1" s="909"/>
      <c r="KZT1" s="909"/>
      <c r="KZU1" s="909"/>
      <c r="KZV1" s="909"/>
      <c r="KZW1" s="909"/>
      <c r="KZX1" s="909"/>
      <c r="KZY1" s="909"/>
      <c r="KZZ1" s="909"/>
      <c r="LAA1" s="909"/>
      <c r="LAB1" s="909"/>
      <c r="LAC1" s="909"/>
      <c r="LAD1" s="909"/>
      <c r="LAE1" s="909"/>
      <c r="LAF1" s="909"/>
      <c r="LAG1" s="909"/>
      <c r="LAH1" s="909"/>
      <c r="LAI1" s="909"/>
      <c r="LAJ1" s="909"/>
      <c r="LAK1" s="909"/>
      <c r="LAL1" s="909"/>
      <c r="LAM1" s="909"/>
      <c r="LAN1" s="909"/>
      <c r="LAO1" s="909"/>
      <c r="LAP1" s="909"/>
      <c r="LAQ1" s="909"/>
      <c r="LAR1" s="909"/>
      <c r="LAS1" s="909"/>
      <c r="LAT1" s="909"/>
      <c r="LAU1" s="909"/>
      <c r="LAV1" s="909"/>
      <c r="LAW1" s="909"/>
      <c r="LAX1" s="909"/>
      <c r="LAY1" s="909"/>
      <c r="LAZ1" s="909"/>
      <c r="LBA1" s="909"/>
      <c r="LBB1" s="909"/>
      <c r="LBC1" s="909"/>
      <c r="LBD1" s="909"/>
      <c r="LBE1" s="909"/>
      <c r="LBF1" s="909"/>
      <c r="LBG1" s="909"/>
      <c r="LBH1" s="909"/>
      <c r="LBI1" s="909"/>
      <c r="LBJ1" s="909"/>
      <c r="LBK1" s="909"/>
      <c r="LBL1" s="909"/>
      <c r="LBM1" s="909"/>
      <c r="LBN1" s="909"/>
      <c r="LBO1" s="909"/>
      <c r="LBP1" s="909"/>
      <c r="LBQ1" s="909"/>
      <c r="LBR1" s="909"/>
      <c r="LBS1" s="909"/>
      <c r="LBT1" s="909"/>
      <c r="LBU1" s="909"/>
      <c r="LBV1" s="909"/>
      <c r="LBW1" s="909"/>
      <c r="LBX1" s="909"/>
      <c r="LBY1" s="909"/>
      <c r="LBZ1" s="909"/>
      <c r="LCA1" s="909"/>
      <c r="LCB1" s="909"/>
      <c r="LCC1" s="909"/>
      <c r="LCD1" s="909"/>
      <c r="LCE1" s="909"/>
      <c r="LCF1" s="909"/>
      <c r="LCG1" s="909"/>
      <c r="LCH1" s="909"/>
      <c r="LCI1" s="909"/>
      <c r="LCJ1" s="909"/>
      <c r="LCK1" s="909"/>
      <c r="LCL1" s="909"/>
      <c r="LCM1" s="909"/>
      <c r="LCN1" s="909"/>
      <c r="LCO1" s="909"/>
      <c r="LCP1" s="909"/>
      <c r="LCQ1" s="909"/>
      <c r="LCR1" s="909"/>
      <c r="LCS1" s="909"/>
      <c r="LCT1" s="909"/>
      <c r="LCU1" s="909"/>
      <c r="LCV1" s="909"/>
      <c r="LCW1" s="909"/>
      <c r="LCX1" s="909"/>
      <c r="LCY1" s="909"/>
      <c r="LCZ1" s="909"/>
      <c r="LDA1" s="909"/>
      <c r="LDB1" s="909"/>
      <c r="LDC1" s="909"/>
      <c r="LDD1" s="909"/>
      <c r="LDE1" s="909"/>
      <c r="LDF1" s="909"/>
      <c r="LDG1" s="909"/>
      <c r="LDH1" s="909"/>
      <c r="LDI1" s="909"/>
      <c r="LDJ1" s="909"/>
      <c r="LDK1" s="909"/>
      <c r="LDL1" s="909"/>
      <c r="LDM1" s="909"/>
      <c r="LDN1" s="909"/>
      <c r="LDO1" s="909"/>
      <c r="LDP1" s="909"/>
      <c r="LDQ1" s="909"/>
      <c r="LDR1" s="909"/>
      <c r="LDS1" s="909"/>
      <c r="LDT1" s="909"/>
      <c r="LDU1" s="909"/>
      <c r="LDV1" s="909"/>
      <c r="LDW1" s="909"/>
      <c r="LDX1" s="909"/>
      <c r="LDY1" s="909"/>
      <c r="LDZ1" s="909"/>
      <c r="LEA1" s="909"/>
      <c r="LEB1" s="909"/>
      <c r="LEC1" s="909"/>
      <c r="LED1" s="909"/>
      <c r="LEE1" s="909"/>
      <c r="LEF1" s="909"/>
      <c r="LEG1" s="909"/>
      <c r="LEH1" s="909"/>
      <c r="LEI1" s="909"/>
      <c r="LEJ1" s="909"/>
      <c r="LEK1" s="909"/>
      <c r="LEL1" s="909"/>
      <c r="LEM1" s="909"/>
      <c r="LEN1" s="909"/>
      <c r="LEO1" s="909"/>
      <c r="LEP1" s="909"/>
      <c r="LEQ1" s="909"/>
      <c r="LER1" s="909"/>
      <c r="LES1" s="909"/>
      <c r="LET1" s="909"/>
      <c r="LEU1" s="909"/>
      <c r="LEV1" s="909"/>
      <c r="LEW1" s="909"/>
      <c r="LEX1" s="909"/>
      <c r="LEY1" s="909"/>
      <c r="LEZ1" s="909"/>
      <c r="LFA1" s="909"/>
      <c r="LFB1" s="909"/>
      <c r="LFC1" s="909"/>
      <c r="LFD1" s="909"/>
      <c r="LFE1" s="909"/>
      <c r="LFF1" s="909"/>
      <c r="LFG1" s="909"/>
      <c r="LFH1" s="909"/>
      <c r="LFI1" s="909"/>
      <c r="LFJ1" s="909"/>
      <c r="LFK1" s="909"/>
      <c r="LFL1" s="909"/>
      <c r="LFM1" s="909"/>
      <c r="LFN1" s="909"/>
      <c r="LFO1" s="909"/>
      <c r="LFP1" s="909"/>
      <c r="LFQ1" s="909"/>
      <c r="LFR1" s="909"/>
      <c r="LFS1" s="909"/>
      <c r="LFT1" s="909"/>
      <c r="LFU1" s="909"/>
      <c r="LFV1" s="909"/>
      <c r="LFW1" s="909"/>
      <c r="LFX1" s="909"/>
      <c r="LFY1" s="909"/>
      <c r="LFZ1" s="909"/>
      <c r="LGA1" s="909"/>
      <c r="LGB1" s="909"/>
      <c r="LGC1" s="909"/>
      <c r="LGD1" s="909"/>
      <c r="LGE1" s="909"/>
      <c r="LGF1" s="909"/>
      <c r="LGG1" s="909"/>
      <c r="LGH1" s="909"/>
      <c r="LGI1" s="909"/>
      <c r="LGJ1" s="909"/>
      <c r="LGK1" s="909"/>
      <c r="LGL1" s="909"/>
      <c r="LGM1" s="909"/>
      <c r="LGN1" s="909"/>
      <c r="LGO1" s="909"/>
      <c r="LGP1" s="909"/>
      <c r="LGQ1" s="909"/>
      <c r="LGR1" s="909"/>
      <c r="LGS1" s="909"/>
      <c r="LGT1" s="909"/>
      <c r="LGU1" s="909"/>
      <c r="LGV1" s="909"/>
      <c r="LGW1" s="909"/>
      <c r="LGX1" s="909"/>
      <c r="LGY1" s="909"/>
      <c r="LGZ1" s="909"/>
      <c r="LHA1" s="909"/>
      <c r="LHB1" s="909"/>
      <c r="LHC1" s="909"/>
      <c r="LHD1" s="909"/>
      <c r="LHE1" s="909"/>
      <c r="LHF1" s="909"/>
      <c r="LHG1" s="909"/>
      <c r="LHH1" s="909"/>
      <c r="LHI1" s="909"/>
      <c r="LHJ1" s="909"/>
      <c r="LHK1" s="909"/>
      <c r="LHL1" s="909"/>
      <c r="LHM1" s="909"/>
      <c r="LHN1" s="909"/>
      <c r="LHO1" s="909"/>
      <c r="LHP1" s="909"/>
      <c r="LHQ1" s="909"/>
      <c r="LHR1" s="909"/>
      <c r="LHS1" s="909"/>
      <c r="LHT1" s="909"/>
      <c r="LHU1" s="909"/>
      <c r="LHV1" s="909"/>
      <c r="LHW1" s="909"/>
      <c r="LHX1" s="909"/>
      <c r="LHY1" s="909"/>
      <c r="LHZ1" s="909"/>
      <c r="LIA1" s="909"/>
      <c r="LIB1" s="909"/>
      <c r="LIC1" s="909"/>
      <c r="LID1" s="909"/>
      <c r="LIE1" s="909"/>
      <c r="LIF1" s="909"/>
      <c r="LIG1" s="909"/>
      <c r="LIH1" s="909"/>
      <c r="LII1" s="909"/>
      <c r="LIJ1" s="909"/>
      <c r="LIK1" s="909"/>
      <c r="LIL1" s="909"/>
      <c r="LIM1" s="909"/>
      <c r="LIN1" s="909"/>
      <c r="LIO1" s="909"/>
      <c r="LIP1" s="909"/>
      <c r="LIQ1" s="909"/>
      <c r="LIR1" s="909"/>
      <c r="LIS1" s="909"/>
      <c r="LIT1" s="909"/>
      <c r="LIU1" s="909"/>
      <c r="LIV1" s="909"/>
      <c r="LIW1" s="909"/>
      <c r="LIX1" s="909"/>
      <c r="LIY1" s="909"/>
      <c r="LIZ1" s="909"/>
      <c r="LJA1" s="909"/>
      <c r="LJB1" s="909"/>
      <c r="LJC1" s="909"/>
      <c r="LJD1" s="909"/>
      <c r="LJE1" s="909"/>
      <c r="LJF1" s="909"/>
      <c r="LJG1" s="909"/>
      <c r="LJH1" s="909"/>
      <c r="LJI1" s="909"/>
      <c r="LJJ1" s="909"/>
      <c r="LJK1" s="909"/>
      <c r="LJL1" s="909"/>
      <c r="LJM1" s="909"/>
      <c r="LJN1" s="909"/>
      <c r="LJO1" s="909"/>
      <c r="LJP1" s="909"/>
      <c r="LJQ1" s="909"/>
      <c r="LJR1" s="909"/>
      <c r="LJS1" s="909"/>
      <c r="LJT1" s="909"/>
      <c r="LJU1" s="909"/>
      <c r="LJV1" s="909"/>
      <c r="LJW1" s="909"/>
      <c r="LJX1" s="909"/>
      <c r="LJY1" s="909"/>
      <c r="LJZ1" s="909"/>
      <c r="LKA1" s="909"/>
      <c r="LKB1" s="909"/>
      <c r="LKC1" s="909"/>
      <c r="LKD1" s="909"/>
      <c r="LKE1" s="909"/>
      <c r="LKF1" s="909"/>
      <c r="LKG1" s="909"/>
      <c r="LKH1" s="909"/>
      <c r="LKI1" s="909"/>
      <c r="LKJ1" s="909"/>
      <c r="LKK1" s="909"/>
      <c r="LKL1" s="909"/>
      <c r="LKM1" s="909"/>
      <c r="LKN1" s="909"/>
      <c r="LKO1" s="909"/>
      <c r="LKP1" s="909"/>
      <c r="LKQ1" s="909"/>
      <c r="LKR1" s="909"/>
      <c r="LKS1" s="909"/>
      <c r="LKT1" s="909"/>
      <c r="LKU1" s="909"/>
      <c r="LKV1" s="909"/>
      <c r="LKW1" s="909"/>
      <c r="LKX1" s="909"/>
      <c r="LKY1" s="909"/>
      <c r="LKZ1" s="909"/>
      <c r="LLA1" s="909"/>
      <c r="LLB1" s="909"/>
      <c r="LLC1" s="909"/>
      <c r="LLD1" s="909"/>
      <c r="LLE1" s="909"/>
      <c r="LLF1" s="909"/>
      <c r="LLG1" s="909"/>
      <c r="LLH1" s="909"/>
      <c r="LLI1" s="909"/>
      <c r="LLJ1" s="909"/>
      <c r="LLK1" s="909"/>
      <c r="LLL1" s="909"/>
      <c r="LLM1" s="909"/>
      <c r="LLN1" s="909"/>
      <c r="LLO1" s="909"/>
      <c r="LLP1" s="909"/>
      <c r="LLQ1" s="909"/>
      <c r="LLR1" s="909"/>
      <c r="LLS1" s="909"/>
      <c r="LLT1" s="909"/>
      <c r="LLU1" s="909"/>
      <c r="LLV1" s="909"/>
      <c r="LLW1" s="909"/>
      <c r="LLX1" s="909"/>
      <c r="LLY1" s="909"/>
      <c r="LLZ1" s="909"/>
      <c r="LMA1" s="909"/>
      <c r="LMB1" s="909"/>
      <c r="LMC1" s="909"/>
      <c r="LMD1" s="909"/>
      <c r="LME1" s="909"/>
      <c r="LMF1" s="909"/>
      <c r="LMG1" s="909"/>
      <c r="LMH1" s="909"/>
      <c r="LMI1" s="909"/>
      <c r="LMJ1" s="909"/>
      <c r="LMK1" s="909"/>
      <c r="LML1" s="909"/>
      <c r="LMM1" s="909"/>
      <c r="LMN1" s="909"/>
      <c r="LMO1" s="909"/>
      <c r="LMP1" s="909"/>
      <c r="LMQ1" s="909"/>
      <c r="LMR1" s="909"/>
      <c r="LMS1" s="909"/>
      <c r="LMT1" s="909"/>
      <c r="LMU1" s="909"/>
      <c r="LMV1" s="909"/>
      <c r="LMW1" s="909"/>
      <c r="LMX1" s="909"/>
      <c r="LMY1" s="909"/>
      <c r="LMZ1" s="909"/>
      <c r="LNA1" s="909"/>
      <c r="LNB1" s="909"/>
      <c r="LNC1" s="909"/>
      <c r="LND1" s="909"/>
      <c r="LNE1" s="909"/>
      <c r="LNF1" s="909"/>
      <c r="LNG1" s="909"/>
      <c r="LNH1" s="909"/>
      <c r="LNI1" s="909"/>
      <c r="LNJ1" s="909"/>
      <c r="LNK1" s="909"/>
      <c r="LNL1" s="909"/>
      <c r="LNM1" s="909"/>
      <c r="LNN1" s="909"/>
      <c r="LNO1" s="909"/>
      <c r="LNP1" s="909"/>
      <c r="LNQ1" s="909"/>
      <c r="LNR1" s="909"/>
      <c r="LNS1" s="909"/>
      <c r="LNT1" s="909"/>
      <c r="LNU1" s="909"/>
      <c r="LNV1" s="909"/>
      <c r="LNW1" s="909"/>
      <c r="LNX1" s="909"/>
      <c r="LNY1" s="909"/>
      <c r="LNZ1" s="909"/>
      <c r="LOA1" s="909"/>
      <c r="LOB1" s="909"/>
      <c r="LOC1" s="909"/>
      <c r="LOD1" s="909"/>
      <c r="LOE1" s="909"/>
      <c r="LOF1" s="909"/>
      <c r="LOG1" s="909"/>
      <c r="LOH1" s="909"/>
      <c r="LOI1" s="909"/>
      <c r="LOJ1" s="909"/>
      <c r="LOK1" s="909"/>
      <c r="LOL1" s="909"/>
      <c r="LOM1" s="909"/>
      <c r="LON1" s="909"/>
      <c r="LOO1" s="909"/>
      <c r="LOP1" s="909"/>
      <c r="LOQ1" s="909"/>
      <c r="LOR1" s="909"/>
      <c r="LOS1" s="909"/>
      <c r="LOT1" s="909"/>
      <c r="LOU1" s="909"/>
      <c r="LOV1" s="909"/>
      <c r="LOW1" s="909"/>
      <c r="LOX1" s="909"/>
      <c r="LOY1" s="909"/>
      <c r="LOZ1" s="909"/>
      <c r="LPA1" s="909"/>
      <c r="LPB1" s="909"/>
      <c r="LPC1" s="909"/>
      <c r="LPD1" s="909"/>
      <c r="LPE1" s="909"/>
      <c r="LPF1" s="909"/>
      <c r="LPG1" s="909"/>
      <c r="LPH1" s="909"/>
      <c r="LPI1" s="909"/>
      <c r="LPJ1" s="909"/>
      <c r="LPK1" s="909"/>
      <c r="LPL1" s="909"/>
      <c r="LPM1" s="909"/>
      <c r="LPN1" s="909"/>
      <c r="LPO1" s="909"/>
      <c r="LPP1" s="909"/>
      <c r="LPQ1" s="909"/>
      <c r="LPR1" s="909"/>
      <c r="LPS1" s="909"/>
      <c r="LPT1" s="909"/>
      <c r="LPU1" s="909"/>
      <c r="LPV1" s="909"/>
      <c r="LPW1" s="909"/>
      <c r="LPX1" s="909"/>
      <c r="LPY1" s="909"/>
      <c r="LPZ1" s="909"/>
      <c r="LQA1" s="909"/>
      <c r="LQB1" s="909"/>
      <c r="LQC1" s="909"/>
      <c r="LQD1" s="909"/>
      <c r="LQE1" s="909"/>
      <c r="LQF1" s="909"/>
      <c r="LQG1" s="909"/>
      <c r="LQH1" s="909"/>
      <c r="LQI1" s="909"/>
      <c r="LQJ1" s="909"/>
      <c r="LQK1" s="909"/>
      <c r="LQL1" s="909"/>
      <c r="LQM1" s="909"/>
      <c r="LQN1" s="909"/>
      <c r="LQO1" s="909"/>
      <c r="LQP1" s="909"/>
      <c r="LQQ1" s="909"/>
      <c r="LQR1" s="909"/>
      <c r="LQS1" s="909"/>
      <c r="LQT1" s="909"/>
      <c r="LQU1" s="909"/>
      <c r="LQV1" s="909"/>
      <c r="LQW1" s="909"/>
      <c r="LQX1" s="909"/>
      <c r="LQY1" s="909"/>
      <c r="LQZ1" s="909"/>
      <c r="LRA1" s="909"/>
      <c r="LRB1" s="909"/>
      <c r="LRC1" s="909"/>
      <c r="LRD1" s="909"/>
      <c r="LRE1" s="909"/>
      <c r="LRF1" s="909"/>
      <c r="LRG1" s="909"/>
      <c r="LRH1" s="909"/>
      <c r="LRI1" s="909"/>
      <c r="LRJ1" s="909"/>
      <c r="LRK1" s="909"/>
      <c r="LRL1" s="909"/>
      <c r="LRM1" s="909"/>
      <c r="LRN1" s="909"/>
      <c r="LRO1" s="909"/>
      <c r="LRP1" s="909"/>
      <c r="LRQ1" s="909"/>
      <c r="LRR1" s="909"/>
      <c r="LRS1" s="909"/>
      <c r="LRT1" s="909"/>
      <c r="LRU1" s="909"/>
      <c r="LRV1" s="909"/>
      <c r="LRW1" s="909"/>
      <c r="LRX1" s="909"/>
      <c r="LRY1" s="909"/>
      <c r="LRZ1" s="909"/>
      <c r="LSA1" s="909"/>
      <c r="LSB1" s="909"/>
      <c r="LSC1" s="909"/>
      <c r="LSD1" s="909"/>
      <c r="LSE1" s="909"/>
      <c r="LSF1" s="909"/>
      <c r="LSG1" s="909"/>
      <c r="LSH1" s="909"/>
      <c r="LSI1" s="909"/>
      <c r="LSJ1" s="909"/>
      <c r="LSK1" s="909"/>
      <c r="LSL1" s="909"/>
      <c r="LSM1" s="909"/>
      <c r="LSN1" s="909"/>
      <c r="LSO1" s="909"/>
      <c r="LSP1" s="909"/>
      <c r="LSQ1" s="909"/>
      <c r="LSR1" s="909"/>
      <c r="LSS1" s="909"/>
      <c r="LST1" s="909"/>
      <c r="LSU1" s="909"/>
      <c r="LSV1" s="909"/>
      <c r="LSW1" s="909"/>
      <c r="LSX1" s="909"/>
      <c r="LSY1" s="909"/>
      <c r="LSZ1" s="909"/>
      <c r="LTA1" s="909"/>
      <c r="LTB1" s="909"/>
      <c r="LTC1" s="909"/>
      <c r="LTD1" s="909"/>
      <c r="LTE1" s="909"/>
      <c r="LTF1" s="909"/>
      <c r="LTG1" s="909"/>
      <c r="LTH1" s="909"/>
      <c r="LTI1" s="909"/>
      <c r="LTJ1" s="909"/>
      <c r="LTK1" s="909"/>
      <c r="LTL1" s="909"/>
      <c r="LTM1" s="909"/>
      <c r="LTN1" s="909"/>
      <c r="LTO1" s="909"/>
      <c r="LTP1" s="909"/>
      <c r="LTQ1" s="909"/>
      <c r="LTR1" s="909"/>
      <c r="LTS1" s="909"/>
      <c r="LTT1" s="909"/>
      <c r="LTU1" s="909"/>
      <c r="LTV1" s="909"/>
      <c r="LTW1" s="909"/>
      <c r="LTX1" s="909"/>
      <c r="LTY1" s="909"/>
      <c r="LTZ1" s="909"/>
      <c r="LUA1" s="909"/>
      <c r="LUB1" s="909"/>
      <c r="LUC1" s="909"/>
      <c r="LUD1" s="909"/>
      <c r="LUE1" s="909"/>
      <c r="LUF1" s="909"/>
      <c r="LUG1" s="909"/>
      <c r="LUH1" s="909"/>
      <c r="LUI1" s="909"/>
      <c r="LUJ1" s="909"/>
      <c r="LUK1" s="909"/>
      <c r="LUL1" s="909"/>
      <c r="LUM1" s="909"/>
      <c r="LUN1" s="909"/>
      <c r="LUO1" s="909"/>
      <c r="LUP1" s="909"/>
      <c r="LUQ1" s="909"/>
      <c r="LUR1" s="909"/>
      <c r="LUS1" s="909"/>
      <c r="LUT1" s="909"/>
      <c r="LUU1" s="909"/>
      <c r="LUV1" s="909"/>
      <c r="LUW1" s="909"/>
      <c r="LUX1" s="909"/>
      <c r="LUY1" s="909"/>
      <c r="LUZ1" s="909"/>
      <c r="LVA1" s="909"/>
      <c r="LVB1" s="909"/>
      <c r="LVC1" s="909"/>
      <c r="LVD1" s="909"/>
      <c r="LVE1" s="909"/>
      <c r="LVF1" s="909"/>
      <c r="LVG1" s="909"/>
      <c r="LVH1" s="909"/>
      <c r="LVI1" s="909"/>
      <c r="LVJ1" s="909"/>
      <c r="LVK1" s="909"/>
      <c r="LVL1" s="909"/>
      <c r="LVM1" s="909"/>
      <c r="LVN1" s="909"/>
      <c r="LVO1" s="909"/>
      <c r="LVP1" s="909"/>
      <c r="LVQ1" s="909"/>
      <c r="LVR1" s="909"/>
      <c r="LVS1" s="909"/>
      <c r="LVT1" s="909"/>
      <c r="LVU1" s="909"/>
      <c r="LVV1" s="909"/>
      <c r="LVW1" s="909"/>
      <c r="LVX1" s="909"/>
      <c r="LVY1" s="909"/>
      <c r="LVZ1" s="909"/>
      <c r="LWA1" s="909"/>
      <c r="LWB1" s="909"/>
      <c r="LWC1" s="909"/>
      <c r="LWD1" s="909"/>
      <c r="LWE1" s="909"/>
      <c r="LWF1" s="909"/>
      <c r="LWG1" s="909"/>
      <c r="LWH1" s="909"/>
      <c r="LWI1" s="909"/>
      <c r="LWJ1" s="909"/>
      <c r="LWK1" s="909"/>
      <c r="LWL1" s="909"/>
      <c r="LWM1" s="909"/>
      <c r="LWN1" s="909"/>
      <c r="LWO1" s="909"/>
      <c r="LWP1" s="909"/>
      <c r="LWQ1" s="909"/>
      <c r="LWR1" s="909"/>
      <c r="LWS1" s="909"/>
      <c r="LWT1" s="909"/>
      <c r="LWU1" s="909"/>
      <c r="LWV1" s="909"/>
      <c r="LWW1" s="909"/>
      <c r="LWX1" s="909"/>
      <c r="LWY1" s="909"/>
      <c r="LWZ1" s="909"/>
      <c r="LXA1" s="909"/>
      <c r="LXB1" s="909"/>
      <c r="LXC1" s="909"/>
      <c r="LXD1" s="909"/>
      <c r="LXE1" s="909"/>
      <c r="LXF1" s="909"/>
      <c r="LXG1" s="909"/>
      <c r="LXH1" s="909"/>
      <c r="LXI1" s="909"/>
      <c r="LXJ1" s="909"/>
      <c r="LXK1" s="909"/>
      <c r="LXL1" s="909"/>
      <c r="LXM1" s="909"/>
      <c r="LXN1" s="909"/>
      <c r="LXO1" s="909"/>
      <c r="LXP1" s="909"/>
      <c r="LXQ1" s="909"/>
      <c r="LXR1" s="909"/>
      <c r="LXS1" s="909"/>
      <c r="LXT1" s="909"/>
      <c r="LXU1" s="909"/>
      <c r="LXV1" s="909"/>
      <c r="LXW1" s="909"/>
      <c r="LXX1" s="909"/>
      <c r="LXY1" s="909"/>
      <c r="LXZ1" s="909"/>
      <c r="LYA1" s="909"/>
      <c r="LYB1" s="909"/>
      <c r="LYC1" s="909"/>
      <c r="LYD1" s="909"/>
      <c r="LYE1" s="909"/>
      <c r="LYF1" s="909"/>
      <c r="LYG1" s="909"/>
      <c r="LYH1" s="909"/>
      <c r="LYI1" s="909"/>
      <c r="LYJ1" s="909"/>
      <c r="LYK1" s="909"/>
      <c r="LYL1" s="909"/>
      <c r="LYM1" s="909"/>
      <c r="LYN1" s="909"/>
      <c r="LYO1" s="909"/>
      <c r="LYP1" s="909"/>
      <c r="LYQ1" s="909"/>
      <c r="LYR1" s="909"/>
      <c r="LYS1" s="909"/>
      <c r="LYT1" s="909"/>
      <c r="LYU1" s="909"/>
      <c r="LYV1" s="909"/>
      <c r="LYW1" s="909"/>
      <c r="LYX1" s="909"/>
      <c r="LYY1" s="909"/>
      <c r="LYZ1" s="909"/>
      <c r="LZA1" s="909"/>
      <c r="LZB1" s="909"/>
      <c r="LZC1" s="909"/>
      <c r="LZD1" s="909"/>
      <c r="LZE1" s="909"/>
      <c r="LZF1" s="909"/>
      <c r="LZG1" s="909"/>
      <c r="LZH1" s="909"/>
      <c r="LZI1" s="909"/>
      <c r="LZJ1" s="909"/>
      <c r="LZK1" s="909"/>
      <c r="LZL1" s="909"/>
      <c r="LZM1" s="909"/>
      <c r="LZN1" s="909"/>
      <c r="LZO1" s="909"/>
      <c r="LZP1" s="909"/>
      <c r="LZQ1" s="909"/>
      <c r="LZR1" s="909"/>
      <c r="LZS1" s="909"/>
      <c r="LZT1" s="909"/>
      <c r="LZU1" s="909"/>
      <c r="LZV1" s="909"/>
      <c r="LZW1" s="909"/>
      <c r="LZX1" s="909"/>
      <c r="LZY1" s="909"/>
      <c r="LZZ1" s="909"/>
      <c r="MAA1" s="909"/>
      <c r="MAB1" s="909"/>
      <c r="MAC1" s="909"/>
      <c r="MAD1" s="909"/>
      <c r="MAE1" s="909"/>
      <c r="MAF1" s="909"/>
      <c r="MAG1" s="909"/>
      <c r="MAH1" s="909"/>
      <c r="MAI1" s="909"/>
      <c r="MAJ1" s="909"/>
      <c r="MAK1" s="909"/>
      <c r="MAL1" s="909"/>
      <c r="MAM1" s="909"/>
      <c r="MAN1" s="909"/>
      <c r="MAO1" s="909"/>
      <c r="MAP1" s="909"/>
      <c r="MAQ1" s="909"/>
      <c r="MAR1" s="909"/>
      <c r="MAS1" s="909"/>
      <c r="MAT1" s="909"/>
      <c r="MAU1" s="909"/>
      <c r="MAV1" s="909"/>
      <c r="MAW1" s="909"/>
      <c r="MAX1" s="909"/>
      <c r="MAY1" s="909"/>
      <c r="MAZ1" s="909"/>
      <c r="MBA1" s="909"/>
      <c r="MBB1" s="909"/>
      <c r="MBC1" s="909"/>
      <c r="MBD1" s="909"/>
      <c r="MBE1" s="909"/>
      <c r="MBF1" s="909"/>
      <c r="MBG1" s="909"/>
      <c r="MBH1" s="909"/>
      <c r="MBI1" s="909"/>
      <c r="MBJ1" s="909"/>
      <c r="MBK1" s="909"/>
      <c r="MBL1" s="909"/>
      <c r="MBM1" s="909"/>
      <c r="MBN1" s="909"/>
      <c r="MBO1" s="909"/>
      <c r="MBP1" s="909"/>
      <c r="MBQ1" s="909"/>
      <c r="MBR1" s="909"/>
      <c r="MBS1" s="909"/>
      <c r="MBT1" s="909"/>
      <c r="MBU1" s="909"/>
      <c r="MBV1" s="909"/>
      <c r="MBW1" s="909"/>
      <c r="MBX1" s="909"/>
      <c r="MBY1" s="909"/>
      <c r="MBZ1" s="909"/>
      <c r="MCA1" s="909"/>
      <c r="MCB1" s="909"/>
      <c r="MCC1" s="909"/>
      <c r="MCD1" s="909"/>
      <c r="MCE1" s="909"/>
      <c r="MCF1" s="909"/>
      <c r="MCG1" s="909"/>
      <c r="MCH1" s="909"/>
      <c r="MCI1" s="909"/>
      <c r="MCJ1" s="909"/>
      <c r="MCK1" s="909"/>
      <c r="MCL1" s="909"/>
      <c r="MCM1" s="909"/>
      <c r="MCN1" s="909"/>
      <c r="MCO1" s="909"/>
      <c r="MCP1" s="909"/>
      <c r="MCQ1" s="909"/>
      <c r="MCR1" s="909"/>
      <c r="MCS1" s="909"/>
      <c r="MCT1" s="909"/>
      <c r="MCU1" s="909"/>
      <c r="MCV1" s="909"/>
      <c r="MCW1" s="909"/>
      <c r="MCX1" s="909"/>
      <c r="MCY1" s="909"/>
      <c r="MCZ1" s="909"/>
      <c r="MDA1" s="909"/>
      <c r="MDB1" s="909"/>
      <c r="MDC1" s="909"/>
      <c r="MDD1" s="909"/>
      <c r="MDE1" s="909"/>
      <c r="MDF1" s="909"/>
      <c r="MDG1" s="909"/>
      <c r="MDH1" s="909"/>
      <c r="MDI1" s="909"/>
      <c r="MDJ1" s="909"/>
      <c r="MDK1" s="909"/>
      <c r="MDL1" s="909"/>
      <c r="MDM1" s="909"/>
      <c r="MDN1" s="909"/>
      <c r="MDO1" s="909"/>
      <c r="MDP1" s="909"/>
      <c r="MDQ1" s="909"/>
      <c r="MDR1" s="909"/>
      <c r="MDS1" s="909"/>
      <c r="MDT1" s="909"/>
      <c r="MDU1" s="909"/>
      <c r="MDV1" s="909"/>
      <c r="MDW1" s="909"/>
      <c r="MDX1" s="909"/>
      <c r="MDY1" s="909"/>
      <c r="MDZ1" s="909"/>
      <c r="MEA1" s="909"/>
      <c r="MEB1" s="909"/>
      <c r="MEC1" s="909"/>
      <c r="MED1" s="909"/>
      <c r="MEE1" s="909"/>
      <c r="MEF1" s="909"/>
      <c r="MEG1" s="909"/>
      <c r="MEH1" s="909"/>
      <c r="MEI1" s="909"/>
      <c r="MEJ1" s="909"/>
      <c r="MEK1" s="909"/>
      <c r="MEL1" s="909"/>
      <c r="MEM1" s="909"/>
      <c r="MEN1" s="909"/>
      <c r="MEO1" s="909"/>
      <c r="MEP1" s="909"/>
      <c r="MEQ1" s="909"/>
      <c r="MER1" s="909"/>
      <c r="MES1" s="909"/>
      <c r="MET1" s="909"/>
      <c r="MEU1" s="909"/>
      <c r="MEV1" s="909"/>
      <c r="MEW1" s="909"/>
      <c r="MEX1" s="909"/>
      <c r="MEY1" s="909"/>
      <c r="MEZ1" s="909"/>
      <c r="MFA1" s="909"/>
      <c r="MFB1" s="909"/>
      <c r="MFC1" s="909"/>
      <c r="MFD1" s="909"/>
      <c r="MFE1" s="909"/>
      <c r="MFF1" s="909"/>
      <c r="MFG1" s="909"/>
      <c r="MFH1" s="909"/>
      <c r="MFI1" s="909"/>
      <c r="MFJ1" s="909"/>
      <c r="MFK1" s="909"/>
      <c r="MFL1" s="909"/>
      <c r="MFM1" s="909"/>
      <c r="MFN1" s="909"/>
      <c r="MFO1" s="909"/>
      <c r="MFP1" s="909"/>
      <c r="MFQ1" s="909"/>
      <c r="MFR1" s="909"/>
      <c r="MFS1" s="909"/>
      <c r="MFT1" s="909"/>
      <c r="MFU1" s="909"/>
      <c r="MFV1" s="909"/>
      <c r="MFW1" s="909"/>
      <c r="MFX1" s="909"/>
      <c r="MFY1" s="909"/>
      <c r="MFZ1" s="909"/>
      <c r="MGA1" s="909"/>
      <c r="MGB1" s="909"/>
      <c r="MGC1" s="909"/>
      <c r="MGD1" s="909"/>
      <c r="MGE1" s="909"/>
      <c r="MGF1" s="909"/>
      <c r="MGG1" s="909"/>
      <c r="MGH1" s="909"/>
      <c r="MGI1" s="909"/>
      <c r="MGJ1" s="909"/>
      <c r="MGK1" s="909"/>
      <c r="MGL1" s="909"/>
      <c r="MGM1" s="909"/>
      <c r="MGN1" s="909"/>
      <c r="MGO1" s="909"/>
      <c r="MGP1" s="909"/>
      <c r="MGQ1" s="909"/>
      <c r="MGR1" s="909"/>
      <c r="MGS1" s="909"/>
      <c r="MGT1" s="909"/>
      <c r="MGU1" s="909"/>
      <c r="MGV1" s="909"/>
      <c r="MGW1" s="909"/>
      <c r="MGX1" s="909"/>
      <c r="MGY1" s="909"/>
      <c r="MGZ1" s="909"/>
      <c r="MHA1" s="909"/>
      <c r="MHB1" s="909"/>
      <c r="MHC1" s="909"/>
      <c r="MHD1" s="909"/>
      <c r="MHE1" s="909"/>
      <c r="MHF1" s="909"/>
      <c r="MHG1" s="909"/>
      <c r="MHH1" s="909"/>
      <c r="MHI1" s="909"/>
      <c r="MHJ1" s="909"/>
      <c r="MHK1" s="909"/>
      <c r="MHL1" s="909"/>
      <c r="MHM1" s="909"/>
      <c r="MHN1" s="909"/>
      <c r="MHO1" s="909"/>
      <c r="MHP1" s="909"/>
      <c r="MHQ1" s="909"/>
      <c r="MHR1" s="909"/>
      <c r="MHS1" s="909"/>
      <c r="MHT1" s="909"/>
      <c r="MHU1" s="909"/>
      <c r="MHV1" s="909"/>
      <c r="MHW1" s="909"/>
      <c r="MHX1" s="909"/>
      <c r="MHY1" s="909"/>
      <c r="MHZ1" s="909"/>
      <c r="MIA1" s="909"/>
      <c r="MIB1" s="909"/>
      <c r="MIC1" s="909"/>
      <c r="MID1" s="909"/>
      <c r="MIE1" s="909"/>
      <c r="MIF1" s="909"/>
      <c r="MIG1" s="909"/>
      <c r="MIH1" s="909"/>
      <c r="MII1" s="909"/>
      <c r="MIJ1" s="909"/>
      <c r="MIK1" s="909"/>
      <c r="MIL1" s="909"/>
      <c r="MIM1" s="909"/>
      <c r="MIN1" s="909"/>
      <c r="MIO1" s="909"/>
      <c r="MIP1" s="909"/>
      <c r="MIQ1" s="909"/>
      <c r="MIR1" s="909"/>
      <c r="MIS1" s="909"/>
      <c r="MIT1" s="909"/>
      <c r="MIU1" s="909"/>
      <c r="MIV1" s="909"/>
      <c r="MIW1" s="909"/>
      <c r="MIX1" s="909"/>
      <c r="MIY1" s="909"/>
      <c r="MIZ1" s="909"/>
      <c r="MJA1" s="909"/>
      <c r="MJB1" s="909"/>
      <c r="MJC1" s="909"/>
      <c r="MJD1" s="909"/>
      <c r="MJE1" s="909"/>
      <c r="MJF1" s="909"/>
      <c r="MJG1" s="909"/>
      <c r="MJH1" s="909"/>
      <c r="MJI1" s="909"/>
      <c r="MJJ1" s="909"/>
      <c r="MJK1" s="909"/>
      <c r="MJL1" s="909"/>
      <c r="MJM1" s="909"/>
      <c r="MJN1" s="909"/>
      <c r="MJO1" s="909"/>
      <c r="MJP1" s="909"/>
      <c r="MJQ1" s="909"/>
      <c r="MJR1" s="909"/>
      <c r="MJS1" s="909"/>
      <c r="MJT1" s="909"/>
      <c r="MJU1" s="909"/>
      <c r="MJV1" s="909"/>
      <c r="MJW1" s="909"/>
      <c r="MJX1" s="909"/>
      <c r="MJY1" s="909"/>
      <c r="MJZ1" s="909"/>
      <c r="MKA1" s="909"/>
      <c r="MKB1" s="909"/>
      <c r="MKC1" s="909"/>
      <c r="MKD1" s="909"/>
      <c r="MKE1" s="909"/>
      <c r="MKF1" s="909"/>
      <c r="MKG1" s="909"/>
      <c r="MKH1" s="909"/>
      <c r="MKI1" s="909"/>
      <c r="MKJ1" s="909"/>
      <c r="MKK1" s="909"/>
      <c r="MKL1" s="909"/>
      <c r="MKM1" s="909"/>
      <c r="MKN1" s="909"/>
      <c r="MKO1" s="909"/>
      <c r="MKP1" s="909"/>
      <c r="MKQ1" s="909"/>
      <c r="MKR1" s="909"/>
      <c r="MKS1" s="909"/>
      <c r="MKT1" s="909"/>
      <c r="MKU1" s="909"/>
      <c r="MKV1" s="909"/>
      <c r="MKW1" s="909"/>
      <c r="MKX1" s="909"/>
      <c r="MKY1" s="909"/>
      <c r="MKZ1" s="909"/>
      <c r="MLA1" s="909"/>
      <c r="MLB1" s="909"/>
      <c r="MLC1" s="909"/>
      <c r="MLD1" s="909"/>
      <c r="MLE1" s="909"/>
      <c r="MLF1" s="909"/>
      <c r="MLG1" s="909"/>
      <c r="MLH1" s="909"/>
      <c r="MLI1" s="909"/>
      <c r="MLJ1" s="909"/>
      <c r="MLK1" s="909"/>
      <c r="MLL1" s="909"/>
      <c r="MLM1" s="909"/>
      <c r="MLN1" s="909"/>
      <c r="MLO1" s="909"/>
      <c r="MLP1" s="909"/>
      <c r="MLQ1" s="909"/>
      <c r="MLR1" s="909"/>
      <c r="MLS1" s="909"/>
      <c r="MLT1" s="909"/>
      <c r="MLU1" s="909"/>
      <c r="MLV1" s="909"/>
      <c r="MLW1" s="909"/>
      <c r="MLX1" s="909"/>
      <c r="MLY1" s="909"/>
      <c r="MLZ1" s="909"/>
      <c r="MMA1" s="909"/>
      <c r="MMB1" s="909"/>
      <c r="MMC1" s="909"/>
      <c r="MMD1" s="909"/>
      <c r="MME1" s="909"/>
      <c r="MMF1" s="909"/>
      <c r="MMG1" s="909"/>
      <c r="MMH1" s="909"/>
      <c r="MMI1" s="909"/>
      <c r="MMJ1" s="909"/>
      <c r="MMK1" s="909"/>
      <c r="MML1" s="909"/>
      <c r="MMM1" s="909"/>
      <c r="MMN1" s="909"/>
      <c r="MMO1" s="909"/>
      <c r="MMP1" s="909"/>
      <c r="MMQ1" s="909"/>
      <c r="MMR1" s="909"/>
      <c r="MMS1" s="909"/>
      <c r="MMT1" s="909"/>
      <c r="MMU1" s="909"/>
      <c r="MMV1" s="909"/>
      <c r="MMW1" s="909"/>
      <c r="MMX1" s="909"/>
      <c r="MMY1" s="909"/>
      <c r="MMZ1" s="909"/>
      <c r="MNA1" s="909"/>
      <c r="MNB1" s="909"/>
      <c r="MNC1" s="909"/>
      <c r="MND1" s="909"/>
      <c r="MNE1" s="909"/>
      <c r="MNF1" s="909"/>
      <c r="MNG1" s="909"/>
      <c r="MNH1" s="909"/>
      <c r="MNI1" s="909"/>
      <c r="MNJ1" s="909"/>
      <c r="MNK1" s="909"/>
      <c r="MNL1" s="909"/>
      <c r="MNM1" s="909"/>
      <c r="MNN1" s="909"/>
      <c r="MNO1" s="909"/>
      <c r="MNP1" s="909"/>
      <c r="MNQ1" s="909"/>
      <c r="MNR1" s="909"/>
      <c r="MNS1" s="909"/>
      <c r="MNT1" s="909"/>
      <c r="MNU1" s="909"/>
      <c r="MNV1" s="909"/>
      <c r="MNW1" s="909"/>
      <c r="MNX1" s="909"/>
      <c r="MNY1" s="909"/>
      <c r="MNZ1" s="909"/>
      <c r="MOA1" s="909"/>
      <c r="MOB1" s="909"/>
      <c r="MOC1" s="909"/>
      <c r="MOD1" s="909"/>
      <c r="MOE1" s="909"/>
      <c r="MOF1" s="909"/>
      <c r="MOG1" s="909"/>
      <c r="MOH1" s="909"/>
      <c r="MOI1" s="909"/>
      <c r="MOJ1" s="909"/>
      <c r="MOK1" s="909"/>
      <c r="MOL1" s="909"/>
      <c r="MOM1" s="909"/>
      <c r="MON1" s="909"/>
      <c r="MOO1" s="909"/>
      <c r="MOP1" s="909"/>
      <c r="MOQ1" s="909"/>
      <c r="MOR1" s="909"/>
      <c r="MOS1" s="909"/>
      <c r="MOT1" s="909"/>
      <c r="MOU1" s="909"/>
      <c r="MOV1" s="909"/>
      <c r="MOW1" s="909"/>
      <c r="MOX1" s="909"/>
      <c r="MOY1" s="909"/>
      <c r="MOZ1" s="909"/>
      <c r="MPA1" s="909"/>
      <c r="MPB1" s="909"/>
      <c r="MPC1" s="909"/>
      <c r="MPD1" s="909"/>
      <c r="MPE1" s="909"/>
      <c r="MPF1" s="909"/>
      <c r="MPG1" s="909"/>
      <c r="MPH1" s="909"/>
      <c r="MPI1" s="909"/>
      <c r="MPJ1" s="909"/>
      <c r="MPK1" s="909"/>
      <c r="MPL1" s="909"/>
      <c r="MPM1" s="909"/>
      <c r="MPN1" s="909"/>
      <c r="MPO1" s="909"/>
      <c r="MPP1" s="909"/>
      <c r="MPQ1" s="909"/>
      <c r="MPR1" s="909"/>
      <c r="MPS1" s="909"/>
      <c r="MPT1" s="909"/>
      <c r="MPU1" s="909"/>
      <c r="MPV1" s="909"/>
      <c r="MPW1" s="909"/>
      <c r="MPX1" s="909"/>
      <c r="MPY1" s="909"/>
      <c r="MPZ1" s="909"/>
      <c r="MQA1" s="909"/>
      <c r="MQB1" s="909"/>
      <c r="MQC1" s="909"/>
      <c r="MQD1" s="909"/>
      <c r="MQE1" s="909"/>
      <c r="MQF1" s="909"/>
      <c r="MQG1" s="909"/>
      <c r="MQH1" s="909"/>
      <c r="MQI1" s="909"/>
      <c r="MQJ1" s="909"/>
      <c r="MQK1" s="909"/>
      <c r="MQL1" s="909"/>
      <c r="MQM1" s="909"/>
      <c r="MQN1" s="909"/>
      <c r="MQO1" s="909"/>
      <c r="MQP1" s="909"/>
      <c r="MQQ1" s="909"/>
      <c r="MQR1" s="909"/>
      <c r="MQS1" s="909"/>
      <c r="MQT1" s="909"/>
      <c r="MQU1" s="909"/>
      <c r="MQV1" s="909"/>
      <c r="MQW1" s="909"/>
      <c r="MQX1" s="909"/>
      <c r="MQY1" s="909"/>
      <c r="MQZ1" s="909"/>
      <c r="MRA1" s="909"/>
      <c r="MRB1" s="909"/>
      <c r="MRC1" s="909"/>
      <c r="MRD1" s="909"/>
      <c r="MRE1" s="909"/>
      <c r="MRF1" s="909"/>
      <c r="MRG1" s="909"/>
      <c r="MRH1" s="909"/>
      <c r="MRI1" s="909"/>
      <c r="MRJ1" s="909"/>
      <c r="MRK1" s="909"/>
      <c r="MRL1" s="909"/>
      <c r="MRM1" s="909"/>
      <c r="MRN1" s="909"/>
      <c r="MRO1" s="909"/>
      <c r="MRP1" s="909"/>
      <c r="MRQ1" s="909"/>
      <c r="MRR1" s="909"/>
      <c r="MRS1" s="909"/>
      <c r="MRT1" s="909"/>
      <c r="MRU1" s="909"/>
      <c r="MRV1" s="909"/>
      <c r="MRW1" s="909"/>
      <c r="MRX1" s="909"/>
      <c r="MRY1" s="909"/>
      <c r="MRZ1" s="909"/>
      <c r="MSA1" s="909"/>
      <c r="MSB1" s="909"/>
      <c r="MSC1" s="909"/>
      <c r="MSD1" s="909"/>
      <c r="MSE1" s="909"/>
      <c r="MSF1" s="909"/>
      <c r="MSG1" s="909"/>
      <c r="MSH1" s="909"/>
      <c r="MSI1" s="909"/>
      <c r="MSJ1" s="909"/>
      <c r="MSK1" s="909"/>
      <c r="MSL1" s="909"/>
      <c r="MSM1" s="909"/>
      <c r="MSN1" s="909"/>
      <c r="MSO1" s="909"/>
      <c r="MSP1" s="909"/>
      <c r="MSQ1" s="909"/>
      <c r="MSR1" s="909"/>
      <c r="MSS1" s="909"/>
      <c r="MST1" s="909"/>
      <c r="MSU1" s="909"/>
      <c r="MSV1" s="909"/>
      <c r="MSW1" s="909"/>
      <c r="MSX1" s="909"/>
      <c r="MSY1" s="909"/>
      <c r="MSZ1" s="909"/>
      <c r="MTA1" s="909"/>
      <c r="MTB1" s="909"/>
      <c r="MTC1" s="909"/>
      <c r="MTD1" s="909"/>
      <c r="MTE1" s="909"/>
      <c r="MTF1" s="909"/>
      <c r="MTG1" s="909"/>
      <c r="MTH1" s="909"/>
      <c r="MTI1" s="909"/>
      <c r="MTJ1" s="909"/>
      <c r="MTK1" s="909"/>
      <c r="MTL1" s="909"/>
      <c r="MTM1" s="909"/>
      <c r="MTN1" s="909"/>
      <c r="MTO1" s="909"/>
      <c r="MTP1" s="909"/>
      <c r="MTQ1" s="909"/>
      <c r="MTR1" s="909"/>
      <c r="MTS1" s="909"/>
      <c r="MTT1" s="909"/>
      <c r="MTU1" s="909"/>
      <c r="MTV1" s="909"/>
      <c r="MTW1" s="909"/>
      <c r="MTX1" s="909"/>
      <c r="MTY1" s="909"/>
      <c r="MTZ1" s="909"/>
      <c r="MUA1" s="909"/>
      <c r="MUB1" s="909"/>
      <c r="MUC1" s="909"/>
      <c r="MUD1" s="909"/>
      <c r="MUE1" s="909"/>
      <c r="MUF1" s="909"/>
      <c r="MUG1" s="909"/>
      <c r="MUH1" s="909"/>
      <c r="MUI1" s="909"/>
      <c r="MUJ1" s="909"/>
      <c r="MUK1" s="909"/>
      <c r="MUL1" s="909"/>
      <c r="MUM1" s="909"/>
      <c r="MUN1" s="909"/>
      <c r="MUO1" s="909"/>
      <c r="MUP1" s="909"/>
      <c r="MUQ1" s="909"/>
      <c r="MUR1" s="909"/>
      <c r="MUS1" s="909"/>
      <c r="MUT1" s="909"/>
      <c r="MUU1" s="909"/>
      <c r="MUV1" s="909"/>
      <c r="MUW1" s="909"/>
      <c r="MUX1" s="909"/>
      <c r="MUY1" s="909"/>
      <c r="MUZ1" s="909"/>
      <c r="MVA1" s="909"/>
      <c r="MVB1" s="909"/>
      <c r="MVC1" s="909"/>
      <c r="MVD1" s="909"/>
      <c r="MVE1" s="909"/>
      <c r="MVF1" s="909"/>
      <c r="MVG1" s="909"/>
      <c r="MVH1" s="909"/>
      <c r="MVI1" s="909"/>
      <c r="MVJ1" s="909"/>
      <c r="MVK1" s="909"/>
      <c r="MVL1" s="909"/>
      <c r="MVM1" s="909"/>
      <c r="MVN1" s="909"/>
      <c r="MVO1" s="909"/>
      <c r="MVP1" s="909"/>
      <c r="MVQ1" s="909"/>
      <c r="MVR1" s="909"/>
      <c r="MVS1" s="909"/>
      <c r="MVT1" s="909"/>
      <c r="MVU1" s="909"/>
      <c r="MVV1" s="909"/>
      <c r="MVW1" s="909"/>
      <c r="MVX1" s="909"/>
      <c r="MVY1" s="909"/>
      <c r="MVZ1" s="909"/>
      <c r="MWA1" s="909"/>
      <c r="MWB1" s="909"/>
      <c r="MWC1" s="909"/>
      <c r="MWD1" s="909"/>
      <c r="MWE1" s="909"/>
      <c r="MWF1" s="909"/>
      <c r="MWG1" s="909"/>
      <c r="MWH1" s="909"/>
      <c r="MWI1" s="909"/>
      <c r="MWJ1" s="909"/>
      <c r="MWK1" s="909"/>
      <c r="MWL1" s="909"/>
      <c r="MWM1" s="909"/>
      <c r="MWN1" s="909"/>
      <c r="MWO1" s="909"/>
      <c r="MWP1" s="909"/>
      <c r="MWQ1" s="909"/>
      <c r="MWR1" s="909"/>
      <c r="MWS1" s="909"/>
      <c r="MWT1" s="909"/>
      <c r="MWU1" s="909"/>
      <c r="MWV1" s="909"/>
      <c r="MWW1" s="909"/>
      <c r="MWX1" s="909"/>
      <c r="MWY1" s="909"/>
      <c r="MWZ1" s="909"/>
      <c r="MXA1" s="909"/>
      <c r="MXB1" s="909"/>
      <c r="MXC1" s="909"/>
      <c r="MXD1" s="909"/>
      <c r="MXE1" s="909"/>
      <c r="MXF1" s="909"/>
      <c r="MXG1" s="909"/>
      <c r="MXH1" s="909"/>
      <c r="MXI1" s="909"/>
      <c r="MXJ1" s="909"/>
      <c r="MXK1" s="909"/>
      <c r="MXL1" s="909"/>
      <c r="MXM1" s="909"/>
      <c r="MXN1" s="909"/>
      <c r="MXO1" s="909"/>
      <c r="MXP1" s="909"/>
      <c r="MXQ1" s="909"/>
      <c r="MXR1" s="909"/>
      <c r="MXS1" s="909"/>
      <c r="MXT1" s="909"/>
      <c r="MXU1" s="909"/>
      <c r="MXV1" s="909"/>
      <c r="MXW1" s="909"/>
      <c r="MXX1" s="909"/>
      <c r="MXY1" s="909"/>
      <c r="MXZ1" s="909"/>
      <c r="MYA1" s="909"/>
      <c r="MYB1" s="909"/>
      <c r="MYC1" s="909"/>
      <c r="MYD1" s="909"/>
      <c r="MYE1" s="909"/>
      <c r="MYF1" s="909"/>
      <c r="MYG1" s="909"/>
      <c r="MYH1" s="909"/>
      <c r="MYI1" s="909"/>
      <c r="MYJ1" s="909"/>
      <c r="MYK1" s="909"/>
      <c r="MYL1" s="909"/>
      <c r="MYM1" s="909"/>
      <c r="MYN1" s="909"/>
      <c r="MYO1" s="909"/>
      <c r="MYP1" s="909"/>
      <c r="MYQ1" s="909"/>
      <c r="MYR1" s="909"/>
      <c r="MYS1" s="909"/>
      <c r="MYT1" s="909"/>
      <c r="MYU1" s="909"/>
      <c r="MYV1" s="909"/>
      <c r="MYW1" s="909"/>
      <c r="MYX1" s="909"/>
      <c r="MYY1" s="909"/>
      <c r="MYZ1" s="909"/>
      <c r="MZA1" s="909"/>
      <c r="MZB1" s="909"/>
      <c r="MZC1" s="909"/>
      <c r="MZD1" s="909"/>
      <c r="MZE1" s="909"/>
      <c r="MZF1" s="909"/>
      <c r="MZG1" s="909"/>
      <c r="MZH1" s="909"/>
      <c r="MZI1" s="909"/>
      <c r="MZJ1" s="909"/>
      <c r="MZK1" s="909"/>
      <c r="MZL1" s="909"/>
      <c r="MZM1" s="909"/>
      <c r="MZN1" s="909"/>
      <c r="MZO1" s="909"/>
      <c r="MZP1" s="909"/>
      <c r="MZQ1" s="909"/>
      <c r="MZR1" s="909"/>
      <c r="MZS1" s="909"/>
      <c r="MZT1" s="909"/>
      <c r="MZU1" s="909"/>
      <c r="MZV1" s="909"/>
      <c r="MZW1" s="909"/>
      <c r="MZX1" s="909"/>
      <c r="MZY1" s="909"/>
      <c r="MZZ1" s="909"/>
      <c r="NAA1" s="909"/>
      <c r="NAB1" s="909"/>
      <c r="NAC1" s="909"/>
      <c r="NAD1" s="909"/>
      <c r="NAE1" s="909"/>
      <c r="NAF1" s="909"/>
      <c r="NAG1" s="909"/>
      <c r="NAH1" s="909"/>
      <c r="NAI1" s="909"/>
      <c r="NAJ1" s="909"/>
      <c r="NAK1" s="909"/>
      <c r="NAL1" s="909"/>
      <c r="NAM1" s="909"/>
      <c r="NAN1" s="909"/>
      <c r="NAO1" s="909"/>
      <c r="NAP1" s="909"/>
      <c r="NAQ1" s="909"/>
      <c r="NAR1" s="909"/>
      <c r="NAS1" s="909"/>
      <c r="NAT1" s="909"/>
      <c r="NAU1" s="909"/>
      <c r="NAV1" s="909"/>
      <c r="NAW1" s="909"/>
      <c r="NAX1" s="909"/>
      <c r="NAY1" s="909"/>
      <c r="NAZ1" s="909"/>
      <c r="NBA1" s="909"/>
      <c r="NBB1" s="909"/>
      <c r="NBC1" s="909"/>
      <c r="NBD1" s="909"/>
      <c r="NBE1" s="909"/>
      <c r="NBF1" s="909"/>
      <c r="NBG1" s="909"/>
      <c r="NBH1" s="909"/>
      <c r="NBI1" s="909"/>
      <c r="NBJ1" s="909"/>
      <c r="NBK1" s="909"/>
      <c r="NBL1" s="909"/>
      <c r="NBM1" s="909"/>
      <c r="NBN1" s="909"/>
      <c r="NBO1" s="909"/>
      <c r="NBP1" s="909"/>
      <c r="NBQ1" s="909"/>
      <c r="NBR1" s="909"/>
      <c r="NBS1" s="909"/>
      <c r="NBT1" s="909"/>
      <c r="NBU1" s="909"/>
      <c r="NBV1" s="909"/>
      <c r="NBW1" s="909"/>
      <c r="NBX1" s="909"/>
      <c r="NBY1" s="909"/>
      <c r="NBZ1" s="909"/>
      <c r="NCA1" s="909"/>
      <c r="NCB1" s="909"/>
      <c r="NCC1" s="909"/>
      <c r="NCD1" s="909"/>
      <c r="NCE1" s="909"/>
      <c r="NCF1" s="909"/>
      <c r="NCG1" s="909"/>
      <c r="NCH1" s="909"/>
      <c r="NCI1" s="909"/>
      <c r="NCJ1" s="909"/>
      <c r="NCK1" s="909"/>
      <c r="NCL1" s="909"/>
      <c r="NCM1" s="909"/>
      <c r="NCN1" s="909"/>
      <c r="NCO1" s="909"/>
      <c r="NCP1" s="909"/>
      <c r="NCQ1" s="909"/>
      <c r="NCR1" s="909"/>
      <c r="NCS1" s="909"/>
      <c r="NCT1" s="909"/>
      <c r="NCU1" s="909"/>
      <c r="NCV1" s="909"/>
      <c r="NCW1" s="909"/>
      <c r="NCX1" s="909"/>
      <c r="NCY1" s="909"/>
      <c r="NCZ1" s="909"/>
      <c r="NDA1" s="909"/>
      <c r="NDB1" s="909"/>
      <c r="NDC1" s="909"/>
      <c r="NDD1" s="909"/>
      <c r="NDE1" s="909"/>
      <c r="NDF1" s="909"/>
      <c r="NDG1" s="909"/>
      <c r="NDH1" s="909"/>
      <c r="NDI1" s="909"/>
      <c r="NDJ1" s="909"/>
      <c r="NDK1" s="909"/>
      <c r="NDL1" s="909"/>
      <c r="NDM1" s="909"/>
      <c r="NDN1" s="909"/>
      <c r="NDO1" s="909"/>
      <c r="NDP1" s="909"/>
      <c r="NDQ1" s="909"/>
      <c r="NDR1" s="909"/>
      <c r="NDS1" s="909"/>
      <c r="NDT1" s="909"/>
      <c r="NDU1" s="909"/>
      <c r="NDV1" s="909"/>
      <c r="NDW1" s="909"/>
      <c r="NDX1" s="909"/>
      <c r="NDY1" s="909"/>
      <c r="NDZ1" s="909"/>
      <c r="NEA1" s="909"/>
      <c r="NEB1" s="909"/>
      <c r="NEC1" s="909"/>
      <c r="NED1" s="909"/>
      <c r="NEE1" s="909"/>
      <c r="NEF1" s="909"/>
      <c r="NEG1" s="909"/>
      <c r="NEH1" s="909"/>
      <c r="NEI1" s="909"/>
      <c r="NEJ1" s="909"/>
      <c r="NEK1" s="909"/>
      <c r="NEL1" s="909"/>
      <c r="NEM1" s="909"/>
      <c r="NEN1" s="909"/>
      <c r="NEO1" s="909"/>
      <c r="NEP1" s="909"/>
      <c r="NEQ1" s="909"/>
      <c r="NER1" s="909"/>
      <c r="NES1" s="909"/>
      <c r="NET1" s="909"/>
      <c r="NEU1" s="909"/>
      <c r="NEV1" s="909"/>
      <c r="NEW1" s="909"/>
      <c r="NEX1" s="909"/>
      <c r="NEY1" s="909"/>
      <c r="NEZ1" s="909"/>
      <c r="NFA1" s="909"/>
      <c r="NFB1" s="909"/>
      <c r="NFC1" s="909"/>
      <c r="NFD1" s="909"/>
      <c r="NFE1" s="909"/>
      <c r="NFF1" s="909"/>
      <c r="NFG1" s="909"/>
      <c r="NFH1" s="909"/>
      <c r="NFI1" s="909"/>
      <c r="NFJ1" s="909"/>
      <c r="NFK1" s="909"/>
      <c r="NFL1" s="909"/>
      <c r="NFM1" s="909"/>
      <c r="NFN1" s="909"/>
      <c r="NFO1" s="909"/>
      <c r="NFP1" s="909"/>
      <c r="NFQ1" s="909"/>
      <c r="NFR1" s="909"/>
      <c r="NFS1" s="909"/>
      <c r="NFT1" s="909"/>
      <c r="NFU1" s="909"/>
      <c r="NFV1" s="909"/>
      <c r="NFW1" s="909"/>
      <c r="NFX1" s="909"/>
      <c r="NFY1" s="909"/>
      <c r="NFZ1" s="909"/>
      <c r="NGA1" s="909"/>
      <c r="NGB1" s="909"/>
      <c r="NGC1" s="909"/>
      <c r="NGD1" s="909"/>
      <c r="NGE1" s="909"/>
      <c r="NGF1" s="909"/>
      <c r="NGG1" s="909"/>
      <c r="NGH1" s="909"/>
      <c r="NGI1" s="909"/>
      <c r="NGJ1" s="909"/>
      <c r="NGK1" s="909"/>
      <c r="NGL1" s="909"/>
      <c r="NGM1" s="909"/>
      <c r="NGN1" s="909"/>
      <c r="NGO1" s="909"/>
      <c r="NGP1" s="909"/>
      <c r="NGQ1" s="909"/>
      <c r="NGR1" s="909"/>
      <c r="NGS1" s="909"/>
      <c r="NGT1" s="909"/>
      <c r="NGU1" s="909"/>
      <c r="NGV1" s="909"/>
      <c r="NGW1" s="909"/>
      <c r="NGX1" s="909"/>
      <c r="NGY1" s="909"/>
      <c r="NGZ1" s="909"/>
      <c r="NHA1" s="909"/>
      <c r="NHB1" s="909"/>
      <c r="NHC1" s="909"/>
      <c r="NHD1" s="909"/>
      <c r="NHE1" s="909"/>
      <c r="NHF1" s="909"/>
      <c r="NHG1" s="909"/>
      <c r="NHH1" s="909"/>
      <c r="NHI1" s="909"/>
      <c r="NHJ1" s="909"/>
      <c r="NHK1" s="909"/>
      <c r="NHL1" s="909"/>
      <c r="NHM1" s="909"/>
      <c r="NHN1" s="909"/>
      <c r="NHO1" s="909"/>
      <c r="NHP1" s="909"/>
      <c r="NHQ1" s="909"/>
      <c r="NHR1" s="909"/>
      <c r="NHS1" s="909"/>
      <c r="NHT1" s="909"/>
      <c r="NHU1" s="909"/>
      <c r="NHV1" s="909"/>
      <c r="NHW1" s="909"/>
      <c r="NHX1" s="909"/>
      <c r="NHY1" s="909"/>
      <c r="NHZ1" s="909"/>
      <c r="NIA1" s="909"/>
      <c r="NIB1" s="909"/>
      <c r="NIC1" s="909"/>
      <c r="NID1" s="909"/>
      <c r="NIE1" s="909"/>
      <c r="NIF1" s="909"/>
      <c r="NIG1" s="909"/>
      <c r="NIH1" s="909"/>
      <c r="NII1" s="909"/>
      <c r="NIJ1" s="909"/>
      <c r="NIK1" s="909"/>
      <c r="NIL1" s="909"/>
      <c r="NIM1" s="909"/>
      <c r="NIN1" s="909"/>
      <c r="NIO1" s="909"/>
      <c r="NIP1" s="909"/>
      <c r="NIQ1" s="909"/>
      <c r="NIR1" s="909"/>
      <c r="NIS1" s="909"/>
      <c r="NIT1" s="909"/>
      <c r="NIU1" s="909"/>
      <c r="NIV1" s="909"/>
      <c r="NIW1" s="909"/>
      <c r="NIX1" s="909"/>
      <c r="NIY1" s="909"/>
      <c r="NIZ1" s="909"/>
      <c r="NJA1" s="909"/>
      <c r="NJB1" s="909"/>
      <c r="NJC1" s="909"/>
      <c r="NJD1" s="909"/>
      <c r="NJE1" s="909"/>
      <c r="NJF1" s="909"/>
      <c r="NJG1" s="909"/>
      <c r="NJH1" s="909"/>
      <c r="NJI1" s="909"/>
      <c r="NJJ1" s="909"/>
      <c r="NJK1" s="909"/>
      <c r="NJL1" s="909"/>
      <c r="NJM1" s="909"/>
      <c r="NJN1" s="909"/>
      <c r="NJO1" s="909"/>
      <c r="NJP1" s="909"/>
      <c r="NJQ1" s="909"/>
      <c r="NJR1" s="909"/>
      <c r="NJS1" s="909"/>
      <c r="NJT1" s="909"/>
      <c r="NJU1" s="909"/>
      <c r="NJV1" s="909"/>
      <c r="NJW1" s="909"/>
      <c r="NJX1" s="909"/>
      <c r="NJY1" s="909"/>
      <c r="NJZ1" s="909"/>
      <c r="NKA1" s="909"/>
      <c r="NKB1" s="909"/>
      <c r="NKC1" s="909"/>
      <c r="NKD1" s="909"/>
      <c r="NKE1" s="909"/>
      <c r="NKF1" s="909"/>
      <c r="NKG1" s="909"/>
      <c r="NKH1" s="909"/>
      <c r="NKI1" s="909"/>
      <c r="NKJ1" s="909"/>
      <c r="NKK1" s="909"/>
      <c r="NKL1" s="909"/>
      <c r="NKM1" s="909"/>
      <c r="NKN1" s="909"/>
      <c r="NKO1" s="909"/>
      <c r="NKP1" s="909"/>
      <c r="NKQ1" s="909"/>
      <c r="NKR1" s="909"/>
      <c r="NKS1" s="909"/>
      <c r="NKT1" s="909"/>
      <c r="NKU1" s="909"/>
      <c r="NKV1" s="909"/>
      <c r="NKW1" s="909"/>
      <c r="NKX1" s="909"/>
      <c r="NKY1" s="909"/>
      <c r="NKZ1" s="909"/>
      <c r="NLA1" s="909"/>
      <c r="NLB1" s="909"/>
      <c r="NLC1" s="909"/>
      <c r="NLD1" s="909"/>
      <c r="NLE1" s="909"/>
      <c r="NLF1" s="909"/>
      <c r="NLG1" s="909"/>
      <c r="NLH1" s="909"/>
      <c r="NLI1" s="909"/>
      <c r="NLJ1" s="909"/>
      <c r="NLK1" s="909"/>
      <c r="NLL1" s="909"/>
      <c r="NLM1" s="909"/>
      <c r="NLN1" s="909"/>
      <c r="NLO1" s="909"/>
      <c r="NLP1" s="909"/>
      <c r="NLQ1" s="909"/>
      <c r="NLR1" s="909"/>
      <c r="NLS1" s="909"/>
      <c r="NLT1" s="909"/>
      <c r="NLU1" s="909"/>
      <c r="NLV1" s="909"/>
      <c r="NLW1" s="909"/>
      <c r="NLX1" s="909"/>
      <c r="NLY1" s="909"/>
      <c r="NLZ1" s="909"/>
      <c r="NMA1" s="909"/>
      <c r="NMB1" s="909"/>
      <c r="NMC1" s="909"/>
      <c r="NMD1" s="909"/>
      <c r="NME1" s="909"/>
      <c r="NMF1" s="909"/>
      <c r="NMG1" s="909"/>
      <c r="NMH1" s="909"/>
      <c r="NMI1" s="909"/>
      <c r="NMJ1" s="909"/>
      <c r="NMK1" s="909"/>
      <c r="NML1" s="909"/>
      <c r="NMM1" s="909"/>
      <c r="NMN1" s="909"/>
      <c r="NMO1" s="909"/>
      <c r="NMP1" s="909"/>
      <c r="NMQ1" s="909"/>
      <c r="NMR1" s="909"/>
      <c r="NMS1" s="909"/>
      <c r="NMT1" s="909"/>
      <c r="NMU1" s="909"/>
      <c r="NMV1" s="909"/>
      <c r="NMW1" s="909"/>
      <c r="NMX1" s="909"/>
      <c r="NMY1" s="909"/>
      <c r="NMZ1" s="909"/>
      <c r="NNA1" s="909"/>
      <c r="NNB1" s="909"/>
      <c r="NNC1" s="909"/>
      <c r="NND1" s="909"/>
      <c r="NNE1" s="909"/>
      <c r="NNF1" s="909"/>
      <c r="NNG1" s="909"/>
      <c r="NNH1" s="909"/>
      <c r="NNI1" s="909"/>
      <c r="NNJ1" s="909"/>
      <c r="NNK1" s="909"/>
      <c r="NNL1" s="909"/>
      <c r="NNM1" s="909"/>
      <c r="NNN1" s="909"/>
      <c r="NNO1" s="909"/>
      <c r="NNP1" s="909"/>
      <c r="NNQ1" s="909"/>
      <c r="NNR1" s="909"/>
      <c r="NNS1" s="909"/>
      <c r="NNT1" s="909"/>
      <c r="NNU1" s="909"/>
      <c r="NNV1" s="909"/>
      <c r="NNW1" s="909"/>
      <c r="NNX1" s="909"/>
      <c r="NNY1" s="909"/>
      <c r="NNZ1" s="909"/>
      <c r="NOA1" s="909"/>
      <c r="NOB1" s="909"/>
      <c r="NOC1" s="909"/>
      <c r="NOD1" s="909"/>
      <c r="NOE1" s="909"/>
      <c r="NOF1" s="909"/>
      <c r="NOG1" s="909"/>
      <c r="NOH1" s="909"/>
      <c r="NOI1" s="909"/>
      <c r="NOJ1" s="909"/>
      <c r="NOK1" s="909"/>
      <c r="NOL1" s="909"/>
      <c r="NOM1" s="909"/>
      <c r="NON1" s="909"/>
      <c r="NOO1" s="909"/>
      <c r="NOP1" s="909"/>
      <c r="NOQ1" s="909"/>
      <c r="NOR1" s="909"/>
      <c r="NOS1" s="909"/>
      <c r="NOT1" s="909"/>
      <c r="NOU1" s="909"/>
      <c r="NOV1" s="909"/>
      <c r="NOW1" s="909"/>
      <c r="NOX1" s="909"/>
      <c r="NOY1" s="909"/>
      <c r="NOZ1" s="909"/>
      <c r="NPA1" s="909"/>
      <c r="NPB1" s="909"/>
      <c r="NPC1" s="909"/>
      <c r="NPD1" s="909"/>
      <c r="NPE1" s="909"/>
      <c r="NPF1" s="909"/>
      <c r="NPG1" s="909"/>
      <c r="NPH1" s="909"/>
      <c r="NPI1" s="909"/>
      <c r="NPJ1" s="909"/>
      <c r="NPK1" s="909"/>
      <c r="NPL1" s="909"/>
      <c r="NPM1" s="909"/>
      <c r="NPN1" s="909"/>
      <c r="NPO1" s="909"/>
      <c r="NPP1" s="909"/>
      <c r="NPQ1" s="909"/>
      <c r="NPR1" s="909"/>
      <c r="NPS1" s="909"/>
      <c r="NPT1" s="909"/>
      <c r="NPU1" s="909"/>
      <c r="NPV1" s="909"/>
      <c r="NPW1" s="909"/>
      <c r="NPX1" s="909"/>
      <c r="NPY1" s="909"/>
      <c r="NPZ1" s="909"/>
      <c r="NQA1" s="909"/>
      <c r="NQB1" s="909"/>
      <c r="NQC1" s="909"/>
      <c r="NQD1" s="909"/>
      <c r="NQE1" s="909"/>
      <c r="NQF1" s="909"/>
      <c r="NQG1" s="909"/>
      <c r="NQH1" s="909"/>
      <c r="NQI1" s="909"/>
      <c r="NQJ1" s="909"/>
      <c r="NQK1" s="909"/>
      <c r="NQL1" s="909"/>
      <c r="NQM1" s="909"/>
      <c r="NQN1" s="909"/>
      <c r="NQO1" s="909"/>
      <c r="NQP1" s="909"/>
      <c r="NQQ1" s="909"/>
      <c r="NQR1" s="909"/>
      <c r="NQS1" s="909"/>
      <c r="NQT1" s="909"/>
      <c r="NQU1" s="909"/>
      <c r="NQV1" s="909"/>
      <c r="NQW1" s="909"/>
      <c r="NQX1" s="909"/>
      <c r="NQY1" s="909"/>
      <c r="NQZ1" s="909"/>
      <c r="NRA1" s="909"/>
      <c r="NRB1" s="909"/>
      <c r="NRC1" s="909"/>
      <c r="NRD1" s="909"/>
      <c r="NRE1" s="909"/>
      <c r="NRF1" s="909"/>
      <c r="NRG1" s="909"/>
      <c r="NRH1" s="909"/>
      <c r="NRI1" s="909"/>
      <c r="NRJ1" s="909"/>
      <c r="NRK1" s="909"/>
      <c r="NRL1" s="909"/>
      <c r="NRM1" s="909"/>
      <c r="NRN1" s="909"/>
      <c r="NRO1" s="909"/>
      <c r="NRP1" s="909"/>
      <c r="NRQ1" s="909"/>
      <c r="NRR1" s="909"/>
      <c r="NRS1" s="909"/>
      <c r="NRT1" s="909"/>
      <c r="NRU1" s="909"/>
      <c r="NRV1" s="909"/>
      <c r="NRW1" s="909"/>
      <c r="NRX1" s="909"/>
      <c r="NRY1" s="909"/>
      <c r="NRZ1" s="909"/>
      <c r="NSA1" s="909"/>
      <c r="NSB1" s="909"/>
      <c r="NSC1" s="909"/>
      <c r="NSD1" s="909"/>
      <c r="NSE1" s="909"/>
      <c r="NSF1" s="909"/>
      <c r="NSG1" s="909"/>
      <c r="NSH1" s="909"/>
      <c r="NSI1" s="909"/>
      <c r="NSJ1" s="909"/>
      <c r="NSK1" s="909"/>
      <c r="NSL1" s="909"/>
      <c r="NSM1" s="909"/>
      <c r="NSN1" s="909"/>
      <c r="NSO1" s="909"/>
      <c r="NSP1" s="909"/>
      <c r="NSQ1" s="909"/>
      <c r="NSR1" s="909"/>
      <c r="NSS1" s="909"/>
      <c r="NST1" s="909"/>
      <c r="NSU1" s="909"/>
      <c r="NSV1" s="909"/>
      <c r="NSW1" s="909"/>
      <c r="NSX1" s="909"/>
      <c r="NSY1" s="909"/>
      <c r="NSZ1" s="909"/>
      <c r="NTA1" s="909"/>
      <c r="NTB1" s="909"/>
      <c r="NTC1" s="909"/>
      <c r="NTD1" s="909"/>
      <c r="NTE1" s="909"/>
      <c r="NTF1" s="909"/>
      <c r="NTG1" s="909"/>
      <c r="NTH1" s="909"/>
      <c r="NTI1" s="909"/>
      <c r="NTJ1" s="909"/>
      <c r="NTK1" s="909"/>
      <c r="NTL1" s="909"/>
      <c r="NTM1" s="909"/>
      <c r="NTN1" s="909"/>
      <c r="NTO1" s="909"/>
      <c r="NTP1" s="909"/>
      <c r="NTQ1" s="909"/>
      <c r="NTR1" s="909"/>
      <c r="NTS1" s="909"/>
      <c r="NTT1" s="909"/>
      <c r="NTU1" s="909"/>
      <c r="NTV1" s="909"/>
      <c r="NTW1" s="909"/>
      <c r="NTX1" s="909"/>
      <c r="NTY1" s="909"/>
      <c r="NTZ1" s="909"/>
      <c r="NUA1" s="909"/>
      <c r="NUB1" s="909"/>
      <c r="NUC1" s="909"/>
      <c r="NUD1" s="909"/>
      <c r="NUE1" s="909"/>
      <c r="NUF1" s="909"/>
      <c r="NUG1" s="909"/>
      <c r="NUH1" s="909"/>
      <c r="NUI1" s="909"/>
      <c r="NUJ1" s="909"/>
      <c r="NUK1" s="909"/>
      <c r="NUL1" s="909"/>
      <c r="NUM1" s="909"/>
      <c r="NUN1" s="909"/>
      <c r="NUO1" s="909"/>
      <c r="NUP1" s="909"/>
      <c r="NUQ1" s="909"/>
      <c r="NUR1" s="909"/>
      <c r="NUS1" s="909"/>
      <c r="NUT1" s="909"/>
      <c r="NUU1" s="909"/>
      <c r="NUV1" s="909"/>
      <c r="NUW1" s="909"/>
      <c r="NUX1" s="909"/>
      <c r="NUY1" s="909"/>
      <c r="NUZ1" s="909"/>
      <c r="NVA1" s="909"/>
      <c r="NVB1" s="909"/>
      <c r="NVC1" s="909"/>
      <c r="NVD1" s="909"/>
      <c r="NVE1" s="909"/>
      <c r="NVF1" s="909"/>
      <c r="NVG1" s="909"/>
      <c r="NVH1" s="909"/>
      <c r="NVI1" s="909"/>
      <c r="NVJ1" s="909"/>
      <c r="NVK1" s="909"/>
      <c r="NVL1" s="909"/>
      <c r="NVM1" s="909"/>
      <c r="NVN1" s="909"/>
      <c r="NVO1" s="909"/>
      <c r="NVP1" s="909"/>
      <c r="NVQ1" s="909"/>
      <c r="NVR1" s="909"/>
      <c r="NVS1" s="909"/>
      <c r="NVT1" s="909"/>
      <c r="NVU1" s="909"/>
      <c r="NVV1" s="909"/>
      <c r="NVW1" s="909"/>
      <c r="NVX1" s="909"/>
      <c r="NVY1" s="909"/>
      <c r="NVZ1" s="909"/>
      <c r="NWA1" s="909"/>
      <c r="NWB1" s="909"/>
      <c r="NWC1" s="909"/>
      <c r="NWD1" s="909"/>
      <c r="NWE1" s="909"/>
      <c r="NWF1" s="909"/>
      <c r="NWG1" s="909"/>
      <c r="NWH1" s="909"/>
      <c r="NWI1" s="909"/>
      <c r="NWJ1" s="909"/>
      <c r="NWK1" s="909"/>
      <c r="NWL1" s="909"/>
      <c r="NWM1" s="909"/>
      <c r="NWN1" s="909"/>
      <c r="NWO1" s="909"/>
      <c r="NWP1" s="909"/>
      <c r="NWQ1" s="909"/>
      <c r="NWR1" s="909"/>
      <c r="NWS1" s="909"/>
      <c r="NWT1" s="909"/>
      <c r="NWU1" s="909"/>
      <c r="NWV1" s="909"/>
      <c r="NWW1" s="909"/>
      <c r="NWX1" s="909"/>
      <c r="NWY1" s="909"/>
      <c r="NWZ1" s="909"/>
      <c r="NXA1" s="909"/>
      <c r="NXB1" s="909"/>
      <c r="NXC1" s="909"/>
      <c r="NXD1" s="909"/>
      <c r="NXE1" s="909"/>
      <c r="NXF1" s="909"/>
      <c r="NXG1" s="909"/>
      <c r="NXH1" s="909"/>
      <c r="NXI1" s="909"/>
      <c r="NXJ1" s="909"/>
      <c r="NXK1" s="909"/>
      <c r="NXL1" s="909"/>
      <c r="NXM1" s="909"/>
      <c r="NXN1" s="909"/>
      <c r="NXO1" s="909"/>
      <c r="NXP1" s="909"/>
      <c r="NXQ1" s="909"/>
      <c r="NXR1" s="909"/>
      <c r="NXS1" s="909"/>
      <c r="NXT1" s="909"/>
      <c r="NXU1" s="909"/>
      <c r="NXV1" s="909"/>
      <c r="NXW1" s="909"/>
      <c r="NXX1" s="909"/>
      <c r="NXY1" s="909"/>
      <c r="NXZ1" s="909"/>
      <c r="NYA1" s="909"/>
      <c r="NYB1" s="909"/>
      <c r="NYC1" s="909"/>
      <c r="NYD1" s="909"/>
      <c r="NYE1" s="909"/>
      <c r="NYF1" s="909"/>
      <c r="NYG1" s="909"/>
      <c r="NYH1" s="909"/>
      <c r="NYI1" s="909"/>
      <c r="NYJ1" s="909"/>
      <c r="NYK1" s="909"/>
      <c r="NYL1" s="909"/>
      <c r="NYM1" s="909"/>
      <c r="NYN1" s="909"/>
      <c r="NYO1" s="909"/>
      <c r="NYP1" s="909"/>
      <c r="NYQ1" s="909"/>
      <c r="NYR1" s="909"/>
      <c r="NYS1" s="909"/>
      <c r="NYT1" s="909"/>
      <c r="NYU1" s="909"/>
      <c r="NYV1" s="909"/>
      <c r="NYW1" s="909"/>
      <c r="NYX1" s="909"/>
      <c r="NYY1" s="909"/>
      <c r="NYZ1" s="909"/>
      <c r="NZA1" s="909"/>
      <c r="NZB1" s="909"/>
      <c r="NZC1" s="909"/>
      <c r="NZD1" s="909"/>
      <c r="NZE1" s="909"/>
      <c r="NZF1" s="909"/>
      <c r="NZG1" s="909"/>
      <c r="NZH1" s="909"/>
      <c r="NZI1" s="909"/>
      <c r="NZJ1" s="909"/>
      <c r="NZK1" s="909"/>
      <c r="NZL1" s="909"/>
      <c r="NZM1" s="909"/>
      <c r="NZN1" s="909"/>
      <c r="NZO1" s="909"/>
      <c r="NZP1" s="909"/>
      <c r="NZQ1" s="909"/>
      <c r="NZR1" s="909"/>
      <c r="NZS1" s="909"/>
      <c r="NZT1" s="909"/>
      <c r="NZU1" s="909"/>
      <c r="NZV1" s="909"/>
      <c r="NZW1" s="909"/>
      <c r="NZX1" s="909"/>
      <c r="NZY1" s="909"/>
      <c r="NZZ1" s="909"/>
      <c r="OAA1" s="909"/>
      <c r="OAB1" s="909"/>
      <c r="OAC1" s="909"/>
      <c r="OAD1" s="909"/>
      <c r="OAE1" s="909"/>
      <c r="OAF1" s="909"/>
      <c r="OAG1" s="909"/>
      <c r="OAH1" s="909"/>
      <c r="OAI1" s="909"/>
      <c r="OAJ1" s="909"/>
      <c r="OAK1" s="909"/>
      <c r="OAL1" s="909"/>
      <c r="OAM1" s="909"/>
      <c r="OAN1" s="909"/>
      <c r="OAO1" s="909"/>
      <c r="OAP1" s="909"/>
      <c r="OAQ1" s="909"/>
      <c r="OAR1" s="909"/>
      <c r="OAS1" s="909"/>
      <c r="OAT1" s="909"/>
      <c r="OAU1" s="909"/>
      <c r="OAV1" s="909"/>
      <c r="OAW1" s="909"/>
      <c r="OAX1" s="909"/>
      <c r="OAY1" s="909"/>
      <c r="OAZ1" s="909"/>
      <c r="OBA1" s="909"/>
      <c r="OBB1" s="909"/>
      <c r="OBC1" s="909"/>
      <c r="OBD1" s="909"/>
      <c r="OBE1" s="909"/>
      <c r="OBF1" s="909"/>
      <c r="OBG1" s="909"/>
      <c r="OBH1" s="909"/>
      <c r="OBI1" s="909"/>
      <c r="OBJ1" s="909"/>
      <c r="OBK1" s="909"/>
      <c r="OBL1" s="909"/>
      <c r="OBM1" s="909"/>
      <c r="OBN1" s="909"/>
      <c r="OBO1" s="909"/>
      <c r="OBP1" s="909"/>
      <c r="OBQ1" s="909"/>
      <c r="OBR1" s="909"/>
      <c r="OBS1" s="909"/>
      <c r="OBT1" s="909"/>
      <c r="OBU1" s="909"/>
      <c r="OBV1" s="909"/>
      <c r="OBW1" s="909"/>
      <c r="OBX1" s="909"/>
      <c r="OBY1" s="909"/>
      <c r="OBZ1" s="909"/>
      <c r="OCA1" s="909"/>
      <c r="OCB1" s="909"/>
      <c r="OCC1" s="909"/>
      <c r="OCD1" s="909"/>
      <c r="OCE1" s="909"/>
      <c r="OCF1" s="909"/>
      <c r="OCG1" s="909"/>
      <c r="OCH1" s="909"/>
      <c r="OCI1" s="909"/>
      <c r="OCJ1" s="909"/>
      <c r="OCK1" s="909"/>
      <c r="OCL1" s="909"/>
      <c r="OCM1" s="909"/>
      <c r="OCN1" s="909"/>
      <c r="OCO1" s="909"/>
      <c r="OCP1" s="909"/>
      <c r="OCQ1" s="909"/>
      <c r="OCR1" s="909"/>
      <c r="OCS1" s="909"/>
      <c r="OCT1" s="909"/>
      <c r="OCU1" s="909"/>
      <c r="OCV1" s="909"/>
      <c r="OCW1" s="909"/>
      <c r="OCX1" s="909"/>
      <c r="OCY1" s="909"/>
      <c r="OCZ1" s="909"/>
      <c r="ODA1" s="909"/>
      <c r="ODB1" s="909"/>
      <c r="ODC1" s="909"/>
      <c r="ODD1" s="909"/>
      <c r="ODE1" s="909"/>
      <c r="ODF1" s="909"/>
      <c r="ODG1" s="909"/>
      <c r="ODH1" s="909"/>
      <c r="ODI1" s="909"/>
      <c r="ODJ1" s="909"/>
      <c r="ODK1" s="909"/>
      <c r="ODL1" s="909"/>
      <c r="ODM1" s="909"/>
      <c r="ODN1" s="909"/>
      <c r="ODO1" s="909"/>
      <c r="ODP1" s="909"/>
      <c r="ODQ1" s="909"/>
      <c r="ODR1" s="909"/>
      <c r="ODS1" s="909"/>
      <c r="ODT1" s="909"/>
      <c r="ODU1" s="909"/>
      <c r="ODV1" s="909"/>
      <c r="ODW1" s="909"/>
      <c r="ODX1" s="909"/>
      <c r="ODY1" s="909"/>
      <c r="ODZ1" s="909"/>
      <c r="OEA1" s="909"/>
      <c r="OEB1" s="909"/>
      <c r="OEC1" s="909"/>
      <c r="OED1" s="909"/>
      <c r="OEE1" s="909"/>
      <c r="OEF1" s="909"/>
      <c r="OEG1" s="909"/>
      <c r="OEH1" s="909"/>
      <c r="OEI1" s="909"/>
      <c r="OEJ1" s="909"/>
      <c r="OEK1" s="909"/>
      <c r="OEL1" s="909"/>
      <c r="OEM1" s="909"/>
      <c r="OEN1" s="909"/>
      <c r="OEO1" s="909"/>
      <c r="OEP1" s="909"/>
      <c r="OEQ1" s="909"/>
      <c r="OER1" s="909"/>
      <c r="OES1" s="909"/>
      <c r="OET1" s="909"/>
      <c r="OEU1" s="909"/>
      <c r="OEV1" s="909"/>
      <c r="OEW1" s="909"/>
      <c r="OEX1" s="909"/>
      <c r="OEY1" s="909"/>
      <c r="OEZ1" s="909"/>
      <c r="OFA1" s="909"/>
      <c r="OFB1" s="909"/>
      <c r="OFC1" s="909"/>
      <c r="OFD1" s="909"/>
      <c r="OFE1" s="909"/>
      <c r="OFF1" s="909"/>
      <c r="OFG1" s="909"/>
      <c r="OFH1" s="909"/>
      <c r="OFI1" s="909"/>
      <c r="OFJ1" s="909"/>
      <c r="OFK1" s="909"/>
      <c r="OFL1" s="909"/>
      <c r="OFM1" s="909"/>
      <c r="OFN1" s="909"/>
      <c r="OFO1" s="909"/>
      <c r="OFP1" s="909"/>
      <c r="OFQ1" s="909"/>
      <c r="OFR1" s="909"/>
      <c r="OFS1" s="909"/>
      <c r="OFT1" s="909"/>
      <c r="OFU1" s="909"/>
      <c r="OFV1" s="909"/>
      <c r="OFW1" s="909"/>
      <c r="OFX1" s="909"/>
      <c r="OFY1" s="909"/>
      <c r="OFZ1" s="909"/>
      <c r="OGA1" s="909"/>
      <c r="OGB1" s="909"/>
      <c r="OGC1" s="909"/>
      <c r="OGD1" s="909"/>
      <c r="OGE1" s="909"/>
      <c r="OGF1" s="909"/>
      <c r="OGG1" s="909"/>
      <c r="OGH1" s="909"/>
      <c r="OGI1" s="909"/>
      <c r="OGJ1" s="909"/>
      <c r="OGK1" s="909"/>
      <c r="OGL1" s="909"/>
      <c r="OGM1" s="909"/>
      <c r="OGN1" s="909"/>
      <c r="OGO1" s="909"/>
      <c r="OGP1" s="909"/>
      <c r="OGQ1" s="909"/>
      <c r="OGR1" s="909"/>
      <c r="OGS1" s="909"/>
      <c r="OGT1" s="909"/>
      <c r="OGU1" s="909"/>
      <c r="OGV1" s="909"/>
      <c r="OGW1" s="909"/>
      <c r="OGX1" s="909"/>
      <c r="OGY1" s="909"/>
      <c r="OGZ1" s="909"/>
      <c r="OHA1" s="909"/>
      <c r="OHB1" s="909"/>
      <c r="OHC1" s="909"/>
      <c r="OHD1" s="909"/>
      <c r="OHE1" s="909"/>
      <c r="OHF1" s="909"/>
      <c r="OHG1" s="909"/>
      <c r="OHH1" s="909"/>
      <c r="OHI1" s="909"/>
      <c r="OHJ1" s="909"/>
      <c r="OHK1" s="909"/>
      <c r="OHL1" s="909"/>
      <c r="OHM1" s="909"/>
      <c r="OHN1" s="909"/>
      <c r="OHO1" s="909"/>
      <c r="OHP1" s="909"/>
      <c r="OHQ1" s="909"/>
      <c r="OHR1" s="909"/>
      <c r="OHS1" s="909"/>
      <c r="OHT1" s="909"/>
      <c r="OHU1" s="909"/>
      <c r="OHV1" s="909"/>
      <c r="OHW1" s="909"/>
      <c r="OHX1" s="909"/>
      <c r="OHY1" s="909"/>
      <c r="OHZ1" s="909"/>
      <c r="OIA1" s="909"/>
      <c r="OIB1" s="909"/>
      <c r="OIC1" s="909"/>
      <c r="OID1" s="909"/>
      <c r="OIE1" s="909"/>
      <c r="OIF1" s="909"/>
      <c r="OIG1" s="909"/>
      <c r="OIH1" s="909"/>
      <c r="OII1" s="909"/>
      <c r="OIJ1" s="909"/>
      <c r="OIK1" s="909"/>
      <c r="OIL1" s="909"/>
      <c r="OIM1" s="909"/>
      <c r="OIN1" s="909"/>
      <c r="OIO1" s="909"/>
      <c r="OIP1" s="909"/>
      <c r="OIQ1" s="909"/>
      <c r="OIR1" s="909"/>
      <c r="OIS1" s="909"/>
      <c r="OIT1" s="909"/>
      <c r="OIU1" s="909"/>
      <c r="OIV1" s="909"/>
      <c r="OIW1" s="909"/>
      <c r="OIX1" s="909"/>
      <c r="OIY1" s="909"/>
      <c r="OIZ1" s="909"/>
      <c r="OJA1" s="909"/>
      <c r="OJB1" s="909"/>
      <c r="OJC1" s="909"/>
      <c r="OJD1" s="909"/>
      <c r="OJE1" s="909"/>
      <c r="OJF1" s="909"/>
      <c r="OJG1" s="909"/>
      <c r="OJH1" s="909"/>
      <c r="OJI1" s="909"/>
      <c r="OJJ1" s="909"/>
      <c r="OJK1" s="909"/>
      <c r="OJL1" s="909"/>
      <c r="OJM1" s="909"/>
      <c r="OJN1" s="909"/>
      <c r="OJO1" s="909"/>
      <c r="OJP1" s="909"/>
      <c r="OJQ1" s="909"/>
      <c r="OJR1" s="909"/>
      <c r="OJS1" s="909"/>
      <c r="OJT1" s="909"/>
      <c r="OJU1" s="909"/>
      <c r="OJV1" s="909"/>
      <c r="OJW1" s="909"/>
      <c r="OJX1" s="909"/>
      <c r="OJY1" s="909"/>
      <c r="OJZ1" s="909"/>
      <c r="OKA1" s="909"/>
      <c r="OKB1" s="909"/>
      <c r="OKC1" s="909"/>
      <c r="OKD1" s="909"/>
      <c r="OKE1" s="909"/>
      <c r="OKF1" s="909"/>
      <c r="OKG1" s="909"/>
      <c r="OKH1" s="909"/>
      <c r="OKI1" s="909"/>
      <c r="OKJ1" s="909"/>
      <c r="OKK1" s="909"/>
      <c r="OKL1" s="909"/>
      <c r="OKM1" s="909"/>
      <c r="OKN1" s="909"/>
      <c r="OKO1" s="909"/>
      <c r="OKP1" s="909"/>
      <c r="OKQ1" s="909"/>
      <c r="OKR1" s="909"/>
      <c r="OKS1" s="909"/>
      <c r="OKT1" s="909"/>
      <c r="OKU1" s="909"/>
      <c r="OKV1" s="909"/>
      <c r="OKW1" s="909"/>
      <c r="OKX1" s="909"/>
      <c r="OKY1" s="909"/>
      <c r="OKZ1" s="909"/>
      <c r="OLA1" s="909"/>
      <c r="OLB1" s="909"/>
      <c r="OLC1" s="909"/>
      <c r="OLD1" s="909"/>
      <c r="OLE1" s="909"/>
      <c r="OLF1" s="909"/>
      <c r="OLG1" s="909"/>
      <c r="OLH1" s="909"/>
      <c r="OLI1" s="909"/>
      <c r="OLJ1" s="909"/>
      <c r="OLK1" s="909"/>
      <c r="OLL1" s="909"/>
      <c r="OLM1" s="909"/>
      <c r="OLN1" s="909"/>
      <c r="OLO1" s="909"/>
      <c r="OLP1" s="909"/>
      <c r="OLQ1" s="909"/>
      <c r="OLR1" s="909"/>
      <c r="OLS1" s="909"/>
      <c r="OLT1" s="909"/>
      <c r="OLU1" s="909"/>
      <c r="OLV1" s="909"/>
      <c r="OLW1" s="909"/>
      <c r="OLX1" s="909"/>
      <c r="OLY1" s="909"/>
      <c r="OLZ1" s="909"/>
      <c r="OMA1" s="909"/>
      <c r="OMB1" s="909"/>
      <c r="OMC1" s="909"/>
      <c r="OMD1" s="909"/>
      <c r="OME1" s="909"/>
      <c r="OMF1" s="909"/>
      <c r="OMG1" s="909"/>
      <c r="OMH1" s="909"/>
      <c r="OMI1" s="909"/>
      <c r="OMJ1" s="909"/>
      <c r="OMK1" s="909"/>
      <c r="OML1" s="909"/>
      <c r="OMM1" s="909"/>
      <c r="OMN1" s="909"/>
      <c r="OMO1" s="909"/>
      <c r="OMP1" s="909"/>
      <c r="OMQ1" s="909"/>
      <c r="OMR1" s="909"/>
      <c r="OMS1" s="909"/>
      <c r="OMT1" s="909"/>
      <c r="OMU1" s="909"/>
      <c r="OMV1" s="909"/>
      <c r="OMW1" s="909"/>
      <c r="OMX1" s="909"/>
      <c r="OMY1" s="909"/>
      <c r="OMZ1" s="909"/>
      <c r="ONA1" s="909"/>
      <c r="ONB1" s="909"/>
      <c r="ONC1" s="909"/>
      <c r="OND1" s="909"/>
      <c r="ONE1" s="909"/>
      <c r="ONF1" s="909"/>
      <c r="ONG1" s="909"/>
      <c r="ONH1" s="909"/>
      <c r="ONI1" s="909"/>
      <c r="ONJ1" s="909"/>
      <c r="ONK1" s="909"/>
      <c r="ONL1" s="909"/>
      <c r="ONM1" s="909"/>
      <c r="ONN1" s="909"/>
      <c r="ONO1" s="909"/>
      <c r="ONP1" s="909"/>
      <c r="ONQ1" s="909"/>
      <c r="ONR1" s="909"/>
      <c r="ONS1" s="909"/>
      <c r="ONT1" s="909"/>
      <c r="ONU1" s="909"/>
      <c r="ONV1" s="909"/>
      <c r="ONW1" s="909"/>
      <c r="ONX1" s="909"/>
      <c r="ONY1" s="909"/>
      <c r="ONZ1" s="909"/>
      <c r="OOA1" s="909"/>
      <c r="OOB1" s="909"/>
      <c r="OOC1" s="909"/>
      <c r="OOD1" s="909"/>
      <c r="OOE1" s="909"/>
      <c r="OOF1" s="909"/>
      <c r="OOG1" s="909"/>
      <c r="OOH1" s="909"/>
      <c r="OOI1" s="909"/>
      <c r="OOJ1" s="909"/>
      <c r="OOK1" s="909"/>
      <c r="OOL1" s="909"/>
      <c r="OOM1" s="909"/>
      <c r="OON1" s="909"/>
      <c r="OOO1" s="909"/>
      <c r="OOP1" s="909"/>
      <c r="OOQ1" s="909"/>
      <c r="OOR1" s="909"/>
      <c r="OOS1" s="909"/>
      <c r="OOT1" s="909"/>
      <c r="OOU1" s="909"/>
      <c r="OOV1" s="909"/>
      <c r="OOW1" s="909"/>
      <c r="OOX1" s="909"/>
      <c r="OOY1" s="909"/>
      <c r="OOZ1" s="909"/>
      <c r="OPA1" s="909"/>
      <c r="OPB1" s="909"/>
      <c r="OPC1" s="909"/>
      <c r="OPD1" s="909"/>
      <c r="OPE1" s="909"/>
      <c r="OPF1" s="909"/>
      <c r="OPG1" s="909"/>
      <c r="OPH1" s="909"/>
      <c r="OPI1" s="909"/>
      <c r="OPJ1" s="909"/>
      <c r="OPK1" s="909"/>
      <c r="OPL1" s="909"/>
      <c r="OPM1" s="909"/>
      <c r="OPN1" s="909"/>
      <c r="OPO1" s="909"/>
      <c r="OPP1" s="909"/>
      <c r="OPQ1" s="909"/>
      <c r="OPR1" s="909"/>
      <c r="OPS1" s="909"/>
      <c r="OPT1" s="909"/>
      <c r="OPU1" s="909"/>
      <c r="OPV1" s="909"/>
      <c r="OPW1" s="909"/>
      <c r="OPX1" s="909"/>
      <c r="OPY1" s="909"/>
      <c r="OPZ1" s="909"/>
      <c r="OQA1" s="909"/>
      <c r="OQB1" s="909"/>
      <c r="OQC1" s="909"/>
      <c r="OQD1" s="909"/>
      <c r="OQE1" s="909"/>
      <c r="OQF1" s="909"/>
      <c r="OQG1" s="909"/>
      <c r="OQH1" s="909"/>
      <c r="OQI1" s="909"/>
      <c r="OQJ1" s="909"/>
      <c r="OQK1" s="909"/>
      <c r="OQL1" s="909"/>
      <c r="OQM1" s="909"/>
      <c r="OQN1" s="909"/>
      <c r="OQO1" s="909"/>
      <c r="OQP1" s="909"/>
      <c r="OQQ1" s="909"/>
      <c r="OQR1" s="909"/>
      <c r="OQS1" s="909"/>
      <c r="OQT1" s="909"/>
      <c r="OQU1" s="909"/>
      <c r="OQV1" s="909"/>
      <c r="OQW1" s="909"/>
      <c r="OQX1" s="909"/>
      <c r="OQY1" s="909"/>
      <c r="OQZ1" s="909"/>
      <c r="ORA1" s="909"/>
      <c r="ORB1" s="909"/>
      <c r="ORC1" s="909"/>
      <c r="ORD1" s="909"/>
      <c r="ORE1" s="909"/>
      <c r="ORF1" s="909"/>
      <c r="ORG1" s="909"/>
      <c r="ORH1" s="909"/>
      <c r="ORI1" s="909"/>
      <c r="ORJ1" s="909"/>
      <c r="ORK1" s="909"/>
      <c r="ORL1" s="909"/>
      <c r="ORM1" s="909"/>
      <c r="ORN1" s="909"/>
      <c r="ORO1" s="909"/>
      <c r="ORP1" s="909"/>
      <c r="ORQ1" s="909"/>
      <c r="ORR1" s="909"/>
      <c r="ORS1" s="909"/>
      <c r="ORT1" s="909"/>
      <c r="ORU1" s="909"/>
      <c r="ORV1" s="909"/>
      <c r="ORW1" s="909"/>
      <c r="ORX1" s="909"/>
      <c r="ORY1" s="909"/>
      <c r="ORZ1" s="909"/>
      <c r="OSA1" s="909"/>
      <c r="OSB1" s="909"/>
      <c r="OSC1" s="909"/>
      <c r="OSD1" s="909"/>
      <c r="OSE1" s="909"/>
      <c r="OSF1" s="909"/>
      <c r="OSG1" s="909"/>
      <c r="OSH1" s="909"/>
      <c r="OSI1" s="909"/>
      <c r="OSJ1" s="909"/>
      <c r="OSK1" s="909"/>
      <c r="OSL1" s="909"/>
      <c r="OSM1" s="909"/>
      <c r="OSN1" s="909"/>
      <c r="OSO1" s="909"/>
      <c r="OSP1" s="909"/>
      <c r="OSQ1" s="909"/>
      <c r="OSR1" s="909"/>
      <c r="OSS1" s="909"/>
      <c r="OST1" s="909"/>
      <c r="OSU1" s="909"/>
      <c r="OSV1" s="909"/>
      <c r="OSW1" s="909"/>
      <c r="OSX1" s="909"/>
      <c r="OSY1" s="909"/>
      <c r="OSZ1" s="909"/>
      <c r="OTA1" s="909"/>
      <c r="OTB1" s="909"/>
      <c r="OTC1" s="909"/>
      <c r="OTD1" s="909"/>
      <c r="OTE1" s="909"/>
      <c r="OTF1" s="909"/>
      <c r="OTG1" s="909"/>
      <c r="OTH1" s="909"/>
      <c r="OTI1" s="909"/>
      <c r="OTJ1" s="909"/>
      <c r="OTK1" s="909"/>
      <c r="OTL1" s="909"/>
      <c r="OTM1" s="909"/>
      <c r="OTN1" s="909"/>
      <c r="OTO1" s="909"/>
      <c r="OTP1" s="909"/>
      <c r="OTQ1" s="909"/>
      <c r="OTR1" s="909"/>
      <c r="OTS1" s="909"/>
      <c r="OTT1" s="909"/>
      <c r="OTU1" s="909"/>
      <c r="OTV1" s="909"/>
      <c r="OTW1" s="909"/>
      <c r="OTX1" s="909"/>
      <c r="OTY1" s="909"/>
      <c r="OTZ1" s="909"/>
      <c r="OUA1" s="909"/>
      <c r="OUB1" s="909"/>
      <c r="OUC1" s="909"/>
      <c r="OUD1" s="909"/>
      <c r="OUE1" s="909"/>
      <c r="OUF1" s="909"/>
      <c r="OUG1" s="909"/>
      <c r="OUH1" s="909"/>
      <c r="OUI1" s="909"/>
      <c r="OUJ1" s="909"/>
      <c r="OUK1" s="909"/>
      <c r="OUL1" s="909"/>
      <c r="OUM1" s="909"/>
      <c r="OUN1" s="909"/>
      <c r="OUO1" s="909"/>
      <c r="OUP1" s="909"/>
      <c r="OUQ1" s="909"/>
      <c r="OUR1" s="909"/>
      <c r="OUS1" s="909"/>
      <c r="OUT1" s="909"/>
      <c r="OUU1" s="909"/>
      <c r="OUV1" s="909"/>
      <c r="OUW1" s="909"/>
      <c r="OUX1" s="909"/>
      <c r="OUY1" s="909"/>
      <c r="OUZ1" s="909"/>
      <c r="OVA1" s="909"/>
      <c r="OVB1" s="909"/>
      <c r="OVC1" s="909"/>
      <c r="OVD1" s="909"/>
      <c r="OVE1" s="909"/>
      <c r="OVF1" s="909"/>
      <c r="OVG1" s="909"/>
      <c r="OVH1" s="909"/>
      <c r="OVI1" s="909"/>
      <c r="OVJ1" s="909"/>
      <c r="OVK1" s="909"/>
      <c r="OVL1" s="909"/>
      <c r="OVM1" s="909"/>
      <c r="OVN1" s="909"/>
      <c r="OVO1" s="909"/>
      <c r="OVP1" s="909"/>
      <c r="OVQ1" s="909"/>
      <c r="OVR1" s="909"/>
      <c r="OVS1" s="909"/>
      <c r="OVT1" s="909"/>
      <c r="OVU1" s="909"/>
      <c r="OVV1" s="909"/>
      <c r="OVW1" s="909"/>
      <c r="OVX1" s="909"/>
      <c r="OVY1" s="909"/>
      <c r="OVZ1" s="909"/>
      <c r="OWA1" s="909"/>
      <c r="OWB1" s="909"/>
      <c r="OWC1" s="909"/>
      <c r="OWD1" s="909"/>
      <c r="OWE1" s="909"/>
      <c r="OWF1" s="909"/>
      <c r="OWG1" s="909"/>
      <c r="OWH1" s="909"/>
      <c r="OWI1" s="909"/>
      <c r="OWJ1" s="909"/>
      <c r="OWK1" s="909"/>
      <c r="OWL1" s="909"/>
      <c r="OWM1" s="909"/>
      <c r="OWN1" s="909"/>
      <c r="OWO1" s="909"/>
      <c r="OWP1" s="909"/>
      <c r="OWQ1" s="909"/>
      <c r="OWR1" s="909"/>
      <c r="OWS1" s="909"/>
      <c r="OWT1" s="909"/>
      <c r="OWU1" s="909"/>
      <c r="OWV1" s="909"/>
      <c r="OWW1" s="909"/>
      <c r="OWX1" s="909"/>
      <c r="OWY1" s="909"/>
      <c r="OWZ1" s="909"/>
      <c r="OXA1" s="909"/>
      <c r="OXB1" s="909"/>
      <c r="OXC1" s="909"/>
      <c r="OXD1" s="909"/>
      <c r="OXE1" s="909"/>
      <c r="OXF1" s="909"/>
      <c r="OXG1" s="909"/>
      <c r="OXH1" s="909"/>
      <c r="OXI1" s="909"/>
      <c r="OXJ1" s="909"/>
      <c r="OXK1" s="909"/>
      <c r="OXL1" s="909"/>
      <c r="OXM1" s="909"/>
      <c r="OXN1" s="909"/>
      <c r="OXO1" s="909"/>
      <c r="OXP1" s="909"/>
      <c r="OXQ1" s="909"/>
      <c r="OXR1" s="909"/>
      <c r="OXS1" s="909"/>
      <c r="OXT1" s="909"/>
      <c r="OXU1" s="909"/>
      <c r="OXV1" s="909"/>
      <c r="OXW1" s="909"/>
      <c r="OXX1" s="909"/>
      <c r="OXY1" s="909"/>
      <c r="OXZ1" s="909"/>
      <c r="OYA1" s="909"/>
      <c r="OYB1" s="909"/>
      <c r="OYC1" s="909"/>
      <c r="OYD1" s="909"/>
      <c r="OYE1" s="909"/>
      <c r="OYF1" s="909"/>
      <c r="OYG1" s="909"/>
      <c r="OYH1" s="909"/>
      <c r="OYI1" s="909"/>
      <c r="OYJ1" s="909"/>
      <c r="OYK1" s="909"/>
      <c r="OYL1" s="909"/>
      <c r="OYM1" s="909"/>
      <c r="OYN1" s="909"/>
      <c r="OYO1" s="909"/>
      <c r="OYP1" s="909"/>
      <c r="OYQ1" s="909"/>
      <c r="OYR1" s="909"/>
      <c r="OYS1" s="909"/>
      <c r="OYT1" s="909"/>
      <c r="OYU1" s="909"/>
      <c r="OYV1" s="909"/>
      <c r="OYW1" s="909"/>
      <c r="OYX1" s="909"/>
      <c r="OYY1" s="909"/>
      <c r="OYZ1" s="909"/>
      <c r="OZA1" s="909"/>
      <c r="OZB1" s="909"/>
      <c r="OZC1" s="909"/>
      <c r="OZD1" s="909"/>
      <c r="OZE1" s="909"/>
      <c r="OZF1" s="909"/>
      <c r="OZG1" s="909"/>
      <c r="OZH1" s="909"/>
      <c r="OZI1" s="909"/>
      <c r="OZJ1" s="909"/>
      <c r="OZK1" s="909"/>
      <c r="OZL1" s="909"/>
      <c r="OZM1" s="909"/>
      <c r="OZN1" s="909"/>
      <c r="OZO1" s="909"/>
      <c r="OZP1" s="909"/>
      <c r="OZQ1" s="909"/>
      <c r="OZR1" s="909"/>
      <c r="OZS1" s="909"/>
      <c r="OZT1" s="909"/>
      <c r="OZU1" s="909"/>
      <c r="OZV1" s="909"/>
      <c r="OZW1" s="909"/>
      <c r="OZX1" s="909"/>
      <c r="OZY1" s="909"/>
      <c r="OZZ1" s="909"/>
      <c r="PAA1" s="909"/>
      <c r="PAB1" s="909"/>
      <c r="PAC1" s="909"/>
      <c r="PAD1" s="909"/>
      <c r="PAE1" s="909"/>
      <c r="PAF1" s="909"/>
      <c r="PAG1" s="909"/>
      <c r="PAH1" s="909"/>
      <c r="PAI1" s="909"/>
      <c r="PAJ1" s="909"/>
      <c r="PAK1" s="909"/>
      <c r="PAL1" s="909"/>
      <c r="PAM1" s="909"/>
      <c r="PAN1" s="909"/>
      <c r="PAO1" s="909"/>
      <c r="PAP1" s="909"/>
      <c r="PAQ1" s="909"/>
      <c r="PAR1" s="909"/>
      <c r="PAS1" s="909"/>
      <c r="PAT1" s="909"/>
      <c r="PAU1" s="909"/>
      <c r="PAV1" s="909"/>
      <c r="PAW1" s="909"/>
      <c r="PAX1" s="909"/>
      <c r="PAY1" s="909"/>
      <c r="PAZ1" s="909"/>
      <c r="PBA1" s="909"/>
      <c r="PBB1" s="909"/>
      <c r="PBC1" s="909"/>
      <c r="PBD1" s="909"/>
      <c r="PBE1" s="909"/>
      <c r="PBF1" s="909"/>
      <c r="PBG1" s="909"/>
      <c r="PBH1" s="909"/>
      <c r="PBI1" s="909"/>
      <c r="PBJ1" s="909"/>
      <c r="PBK1" s="909"/>
      <c r="PBL1" s="909"/>
      <c r="PBM1" s="909"/>
      <c r="PBN1" s="909"/>
      <c r="PBO1" s="909"/>
      <c r="PBP1" s="909"/>
      <c r="PBQ1" s="909"/>
      <c r="PBR1" s="909"/>
      <c r="PBS1" s="909"/>
      <c r="PBT1" s="909"/>
      <c r="PBU1" s="909"/>
      <c r="PBV1" s="909"/>
      <c r="PBW1" s="909"/>
      <c r="PBX1" s="909"/>
      <c r="PBY1" s="909"/>
      <c r="PBZ1" s="909"/>
      <c r="PCA1" s="909"/>
      <c r="PCB1" s="909"/>
      <c r="PCC1" s="909"/>
      <c r="PCD1" s="909"/>
      <c r="PCE1" s="909"/>
      <c r="PCF1" s="909"/>
      <c r="PCG1" s="909"/>
      <c r="PCH1" s="909"/>
      <c r="PCI1" s="909"/>
      <c r="PCJ1" s="909"/>
      <c r="PCK1" s="909"/>
      <c r="PCL1" s="909"/>
      <c r="PCM1" s="909"/>
      <c r="PCN1" s="909"/>
      <c r="PCO1" s="909"/>
      <c r="PCP1" s="909"/>
      <c r="PCQ1" s="909"/>
      <c r="PCR1" s="909"/>
      <c r="PCS1" s="909"/>
      <c r="PCT1" s="909"/>
      <c r="PCU1" s="909"/>
      <c r="PCV1" s="909"/>
      <c r="PCW1" s="909"/>
      <c r="PCX1" s="909"/>
      <c r="PCY1" s="909"/>
      <c r="PCZ1" s="909"/>
      <c r="PDA1" s="909"/>
      <c r="PDB1" s="909"/>
      <c r="PDC1" s="909"/>
      <c r="PDD1" s="909"/>
      <c r="PDE1" s="909"/>
      <c r="PDF1" s="909"/>
      <c r="PDG1" s="909"/>
      <c r="PDH1" s="909"/>
      <c r="PDI1" s="909"/>
      <c r="PDJ1" s="909"/>
      <c r="PDK1" s="909"/>
      <c r="PDL1" s="909"/>
      <c r="PDM1" s="909"/>
      <c r="PDN1" s="909"/>
      <c r="PDO1" s="909"/>
      <c r="PDP1" s="909"/>
      <c r="PDQ1" s="909"/>
      <c r="PDR1" s="909"/>
      <c r="PDS1" s="909"/>
      <c r="PDT1" s="909"/>
      <c r="PDU1" s="909"/>
      <c r="PDV1" s="909"/>
      <c r="PDW1" s="909"/>
      <c r="PDX1" s="909"/>
      <c r="PDY1" s="909"/>
      <c r="PDZ1" s="909"/>
      <c r="PEA1" s="909"/>
      <c r="PEB1" s="909"/>
      <c r="PEC1" s="909"/>
      <c r="PED1" s="909"/>
      <c r="PEE1" s="909"/>
      <c r="PEF1" s="909"/>
      <c r="PEG1" s="909"/>
      <c r="PEH1" s="909"/>
      <c r="PEI1" s="909"/>
      <c r="PEJ1" s="909"/>
      <c r="PEK1" s="909"/>
      <c r="PEL1" s="909"/>
      <c r="PEM1" s="909"/>
      <c r="PEN1" s="909"/>
      <c r="PEO1" s="909"/>
      <c r="PEP1" s="909"/>
      <c r="PEQ1" s="909"/>
      <c r="PER1" s="909"/>
      <c r="PES1" s="909"/>
      <c r="PET1" s="909"/>
      <c r="PEU1" s="909"/>
      <c r="PEV1" s="909"/>
      <c r="PEW1" s="909"/>
      <c r="PEX1" s="909"/>
      <c r="PEY1" s="909"/>
      <c r="PEZ1" s="909"/>
      <c r="PFA1" s="909"/>
      <c r="PFB1" s="909"/>
      <c r="PFC1" s="909"/>
      <c r="PFD1" s="909"/>
      <c r="PFE1" s="909"/>
      <c r="PFF1" s="909"/>
      <c r="PFG1" s="909"/>
      <c r="PFH1" s="909"/>
      <c r="PFI1" s="909"/>
      <c r="PFJ1" s="909"/>
      <c r="PFK1" s="909"/>
      <c r="PFL1" s="909"/>
      <c r="PFM1" s="909"/>
      <c r="PFN1" s="909"/>
      <c r="PFO1" s="909"/>
      <c r="PFP1" s="909"/>
      <c r="PFQ1" s="909"/>
      <c r="PFR1" s="909"/>
      <c r="PFS1" s="909"/>
      <c r="PFT1" s="909"/>
      <c r="PFU1" s="909"/>
      <c r="PFV1" s="909"/>
      <c r="PFW1" s="909"/>
      <c r="PFX1" s="909"/>
      <c r="PFY1" s="909"/>
      <c r="PFZ1" s="909"/>
      <c r="PGA1" s="909"/>
      <c r="PGB1" s="909"/>
      <c r="PGC1" s="909"/>
      <c r="PGD1" s="909"/>
      <c r="PGE1" s="909"/>
      <c r="PGF1" s="909"/>
      <c r="PGG1" s="909"/>
      <c r="PGH1" s="909"/>
      <c r="PGI1" s="909"/>
      <c r="PGJ1" s="909"/>
      <c r="PGK1" s="909"/>
      <c r="PGL1" s="909"/>
      <c r="PGM1" s="909"/>
      <c r="PGN1" s="909"/>
      <c r="PGO1" s="909"/>
      <c r="PGP1" s="909"/>
      <c r="PGQ1" s="909"/>
      <c r="PGR1" s="909"/>
      <c r="PGS1" s="909"/>
      <c r="PGT1" s="909"/>
      <c r="PGU1" s="909"/>
      <c r="PGV1" s="909"/>
      <c r="PGW1" s="909"/>
      <c r="PGX1" s="909"/>
      <c r="PGY1" s="909"/>
      <c r="PGZ1" s="909"/>
      <c r="PHA1" s="909"/>
      <c r="PHB1" s="909"/>
      <c r="PHC1" s="909"/>
      <c r="PHD1" s="909"/>
      <c r="PHE1" s="909"/>
      <c r="PHF1" s="909"/>
      <c r="PHG1" s="909"/>
      <c r="PHH1" s="909"/>
      <c r="PHI1" s="909"/>
      <c r="PHJ1" s="909"/>
      <c r="PHK1" s="909"/>
      <c r="PHL1" s="909"/>
      <c r="PHM1" s="909"/>
      <c r="PHN1" s="909"/>
      <c r="PHO1" s="909"/>
      <c r="PHP1" s="909"/>
      <c r="PHQ1" s="909"/>
      <c r="PHR1" s="909"/>
      <c r="PHS1" s="909"/>
      <c r="PHT1" s="909"/>
      <c r="PHU1" s="909"/>
      <c r="PHV1" s="909"/>
      <c r="PHW1" s="909"/>
      <c r="PHX1" s="909"/>
      <c r="PHY1" s="909"/>
      <c r="PHZ1" s="909"/>
      <c r="PIA1" s="909"/>
      <c r="PIB1" s="909"/>
      <c r="PIC1" s="909"/>
      <c r="PID1" s="909"/>
      <c r="PIE1" s="909"/>
      <c r="PIF1" s="909"/>
      <c r="PIG1" s="909"/>
      <c r="PIH1" s="909"/>
      <c r="PII1" s="909"/>
      <c r="PIJ1" s="909"/>
      <c r="PIK1" s="909"/>
      <c r="PIL1" s="909"/>
      <c r="PIM1" s="909"/>
      <c r="PIN1" s="909"/>
      <c r="PIO1" s="909"/>
      <c r="PIP1" s="909"/>
      <c r="PIQ1" s="909"/>
      <c r="PIR1" s="909"/>
      <c r="PIS1" s="909"/>
      <c r="PIT1" s="909"/>
      <c r="PIU1" s="909"/>
      <c r="PIV1" s="909"/>
      <c r="PIW1" s="909"/>
      <c r="PIX1" s="909"/>
      <c r="PIY1" s="909"/>
      <c r="PIZ1" s="909"/>
      <c r="PJA1" s="909"/>
      <c r="PJB1" s="909"/>
      <c r="PJC1" s="909"/>
      <c r="PJD1" s="909"/>
      <c r="PJE1" s="909"/>
      <c r="PJF1" s="909"/>
      <c r="PJG1" s="909"/>
      <c r="PJH1" s="909"/>
      <c r="PJI1" s="909"/>
      <c r="PJJ1" s="909"/>
      <c r="PJK1" s="909"/>
      <c r="PJL1" s="909"/>
      <c r="PJM1" s="909"/>
      <c r="PJN1" s="909"/>
      <c r="PJO1" s="909"/>
      <c r="PJP1" s="909"/>
      <c r="PJQ1" s="909"/>
      <c r="PJR1" s="909"/>
      <c r="PJS1" s="909"/>
      <c r="PJT1" s="909"/>
      <c r="PJU1" s="909"/>
      <c r="PJV1" s="909"/>
      <c r="PJW1" s="909"/>
      <c r="PJX1" s="909"/>
      <c r="PJY1" s="909"/>
      <c r="PJZ1" s="909"/>
      <c r="PKA1" s="909"/>
      <c r="PKB1" s="909"/>
      <c r="PKC1" s="909"/>
      <c r="PKD1" s="909"/>
      <c r="PKE1" s="909"/>
      <c r="PKF1" s="909"/>
      <c r="PKG1" s="909"/>
      <c r="PKH1" s="909"/>
      <c r="PKI1" s="909"/>
      <c r="PKJ1" s="909"/>
      <c r="PKK1" s="909"/>
      <c r="PKL1" s="909"/>
      <c r="PKM1" s="909"/>
      <c r="PKN1" s="909"/>
      <c r="PKO1" s="909"/>
      <c r="PKP1" s="909"/>
      <c r="PKQ1" s="909"/>
      <c r="PKR1" s="909"/>
      <c r="PKS1" s="909"/>
      <c r="PKT1" s="909"/>
      <c r="PKU1" s="909"/>
      <c r="PKV1" s="909"/>
      <c r="PKW1" s="909"/>
      <c r="PKX1" s="909"/>
      <c r="PKY1" s="909"/>
      <c r="PKZ1" s="909"/>
      <c r="PLA1" s="909"/>
      <c r="PLB1" s="909"/>
      <c r="PLC1" s="909"/>
      <c r="PLD1" s="909"/>
      <c r="PLE1" s="909"/>
      <c r="PLF1" s="909"/>
      <c r="PLG1" s="909"/>
      <c r="PLH1" s="909"/>
      <c r="PLI1" s="909"/>
      <c r="PLJ1" s="909"/>
      <c r="PLK1" s="909"/>
      <c r="PLL1" s="909"/>
      <c r="PLM1" s="909"/>
      <c r="PLN1" s="909"/>
      <c r="PLO1" s="909"/>
      <c r="PLP1" s="909"/>
      <c r="PLQ1" s="909"/>
      <c r="PLR1" s="909"/>
      <c r="PLS1" s="909"/>
      <c r="PLT1" s="909"/>
      <c r="PLU1" s="909"/>
      <c r="PLV1" s="909"/>
      <c r="PLW1" s="909"/>
      <c r="PLX1" s="909"/>
      <c r="PLY1" s="909"/>
      <c r="PLZ1" s="909"/>
      <c r="PMA1" s="909"/>
      <c r="PMB1" s="909"/>
      <c r="PMC1" s="909"/>
      <c r="PMD1" s="909"/>
      <c r="PME1" s="909"/>
      <c r="PMF1" s="909"/>
      <c r="PMG1" s="909"/>
      <c r="PMH1" s="909"/>
      <c r="PMI1" s="909"/>
      <c r="PMJ1" s="909"/>
      <c r="PMK1" s="909"/>
      <c r="PML1" s="909"/>
      <c r="PMM1" s="909"/>
      <c r="PMN1" s="909"/>
      <c r="PMO1" s="909"/>
      <c r="PMP1" s="909"/>
      <c r="PMQ1" s="909"/>
      <c r="PMR1" s="909"/>
      <c r="PMS1" s="909"/>
      <c r="PMT1" s="909"/>
      <c r="PMU1" s="909"/>
      <c r="PMV1" s="909"/>
      <c r="PMW1" s="909"/>
      <c r="PMX1" s="909"/>
      <c r="PMY1" s="909"/>
      <c r="PMZ1" s="909"/>
      <c r="PNA1" s="909"/>
      <c r="PNB1" s="909"/>
      <c r="PNC1" s="909"/>
      <c r="PND1" s="909"/>
      <c r="PNE1" s="909"/>
      <c r="PNF1" s="909"/>
      <c r="PNG1" s="909"/>
      <c r="PNH1" s="909"/>
      <c r="PNI1" s="909"/>
      <c r="PNJ1" s="909"/>
      <c r="PNK1" s="909"/>
      <c r="PNL1" s="909"/>
      <c r="PNM1" s="909"/>
      <c r="PNN1" s="909"/>
      <c r="PNO1" s="909"/>
      <c r="PNP1" s="909"/>
      <c r="PNQ1" s="909"/>
      <c r="PNR1" s="909"/>
      <c r="PNS1" s="909"/>
      <c r="PNT1" s="909"/>
      <c r="PNU1" s="909"/>
      <c r="PNV1" s="909"/>
      <c r="PNW1" s="909"/>
      <c r="PNX1" s="909"/>
      <c r="PNY1" s="909"/>
      <c r="PNZ1" s="909"/>
      <c r="POA1" s="909"/>
      <c r="POB1" s="909"/>
      <c r="POC1" s="909"/>
      <c r="POD1" s="909"/>
      <c r="POE1" s="909"/>
      <c r="POF1" s="909"/>
      <c r="POG1" s="909"/>
      <c r="POH1" s="909"/>
      <c r="POI1" s="909"/>
      <c r="POJ1" s="909"/>
      <c r="POK1" s="909"/>
      <c r="POL1" s="909"/>
      <c r="POM1" s="909"/>
      <c r="PON1" s="909"/>
      <c r="POO1" s="909"/>
      <c r="POP1" s="909"/>
      <c r="POQ1" s="909"/>
      <c r="POR1" s="909"/>
      <c r="POS1" s="909"/>
      <c r="POT1" s="909"/>
      <c r="POU1" s="909"/>
      <c r="POV1" s="909"/>
      <c r="POW1" s="909"/>
      <c r="POX1" s="909"/>
      <c r="POY1" s="909"/>
      <c r="POZ1" s="909"/>
      <c r="PPA1" s="909"/>
      <c r="PPB1" s="909"/>
      <c r="PPC1" s="909"/>
      <c r="PPD1" s="909"/>
      <c r="PPE1" s="909"/>
      <c r="PPF1" s="909"/>
      <c r="PPG1" s="909"/>
      <c r="PPH1" s="909"/>
      <c r="PPI1" s="909"/>
      <c r="PPJ1" s="909"/>
      <c r="PPK1" s="909"/>
      <c r="PPL1" s="909"/>
      <c r="PPM1" s="909"/>
      <c r="PPN1" s="909"/>
      <c r="PPO1" s="909"/>
      <c r="PPP1" s="909"/>
      <c r="PPQ1" s="909"/>
      <c r="PPR1" s="909"/>
      <c r="PPS1" s="909"/>
      <c r="PPT1" s="909"/>
      <c r="PPU1" s="909"/>
      <c r="PPV1" s="909"/>
      <c r="PPW1" s="909"/>
      <c r="PPX1" s="909"/>
      <c r="PPY1" s="909"/>
      <c r="PPZ1" s="909"/>
      <c r="PQA1" s="909"/>
      <c r="PQB1" s="909"/>
      <c r="PQC1" s="909"/>
      <c r="PQD1" s="909"/>
      <c r="PQE1" s="909"/>
      <c r="PQF1" s="909"/>
      <c r="PQG1" s="909"/>
      <c r="PQH1" s="909"/>
      <c r="PQI1" s="909"/>
      <c r="PQJ1" s="909"/>
      <c r="PQK1" s="909"/>
      <c r="PQL1" s="909"/>
      <c r="PQM1" s="909"/>
      <c r="PQN1" s="909"/>
      <c r="PQO1" s="909"/>
      <c r="PQP1" s="909"/>
      <c r="PQQ1" s="909"/>
      <c r="PQR1" s="909"/>
      <c r="PQS1" s="909"/>
      <c r="PQT1" s="909"/>
      <c r="PQU1" s="909"/>
      <c r="PQV1" s="909"/>
      <c r="PQW1" s="909"/>
      <c r="PQX1" s="909"/>
      <c r="PQY1" s="909"/>
      <c r="PQZ1" s="909"/>
      <c r="PRA1" s="909"/>
      <c r="PRB1" s="909"/>
      <c r="PRC1" s="909"/>
      <c r="PRD1" s="909"/>
      <c r="PRE1" s="909"/>
      <c r="PRF1" s="909"/>
      <c r="PRG1" s="909"/>
      <c r="PRH1" s="909"/>
      <c r="PRI1" s="909"/>
      <c r="PRJ1" s="909"/>
      <c r="PRK1" s="909"/>
      <c r="PRL1" s="909"/>
      <c r="PRM1" s="909"/>
      <c r="PRN1" s="909"/>
      <c r="PRO1" s="909"/>
      <c r="PRP1" s="909"/>
      <c r="PRQ1" s="909"/>
      <c r="PRR1" s="909"/>
      <c r="PRS1" s="909"/>
      <c r="PRT1" s="909"/>
      <c r="PRU1" s="909"/>
      <c r="PRV1" s="909"/>
      <c r="PRW1" s="909"/>
      <c r="PRX1" s="909"/>
      <c r="PRY1" s="909"/>
      <c r="PRZ1" s="909"/>
      <c r="PSA1" s="909"/>
      <c r="PSB1" s="909"/>
      <c r="PSC1" s="909"/>
      <c r="PSD1" s="909"/>
      <c r="PSE1" s="909"/>
      <c r="PSF1" s="909"/>
      <c r="PSG1" s="909"/>
      <c r="PSH1" s="909"/>
      <c r="PSI1" s="909"/>
      <c r="PSJ1" s="909"/>
      <c r="PSK1" s="909"/>
      <c r="PSL1" s="909"/>
      <c r="PSM1" s="909"/>
      <c r="PSN1" s="909"/>
      <c r="PSO1" s="909"/>
      <c r="PSP1" s="909"/>
      <c r="PSQ1" s="909"/>
      <c r="PSR1" s="909"/>
      <c r="PSS1" s="909"/>
      <c r="PST1" s="909"/>
      <c r="PSU1" s="909"/>
      <c r="PSV1" s="909"/>
      <c r="PSW1" s="909"/>
      <c r="PSX1" s="909"/>
      <c r="PSY1" s="909"/>
      <c r="PSZ1" s="909"/>
      <c r="PTA1" s="909"/>
      <c r="PTB1" s="909"/>
      <c r="PTC1" s="909"/>
      <c r="PTD1" s="909"/>
      <c r="PTE1" s="909"/>
      <c r="PTF1" s="909"/>
      <c r="PTG1" s="909"/>
      <c r="PTH1" s="909"/>
      <c r="PTI1" s="909"/>
      <c r="PTJ1" s="909"/>
      <c r="PTK1" s="909"/>
      <c r="PTL1" s="909"/>
      <c r="PTM1" s="909"/>
      <c r="PTN1" s="909"/>
      <c r="PTO1" s="909"/>
      <c r="PTP1" s="909"/>
      <c r="PTQ1" s="909"/>
      <c r="PTR1" s="909"/>
      <c r="PTS1" s="909"/>
      <c r="PTT1" s="909"/>
      <c r="PTU1" s="909"/>
      <c r="PTV1" s="909"/>
      <c r="PTW1" s="909"/>
      <c r="PTX1" s="909"/>
      <c r="PTY1" s="909"/>
      <c r="PTZ1" s="909"/>
      <c r="PUA1" s="909"/>
      <c r="PUB1" s="909"/>
      <c r="PUC1" s="909"/>
      <c r="PUD1" s="909"/>
      <c r="PUE1" s="909"/>
      <c r="PUF1" s="909"/>
      <c r="PUG1" s="909"/>
      <c r="PUH1" s="909"/>
      <c r="PUI1" s="909"/>
      <c r="PUJ1" s="909"/>
      <c r="PUK1" s="909"/>
      <c r="PUL1" s="909"/>
      <c r="PUM1" s="909"/>
      <c r="PUN1" s="909"/>
      <c r="PUO1" s="909"/>
      <c r="PUP1" s="909"/>
      <c r="PUQ1" s="909"/>
      <c r="PUR1" s="909"/>
      <c r="PUS1" s="909"/>
      <c r="PUT1" s="909"/>
      <c r="PUU1" s="909"/>
      <c r="PUV1" s="909"/>
      <c r="PUW1" s="909"/>
      <c r="PUX1" s="909"/>
      <c r="PUY1" s="909"/>
      <c r="PUZ1" s="909"/>
      <c r="PVA1" s="909"/>
      <c r="PVB1" s="909"/>
      <c r="PVC1" s="909"/>
      <c r="PVD1" s="909"/>
      <c r="PVE1" s="909"/>
      <c r="PVF1" s="909"/>
      <c r="PVG1" s="909"/>
      <c r="PVH1" s="909"/>
      <c r="PVI1" s="909"/>
      <c r="PVJ1" s="909"/>
      <c r="PVK1" s="909"/>
      <c r="PVL1" s="909"/>
      <c r="PVM1" s="909"/>
      <c r="PVN1" s="909"/>
      <c r="PVO1" s="909"/>
      <c r="PVP1" s="909"/>
      <c r="PVQ1" s="909"/>
      <c r="PVR1" s="909"/>
      <c r="PVS1" s="909"/>
      <c r="PVT1" s="909"/>
      <c r="PVU1" s="909"/>
      <c r="PVV1" s="909"/>
      <c r="PVW1" s="909"/>
      <c r="PVX1" s="909"/>
      <c r="PVY1" s="909"/>
      <c r="PVZ1" s="909"/>
      <c r="PWA1" s="909"/>
      <c r="PWB1" s="909"/>
      <c r="PWC1" s="909"/>
      <c r="PWD1" s="909"/>
      <c r="PWE1" s="909"/>
      <c r="PWF1" s="909"/>
      <c r="PWG1" s="909"/>
      <c r="PWH1" s="909"/>
      <c r="PWI1" s="909"/>
      <c r="PWJ1" s="909"/>
      <c r="PWK1" s="909"/>
      <c r="PWL1" s="909"/>
      <c r="PWM1" s="909"/>
      <c r="PWN1" s="909"/>
      <c r="PWO1" s="909"/>
      <c r="PWP1" s="909"/>
      <c r="PWQ1" s="909"/>
      <c r="PWR1" s="909"/>
      <c r="PWS1" s="909"/>
      <c r="PWT1" s="909"/>
      <c r="PWU1" s="909"/>
      <c r="PWV1" s="909"/>
      <c r="PWW1" s="909"/>
      <c r="PWX1" s="909"/>
      <c r="PWY1" s="909"/>
      <c r="PWZ1" s="909"/>
      <c r="PXA1" s="909"/>
      <c r="PXB1" s="909"/>
      <c r="PXC1" s="909"/>
      <c r="PXD1" s="909"/>
      <c r="PXE1" s="909"/>
      <c r="PXF1" s="909"/>
      <c r="PXG1" s="909"/>
      <c r="PXH1" s="909"/>
      <c r="PXI1" s="909"/>
      <c r="PXJ1" s="909"/>
      <c r="PXK1" s="909"/>
      <c r="PXL1" s="909"/>
      <c r="PXM1" s="909"/>
      <c r="PXN1" s="909"/>
      <c r="PXO1" s="909"/>
      <c r="PXP1" s="909"/>
      <c r="PXQ1" s="909"/>
      <c r="PXR1" s="909"/>
      <c r="PXS1" s="909"/>
      <c r="PXT1" s="909"/>
      <c r="PXU1" s="909"/>
      <c r="PXV1" s="909"/>
      <c r="PXW1" s="909"/>
      <c r="PXX1" s="909"/>
      <c r="PXY1" s="909"/>
      <c r="PXZ1" s="909"/>
      <c r="PYA1" s="909"/>
      <c r="PYB1" s="909"/>
      <c r="PYC1" s="909"/>
      <c r="PYD1" s="909"/>
      <c r="PYE1" s="909"/>
      <c r="PYF1" s="909"/>
      <c r="PYG1" s="909"/>
      <c r="PYH1" s="909"/>
      <c r="PYI1" s="909"/>
      <c r="PYJ1" s="909"/>
      <c r="PYK1" s="909"/>
      <c r="PYL1" s="909"/>
      <c r="PYM1" s="909"/>
      <c r="PYN1" s="909"/>
      <c r="PYO1" s="909"/>
      <c r="PYP1" s="909"/>
      <c r="PYQ1" s="909"/>
      <c r="PYR1" s="909"/>
      <c r="PYS1" s="909"/>
      <c r="PYT1" s="909"/>
      <c r="PYU1" s="909"/>
      <c r="PYV1" s="909"/>
      <c r="PYW1" s="909"/>
      <c r="PYX1" s="909"/>
      <c r="PYY1" s="909"/>
      <c r="PYZ1" s="909"/>
      <c r="PZA1" s="909"/>
      <c r="PZB1" s="909"/>
      <c r="PZC1" s="909"/>
      <c r="PZD1" s="909"/>
      <c r="PZE1" s="909"/>
      <c r="PZF1" s="909"/>
      <c r="PZG1" s="909"/>
      <c r="PZH1" s="909"/>
      <c r="PZI1" s="909"/>
      <c r="PZJ1" s="909"/>
      <c r="PZK1" s="909"/>
      <c r="PZL1" s="909"/>
      <c r="PZM1" s="909"/>
      <c r="PZN1" s="909"/>
      <c r="PZO1" s="909"/>
      <c r="PZP1" s="909"/>
      <c r="PZQ1" s="909"/>
      <c r="PZR1" s="909"/>
      <c r="PZS1" s="909"/>
      <c r="PZT1" s="909"/>
      <c r="PZU1" s="909"/>
      <c r="PZV1" s="909"/>
      <c r="PZW1" s="909"/>
      <c r="PZX1" s="909"/>
      <c r="PZY1" s="909"/>
      <c r="PZZ1" s="909"/>
      <c r="QAA1" s="909"/>
      <c r="QAB1" s="909"/>
      <c r="QAC1" s="909"/>
      <c r="QAD1" s="909"/>
      <c r="QAE1" s="909"/>
      <c r="QAF1" s="909"/>
      <c r="QAG1" s="909"/>
      <c r="QAH1" s="909"/>
      <c r="QAI1" s="909"/>
      <c r="QAJ1" s="909"/>
      <c r="QAK1" s="909"/>
      <c r="QAL1" s="909"/>
      <c r="QAM1" s="909"/>
      <c r="QAN1" s="909"/>
      <c r="QAO1" s="909"/>
      <c r="QAP1" s="909"/>
      <c r="QAQ1" s="909"/>
      <c r="QAR1" s="909"/>
      <c r="QAS1" s="909"/>
      <c r="QAT1" s="909"/>
      <c r="QAU1" s="909"/>
      <c r="QAV1" s="909"/>
      <c r="QAW1" s="909"/>
      <c r="QAX1" s="909"/>
      <c r="QAY1" s="909"/>
      <c r="QAZ1" s="909"/>
      <c r="QBA1" s="909"/>
      <c r="QBB1" s="909"/>
      <c r="QBC1" s="909"/>
      <c r="QBD1" s="909"/>
      <c r="QBE1" s="909"/>
      <c r="QBF1" s="909"/>
      <c r="QBG1" s="909"/>
      <c r="QBH1" s="909"/>
      <c r="QBI1" s="909"/>
      <c r="QBJ1" s="909"/>
      <c r="QBK1" s="909"/>
      <c r="QBL1" s="909"/>
      <c r="QBM1" s="909"/>
      <c r="QBN1" s="909"/>
      <c r="QBO1" s="909"/>
      <c r="QBP1" s="909"/>
      <c r="QBQ1" s="909"/>
      <c r="QBR1" s="909"/>
      <c r="QBS1" s="909"/>
      <c r="QBT1" s="909"/>
      <c r="QBU1" s="909"/>
      <c r="QBV1" s="909"/>
      <c r="QBW1" s="909"/>
      <c r="QBX1" s="909"/>
      <c r="QBY1" s="909"/>
      <c r="QBZ1" s="909"/>
      <c r="QCA1" s="909"/>
      <c r="QCB1" s="909"/>
      <c r="QCC1" s="909"/>
      <c r="QCD1" s="909"/>
      <c r="QCE1" s="909"/>
      <c r="QCF1" s="909"/>
      <c r="QCG1" s="909"/>
      <c r="QCH1" s="909"/>
      <c r="QCI1" s="909"/>
      <c r="QCJ1" s="909"/>
      <c r="QCK1" s="909"/>
      <c r="QCL1" s="909"/>
      <c r="QCM1" s="909"/>
      <c r="QCN1" s="909"/>
      <c r="QCO1" s="909"/>
      <c r="QCP1" s="909"/>
      <c r="QCQ1" s="909"/>
      <c r="QCR1" s="909"/>
      <c r="QCS1" s="909"/>
      <c r="QCT1" s="909"/>
      <c r="QCU1" s="909"/>
      <c r="QCV1" s="909"/>
      <c r="QCW1" s="909"/>
      <c r="QCX1" s="909"/>
      <c r="QCY1" s="909"/>
      <c r="QCZ1" s="909"/>
      <c r="QDA1" s="909"/>
      <c r="QDB1" s="909"/>
      <c r="QDC1" s="909"/>
      <c r="QDD1" s="909"/>
      <c r="QDE1" s="909"/>
      <c r="QDF1" s="909"/>
      <c r="QDG1" s="909"/>
      <c r="QDH1" s="909"/>
      <c r="QDI1" s="909"/>
      <c r="QDJ1" s="909"/>
      <c r="QDK1" s="909"/>
      <c r="QDL1" s="909"/>
      <c r="QDM1" s="909"/>
      <c r="QDN1" s="909"/>
      <c r="QDO1" s="909"/>
      <c r="QDP1" s="909"/>
      <c r="QDQ1" s="909"/>
      <c r="QDR1" s="909"/>
      <c r="QDS1" s="909"/>
      <c r="QDT1" s="909"/>
      <c r="QDU1" s="909"/>
      <c r="QDV1" s="909"/>
      <c r="QDW1" s="909"/>
      <c r="QDX1" s="909"/>
      <c r="QDY1" s="909"/>
      <c r="QDZ1" s="909"/>
      <c r="QEA1" s="909"/>
      <c r="QEB1" s="909"/>
      <c r="QEC1" s="909"/>
      <c r="QED1" s="909"/>
      <c r="QEE1" s="909"/>
      <c r="QEF1" s="909"/>
      <c r="QEG1" s="909"/>
      <c r="QEH1" s="909"/>
      <c r="QEI1" s="909"/>
      <c r="QEJ1" s="909"/>
      <c r="QEK1" s="909"/>
      <c r="QEL1" s="909"/>
      <c r="QEM1" s="909"/>
      <c r="QEN1" s="909"/>
      <c r="QEO1" s="909"/>
      <c r="QEP1" s="909"/>
      <c r="QEQ1" s="909"/>
      <c r="QER1" s="909"/>
      <c r="QES1" s="909"/>
      <c r="QET1" s="909"/>
      <c r="QEU1" s="909"/>
      <c r="QEV1" s="909"/>
      <c r="QEW1" s="909"/>
      <c r="QEX1" s="909"/>
      <c r="QEY1" s="909"/>
      <c r="QEZ1" s="909"/>
      <c r="QFA1" s="909"/>
      <c r="QFB1" s="909"/>
      <c r="QFC1" s="909"/>
      <c r="QFD1" s="909"/>
      <c r="QFE1" s="909"/>
      <c r="QFF1" s="909"/>
      <c r="QFG1" s="909"/>
      <c r="QFH1" s="909"/>
      <c r="QFI1" s="909"/>
      <c r="QFJ1" s="909"/>
      <c r="QFK1" s="909"/>
      <c r="QFL1" s="909"/>
      <c r="QFM1" s="909"/>
      <c r="QFN1" s="909"/>
      <c r="QFO1" s="909"/>
      <c r="QFP1" s="909"/>
      <c r="QFQ1" s="909"/>
      <c r="QFR1" s="909"/>
      <c r="QFS1" s="909"/>
      <c r="QFT1" s="909"/>
      <c r="QFU1" s="909"/>
      <c r="QFV1" s="909"/>
      <c r="QFW1" s="909"/>
      <c r="QFX1" s="909"/>
      <c r="QFY1" s="909"/>
      <c r="QFZ1" s="909"/>
      <c r="QGA1" s="909"/>
      <c r="QGB1" s="909"/>
      <c r="QGC1" s="909"/>
      <c r="QGD1" s="909"/>
      <c r="QGE1" s="909"/>
      <c r="QGF1" s="909"/>
      <c r="QGG1" s="909"/>
      <c r="QGH1" s="909"/>
      <c r="QGI1" s="909"/>
      <c r="QGJ1" s="909"/>
      <c r="QGK1" s="909"/>
      <c r="QGL1" s="909"/>
      <c r="QGM1" s="909"/>
      <c r="QGN1" s="909"/>
      <c r="QGO1" s="909"/>
      <c r="QGP1" s="909"/>
      <c r="QGQ1" s="909"/>
      <c r="QGR1" s="909"/>
      <c r="QGS1" s="909"/>
      <c r="QGT1" s="909"/>
      <c r="QGU1" s="909"/>
      <c r="QGV1" s="909"/>
      <c r="QGW1" s="909"/>
      <c r="QGX1" s="909"/>
      <c r="QGY1" s="909"/>
      <c r="QGZ1" s="909"/>
      <c r="QHA1" s="909"/>
      <c r="QHB1" s="909"/>
      <c r="QHC1" s="909"/>
      <c r="QHD1" s="909"/>
      <c r="QHE1" s="909"/>
      <c r="QHF1" s="909"/>
      <c r="QHG1" s="909"/>
      <c r="QHH1" s="909"/>
      <c r="QHI1" s="909"/>
      <c r="QHJ1" s="909"/>
      <c r="QHK1" s="909"/>
      <c r="QHL1" s="909"/>
      <c r="QHM1" s="909"/>
      <c r="QHN1" s="909"/>
      <c r="QHO1" s="909"/>
      <c r="QHP1" s="909"/>
      <c r="QHQ1" s="909"/>
      <c r="QHR1" s="909"/>
      <c r="QHS1" s="909"/>
      <c r="QHT1" s="909"/>
      <c r="QHU1" s="909"/>
      <c r="QHV1" s="909"/>
      <c r="QHW1" s="909"/>
      <c r="QHX1" s="909"/>
      <c r="QHY1" s="909"/>
      <c r="QHZ1" s="909"/>
      <c r="QIA1" s="909"/>
      <c r="QIB1" s="909"/>
      <c r="QIC1" s="909"/>
      <c r="QID1" s="909"/>
      <c r="QIE1" s="909"/>
      <c r="QIF1" s="909"/>
      <c r="QIG1" s="909"/>
      <c r="QIH1" s="909"/>
      <c r="QII1" s="909"/>
      <c r="QIJ1" s="909"/>
      <c r="QIK1" s="909"/>
      <c r="QIL1" s="909"/>
      <c r="QIM1" s="909"/>
      <c r="QIN1" s="909"/>
      <c r="QIO1" s="909"/>
      <c r="QIP1" s="909"/>
      <c r="QIQ1" s="909"/>
      <c r="QIR1" s="909"/>
      <c r="QIS1" s="909"/>
      <c r="QIT1" s="909"/>
      <c r="QIU1" s="909"/>
      <c r="QIV1" s="909"/>
      <c r="QIW1" s="909"/>
      <c r="QIX1" s="909"/>
      <c r="QIY1" s="909"/>
      <c r="QIZ1" s="909"/>
      <c r="QJA1" s="909"/>
      <c r="QJB1" s="909"/>
      <c r="QJC1" s="909"/>
      <c r="QJD1" s="909"/>
      <c r="QJE1" s="909"/>
      <c r="QJF1" s="909"/>
      <c r="QJG1" s="909"/>
      <c r="QJH1" s="909"/>
      <c r="QJI1" s="909"/>
      <c r="QJJ1" s="909"/>
      <c r="QJK1" s="909"/>
      <c r="QJL1" s="909"/>
      <c r="QJM1" s="909"/>
      <c r="QJN1" s="909"/>
      <c r="QJO1" s="909"/>
      <c r="QJP1" s="909"/>
      <c r="QJQ1" s="909"/>
      <c r="QJR1" s="909"/>
      <c r="QJS1" s="909"/>
      <c r="QJT1" s="909"/>
      <c r="QJU1" s="909"/>
      <c r="QJV1" s="909"/>
      <c r="QJW1" s="909"/>
      <c r="QJX1" s="909"/>
      <c r="QJY1" s="909"/>
      <c r="QJZ1" s="909"/>
      <c r="QKA1" s="909"/>
      <c r="QKB1" s="909"/>
      <c r="QKC1" s="909"/>
      <c r="QKD1" s="909"/>
      <c r="QKE1" s="909"/>
      <c r="QKF1" s="909"/>
      <c r="QKG1" s="909"/>
      <c r="QKH1" s="909"/>
      <c r="QKI1" s="909"/>
      <c r="QKJ1" s="909"/>
      <c r="QKK1" s="909"/>
      <c r="QKL1" s="909"/>
      <c r="QKM1" s="909"/>
      <c r="QKN1" s="909"/>
      <c r="QKO1" s="909"/>
      <c r="QKP1" s="909"/>
      <c r="QKQ1" s="909"/>
      <c r="QKR1" s="909"/>
      <c r="QKS1" s="909"/>
      <c r="QKT1" s="909"/>
      <c r="QKU1" s="909"/>
      <c r="QKV1" s="909"/>
      <c r="QKW1" s="909"/>
      <c r="QKX1" s="909"/>
      <c r="QKY1" s="909"/>
      <c r="QKZ1" s="909"/>
      <c r="QLA1" s="909"/>
      <c r="QLB1" s="909"/>
      <c r="QLC1" s="909"/>
      <c r="QLD1" s="909"/>
      <c r="QLE1" s="909"/>
      <c r="QLF1" s="909"/>
      <c r="QLG1" s="909"/>
      <c r="QLH1" s="909"/>
      <c r="QLI1" s="909"/>
      <c r="QLJ1" s="909"/>
      <c r="QLK1" s="909"/>
      <c r="QLL1" s="909"/>
      <c r="QLM1" s="909"/>
      <c r="QLN1" s="909"/>
      <c r="QLO1" s="909"/>
      <c r="QLP1" s="909"/>
      <c r="QLQ1" s="909"/>
      <c r="QLR1" s="909"/>
      <c r="QLS1" s="909"/>
      <c r="QLT1" s="909"/>
      <c r="QLU1" s="909"/>
      <c r="QLV1" s="909"/>
      <c r="QLW1" s="909"/>
      <c r="QLX1" s="909"/>
      <c r="QLY1" s="909"/>
      <c r="QLZ1" s="909"/>
      <c r="QMA1" s="909"/>
      <c r="QMB1" s="909"/>
      <c r="QMC1" s="909"/>
      <c r="QMD1" s="909"/>
      <c r="QME1" s="909"/>
      <c r="QMF1" s="909"/>
      <c r="QMG1" s="909"/>
      <c r="QMH1" s="909"/>
      <c r="QMI1" s="909"/>
      <c r="QMJ1" s="909"/>
      <c r="QMK1" s="909"/>
      <c r="QML1" s="909"/>
      <c r="QMM1" s="909"/>
      <c r="QMN1" s="909"/>
      <c r="QMO1" s="909"/>
      <c r="QMP1" s="909"/>
      <c r="QMQ1" s="909"/>
      <c r="QMR1" s="909"/>
      <c r="QMS1" s="909"/>
      <c r="QMT1" s="909"/>
      <c r="QMU1" s="909"/>
      <c r="QMV1" s="909"/>
      <c r="QMW1" s="909"/>
      <c r="QMX1" s="909"/>
      <c r="QMY1" s="909"/>
      <c r="QMZ1" s="909"/>
      <c r="QNA1" s="909"/>
      <c r="QNB1" s="909"/>
      <c r="QNC1" s="909"/>
      <c r="QND1" s="909"/>
      <c r="QNE1" s="909"/>
      <c r="QNF1" s="909"/>
      <c r="QNG1" s="909"/>
      <c r="QNH1" s="909"/>
      <c r="QNI1" s="909"/>
      <c r="QNJ1" s="909"/>
      <c r="QNK1" s="909"/>
      <c r="QNL1" s="909"/>
      <c r="QNM1" s="909"/>
      <c r="QNN1" s="909"/>
      <c r="QNO1" s="909"/>
      <c r="QNP1" s="909"/>
      <c r="QNQ1" s="909"/>
      <c r="QNR1" s="909"/>
      <c r="QNS1" s="909"/>
      <c r="QNT1" s="909"/>
      <c r="QNU1" s="909"/>
      <c r="QNV1" s="909"/>
      <c r="QNW1" s="909"/>
      <c r="QNX1" s="909"/>
      <c r="QNY1" s="909"/>
      <c r="QNZ1" s="909"/>
      <c r="QOA1" s="909"/>
      <c r="QOB1" s="909"/>
      <c r="QOC1" s="909"/>
      <c r="QOD1" s="909"/>
      <c r="QOE1" s="909"/>
      <c r="QOF1" s="909"/>
      <c r="QOG1" s="909"/>
      <c r="QOH1" s="909"/>
      <c r="QOI1" s="909"/>
      <c r="QOJ1" s="909"/>
      <c r="QOK1" s="909"/>
      <c r="QOL1" s="909"/>
      <c r="QOM1" s="909"/>
      <c r="QON1" s="909"/>
      <c r="QOO1" s="909"/>
      <c r="QOP1" s="909"/>
      <c r="QOQ1" s="909"/>
      <c r="QOR1" s="909"/>
      <c r="QOS1" s="909"/>
      <c r="QOT1" s="909"/>
      <c r="QOU1" s="909"/>
      <c r="QOV1" s="909"/>
      <c r="QOW1" s="909"/>
      <c r="QOX1" s="909"/>
      <c r="QOY1" s="909"/>
      <c r="QOZ1" s="909"/>
      <c r="QPA1" s="909"/>
      <c r="QPB1" s="909"/>
      <c r="QPC1" s="909"/>
      <c r="QPD1" s="909"/>
      <c r="QPE1" s="909"/>
      <c r="QPF1" s="909"/>
      <c r="QPG1" s="909"/>
      <c r="QPH1" s="909"/>
      <c r="QPI1" s="909"/>
      <c r="QPJ1" s="909"/>
      <c r="QPK1" s="909"/>
      <c r="QPL1" s="909"/>
      <c r="QPM1" s="909"/>
      <c r="QPN1" s="909"/>
      <c r="QPO1" s="909"/>
      <c r="QPP1" s="909"/>
      <c r="QPQ1" s="909"/>
      <c r="QPR1" s="909"/>
      <c r="QPS1" s="909"/>
      <c r="QPT1" s="909"/>
      <c r="QPU1" s="909"/>
      <c r="QPV1" s="909"/>
      <c r="QPW1" s="909"/>
      <c r="QPX1" s="909"/>
      <c r="QPY1" s="909"/>
      <c r="QPZ1" s="909"/>
      <c r="QQA1" s="909"/>
      <c r="QQB1" s="909"/>
      <c r="QQC1" s="909"/>
      <c r="QQD1" s="909"/>
      <c r="QQE1" s="909"/>
      <c r="QQF1" s="909"/>
      <c r="QQG1" s="909"/>
      <c r="QQH1" s="909"/>
      <c r="QQI1" s="909"/>
      <c r="QQJ1" s="909"/>
      <c r="QQK1" s="909"/>
      <c r="QQL1" s="909"/>
      <c r="QQM1" s="909"/>
      <c r="QQN1" s="909"/>
      <c r="QQO1" s="909"/>
      <c r="QQP1" s="909"/>
      <c r="QQQ1" s="909"/>
      <c r="QQR1" s="909"/>
      <c r="QQS1" s="909"/>
      <c r="QQT1" s="909"/>
      <c r="QQU1" s="909"/>
      <c r="QQV1" s="909"/>
      <c r="QQW1" s="909"/>
      <c r="QQX1" s="909"/>
      <c r="QQY1" s="909"/>
      <c r="QQZ1" s="909"/>
      <c r="QRA1" s="909"/>
      <c r="QRB1" s="909"/>
      <c r="QRC1" s="909"/>
      <c r="QRD1" s="909"/>
      <c r="QRE1" s="909"/>
      <c r="QRF1" s="909"/>
      <c r="QRG1" s="909"/>
      <c r="QRH1" s="909"/>
      <c r="QRI1" s="909"/>
      <c r="QRJ1" s="909"/>
      <c r="QRK1" s="909"/>
      <c r="QRL1" s="909"/>
      <c r="QRM1" s="909"/>
      <c r="QRN1" s="909"/>
      <c r="QRO1" s="909"/>
      <c r="QRP1" s="909"/>
      <c r="QRQ1" s="909"/>
      <c r="QRR1" s="909"/>
      <c r="QRS1" s="909"/>
      <c r="QRT1" s="909"/>
      <c r="QRU1" s="909"/>
      <c r="QRV1" s="909"/>
      <c r="QRW1" s="909"/>
      <c r="QRX1" s="909"/>
      <c r="QRY1" s="909"/>
      <c r="QRZ1" s="909"/>
      <c r="QSA1" s="909"/>
      <c r="QSB1" s="909"/>
      <c r="QSC1" s="909"/>
      <c r="QSD1" s="909"/>
      <c r="QSE1" s="909"/>
      <c r="QSF1" s="909"/>
      <c r="QSG1" s="909"/>
      <c r="QSH1" s="909"/>
      <c r="QSI1" s="909"/>
      <c r="QSJ1" s="909"/>
      <c r="QSK1" s="909"/>
      <c r="QSL1" s="909"/>
      <c r="QSM1" s="909"/>
      <c r="QSN1" s="909"/>
      <c r="QSO1" s="909"/>
      <c r="QSP1" s="909"/>
      <c r="QSQ1" s="909"/>
      <c r="QSR1" s="909"/>
      <c r="QSS1" s="909"/>
      <c r="QST1" s="909"/>
      <c r="QSU1" s="909"/>
      <c r="QSV1" s="909"/>
      <c r="QSW1" s="909"/>
      <c r="QSX1" s="909"/>
      <c r="QSY1" s="909"/>
      <c r="QSZ1" s="909"/>
      <c r="QTA1" s="909"/>
      <c r="QTB1" s="909"/>
      <c r="QTC1" s="909"/>
      <c r="QTD1" s="909"/>
      <c r="QTE1" s="909"/>
      <c r="QTF1" s="909"/>
      <c r="QTG1" s="909"/>
      <c r="QTH1" s="909"/>
      <c r="QTI1" s="909"/>
      <c r="QTJ1" s="909"/>
      <c r="QTK1" s="909"/>
      <c r="QTL1" s="909"/>
      <c r="QTM1" s="909"/>
      <c r="QTN1" s="909"/>
      <c r="QTO1" s="909"/>
      <c r="QTP1" s="909"/>
      <c r="QTQ1" s="909"/>
      <c r="QTR1" s="909"/>
      <c r="QTS1" s="909"/>
      <c r="QTT1" s="909"/>
      <c r="QTU1" s="909"/>
      <c r="QTV1" s="909"/>
      <c r="QTW1" s="909"/>
      <c r="QTX1" s="909"/>
      <c r="QTY1" s="909"/>
      <c r="QTZ1" s="909"/>
      <c r="QUA1" s="909"/>
      <c r="QUB1" s="909"/>
      <c r="QUC1" s="909"/>
      <c r="QUD1" s="909"/>
      <c r="QUE1" s="909"/>
      <c r="QUF1" s="909"/>
      <c r="QUG1" s="909"/>
      <c r="QUH1" s="909"/>
      <c r="QUI1" s="909"/>
      <c r="QUJ1" s="909"/>
      <c r="QUK1" s="909"/>
      <c r="QUL1" s="909"/>
      <c r="QUM1" s="909"/>
      <c r="QUN1" s="909"/>
      <c r="QUO1" s="909"/>
      <c r="QUP1" s="909"/>
      <c r="QUQ1" s="909"/>
      <c r="QUR1" s="909"/>
      <c r="QUS1" s="909"/>
      <c r="QUT1" s="909"/>
      <c r="QUU1" s="909"/>
      <c r="QUV1" s="909"/>
      <c r="QUW1" s="909"/>
      <c r="QUX1" s="909"/>
      <c r="QUY1" s="909"/>
      <c r="QUZ1" s="909"/>
      <c r="QVA1" s="909"/>
      <c r="QVB1" s="909"/>
      <c r="QVC1" s="909"/>
      <c r="QVD1" s="909"/>
      <c r="QVE1" s="909"/>
      <c r="QVF1" s="909"/>
      <c r="QVG1" s="909"/>
      <c r="QVH1" s="909"/>
      <c r="QVI1" s="909"/>
      <c r="QVJ1" s="909"/>
      <c r="QVK1" s="909"/>
      <c r="QVL1" s="909"/>
      <c r="QVM1" s="909"/>
      <c r="QVN1" s="909"/>
      <c r="QVO1" s="909"/>
      <c r="QVP1" s="909"/>
      <c r="QVQ1" s="909"/>
      <c r="QVR1" s="909"/>
      <c r="QVS1" s="909"/>
      <c r="QVT1" s="909"/>
      <c r="QVU1" s="909"/>
      <c r="QVV1" s="909"/>
      <c r="QVW1" s="909"/>
      <c r="QVX1" s="909"/>
      <c r="QVY1" s="909"/>
      <c r="QVZ1" s="909"/>
      <c r="QWA1" s="909"/>
      <c r="QWB1" s="909"/>
      <c r="QWC1" s="909"/>
      <c r="QWD1" s="909"/>
      <c r="QWE1" s="909"/>
      <c r="QWF1" s="909"/>
      <c r="QWG1" s="909"/>
      <c r="QWH1" s="909"/>
      <c r="QWI1" s="909"/>
      <c r="QWJ1" s="909"/>
      <c r="QWK1" s="909"/>
      <c r="QWL1" s="909"/>
      <c r="QWM1" s="909"/>
      <c r="QWN1" s="909"/>
      <c r="QWO1" s="909"/>
      <c r="QWP1" s="909"/>
      <c r="QWQ1" s="909"/>
      <c r="QWR1" s="909"/>
      <c r="QWS1" s="909"/>
      <c r="QWT1" s="909"/>
      <c r="QWU1" s="909"/>
      <c r="QWV1" s="909"/>
      <c r="QWW1" s="909"/>
      <c r="QWX1" s="909"/>
      <c r="QWY1" s="909"/>
      <c r="QWZ1" s="909"/>
      <c r="QXA1" s="909"/>
      <c r="QXB1" s="909"/>
      <c r="QXC1" s="909"/>
      <c r="QXD1" s="909"/>
      <c r="QXE1" s="909"/>
      <c r="QXF1" s="909"/>
      <c r="QXG1" s="909"/>
      <c r="QXH1" s="909"/>
      <c r="QXI1" s="909"/>
      <c r="QXJ1" s="909"/>
      <c r="QXK1" s="909"/>
      <c r="QXL1" s="909"/>
      <c r="QXM1" s="909"/>
      <c r="QXN1" s="909"/>
      <c r="QXO1" s="909"/>
      <c r="QXP1" s="909"/>
      <c r="QXQ1" s="909"/>
      <c r="QXR1" s="909"/>
      <c r="QXS1" s="909"/>
      <c r="QXT1" s="909"/>
      <c r="QXU1" s="909"/>
      <c r="QXV1" s="909"/>
      <c r="QXW1" s="909"/>
      <c r="QXX1" s="909"/>
      <c r="QXY1" s="909"/>
      <c r="QXZ1" s="909"/>
      <c r="QYA1" s="909"/>
      <c r="QYB1" s="909"/>
      <c r="QYC1" s="909"/>
      <c r="QYD1" s="909"/>
      <c r="QYE1" s="909"/>
      <c r="QYF1" s="909"/>
      <c r="QYG1" s="909"/>
      <c r="QYH1" s="909"/>
      <c r="QYI1" s="909"/>
      <c r="QYJ1" s="909"/>
      <c r="QYK1" s="909"/>
      <c r="QYL1" s="909"/>
      <c r="QYM1" s="909"/>
      <c r="QYN1" s="909"/>
      <c r="QYO1" s="909"/>
      <c r="QYP1" s="909"/>
      <c r="QYQ1" s="909"/>
      <c r="QYR1" s="909"/>
      <c r="QYS1" s="909"/>
      <c r="QYT1" s="909"/>
      <c r="QYU1" s="909"/>
      <c r="QYV1" s="909"/>
      <c r="QYW1" s="909"/>
      <c r="QYX1" s="909"/>
      <c r="QYY1" s="909"/>
      <c r="QYZ1" s="909"/>
      <c r="QZA1" s="909"/>
      <c r="QZB1" s="909"/>
      <c r="QZC1" s="909"/>
      <c r="QZD1" s="909"/>
      <c r="QZE1" s="909"/>
      <c r="QZF1" s="909"/>
      <c r="QZG1" s="909"/>
      <c r="QZH1" s="909"/>
      <c r="QZI1" s="909"/>
      <c r="QZJ1" s="909"/>
      <c r="QZK1" s="909"/>
      <c r="QZL1" s="909"/>
      <c r="QZM1" s="909"/>
      <c r="QZN1" s="909"/>
      <c r="QZO1" s="909"/>
      <c r="QZP1" s="909"/>
      <c r="QZQ1" s="909"/>
      <c r="QZR1" s="909"/>
      <c r="QZS1" s="909"/>
      <c r="QZT1" s="909"/>
      <c r="QZU1" s="909"/>
      <c r="QZV1" s="909"/>
      <c r="QZW1" s="909"/>
      <c r="QZX1" s="909"/>
      <c r="QZY1" s="909"/>
      <c r="QZZ1" s="909"/>
      <c r="RAA1" s="909"/>
      <c r="RAB1" s="909"/>
      <c r="RAC1" s="909"/>
      <c r="RAD1" s="909"/>
      <c r="RAE1" s="909"/>
      <c r="RAF1" s="909"/>
      <c r="RAG1" s="909"/>
      <c r="RAH1" s="909"/>
      <c r="RAI1" s="909"/>
      <c r="RAJ1" s="909"/>
      <c r="RAK1" s="909"/>
      <c r="RAL1" s="909"/>
      <c r="RAM1" s="909"/>
      <c r="RAN1" s="909"/>
      <c r="RAO1" s="909"/>
      <c r="RAP1" s="909"/>
      <c r="RAQ1" s="909"/>
      <c r="RAR1" s="909"/>
      <c r="RAS1" s="909"/>
      <c r="RAT1" s="909"/>
      <c r="RAU1" s="909"/>
      <c r="RAV1" s="909"/>
      <c r="RAW1" s="909"/>
      <c r="RAX1" s="909"/>
      <c r="RAY1" s="909"/>
      <c r="RAZ1" s="909"/>
      <c r="RBA1" s="909"/>
      <c r="RBB1" s="909"/>
      <c r="RBC1" s="909"/>
      <c r="RBD1" s="909"/>
      <c r="RBE1" s="909"/>
      <c r="RBF1" s="909"/>
      <c r="RBG1" s="909"/>
      <c r="RBH1" s="909"/>
      <c r="RBI1" s="909"/>
      <c r="RBJ1" s="909"/>
      <c r="RBK1" s="909"/>
      <c r="RBL1" s="909"/>
      <c r="RBM1" s="909"/>
      <c r="RBN1" s="909"/>
      <c r="RBO1" s="909"/>
      <c r="RBP1" s="909"/>
      <c r="RBQ1" s="909"/>
      <c r="RBR1" s="909"/>
      <c r="RBS1" s="909"/>
      <c r="RBT1" s="909"/>
      <c r="RBU1" s="909"/>
      <c r="RBV1" s="909"/>
      <c r="RBW1" s="909"/>
      <c r="RBX1" s="909"/>
      <c r="RBY1" s="909"/>
      <c r="RBZ1" s="909"/>
      <c r="RCA1" s="909"/>
      <c r="RCB1" s="909"/>
      <c r="RCC1" s="909"/>
      <c r="RCD1" s="909"/>
      <c r="RCE1" s="909"/>
      <c r="RCF1" s="909"/>
      <c r="RCG1" s="909"/>
      <c r="RCH1" s="909"/>
      <c r="RCI1" s="909"/>
      <c r="RCJ1" s="909"/>
      <c r="RCK1" s="909"/>
      <c r="RCL1" s="909"/>
      <c r="RCM1" s="909"/>
      <c r="RCN1" s="909"/>
      <c r="RCO1" s="909"/>
      <c r="RCP1" s="909"/>
      <c r="RCQ1" s="909"/>
      <c r="RCR1" s="909"/>
      <c r="RCS1" s="909"/>
      <c r="RCT1" s="909"/>
      <c r="RCU1" s="909"/>
      <c r="RCV1" s="909"/>
      <c r="RCW1" s="909"/>
      <c r="RCX1" s="909"/>
      <c r="RCY1" s="909"/>
      <c r="RCZ1" s="909"/>
      <c r="RDA1" s="909"/>
      <c r="RDB1" s="909"/>
      <c r="RDC1" s="909"/>
      <c r="RDD1" s="909"/>
      <c r="RDE1" s="909"/>
      <c r="RDF1" s="909"/>
      <c r="RDG1" s="909"/>
      <c r="RDH1" s="909"/>
      <c r="RDI1" s="909"/>
      <c r="RDJ1" s="909"/>
      <c r="RDK1" s="909"/>
      <c r="RDL1" s="909"/>
      <c r="RDM1" s="909"/>
      <c r="RDN1" s="909"/>
      <c r="RDO1" s="909"/>
      <c r="RDP1" s="909"/>
      <c r="RDQ1" s="909"/>
      <c r="RDR1" s="909"/>
      <c r="RDS1" s="909"/>
      <c r="RDT1" s="909"/>
      <c r="RDU1" s="909"/>
      <c r="RDV1" s="909"/>
      <c r="RDW1" s="909"/>
      <c r="RDX1" s="909"/>
      <c r="RDY1" s="909"/>
      <c r="RDZ1" s="909"/>
      <c r="REA1" s="909"/>
      <c r="REB1" s="909"/>
      <c r="REC1" s="909"/>
      <c r="RED1" s="909"/>
      <c r="REE1" s="909"/>
      <c r="REF1" s="909"/>
      <c r="REG1" s="909"/>
      <c r="REH1" s="909"/>
      <c r="REI1" s="909"/>
      <c r="REJ1" s="909"/>
      <c r="REK1" s="909"/>
      <c r="REL1" s="909"/>
      <c r="REM1" s="909"/>
      <c r="REN1" s="909"/>
      <c r="REO1" s="909"/>
      <c r="REP1" s="909"/>
      <c r="REQ1" s="909"/>
      <c r="RER1" s="909"/>
      <c r="RES1" s="909"/>
      <c r="RET1" s="909"/>
      <c r="REU1" s="909"/>
      <c r="REV1" s="909"/>
      <c r="REW1" s="909"/>
      <c r="REX1" s="909"/>
      <c r="REY1" s="909"/>
      <c r="REZ1" s="909"/>
      <c r="RFA1" s="909"/>
      <c r="RFB1" s="909"/>
      <c r="RFC1" s="909"/>
      <c r="RFD1" s="909"/>
      <c r="RFE1" s="909"/>
      <c r="RFF1" s="909"/>
      <c r="RFG1" s="909"/>
      <c r="RFH1" s="909"/>
      <c r="RFI1" s="909"/>
      <c r="RFJ1" s="909"/>
      <c r="RFK1" s="909"/>
      <c r="RFL1" s="909"/>
      <c r="RFM1" s="909"/>
      <c r="RFN1" s="909"/>
      <c r="RFO1" s="909"/>
      <c r="RFP1" s="909"/>
      <c r="RFQ1" s="909"/>
      <c r="RFR1" s="909"/>
      <c r="RFS1" s="909"/>
      <c r="RFT1" s="909"/>
      <c r="RFU1" s="909"/>
      <c r="RFV1" s="909"/>
      <c r="RFW1" s="909"/>
      <c r="RFX1" s="909"/>
      <c r="RFY1" s="909"/>
      <c r="RFZ1" s="909"/>
      <c r="RGA1" s="909"/>
      <c r="RGB1" s="909"/>
      <c r="RGC1" s="909"/>
      <c r="RGD1" s="909"/>
      <c r="RGE1" s="909"/>
      <c r="RGF1" s="909"/>
      <c r="RGG1" s="909"/>
      <c r="RGH1" s="909"/>
      <c r="RGI1" s="909"/>
      <c r="RGJ1" s="909"/>
      <c r="RGK1" s="909"/>
      <c r="RGL1" s="909"/>
      <c r="RGM1" s="909"/>
      <c r="RGN1" s="909"/>
      <c r="RGO1" s="909"/>
      <c r="RGP1" s="909"/>
      <c r="RGQ1" s="909"/>
      <c r="RGR1" s="909"/>
      <c r="RGS1" s="909"/>
      <c r="RGT1" s="909"/>
      <c r="RGU1" s="909"/>
      <c r="RGV1" s="909"/>
      <c r="RGW1" s="909"/>
      <c r="RGX1" s="909"/>
      <c r="RGY1" s="909"/>
      <c r="RGZ1" s="909"/>
      <c r="RHA1" s="909"/>
      <c r="RHB1" s="909"/>
      <c r="RHC1" s="909"/>
      <c r="RHD1" s="909"/>
      <c r="RHE1" s="909"/>
      <c r="RHF1" s="909"/>
      <c r="RHG1" s="909"/>
      <c r="RHH1" s="909"/>
      <c r="RHI1" s="909"/>
      <c r="RHJ1" s="909"/>
      <c r="RHK1" s="909"/>
      <c r="RHL1" s="909"/>
      <c r="RHM1" s="909"/>
      <c r="RHN1" s="909"/>
      <c r="RHO1" s="909"/>
      <c r="RHP1" s="909"/>
      <c r="RHQ1" s="909"/>
      <c r="RHR1" s="909"/>
      <c r="RHS1" s="909"/>
      <c r="RHT1" s="909"/>
      <c r="RHU1" s="909"/>
      <c r="RHV1" s="909"/>
      <c r="RHW1" s="909"/>
      <c r="RHX1" s="909"/>
      <c r="RHY1" s="909"/>
      <c r="RHZ1" s="909"/>
      <c r="RIA1" s="909"/>
      <c r="RIB1" s="909"/>
      <c r="RIC1" s="909"/>
      <c r="RID1" s="909"/>
      <c r="RIE1" s="909"/>
      <c r="RIF1" s="909"/>
      <c r="RIG1" s="909"/>
      <c r="RIH1" s="909"/>
      <c r="RII1" s="909"/>
      <c r="RIJ1" s="909"/>
      <c r="RIK1" s="909"/>
      <c r="RIL1" s="909"/>
      <c r="RIM1" s="909"/>
      <c r="RIN1" s="909"/>
      <c r="RIO1" s="909"/>
      <c r="RIP1" s="909"/>
      <c r="RIQ1" s="909"/>
      <c r="RIR1" s="909"/>
      <c r="RIS1" s="909"/>
      <c r="RIT1" s="909"/>
      <c r="RIU1" s="909"/>
      <c r="RIV1" s="909"/>
      <c r="RIW1" s="909"/>
      <c r="RIX1" s="909"/>
      <c r="RIY1" s="909"/>
      <c r="RIZ1" s="909"/>
      <c r="RJA1" s="909"/>
      <c r="RJB1" s="909"/>
      <c r="RJC1" s="909"/>
      <c r="RJD1" s="909"/>
      <c r="RJE1" s="909"/>
      <c r="RJF1" s="909"/>
      <c r="RJG1" s="909"/>
      <c r="RJH1" s="909"/>
      <c r="RJI1" s="909"/>
      <c r="RJJ1" s="909"/>
      <c r="RJK1" s="909"/>
      <c r="RJL1" s="909"/>
      <c r="RJM1" s="909"/>
      <c r="RJN1" s="909"/>
      <c r="RJO1" s="909"/>
      <c r="RJP1" s="909"/>
      <c r="RJQ1" s="909"/>
      <c r="RJR1" s="909"/>
      <c r="RJS1" s="909"/>
      <c r="RJT1" s="909"/>
      <c r="RJU1" s="909"/>
      <c r="RJV1" s="909"/>
      <c r="RJW1" s="909"/>
      <c r="RJX1" s="909"/>
      <c r="RJY1" s="909"/>
      <c r="RJZ1" s="909"/>
      <c r="RKA1" s="909"/>
      <c r="RKB1" s="909"/>
      <c r="RKC1" s="909"/>
      <c r="RKD1" s="909"/>
      <c r="RKE1" s="909"/>
      <c r="RKF1" s="909"/>
      <c r="RKG1" s="909"/>
      <c r="RKH1" s="909"/>
      <c r="RKI1" s="909"/>
      <c r="RKJ1" s="909"/>
      <c r="RKK1" s="909"/>
      <c r="RKL1" s="909"/>
      <c r="RKM1" s="909"/>
      <c r="RKN1" s="909"/>
      <c r="RKO1" s="909"/>
      <c r="RKP1" s="909"/>
      <c r="RKQ1" s="909"/>
      <c r="RKR1" s="909"/>
      <c r="RKS1" s="909"/>
      <c r="RKT1" s="909"/>
      <c r="RKU1" s="909"/>
      <c r="RKV1" s="909"/>
      <c r="RKW1" s="909"/>
      <c r="RKX1" s="909"/>
      <c r="RKY1" s="909"/>
      <c r="RKZ1" s="909"/>
      <c r="RLA1" s="909"/>
      <c r="RLB1" s="909"/>
      <c r="RLC1" s="909"/>
      <c r="RLD1" s="909"/>
      <c r="RLE1" s="909"/>
      <c r="RLF1" s="909"/>
      <c r="RLG1" s="909"/>
      <c r="RLH1" s="909"/>
      <c r="RLI1" s="909"/>
      <c r="RLJ1" s="909"/>
      <c r="RLK1" s="909"/>
      <c r="RLL1" s="909"/>
      <c r="RLM1" s="909"/>
      <c r="RLN1" s="909"/>
      <c r="RLO1" s="909"/>
      <c r="RLP1" s="909"/>
      <c r="RLQ1" s="909"/>
      <c r="RLR1" s="909"/>
      <c r="RLS1" s="909"/>
      <c r="RLT1" s="909"/>
      <c r="RLU1" s="909"/>
      <c r="RLV1" s="909"/>
      <c r="RLW1" s="909"/>
      <c r="RLX1" s="909"/>
      <c r="RLY1" s="909"/>
      <c r="RLZ1" s="909"/>
      <c r="RMA1" s="909"/>
      <c r="RMB1" s="909"/>
      <c r="RMC1" s="909"/>
      <c r="RMD1" s="909"/>
      <c r="RME1" s="909"/>
      <c r="RMF1" s="909"/>
      <c r="RMG1" s="909"/>
      <c r="RMH1" s="909"/>
      <c r="RMI1" s="909"/>
      <c r="RMJ1" s="909"/>
      <c r="RMK1" s="909"/>
      <c r="RML1" s="909"/>
      <c r="RMM1" s="909"/>
      <c r="RMN1" s="909"/>
      <c r="RMO1" s="909"/>
      <c r="RMP1" s="909"/>
      <c r="RMQ1" s="909"/>
      <c r="RMR1" s="909"/>
      <c r="RMS1" s="909"/>
      <c r="RMT1" s="909"/>
      <c r="RMU1" s="909"/>
      <c r="RMV1" s="909"/>
      <c r="RMW1" s="909"/>
      <c r="RMX1" s="909"/>
      <c r="RMY1" s="909"/>
      <c r="RMZ1" s="909"/>
      <c r="RNA1" s="909"/>
      <c r="RNB1" s="909"/>
      <c r="RNC1" s="909"/>
      <c r="RND1" s="909"/>
      <c r="RNE1" s="909"/>
      <c r="RNF1" s="909"/>
      <c r="RNG1" s="909"/>
      <c r="RNH1" s="909"/>
      <c r="RNI1" s="909"/>
      <c r="RNJ1" s="909"/>
      <c r="RNK1" s="909"/>
      <c r="RNL1" s="909"/>
      <c r="RNM1" s="909"/>
      <c r="RNN1" s="909"/>
      <c r="RNO1" s="909"/>
      <c r="RNP1" s="909"/>
      <c r="RNQ1" s="909"/>
      <c r="RNR1" s="909"/>
      <c r="RNS1" s="909"/>
      <c r="RNT1" s="909"/>
      <c r="RNU1" s="909"/>
      <c r="RNV1" s="909"/>
      <c r="RNW1" s="909"/>
      <c r="RNX1" s="909"/>
      <c r="RNY1" s="909"/>
      <c r="RNZ1" s="909"/>
      <c r="ROA1" s="909"/>
      <c r="ROB1" s="909"/>
      <c r="ROC1" s="909"/>
      <c r="ROD1" s="909"/>
      <c r="ROE1" s="909"/>
      <c r="ROF1" s="909"/>
      <c r="ROG1" s="909"/>
      <c r="ROH1" s="909"/>
      <c r="ROI1" s="909"/>
      <c r="ROJ1" s="909"/>
      <c r="ROK1" s="909"/>
      <c r="ROL1" s="909"/>
      <c r="ROM1" s="909"/>
      <c r="RON1" s="909"/>
      <c r="ROO1" s="909"/>
      <c r="ROP1" s="909"/>
      <c r="ROQ1" s="909"/>
      <c r="ROR1" s="909"/>
      <c r="ROS1" s="909"/>
      <c r="ROT1" s="909"/>
      <c r="ROU1" s="909"/>
      <c r="ROV1" s="909"/>
      <c r="ROW1" s="909"/>
      <c r="ROX1" s="909"/>
      <c r="ROY1" s="909"/>
      <c r="ROZ1" s="909"/>
      <c r="RPA1" s="909"/>
      <c r="RPB1" s="909"/>
      <c r="RPC1" s="909"/>
      <c r="RPD1" s="909"/>
      <c r="RPE1" s="909"/>
      <c r="RPF1" s="909"/>
      <c r="RPG1" s="909"/>
      <c r="RPH1" s="909"/>
      <c r="RPI1" s="909"/>
      <c r="RPJ1" s="909"/>
      <c r="RPK1" s="909"/>
      <c r="RPL1" s="909"/>
      <c r="RPM1" s="909"/>
      <c r="RPN1" s="909"/>
      <c r="RPO1" s="909"/>
      <c r="RPP1" s="909"/>
      <c r="RPQ1" s="909"/>
      <c r="RPR1" s="909"/>
      <c r="RPS1" s="909"/>
      <c r="RPT1" s="909"/>
      <c r="RPU1" s="909"/>
      <c r="RPV1" s="909"/>
      <c r="RPW1" s="909"/>
      <c r="RPX1" s="909"/>
      <c r="RPY1" s="909"/>
      <c r="RPZ1" s="909"/>
      <c r="RQA1" s="909"/>
      <c r="RQB1" s="909"/>
      <c r="RQC1" s="909"/>
      <c r="RQD1" s="909"/>
      <c r="RQE1" s="909"/>
      <c r="RQF1" s="909"/>
      <c r="RQG1" s="909"/>
      <c r="RQH1" s="909"/>
      <c r="RQI1" s="909"/>
      <c r="RQJ1" s="909"/>
      <c r="RQK1" s="909"/>
      <c r="RQL1" s="909"/>
      <c r="RQM1" s="909"/>
      <c r="RQN1" s="909"/>
      <c r="RQO1" s="909"/>
      <c r="RQP1" s="909"/>
      <c r="RQQ1" s="909"/>
      <c r="RQR1" s="909"/>
      <c r="RQS1" s="909"/>
      <c r="RQT1" s="909"/>
      <c r="RQU1" s="909"/>
      <c r="RQV1" s="909"/>
      <c r="RQW1" s="909"/>
      <c r="RQX1" s="909"/>
      <c r="RQY1" s="909"/>
      <c r="RQZ1" s="909"/>
      <c r="RRA1" s="909"/>
      <c r="RRB1" s="909"/>
      <c r="RRC1" s="909"/>
      <c r="RRD1" s="909"/>
      <c r="RRE1" s="909"/>
      <c r="RRF1" s="909"/>
      <c r="RRG1" s="909"/>
      <c r="RRH1" s="909"/>
      <c r="RRI1" s="909"/>
      <c r="RRJ1" s="909"/>
      <c r="RRK1" s="909"/>
      <c r="RRL1" s="909"/>
      <c r="RRM1" s="909"/>
      <c r="RRN1" s="909"/>
      <c r="RRO1" s="909"/>
      <c r="RRP1" s="909"/>
      <c r="RRQ1" s="909"/>
      <c r="RRR1" s="909"/>
      <c r="RRS1" s="909"/>
      <c r="RRT1" s="909"/>
      <c r="RRU1" s="909"/>
      <c r="RRV1" s="909"/>
      <c r="RRW1" s="909"/>
      <c r="RRX1" s="909"/>
      <c r="RRY1" s="909"/>
      <c r="RRZ1" s="909"/>
      <c r="RSA1" s="909"/>
      <c r="RSB1" s="909"/>
      <c r="RSC1" s="909"/>
      <c r="RSD1" s="909"/>
      <c r="RSE1" s="909"/>
      <c r="RSF1" s="909"/>
      <c r="RSG1" s="909"/>
      <c r="RSH1" s="909"/>
      <c r="RSI1" s="909"/>
      <c r="RSJ1" s="909"/>
      <c r="RSK1" s="909"/>
      <c r="RSL1" s="909"/>
      <c r="RSM1" s="909"/>
      <c r="RSN1" s="909"/>
      <c r="RSO1" s="909"/>
      <c r="RSP1" s="909"/>
      <c r="RSQ1" s="909"/>
      <c r="RSR1" s="909"/>
      <c r="RSS1" s="909"/>
      <c r="RST1" s="909"/>
      <c r="RSU1" s="909"/>
      <c r="RSV1" s="909"/>
      <c r="RSW1" s="909"/>
      <c r="RSX1" s="909"/>
      <c r="RSY1" s="909"/>
      <c r="RSZ1" s="909"/>
      <c r="RTA1" s="909"/>
      <c r="RTB1" s="909"/>
      <c r="RTC1" s="909"/>
      <c r="RTD1" s="909"/>
      <c r="RTE1" s="909"/>
      <c r="RTF1" s="909"/>
      <c r="RTG1" s="909"/>
      <c r="RTH1" s="909"/>
      <c r="RTI1" s="909"/>
      <c r="RTJ1" s="909"/>
      <c r="RTK1" s="909"/>
      <c r="RTL1" s="909"/>
      <c r="RTM1" s="909"/>
      <c r="RTN1" s="909"/>
      <c r="RTO1" s="909"/>
      <c r="RTP1" s="909"/>
      <c r="RTQ1" s="909"/>
      <c r="RTR1" s="909"/>
      <c r="RTS1" s="909"/>
      <c r="RTT1" s="909"/>
      <c r="RTU1" s="909"/>
      <c r="RTV1" s="909"/>
      <c r="RTW1" s="909"/>
      <c r="RTX1" s="909"/>
      <c r="RTY1" s="909"/>
      <c r="RTZ1" s="909"/>
      <c r="RUA1" s="909"/>
      <c r="RUB1" s="909"/>
      <c r="RUC1" s="909"/>
      <c r="RUD1" s="909"/>
      <c r="RUE1" s="909"/>
      <c r="RUF1" s="909"/>
      <c r="RUG1" s="909"/>
      <c r="RUH1" s="909"/>
      <c r="RUI1" s="909"/>
      <c r="RUJ1" s="909"/>
      <c r="RUK1" s="909"/>
      <c r="RUL1" s="909"/>
      <c r="RUM1" s="909"/>
      <c r="RUN1" s="909"/>
      <c r="RUO1" s="909"/>
      <c r="RUP1" s="909"/>
      <c r="RUQ1" s="909"/>
      <c r="RUR1" s="909"/>
      <c r="RUS1" s="909"/>
      <c r="RUT1" s="909"/>
      <c r="RUU1" s="909"/>
      <c r="RUV1" s="909"/>
      <c r="RUW1" s="909"/>
      <c r="RUX1" s="909"/>
      <c r="RUY1" s="909"/>
      <c r="RUZ1" s="909"/>
      <c r="RVA1" s="909"/>
      <c r="RVB1" s="909"/>
      <c r="RVC1" s="909"/>
      <c r="RVD1" s="909"/>
      <c r="RVE1" s="909"/>
      <c r="RVF1" s="909"/>
      <c r="RVG1" s="909"/>
      <c r="RVH1" s="909"/>
      <c r="RVI1" s="909"/>
      <c r="RVJ1" s="909"/>
      <c r="RVK1" s="909"/>
      <c r="RVL1" s="909"/>
      <c r="RVM1" s="909"/>
      <c r="RVN1" s="909"/>
      <c r="RVO1" s="909"/>
      <c r="RVP1" s="909"/>
      <c r="RVQ1" s="909"/>
      <c r="RVR1" s="909"/>
      <c r="RVS1" s="909"/>
      <c r="RVT1" s="909"/>
      <c r="RVU1" s="909"/>
      <c r="RVV1" s="909"/>
      <c r="RVW1" s="909"/>
      <c r="RVX1" s="909"/>
      <c r="RVY1" s="909"/>
      <c r="RVZ1" s="909"/>
      <c r="RWA1" s="909"/>
      <c r="RWB1" s="909"/>
      <c r="RWC1" s="909"/>
      <c r="RWD1" s="909"/>
      <c r="RWE1" s="909"/>
      <c r="RWF1" s="909"/>
      <c r="RWG1" s="909"/>
      <c r="RWH1" s="909"/>
      <c r="RWI1" s="909"/>
      <c r="RWJ1" s="909"/>
      <c r="RWK1" s="909"/>
      <c r="RWL1" s="909"/>
      <c r="RWM1" s="909"/>
      <c r="RWN1" s="909"/>
      <c r="RWO1" s="909"/>
      <c r="RWP1" s="909"/>
      <c r="RWQ1" s="909"/>
      <c r="RWR1" s="909"/>
      <c r="RWS1" s="909"/>
      <c r="RWT1" s="909"/>
      <c r="RWU1" s="909"/>
      <c r="RWV1" s="909"/>
      <c r="RWW1" s="909"/>
      <c r="RWX1" s="909"/>
      <c r="RWY1" s="909"/>
      <c r="RWZ1" s="909"/>
      <c r="RXA1" s="909"/>
      <c r="RXB1" s="909"/>
      <c r="RXC1" s="909"/>
      <c r="RXD1" s="909"/>
      <c r="RXE1" s="909"/>
      <c r="RXF1" s="909"/>
      <c r="RXG1" s="909"/>
      <c r="RXH1" s="909"/>
      <c r="RXI1" s="909"/>
      <c r="RXJ1" s="909"/>
      <c r="RXK1" s="909"/>
      <c r="RXL1" s="909"/>
      <c r="RXM1" s="909"/>
      <c r="RXN1" s="909"/>
      <c r="RXO1" s="909"/>
      <c r="RXP1" s="909"/>
      <c r="RXQ1" s="909"/>
      <c r="RXR1" s="909"/>
      <c r="RXS1" s="909"/>
      <c r="RXT1" s="909"/>
      <c r="RXU1" s="909"/>
      <c r="RXV1" s="909"/>
      <c r="RXW1" s="909"/>
      <c r="RXX1" s="909"/>
      <c r="RXY1" s="909"/>
      <c r="RXZ1" s="909"/>
      <c r="RYA1" s="909"/>
      <c r="RYB1" s="909"/>
      <c r="RYC1" s="909"/>
      <c r="RYD1" s="909"/>
      <c r="RYE1" s="909"/>
      <c r="RYF1" s="909"/>
      <c r="RYG1" s="909"/>
      <c r="RYH1" s="909"/>
      <c r="RYI1" s="909"/>
      <c r="RYJ1" s="909"/>
      <c r="RYK1" s="909"/>
      <c r="RYL1" s="909"/>
      <c r="RYM1" s="909"/>
      <c r="RYN1" s="909"/>
      <c r="RYO1" s="909"/>
      <c r="RYP1" s="909"/>
      <c r="RYQ1" s="909"/>
      <c r="RYR1" s="909"/>
      <c r="RYS1" s="909"/>
      <c r="RYT1" s="909"/>
      <c r="RYU1" s="909"/>
      <c r="RYV1" s="909"/>
      <c r="RYW1" s="909"/>
      <c r="RYX1" s="909"/>
      <c r="RYY1" s="909"/>
      <c r="RYZ1" s="909"/>
      <c r="RZA1" s="909"/>
      <c r="RZB1" s="909"/>
      <c r="RZC1" s="909"/>
      <c r="RZD1" s="909"/>
      <c r="RZE1" s="909"/>
      <c r="RZF1" s="909"/>
      <c r="RZG1" s="909"/>
      <c r="RZH1" s="909"/>
      <c r="RZI1" s="909"/>
      <c r="RZJ1" s="909"/>
      <c r="RZK1" s="909"/>
      <c r="RZL1" s="909"/>
      <c r="RZM1" s="909"/>
      <c r="RZN1" s="909"/>
      <c r="RZO1" s="909"/>
      <c r="RZP1" s="909"/>
      <c r="RZQ1" s="909"/>
      <c r="RZR1" s="909"/>
      <c r="RZS1" s="909"/>
      <c r="RZT1" s="909"/>
      <c r="RZU1" s="909"/>
      <c r="RZV1" s="909"/>
      <c r="RZW1" s="909"/>
      <c r="RZX1" s="909"/>
      <c r="RZY1" s="909"/>
      <c r="RZZ1" s="909"/>
      <c r="SAA1" s="909"/>
      <c r="SAB1" s="909"/>
      <c r="SAC1" s="909"/>
      <c r="SAD1" s="909"/>
      <c r="SAE1" s="909"/>
      <c r="SAF1" s="909"/>
      <c r="SAG1" s="909"/>
      <c r="SAH1" s="909"/>
      <c r="SAI1" s="909"/>
      <c r="SAJ1" s="909"/>
      <c r="SAK1" s="909"/>
      <c r="SAL1" s="909"/>
      <c r="SAM1" s="909"/>
      <c r="SAN1" s="909"/>
      <c r="SAO1" s="909"/>
      <c r="SAP1" s="909"/>
      <c r="SAQ1" s="909"/>
      <c r="SAR1" s="909"/>
      <c r="SAS1" s="909"/>
      <c r="SAT1" s="909"/>
      <c r="SAU1" s="909"/>
      <c r="SAV1" s="909"/>
      <c r="SAW1" s="909"/>
      <c r="SAX1" s="909"/>
      <c r="SAY1" s="909"/>
      <c r="SAZ1" s="909"/>
      <c r="SBA1" s="909"/>
      <c r="SBB1" s="909"/>
      <c r="SBC1" s="909"/>
      <c r="SBD1" s="909"/>
      <c r="SBE1" s="909"/>
      <c r="SBF1" s="909"/>
      <c r="SBG1" s="909"/>
      <c r="SBH1" s="909"/>
      <c r="SBI1" s="909"/>
      <c r="SBJ1" s="909"/>
      <c r="SBK1" s="909"/>
      <c r="SBL1" s="909"/>
      <c r="SBM1" s="909"/>
      <c r="SBN1" s="909"/>
      <c r="SBO1" s="909"/>
      <c r="SBP1" s="909"/>
      <c r="SBQ1" s="909"/>
      <c r="SBR1" s="909"/>
      <c r="SBS1" s="909"/>
      <c r="SBT1" s="909"/>
      <c r="SBU1" s="909"/>
      <c r="SBV1" s="909"/>
      <c r="SBW1" s="909"/>
      <c r="SBX1" s="909"/>
      <c r="SBY1" s="909"/>
      <c r="SBZ1" s="909"/>
      <c r="SCA1" s="909"/>
      <c r="SCB1" s="909"/>
      <c r="SCC1" s="909"/>
      <c r="SCD1" s="909"/>
      <c r="SCE1" s="909"/>
      <c r="SCF1" s="909"/>
      <c r="SCG1" s="909"/>
      <c r="SCH1" s="909"/>
      <c r="SCI1" s="909"/>
      <c r="SCJ1" s="909"/>
      <c r="SCK1" s="909"/>
      <c r="SCL1" s="909"/>
      <c r="SCM1" s="909"/>
      <c r="SCN1" s="909"/>
      <c r="SCO1" s="909"/>
      <c r="SCP1" s="909"/>
      <c r="SCQ1" s="909"/>
      <c r="SCR1" s="909"/>
      <c r="SCS1" s="909"/>
      <c r="SCT1" s="909"/>
      <c r="SCU1" s="909"/>
      <c r="SCV1" s="909"/>
      <c r="SCW1" s="909"/>
      <c r="SCX1" s="909"/>
      <c r="SCY1" s="909"/>
      <c r="SCZ1" s="909"/>
      <c r="SDA1" s="909"/>
      <c r="SDB1" s="909"/>
      <c r="SDC1" s="909"/>
      <c r="SDD1" s="909"/>
      <c r="SDE1" s="909"/>
      <c r="SDF1" s="909"/>
      <c r="SDG1" s="909"/>
      <c r="SDH1" s="909"/>
      <c r="SDI1" s="909"/>
      <c r="SDJ1" s="909"/>
      <c r="SDK1" s="909"/>
      <c r="SDL1" s="909"/>
      <c r="SDM1" s="909"/>
      <c r="SDN1" s="909"/>
      <c r="SDO1" s="909"/>
      <c r="SDP1" s="909"/>
      <c r="SDQ1" s="909"/>
      <c r="SDR1" s="909"/>
      <c r="SDS1" s="909"/>
      <c r="SDT1" s="909"/>
      <c r="SDU1" s="909"/>
      <c r="SDV1" s="909"/>
      <c r="SDW1" s="909"/>
      <c r="SDX1" s="909"/>
      <c r="SDY1" s="909"/>
      <c r="SDZ1" s="909"/>
      <c r="SEA1" s="909"/>
      <c r="SEB1" s="909"/>
      <c r="SEC1" s="909"/>
      <c r="SED1" s="909"/>
      <c r="SEE1" s="909"/>
      <c r="SEF1" s="909"/>
      <c r="SEG1" s="909"/>
      <c r="SEH1" s="909"/>
      <c r="SEI1" s="909"/>
      <c r="SEJ1" s="909"/>
      <c r="SEK1" s="909"/>
      <c r="SEL1" s="909"/>
      <c r="SEM1" s="909"/>
      <c r="SEN1" s="909"/>
      <c r="SEO1" s="909"/>
      <c r="SEP1" s="909"/>
      <c r="SEQ1" s="909"/>
      <c r="SER1" s="909"/>
      <c r="SES1" s="909"/>
      <c r="SET1" s="909"/>
      <c r="SEU1" s="909"/>
      <c r="SEV1" s="909"/>
      <c r="SEW1" s="909"/>
      <c r="SEX1" s="909"/>
      <c r="SEY1" s="909"/>
      <c r="SEZ1" s="909"/>
      <c r="SFA1" s="909"/>
      <c r="SFB1" s="909"/>
      <c r="SFC1" s="909"/>
      <c r="SFD1" s="909"/>
      <c r="SFE1" s="909"/>
      <c r="SFF1" s="909"/>
      <c r="SFG1" s="909"/>
      <c r="SFH1" s="909"/>
      <c r="SFI1" s="909"/>
      <c r="SFJ1" s="909"/>
      <c r="SFK1" s="909"/>
      <c r="SFL1" s="909"/>
      <c r="SFM1" s="909"/>
      <c r="SFN1" s="909"/>
      <c r="SFO1" s="909"/>
      <c r="SFP1" s="909"/>
      <c r="SFQ1" s="909"/>
      <c r="SFR1" s="909"/>
      <c r="SFS1" s="909"/>
      <c r="SFT1" s="909"/>
      <c r="SFU1" s="909"/>
      <c r="SFV1" s="909"/>
      <c r="SFW1" s="909"/>
      <c r="SFX1" s="909"/>
      <c r="SFY1" s="909"/>
      <c r="SFZ1" s="909"/>
      <c r="SGA1" s="909"/>
      <c r="SGB1" s="909"/>
      <c r="SGC1" s="909"/>
      <c r="SGD1" s="909"/>
      <c r="SGE1" s="909"/>
      <c r="SGF1" s="909"/>
      <c r="SGG1" s="909"/>
      <c r="SGH1" s="909"/>
      <c r="SGI1" s="909"/>
      <c r="SGJ1" s="909"/>
      <c r="SGK1" s="909"/>
      <c r="SGL1" s="909"/>
      <c r="SGM1" s="909"/>
      <c r="SGN1" s="909"/>
      <c r="SGO1" s="909"/>
      <c r="SGP1" s="909"/>
      <c r="SGQ1" s="909"/>
      <c r="SGR1" s="909"/>
      <c r="SGS1" s="909"/>
      <c r="SGT1" s="909"/>
      <c r="SGU1" s="909"/>
      <c r="SGV1" s="909"/>
      <c r="SGW1" s="909"/>
      <c r="SGX1" s="909"/>
      <c r="SGY1" s="909"/>
      <c r="SGZ1" s="909"/>
      <c r="SHA1" s="909"/>
      <c r="SHB1" s="909"/>
      <c r="SHC1" s="909"/>
      <c r="SHD1" s="909"/>
      <c r="SHE1" s="909"/>
      <c r="SHF1" s="909"/>
      <c r="SHG1" s="909"/>
      <c r="SHH1" s="909"/>
      <c r="SHI1" s="909"/>
      <c r="SHJ1" s="909"/>
      <c r="SHK1" s="909"/>
      <c r="SHL1" s="909"/>
      <c r="SHM1" s="909"/>
      <c r="SHN1" s="909"/>
      <c r="SHO1" s="909"/>
      <c r="SHP1" s="909"/>
      <c r="SHQ1" s="909"/>
      <c r="SHR1" s="909"/>
      <c r="SHS1" s="909"/>
      <c r="SHT1" s="909"/>
      <c r="SHU1" s="909"/>
      <c r="SHV1" s="909"/>
      <c r="SHW1" s="909"/>
      <c r="SHX1" s="909"/>
      <c r="SHY1" s="909"/>
      <c r="SHZ1" s="909"/>
      <c r="SIA1" s="909"/>
      <c r="SIB1" s="909"/>
      <c r="SIC1" s="909"/>
      <c r="SID1" s="909"/>
      <c r="SIE1" s="909"/>
      <c r="SIF1" s="909"/>
      <c r="SIG1" s="909"/>
      <c r="SIH1" s="909"/>
      <c r="SII1" s="909"/>
      <c r="SIJ1" s="909"/>
      <c r="SIK1" s="909"/>
      <c r="SIL1" s="909"/>
      <c r="SIM1" s="909"/>
      <c r="SIN1" s="909"/>
      <c r="SIO1" s="909"/>
      <c r="SIP1" s="909"/>
      <c r="SIQ1" s="909"/>
      <c r="SIR1" s="909"/>
      <c r="SIS1" s="909"/>
      <c r="SIT1" s="909"/>
      <c r="SIU1" s="909"/>
      <c r="SIV1" s="909"/>
      <c r="SIW1" s="909"/>
      <c r="SIX1" s="909"/>
      <c r="SIY1" s="909"/>
      <c r="SIZ1" s="909"/>
      <c r="SJA1" s="909"/>
      <c r="SJB1" s="909"/>
      <c r="SJC1" s="909"/>
      <c r="SJD1" s="909"/>
      <c r="SJE1" s="909"/>
      <c r="SJF1" s="909"/>
      <c r="SJG1" s="909"/>
      <c r="SJH1" s="909"/>
      <c r="SJI1" s="909"/>
      <c r="SJJ1" s="909"/>
      <c r="SJK1" s="909"/>
      <c r="SJL1" s="909"/>
      <c r="SJM1" s="909"/>
      <c r="SJN1" s="909"/>
      <c r="SJO1" s="909"/>
      <c r="SJP1" s="909"/>
      <c r="SJQ1" s="909"/>
      <c r="SJR1" s="909"/>
      <c r="SJS1" s="909"/>
      <c r="SJT1" s="909"/>
      <c r="SJU1" s="909"/>
      <c r="SJV1" s="909"/>
      <c r="SJW1" s="909"/>
      <c r="SJX1" s="909"/>
      <c r="SJY1" s="909"/>
      <c r="SJZ1" s="909"/>
      <c r="SKA1" s="909"/>
      <c r="SKB1" s="909"/>
      <c r="SKC1" s="909"/>
      <c r="SKD1" s="909"/>
      <c r="SKE1" s="909"/>
      <c r="SKF1" s="909"/>
      <c r="SKG1" s="909"/>
      <c r="SKH1" s="909"/>
      <c r="SKI1" s="909"/>
      <c r="SKJ1" s="909"/>
      <c r="SKK1" s="909"/>
      <c r="SKL1" s="909"/>
      <c r="SKM1" s="909"/>
      <c r="SKN1" s="909"/>
      <c r="SKO1" s="909"/>
      <c r="SKP1" s="909"/>
      <c r="SKQ1" s="909"/>
      <c r="SKR1" s="909"/>
      <c r="SKS1" s="909"/>
      <c r="SKT1" s="909"/>
      <c r="SKU1" s="909"/>
      <c r="SKV1" s="909"/>
      <c r="SKW1" s="909"/>
      <c r="SKX1" s="909"/>
      <c r="SKY1" s="909"/>
      <c r="SKZ1" s="909"/>
      <c r="SLA1" s="909"/>
      <c r="SLB1" s="909"/>
      <c r="SLC1" s="909"/>
      <c r="SLD1" s="909"/>
      <c r="SLE1" s="909"/>
      <c r="SLF1" s="909"/>
      <c r="SLG1" s="909"/>
      <c r="SLH1" s="909"/>
      <c r="SLI1" s="909"/>
      <c r="SLJ1" s="909"/>
      <c r="SLK1" s="909"/>
      <c r="SLL1" s="909"/>
      <c r="SLM1" s="909"/>
      <c r="SLN1" s="909"/>
      <c r="SLO1" s="909"/>
      <c r="SLP1" s="909"/>
      <c r="SLQ1" s="909"/>
      <c r="SLR1" s="909"/>
      <c r="SLS1" s="909"/>
      <c r="SLT1" s="909"/>
      <c r="SLU1" s="909"/>
      <c r="SLV1" s="909"/>
      <c r="SLW1" s="909"/>
      <c r="SLX1" s="909"/>
      <c r="SLY1" s="909"/>
      <c r="SLZ1" s="909"/>
      <c r="SMA1" s="909"/>
      <c r="SMB1" s="909"/>
      <c r="SMC1" s="909"/>
      <c r="SMD1" s="909"/>
      <c r="SME1" s="909"/>
      <c r="SMF1" s="909"/>
      <c r="SMG1" s="909"/>
      <c r="SMH1" s="909"/>
      <c r="SMI1" s="909"/>
      <c r="SMJ1" s="909"/>
      <c r="SMK1" s="909"/>
      <c r="SML1" s="909"/>
      <c r="SMM1" s="909"/>
      <c r="SMN1" s="909"/>
      <c r="SMO1" s="909"/>
      <c r="SMP1" s="909"/>
      <c r="SMQ1" s="909"/>
      <c r="SMR1" s="909"/>
      <c r="SMS1" s="909"/>
      <c r="SMT1" s="909"/>
      <c r="SMU1" s="909"/>
      <c r="SMV1" s="909"/>
      <c r="SMW1" s="909"/>
      <c r="SMX1" s="909"/>
      <c r="SMY1" s="909"/>
      <c r="SMZ1" s="909"/>
      <c r="SNA1" s="909"/>
      <c r="SNB1" s="909"/>
      <c r="SNC1" s="909"/>
      <c r="SND1" s="909"/>
      <c r="SNE1" s="909"/>
      <c r="SNF1" s="909"/>
      <c r="SNG1" s="909"/>
      <c r="SNH1" s="909"/>
      <c r="SNI1" s="909"/>
      <c r="SNJ1" s="909"/>
      <c r="SNK1" s="909"/>
      <c r="SNL1" s="909"/>
      <c r="SNM1" s="909"/>
      <c r="SNN1" s="909"/>
      <c r="SNO1" s="909"/>
      <c r="SNP1" s="909"/>
      <c r="SNQ1" s="909"/>
      <c r="SNR1" s="909"/>
      <c r="SNS1" s="909"/>
      <c r="SNT1" s="909"/>
      <c r="SNU1" s="909"/>
      <c r="SNV1" s="909"/>
      <c r="SNW1" s="909"/>
      <c r="SNX1" s="909"/>
      <c r="SNY1" s="909"/>
      <c r="SNZ1" s="909"/>
      <c r="SOA1" s="909"/>
      <c r="SOB1" s="909"/>
      <c r="SOC1" s="909"/>
      <c r="SOD1" s="909"/>
      <c r="SOE1" s="909"/>
      <c r="SOF1" s="909"/>
      <c r="SOG1" s="909"/>
      <c r="SOH1" s="909"/>
      <c r="SOI1" s="909"/>
      <c r="SOJ1" s="909"/>
      <c r="SOK1" s="909"/>
      <c r="SOL1" s="909"/>
      <c r="SOM1" s="909"/>
      <c r="SON1" s="909"/>
      <c r="SOO1" s="909"/>
      <c r="SOP1" s="909"/>
      <c r="SOQ1" s="909"/>
      <c r="SOR1" s="909"/>
      <c r="SOS1" s="909"/>
      <c r="SOT1" s="909"/>
      <c r="SOU1" s="909"/>
      <c r="SOV1" s="909"/>
      <c r="SOW1" s="909"/>
      <c r="SOX1" s="909"/>
      <c r="SOY1" s="909"/>
      <c r="SOZ1" s="909"/>
      <c r="SPA1" s="909"/>
      <c r="SPB1" s="909"/>
      <c r="SPC1" s="909"/>
      <c r="SPD1" s="909"/>
      <c r="SPE1" s="909"/>
      <c r="SPF1" s="909"/>
      <c r="SPG1" s="909"/>
      <c r="SPH1" s="909"/>
      <c r="SPI1" s="909"/>
      <c r="SPJ1" s="909"/>
      <c r="SPK1" s="909"/>
      <c r="SPL1" s="909"/>
      <c r="SPM1" s="909"/>
      <c r="SPN1" s="909"/>
      <c r="SPO1" s="909"/>
      <c r="SPP1" s="909"/>
      <c r="SPQ1" s="909"/>
      <c r="SPR1" s="909"/>
      <c r="SPS1" s="909"/>
      <c r="SPT1" s="909"/>
      <c r="SPU1" s="909"/>
      <c r="SPV1" s="909"/>
      <c r="SPW1" s="909"/>
      <c r="SPX1" s="909"/>
      <c r="SPY1" s="909"/>
      <c r="SPZ1" s="909"/>
      <c r="SQA1" s="909"/>
      <c r="SQB1" s="909"/>
      <c r="SQC1" s="909"/>
      <c r="SQD1" s="909"/>
      <c r="SQE1" s="909"/>
      <c r="SQF1" s="909"/>
      <c r="SQG1" s="909"/>
      <c r="SQH1" s="909"/>
      <c r="SQI1" s="909"/>
      <c r="SQJ1" s="909"/>
      <c r="SQK1" s="909"/>
      <c r="SQL1" s="909"/>
      <c r="SQM1" s="909"/>
      <c r="SQN1" s="909"/>
      <c r="SQO1" s="909"/>
      <c r="SQP1" s="909"/>
      <c r="SQQ1" s="909"/>
      <c r="SQR1" s="909"/>
      <c r="SQS1" s="909"/>
      <c r="SQT1" s="909"/>
      <c r="SQU1" s="909"/>
      <c r="SQV1" s="909"/>
      <c r="SQW1" s="909"/>
      <c r="SQX1" s="909"/>
      <c r="SQY1" s="909"/>
      <c r="SQZ1" s="909"/>
      <c r="SRA1" s="909"/>
      <c r="SRB1" s="909"/>
      <c r="SRC1" s="909"/>
      <c r="SRD1" s="909"/>
      <c r="SRE1" s="909"/>
      <c r="SRF1" s="909"/>
      <c r="SRG1" s="909"/>
      <c r="SRH1" s="909"/>
      <c r="SRI1" s="909"/>
      <c r="SRJ1" s="909"/>
      <c r="SRK1" s="909"/>
      <c r="SRL1" s="909"/>
      <c r="SRM1" s="909"/>
      <c r="SRN1" s="909"/>
      <c r="SRO1" s="909"/>
      <c r="SRP1" s="909"/>
      <c r="SRQ1" s="909"/>
      <c r="SRR1" s="909"/>
      <c r="SRS1" s="909"/>
      <c r="SRT1" s="909"/>
      <c r="SRU1" s="909"/>
      <c r="SRV1" s="909"/>
      <c r="SRW1" s="909"/>
      <c r="SRX1" s="909"/>
      <c r="SRY1" s="909"/>
      <c r="SRZ1" s="909"/>
      <c r="SSA1" s="909"/>
      <c r="SSB1" s="909"/>
      <c r="SSC1" s="909"/>
      <c r="SSD1" s="909"/>
      <c r="SSE1" s="909"/>
      <c r="SSF1" s="909"/>
      <c r="SSG1" s="909"/>
      <c r="SSH1" s="909"/>
      <c r="SSI1" s="909"/>
      <c r="SSJ1" s="909"/>
      <c r="SSK1" s="909"/>
      <c r="SSL1" s="909"/>
      <c r="SSM1" s="909"/>
      <c r="SSN1" s="909"/>
      <c r="SSO1" s="909"/>
      <c r="SSP1" s="909"/>
      <c r="SSQ1" s="909"/>
      <c r="SSR1" s="909"/>
      <c r="SSS1" s="909"/>
      <c r="SST1" s="909"/>
      <c r="SSU1" s="909"/>
      <c r="SSV1" s="909"/>
      <c r="SSW1" s="909"/>
      <c r="SSX1" s="909"/>
      <c r="SSY1" s="909"/>
      <c r="SSZ1" s="909"/>
      <c r="STA1" s="909"/>
      <c r="STB1" s="909"/>
      <c r="STC1" s="909"/>
      <c r="STD1" s="909"/>
      <c r="STE1" s="909"/>
      <c r="STF1" s="909"/>
      <c r="STG1" s="909"/>
      <c r="STH1" s="909"/>
      <c r="STI1" s="909"/>
      <c r="STJ1" s="909"/>
      <c r="STK1" s="909"/>
      <c r="STL1" s="909"/>
      <c r="STM1" s="909"/>
      <c r="STN1" s="909"/>
      <c r="STO1" s="909"/>
      <c r="STP1" s="909"/>
      <c r="STQ1" s="909"/>
      <c r="STR1" s="909"/>
      <c r="STS1" s="909"/>
      <c r="STT1" s="909"/>
      <c r="STU1" s="909"/>
      <c r="STV1" s="909"/>
      <c r="STW1" s="909"/>
      <c r="STX1" s="909"/>
      <c r="STY1" s="909"/>
      <c r="STZ1" s="909"/>
      <c r="SUA1" s="909"/>
      <c r="SUB1" s="909"/>
      <c r="SUC1" s="909"/>
      <c r="SUD1" s="909"/>
      <c r="SUE1" s="909"/>
      <c r="SUF1" s="909"/>
      <c r="SUG1" s="909"/>
      <c r="SUH1" s="909"/>
      <c r="SUI1" s="909"/>
      <c r="SUJ1" s="909"/>
      <c r="SUK1" s="909"/>
      <c r="SUL1" s="909"/>
      <c r="SUM1" s="909"/>
      <c r="SUN1" s="909"/>
      <c r="SUO1" s="909"/>
      <c r="SUP1" s="909"/>
      <c r="SUQ1" s="909"/>
      <c r="SUR1" s="909"/>
      <c r="SUS1" s="909"/>
      <c r="SUT1" s="909"/>
      <c r="SUU1" s="909"/>
      <c r="SUV1" s="909"/>
      <c r="SUW1" s="909"/>
      <c r="SUX1" s="909"/>
      <c r="SUY1" s="909"/>
      <c r="SUZ1" s="909"/>
      <c r="SVA1" s="909"/>
      <c r="SVB1" s="909"/>
      <c r="SVC1" s="909"/>
      <c r="SVD1" s="909"/>
      <c r="SVE1" s="909"/>
      <c r="SVF1" s="909"/>
      <c r="SVG1" s="909"/>
      <c r="SVH1" s="909"/>
      <c r="SVI1" s="909"/>
      <c r="SVJ1" s="909"/>
      <c r="SVK1" s="909"/>
      <c r="SVL1" s="909"/>
      <c r="SVM1" s="909"/>
      <c r="SVN1" s="909"/>
      <c r="SVO1" s="909"/>
      <c r="SVP1" s="909"/>
      <c r="SVQ1" s="909"/>
      <c r="SVR1" s="909"/>
      <c r="SVS1" s="909"/>
      <c r="SVT1" s="909"/>
      <c r="SVU1" s="909"/>
      <c r="SVV1" s="909"/>
      <c r="SVW1" s="909"/>
      <c r="SVX1" s="909"/>
      <c r="SVY1" s="909"/>
      <c r="SVZ1" s="909"/>
      <c r="SWA1" s="909"/>
      <c r="SWB1" s="909"/>
      <c r="SWC1" s="909"/>
      <c r="SWD1" s="909"/>
      <c r="SWE1" s="909"/>
      <c r="SWF1" s="909"/>
      <c r="SWG1" s="909"/>
      <c r="SWH1" s="909"/>
      <c r="SWI1" s="909"/>
      <c r="SWJ1" s="909"/>
      <c r="SWK1" s="909"/>
      <c r="SWL1" s="909"/>
      <c r="SWM1" s="909"/>
      <c r="SWN1" s="909"/>
      <c r="SWO1" s="909"/>
      <c r="SWP1" s="909"/>
      <c r="SWQ1" s="909"/>
      <c r="SWR1" s="909"/>
      <c r="SWS1" s="909"/>
      <c r="SWT1" s="909"/>
      <c r="SWU1" s="909"/>
      <c r="SWV1" s="909"/>
      <c r="SWW1" s="909"/>
      <c r="SWX1" s="909"/>
      <c r="SWY1" s="909"/>
      <c r="SWZ1" s="909"/>
      <c r="SXA1" s="909"/>
      <c r="SXB1" s="909"/>
      <c r="SXC1" s="909"/>
      <c r="SXD1" s="909"/>
      <c r="SXE1" s="909"/>
      <c r="SXF1" s="909"/>
      <c r="SXG1" s="909"/>
      <c r="SXH1" s="909"/>
      <c r="SXI1" s="909"/>
      <c r="SXJ1" s="909"/>
      <c r="SXK1" s="909"/>
      <c r="SXL1" s="909"/>
      <c r="SXM1" s="909"/>
      <c r="SXN1" s="909"/>
      <c r="SXO1" s="909"/>
      <c r="SXP1" s="909"/>
      <c r="SXQ1" s="909"/>
      <c r="SXR1" s="909"/>
      <c r="SXS1" s="909"/>
      <c r="SXT1" s="909"/>
      <c r="SXU1" s="909"/>
      <c r="SXV1" s="909"/>
      <c r="SXW1" s="909"/>
      <c r="SXX1" s="909"/>
      <c r="SXY1" s="909"/>
      <c r="SXZ1" s="909"/>
      <c r="SYA1" s="909"/>
      <c r="SYB1" s="909"/>
      <c r="SYC1" s="909"/>
      <c r="SYD1" s="909"/>
      <c r="SYE1" s="909"/>
      <c r="SYF1" s="909"/>
      <c r="SYG1" s="909"/>
      <c r="SYH1" s="909"/>
      <c r="SYI1" s="909"/>
      <c r="SYJ1" s="909"/>
      <c r="SYK1" s="909"/>
      <c r="SYL1" s="909"/>
      <c r="SYM1" s="909"/>
      <c r="SYN1" s="909"/>
      <c r="SYO1" s="909"/>
      <c r="SYP1" s="909"/>
      <c r="SYQ1" s="909"/>
      <c r="SYR1" s="909"/>
      <c r="SYS1" s="909"/>
      <c r="SYT1" s="909"/>
      <c r="SYU1" s="909"/>
      <c r="SYV1" s="909"/>
      <c r="SYW1" s="909"/>
      <c r="SYX1" s="909"/>
      <c r="SYY1" s="909"/>
      <c r="SYZ1" s="909"/>
      <c r="SZA1" s="909"/>
      <c r="SZB1" s="909"/>
      <c r="SZC1" s="909"/>
      <c r="SZD1" s="909"/>
      <c r="SZE1" s="909"/>
      <c r="SZF1" s="909"/>
      <c r="SZG1" s="909"/>
      <c r="SZH1" s="909"/>
      <c r="SZI1" s="909"/>
      <c r="SZJ1" s="909"/>
      <c r="SZK1" s="909"/>
      <c r="SZL1" s="909"/>
      <c r="SZM1" s="909"/>
      <c r="SZN1" s="909"/>
      <c r="SZO1" s="909"/>
      <c r="SZP1" s="909"/>
      <c r="SZQ1" s="909"/>
      <c r="SZR1" s="909"/>
      <c r="SZS1" s="909"/>
      <c r="SZT1" s="909"/>
      <c r="SZU1" s="909"/>
      <c r="SZV1" s="909"/>
      <c r="SZW1" s="909"/>
      <c r="SZX1" s="909"/>
      <c r="SZY1" s="909"/>
      <c r="SZZ1" s="909"/>
      <c r="TAA1" s="909"/>
      <c r="TAB1" s="909"/>
      <c r="TAC1" s="909"/>
      <c r="TAD1" s="909"/>
      <c r="TAE1" s="909"/>
      <c r="TAF1" s="909"/>
      <c r="TAG1" s="909"/>
      <c r="TAH1" s="909"/>
      <c r="TAI1" s="909"/>
      <c r="TAJ1" s="909"/>
      <c r="TAK1" s="909"/>
      <c r="TAL1" s="909"/>
      <c r="TAM1" s="909"/>
      <c r="TAN1" s="909"/>
      <c r="TAO1" s="909"/>
      <c r="TAP1" s="909"/>
      <c r="TAQ1" s="909"/>
      <c r="TAR1" s="909"/>
      <c r="TAS1" s="909"/>
      <c r="TAT1" s="909"/>
      <c r="TAU1" s="909"/>
      <c r="TAV1" s="909"/>
      <c r="TAW1" s="909"/>
      <c r="TAX1" s="909"/>
      <c r="TAY1" s="909"/>
      <c r="TAZ1" s="909"/>
      <c r="TBA1" s="909"/>
      <c r="TBB1" s="909"/>
      <c r="TBC1" s="909"/>
      <c r="TBD1" s="909"/>
      <c r="TBE1" s="909"/>
      <c r="TBF1" s="909"/>
      <c r="TBG1" s="909"/>
      <c r="TBH1" s="909"/>
      <c r="TBI1" s="909"/>
      <c r="TBJ1" s="909"/>
      <c r="TBK1" s="909"/>
      <c r="TBL1" s="909"/>
      <c r="TBM1" s="909"/>
      <c r="TBN1" s="909"/>
      <c r="TBO1" s="909"/>
      <c r="TBP1" s="909"/>
      <c r="TBQ1" s="909"/>
      <c r="TBR1" s="909"/>
      <c r="TBS1" s="909"/>
      <c r="TBT1" s="909"/>
      <c r="TBU1" s="909"/>
      <c r="TBV1" s="909"/>
      <c r="TBW1" s="909"/>
      <c r="TBX1" s="909"/>
      <c r="TBY1" s="909"/>
      <c r="TBZ1" s="909"/>
      <c r="TCA1" s="909"/>
      <c r="TCB1" s="909"/>
      <c r="TCC1" s="909"/>
      <c r="TCD1" s="909"/>
      <c r="TCE1" s="909"/>
      <c r="TCF1" s="909"/>
      <c r="TCG1" s="909"/>
      <c r="TCH1" s="909"/>
      <c r="TCI1" s="909"/>
      <c r="TCJ1" s="909"/>
      <c r="TCK1" s="909"/>
      <c r="TCL1" s="909"/>
      <c r="TCM1" s="909"/>
      <c r="TCN1" s="909"/>
      <c r="TCO1" s="909"/>
      <c r="TCP1" s="909"/>
      <c r="TCQ1" s="909"/>
      <c r="TCR1" s="909"/>
      <c r="TCS1" s="909"/>
      <c r="TCT1" s="909"/>
      <c r="TCU1" s="909"/>
      <c r="TCV1" s="909"/>
      <c r="TCW1" s="909"/>
      <c r="TCX1" s="909"/>
      <c r="TCY1" s="909"/>
      <c r="TCZ1" s="909"/>
      <c r="TDA1" s="909"/>
      <c r="TDB1" s="909"/>
      <c r="TDC1" s="909"/>
      <c r="TDD1" s="909"/>
      <c r="TDE1" s="909"/>
      <c r="TDF1" s="909"/>
      <c r="TDG1" s="909"/>
      <c r="TDH1" s="909"/>
      <c r="TDI1" s="909"/>
      <c r="TDJ1" s="909"/>
      <c r="TDK1" s="909"/>
      <c r="TDL1" s="909"/>
      <c r="TDM1" s="909"/>
      <c r="TDN1" s="909"/>
      <c r="TDO1" s="909"/>
      <c r="TDP1" s="909"/>
      <c r="TDQ1" s="909"/>
      <c r="TDR1" s="909"/>
      <c r="TDS1" s="909"/>
      <c r="TDT1" s="909"/>
      <c r="TDU1" s="909"/>
      <c r="TDV1" s="909"/>
      <c r="TDW1" s="909"/>
      <c r="TDX1" s="909"/>
      <c r="TDY1" s="909"/>
      <c r="TDZ1" s="909"/>
      <c r="TEA1" s="909"/>
      <c r="TEB1" s="909"/>
      <c r="TEC1" s="909"/>
      <c r="TED1" s="909"/>
      <c r="TEE1" s="909"/>
      <c r="TEF1" s="909"/>
      <c r="TEG1" s="909"/>
      <c r="TEH1" s="909"/>
      <c r="TEI1" s="909"/>
      <c r="TEJ1" s="909"/>
      <c r="TEK1" s="909"/>
      <c r="TEL1" s="909"/>
      <c r="TEM1" s="909"/>
      <c r="TEN1" s="909"/>
      <c r="TEO1" s="909"/>
      <c r="TEP1" s="909"/>
      <c r="TEQ1" s="909"/>
      <c r="TER1" s="909"/>
      <c r="TES1" s="909"/>
      <c r="TET1" s="909"/>
      <c r="TEU1" s="909"/>
      <c r="TEV1" s="909"/>
      <c r="TEW1" s="909"/>
      <c r="TEX1" s="909"/>
      <c r="TEY1" s="909"/>
      <c r="TEZ1" s="909"/>
      <c r="TFA1" s="909"/>
      <c r="TFB1" s="909"/>
      <c r="TFC1" s="909"/>
      <c r="TFD1" s="909"/>
      <c r="TFE1" s="909"/>
      <c r="TFF1" s="909"/>
      <c r="TFG1" s="909"/>
      <c r="TFH1" s="909"/>
      <c r="TFI1" s="909"/>
      <c r="TFJ1" s="909"/>
      <c r="TFK1" s="909"/>
      <c r="TFL1" s="909"/>
      <c r="TFM1" s="909"/>
      <c r="TFN1" s="909"/>
      <c r="TFO1" s="909"/>
      <c r="TFP1" s="909"/>
      <c r="TFQ1" s="909"/>
      <c r="TFR1" s="909"/>
      <c r="TFS1" s="909"/>
      <c r="TFT1" s="909"/>
      <c r="TFU1" s="909"/>
      <c r="TFV1" s="909"/>
      <c r="TFW1" s="909"/>
      <c r="TFX1" s="909"/>
      <c r="TFY1" s="909"/>
      <c r="TFZ1" s="909"/>
      <c r="TGA1" s="909"/>
      <c r="TGB1" s="909"/>
      <c r="TGC1" s="909"/>
      <c r="TGD1" s="909"/>
      <c r="TGE1" s="909"/>
      <c r="TGF1" s="909"/>
      <c r="TGG1" s="909"/>
      <c r="TGH1" s="909"/>
      <c r="TGI1" s="909"/>
      <c r="TGJ1" s="909"/>
      <c r="TGK1" s="909"/>
      <c r="TGL1" s="909"/>
      <c r="TGM1" s="909"/>
      <c r="TGN1" s="909"/>
      <c r="TGO1" s="909"/>
      <c r="TGP1" s="909"/>
      <c r="TGQ1" s="909"/>
      <c r="TGR1" s="909"/>
      <c r="TGS1" s="909"/>
      <c r="TGT1" s="909"/>
      <c r="TGU1" s="909"/>
      <c r="TGV1" s="909"/>
      <c r="TGW1" s="909"/>
      <c r="TGX1" s="909"/>
      <c r="TGY1" s="909"/>
      <c r="TGZ1" s="909"/>
      <c r="THA1" s="909"/>
      <c r="THB1" s="909"/>
      <c r="THC1" s="909"/>
      <c r="THD1" s="909"/>
      <c r="THE1" s="909"/>
      <c r="THF1" s="909"/>
      <c r="THG1" s="909"/>
      <c r="THH1" s="909"/>
      <c r="THI1" s="909"/>
      <c r="THJ1" s="909"/>
      <c r="THK1" s="909"/>
      <c r="THL1" s="909"/>
      <c r="THM1" s="909"/>
      <c r="THN1" s="909"/>
      <c r="THO1" s="909"/>
      <c r="THP1" s="909"/>
      <c r="THQ1" s="909"/>
      <c r="THR1" s="909"/>
      <c r="THS1" s="909"/>
      <c r="THT1" s="909"/>
      <c r="THU1" s="909"/>
      <c r="THV1" s="909"/>
      <c r="THW1" s="909"/>
      <c r="THX1" s="909"/>
      <c r="THY1" s="909"/>
      <c r="THZ1" s="909"/>
      <c r="TIA1" s="909"/>
      <c r="TIB1" s="909"/>
      <c r="TIC1" s="909"/>
      <c r="TID1" s="909"/>
      <c r="TIE1" s="909"/>
      <c r="TIF1" s="909"/>
      <c r="TIG1" s="909"/>
      <c r="TIH1" s="909"/>
      <c r="TII1" s="909"/>
      <c r="TIJ1" s="909"/>
      <c r="TIK1" s="909"/>
      <c r="TIL1" s="909"/>
      <c r="TIM1" s="909"/>
      <c r="TIN1" s="909"/>
      <c r="TIO1" s="909"/>
      <c r="TIP1" s="909"/>
      <c r="TIQ1" s="909"/>
      <c r="TIR1" s="909"/>
      <c r="TIS1" s="909"/>
      <c r="TIT1" s="909"/>
      <c r="TIU1" s="909"/>
      <c r="TIV1" s="909"/>
      <c r="TIW1" s="909"/>
      <c r="TIX1" s="909"/>
      <c r="TIY1" s="909"/>
      <c r="TIZ1" s="909"/>
      <c r="TJA1" s="909"/>
      <c r="TJB1" s="909"/>
      <c r="TJC1" s="909"/>
      <c r="TJD1" s="909"/>
      <c r="TJE1" s="909"/>
      <c r="TJF1" s="909"/>
      <c r="TJG1" s="909"/>
      <c r="TJH1" s="909"/>
      <c r="TJI1" s="909"/>
      <c r="TJJ1" s="909"/>
      <c r="TJK1" s="909"/>
      <c r="TJL1" s="909"/>
      <c r="TJM1" s="909"/>
      <c r="TJN1" s="909"/>
      <c r="TJO1" s="909"/>
      <c r="TJP1" s="909"/>
      <c r="TJQ1" s="909"/>
      <c r="TJR1" s="909"/>
      <c r="TJS1" s="909"/>
      <c r="TJT1" s="909"/>
      <c r="TJU1" s="909"/>
      <c r="TJV1" s="909"/>
      <c r="TJW1" s="909"/>
      <c r="TJX1" s="909"/>
      <c r="TJY1" s="909"/>
      <c r="TJZ1" s="909"/>
      <c r="TKA1" s="909"/>
      <c r="TKB1" s="909"/>
      <c r="TKC1" s="909"/>
      <c r="TKD1" s="909"/>
      <c r="TKE1" s="909"/>
      <c r="TKF1" s="909"/>
      <c r="TKG1" s="909"/>
      <c r="TKH1" s="909"/>
      <c r="TKI1" s="909"/>
      <c r="TKJ1" s="909"/>
      <c r="TKK1" s="909"/>
      <c r="TKL1" s="909"/>
      <c r="TKM1" s="909"/>
      <c r="TKN1" s="909"/>
      <c r="TKO1" s="909"/>
      <c r="TKP1" s="909"/>
      <c r="TKQ1" s="909"/>
      <c r="TKR1" s="909"/>
      <c r="TKS1" s="909"/>
      <c r="TKT1" s="909"/>
      <c r="TKU1" s="909"/>
      <c r="TKV1" s="909"/>
      <c r="TKW1" s="909"/>
      <c r="TKX1" s="909"/>
      <c r="TKY1" s="909"/>
      <c r="TKZ1" s="909"/>
      <c r="TLA1" s="909"/>
      <c r="TLB1" s="909"/>
      <c r="TLC1" s="909"/>
      <c r="TLD1" s="909"/>
      <c r="TLE1" s="909"/>
      <c r="TLF1" s="909"/>
      <c r="TLG1" s="909"/>
      <c r="TLH1" s="909"/>
      <c r="TLI1" s="909"/>
      <c r="TLJ1" s="909"/>
      <c r="TLK1" s="909"/>
      <c r="TLL1" s="909"/>
      <c r="TLM1" s="909"/>
      <c r="TLN1" s="909"/>
      <c r="TLO1" s="909"/>
      <c r="TLP1" s="909"/>
      <c r="TLQ1" s="909"/>
      <c r="TLR1" s="909"/>
      <c r="TLS1" s="909"/>
      <c r="TLT1" s="909"/>
      <c r="TLU1" s="909"/>
      <c r="TLV1" s="909"/>
      <c r="TLW1" s="909"/>
      <c r="TLX1" s="909"/>
      <c r="TLY1" s="909"/>
      <c r="TLZ1" s="909"/>
      <c r="TMA1" s="909"/>
      <c r="TMB1" s="909"/>
      <c r="TMC1" s="909"/>
      <c r="TMD1" s="909"/>
      <c r="TME1" s="909"/>
      <c r="TMF1" s="909"/>
      <c r="TMG1" s="909"/>
      <c r="TMH1" s="909"/>
      <c r="TMI1" s="909"/>
      <c r="TMJ1" s="909"/>
      <c r="TMK1" s="909"/>
      <c r="TML1" s="909"/>
      <c r="TMM1" s="909"/>
      <c r="TMN1" s="909"/>
      <c r="TMO1" s="909"/>
      <c r="TMP1" s="909"/>
      <c r="TMQ1" s="909"/>
      <c r="TMR1" s="909"/>
      <c r="TMS1" s="909"/>
      <c r="TMT1" s="909"/>
      <c r="TMU1" s="909"/>
      <c r="TMV1" s="909"/>
      <c r="TMW1" s="909"/>
      <c r="TMX1" s="909"/>
      <c r="TMY1" s="909"/>
      <c r="TMZ1" s="909"/>
      <c r="TNA1" s="909"/>
      <c r="TNB1" s="909"/>
      <c r="TNC1" s="909"/>
      <c r="TND1" s="909"/>
      <c r="TNE1" s="909"/>
      <c r="TNF1" s="909"/>
      <c r="TNG1" s="909"/>
      <c r="TNH1" s="909"/>
      <c r="TNI1" s="909"/>
      <c r="TNJ1" s="909"/>
      <c r="TNK1" s="909"/>
      <c r="TNL1" s="909"/>
      <c r="TNM1" s="909"/>
      <c r="TNN1" s="909"/>
      <c r="TNO1" s="909"/>
      <c r="TNP1" s="909"/>
      <c r="TNQ1" s="909"/>
      <c r="TNR1" s="909"/>
      <c r="TNS1" s="909"/>
      <c r="TNT1" s="909"/>
      <c r="TNU1" s="909"/>
      <c r="TNV1" s="909"/>
      <c r="TNW1" s="909"/>
      <c r="TNX1" s="909"/>
      <c r="TNY1" s="909"/>
      <c r="TNZ1" s="909"/>
      <c r="TOA1" s="909"/>
      <c r="TOB1" s="909"/>
      <c r="TOC1" s="909"/>
      <c r="TOD1" s="909"/>
      <c r="TOE1" s="909"/>
      <c r="TOF1" s="909"/>
      <c r="TOG1" s="909"/>
      <c r="TOH1" s="909"/>
      <c r="TOI1" s="909"/>
      <c r="TOJ1" s="909"/>
      <c r="TOK1" s="909"/>
      <c r="TOL1" s="909"/>
      <c r="TOM1" s="909"/>
      <c r="TON1" s="909"/>
      <c r="TOO1" s="909"/>
      <c r="TOP1" s="909"/>
      <c r="TOQ1" s="909"/>
      <c r="TOR1" s="909"/>
      <c r="TOS1" s="909"/>
      <c r="TOT1" s="909"/>
      <c r="TOU1" s="909"/>
      <c r="TOV1" s="909"/>
      <c r="TOW1" s="909"/>
      <c r="TOX1" s="909"/>
      <c r="TOY1" s="909"/>
      <c r="TOZ1" s="909"/>
      <c r="TPA1" s="909"/>
      <c r="TPB1" s="909"/>
      <c r="TPC1" s="909"/>
      <c r="TPD1" s="909"/>
      <c r="TPE1" s="909"/>
      <c r="TPF1" s="909"/>
      <c r="TPG1" s="909"/>
      <c r="TPH1" s="909"/>
      <c r="TPI1" s="909"/>
      <c r="TPJ1" s="909"/>
      <c r="TPK1" s="909"/>
      <c r="TPL1" s="909"/>
      <c r="TPM1" s="909"/>
      <c r="TPN1" s="909"/>
      <c r="TPO1" s="909"/>
      <c r="TPP1" s="909"/>
      <c r="TPQ1" s="909"/>
      <c r="TPR1" s="909"/>
      <c r="TPS1" s="909"/>
      <c r="TPT1" s="909"/>
      <c r="TPU1" s="909"/>
      <c r="TPV1" s="909"/>
      <c r="TPW1" s="909"/>
      <c r="TPX1" s="909"/>
      <c r="TPY1" s="909"/>
      <c r="TPZ1" s="909"/>
      <c r="TQA1" s="909"/>
      <c r="TQB1" s="909"/>
      <c r="TQC1" s="909"/>
      <c r="TQD1" s="909"/>
      <c r="TQE1" s="909"/>
      <c r="TQF1" s="909"/>
      <c r="TQG1" s="909"/>
      <c r="TQH1" s="909"/>
      <c r="TQI1" s="909"/>
      <c r="TQJ1" s="909"/>
      <c r="TQK1" s="909"/>
      <c r="TQL1" s="909"/>
      <c r="TQM1" s="909"/>
      <c r="TQN1" s="909"/>
      <c r="TQO1" s="909"/>
      <c r="TQP1" s="909"/>
      <c r="TQQ1" s="909"/>
      <c r="TQR1" s="909"/>
      <c r="TQS1" s="909"/>
      <c r="TQT1" s="909"/>
      <c r="TQU1" s="909"/>
      <c r="TQV1" s="909"/>
      <c r="TQW1" s="909"/>
      <c r="TQX1" s="909"/>
      <c r="TQY1" s="909"/>
      <c r="TQZ1" s="909"/>
      <c r="TRA1" s="909"/>
      <c r="TRB1" s="909"/>
      <c r="TRC1" s="909"/>
      <c r="TRD1" s="909"/>
      <c r="TRE1" s="909"/>
      <c r="TRF1" s="909"/>
      <c r="TRG1" s="909"/>
      <c r="TRH1" s="909"/>
      <c r="TRI1" s="909"/>
      <c r="TRJ1" s="909"/>
      <c r="TRK1" s="909"/>
      <c r="TRL1" s="909"/>
      <c r="TRM1" s="909"/>
      <c r="TRN1" s="909"/>
      <c r="TRO1" s="909"/>
      <c r="TRP1" s="909"/>
      <c r="TRQ1" s="909"/>
      <c r="TRR1" s="909"/>
      <c r="TRS1" s="909"/>
      <c r="TRT1" s="909"/>
      <c r="TRU1" s="909"/>
      <c r="TRV1" s="909"/>
      <c r="TRW1" s="909"/>
      <c r="TRX1" s="909"/>
      <c r="TRY1" s="909"/>
      <c r="TRZ1" s="909"/>
      <c r="TSA1" s="909"/>
      <c r="TSB1" s="909"/>
      <c r="TSC1" s="909"/>
      <c r="TSD1" s="909"/>
      <c r="TSE1" s="909"/>
      <c r="TSF1" s="909"/>
      <c r="TSG1" s="909"/>
      <c r="TSH1" s="909"/>
      <c r="TSI1" s="909"/>
      <c r="TSJ1" s="909"/>
      <c r="TSK1" s="909"/>
      <c r="TSL1" s="909"/>
      <c r="TSM1" s="909"/>
      <c r="TSN1" s="909"/>
      <c r="TSO1" s="909"/>
      <c r="TSP1" s="909"/>
      <c r="TSQ1" s="909"/>
      <c r="TSR1" s="909"/>
      <c r="TSS1" s="909"/>
      <c r="TST1" s="909"/>
      <c r="TSU1" s="909"/>
      <c r="TSV1" s="909"/>
      <c r="TSW1" s="909"/>
      <c r="TSX1" s="909"/>
      <c r="TSY1" s="909"/>
      <c r="TSZ1" s="909"/>
      <c r="TTA1" s="909"/>
      <c r="TTB1" s="909"/>
      <c r="TTC1" s="909"/>
      <c r="TTD1" s="909"/>
      <c r="TTE1" s="909"/>
      <c r="TTF1" s="909"/>
      <c r="TTG1" s="909"/>
      <c r="TTH1" s="909"/>
      <c r="TTI1" s="909"/>
      <c r="TTJ1" s="909"/>
      <c r="TTK1" s="909"/>
      <c r="TTL1" s="909"/>
      <c r="TTM1" s="909"/>
      <c r="TTN1" s="909"/>
      <c r="TTO1" s="909"/>
      <c r="TTP1" s="909"/>
      <c r="TTQ1" s="909"/>
      <c r="TTR1" s="909"/>
      <c r="TTS1" s="909"/>
      <c r="TTT1" s="909"/>
      <c r="TTU1" s="909"/>
      <c r="TTV1" s="909"/>
      <c r="TTW1" s="909"/>
      <c r="TTX1" s="909"/>
      <c r="TTY1" s="909"/>
      <c r="TTZ1" s="909"/>
      <c r="TUA1" s="909"/>
      <c r="TUB1" s="909"/>
      <c r="TUC1" s="909"/>
      <c r="TUD1" s="909"/>
      <c r="TUE1" s="909"/>
      <c r="TUF1" s="909"/>
      <c r="TUG1" s="909"/>
      <c r="TUH1" s="909"/>
      <c r="TUI1" s="909"/>
      <c r="TUJ1" s="909"/>
      <c r="TUK1" s="909"/>
      <c r="TUL1" s="909"/>
      <c r="TUM1" s="909"/>
      <c r="TUN1" s="909"/>
      <c r="TUO1" s="909"/>
      <c r="TUP1" s="909"/>
      <c r="TUQ1" s="909"/>
      <c r="TUR1" s="909"/>
      <c r="TUS1" s="909"/>
      <c r="TUT1" s="909"/>
      <c r="TUU1" s="909"/>
      <c r="TUV1" s="909"/>
      <c r="TUW1" s="909"/>
      <c r="TUX1" s="909"/>
      <c r="TUY1" s="909"/>
      <c r="TUZ1" s="909"/>
      <c r="TVA1" s="909"/>
      <c r="TVB1" s="909"/>
      <c r="TVC1" s="909"/>
      <c r="TVD1" s="909"/>
      <c r="TVE1" s="909"/>
      <c r="TVF1" s="909"/>
      <c r="TVG1" s="909"/>
      <c r="TVH1" s="909"/>
      <c r="TVI1" s="909"/>
      <c r="TVJ1" s="909"/>
      <c r="TVK1" s="909"/>
      <c r="TVL1" s="909"/>
      <c r="TVM1" s="909"/>
      <c r="TVN1" s="909"/>
      <c r="TVO1" s="909"/>
      <c r="TVP1" s="909"/>
      <c r="TVQ1" s="909"/>
      <c r="TVR1" s="909"/>
      <c r="TVS1" s="909"/>
      <c r="TVT1" s="909"/>
      <c r="TVU1" s="909"/>
      <c r="TVV1" s="909"/>
      <c r="TVW1" s="909"/>
      <c r="TVX1" s="909"/>
      <c r="TVY1" s="909"/>
      <c r="TVZ1" s="909"/>
      <c r="TWA1" s="909"/>
      <c r="TWB1" s="909"/>
      <c r="TWC1" s="909"/>
      <c r="TWD1" s="909"/>
      <c r="TWE1" s="909"/>
      <c r="TWF1" s="909"/>
      <c r="TWG1" s="909"/>
      <c r="TWH1" s="909"/>
      <c r="TWI1" s="909"/>
      <c r="TWJ1" s="909"/>
      <c r="TWK1" s="909"/>
      <c r="TWL1" s="909"/>
      <c r="TWM1" s="909"/>
      <c r="TWN1" s="909"/>
      <c r="TWO1" s="909"/>
      <c r="TWP1" s="909"/>
      <c r="TWQ1" s="909"/>
      <c r="TWR1" s="909"/>
      <c r="TWS1" s="909"/>
      <c r="TWT1" s="909"/>
      <c r="TWU1" s="909"/>
      <c r="TWV1" s="909"/>
      <c r="TWW1" s="909"/>
      <c r="TWX1" s="909"/>
      <c r="TWY1" s="909"/>
      <c r="TWZ1" s="909"/>
      <c r="TXA1" s="909"/>
      <c r="TXB1" s="909"/>
      <c r="TXC1" s="909"/>
      <c r="TXD1" s="909"/>
      <c r="TXE1" s="909"/>
      <c r="TXF1" s="909"/>
      <c r="TXG1" s="909"/>
      <c r="TXH1" s="909"/>
      <c r="TXI1" s="909"/>
      <c r="TXJ1" s="909"/>
      <c r="TXK1" s="909"/>
      <c r="TXL1" s="909"/>
      <c r="TXM1" s="909"/>
      <c r="TXN1" s="909"/>
      <c r="TXO1" s="909"/>
      <c r="TXP1" s="909"/>
      <c r="TXQ1" s="909"/>
      <c r="TXR1" s="909"/>
      <c r="TXS1" s="909"/>
      <c r="TXT1" s="909"/>
      <c r="TXU1" s="909"/>
      <c r="TXV1" s="909"/>
      <c r="TXW1" s="909"/>
      <c r="TXX1" s="909"/>
      <c r="TXY1" s="909"/>
      <c r="TXZ1" s="909"/>
      <c r="TYA1" s="909"/>
      <c r="TYB1" s="909"/>
      <c r="TYC1" s="909"/>
      <c r="TYD1" s="909"/>
      <c r="TYE1" s="909"/>
      <c r="TYF1" s="909"/>
      <c r="TYG1" s="909"/>
      <c r="TYH1" s="909"/>
      <c r="TYI1" s="909"/>
      <c r="TYJ1" s="909"/>
      <c r="TYK1" s="909"/>
      <c r="TYL1" s="909"/>
      <c r="TYM1" s="909"/>
      <c r="TYN1" s="909"/>
      <c r="TYO1" s="909"/>
      <c r="TYP1" s="909"/>
      <c r="TYQ1" s="909"/>
      <c r="TYR1" s="909"/>
      <c r="TYS1" s="909"/>
      <c r="TYT1" s="909"/>
      <c r="TYU1" s="909"/>
      <c r="TYV1" s="909"/>
      <c r="TYW1" s="909"/>
      <c r="TYX1" s="909"/>
      <c r="TYY1" s="909"/>
      <c r="TYZ1" s="909"/>
      <c r="TZA1" s="909"/>
      <c r="TZB1" s="909"/>
      <c r="TZC1" s="909"/>
      <c r="TZD1" s="909"/>
      <c r="TZE1" s="909"/>
      <c r="TZF1" s="909"/>
      <c r="TZG1" s="909"/>
      <c r="TZH1" s="909"/>
      <c r="TZI1" s="909"/>
      <c r="TZJ1" s="909"/>
      <c r="TZK1" s="909"/>
      <c r="TZL1" s="909"/>
      <c r="TZM1" s="909"/>
      <c r="TZN1" s="909"/>
      <c r="TZO1" s="909"/>
      <c r="TZP1" s="909"/>
      <c r="TZQ1" s="909"/>
      <c r="TZR1" s="909"/>
      <c r="TZS1" s="909"/>
      <c r="TZT1" s="909"/>
      <c r="TZU1" s="909"/>
      <c r="TZV1" s="909"/>
      <c r="TZW1" s="909"/>
      <c r="TZX1" s="909"/>
      <c r="TZY1" s="909"/>
      <c r="TZZ1" s="909"/>
      <c r="UAA1" s="909"/>
      <c r="UAB1" s="909"/>
      <c r="UAC1" s="909"/>
      <c r="UAD1" s="909"/>
      <c r="UAE1" s="909"/>
      <c r="UAF1" s="909"/>
      <c r="UAG1" s="909"/>
      <c r="UAH1" s="909"/>
      <c r="UAI1" s="909"/>
      <c r="UAJ1" s="909"/>
      <c r="UAK1" s="909"/>
      <c r="UAL1" s="909"/>
      <c r="UAM1" s="909"/>
      <c r="UAN1" s="909"/>
      <c r="UAO1" s="909"/>
      <c r="UAP1" s="909"/>
      <c r="UAQ1" s="909"/>
      <c r="UAR1" s="909"/>
      <c r="UAS1" s="909"/>
      <c r="UAT1" s="909"/>
      <c r="UAU1" s="909"/>
      <c r="UAV1" s="909"/>
      <c r="UAW1" s="909"/>
      <c r="UAX1" s="909"/>
      <c r="UAY1" s="909"/>
      <c r="UAZ1" s="909"/>
      <c r="UBA1" s="909"/>
      <c r="UBB1" s="909"/>
      <c r="UBC1" s="909"/>
      <c r="UBD1" s="909"/>
      <c r="UBE1" s="909"/>
      <c r="UBF1" s="909"/>
      <c r="UBG1" s="909"/>
      <c r="UBH1" s="909"/>
      <c r="UBI1" s="909"/>
      <c r="UBJ1" s="909"/>
      <c r="UBK1" s="909"/>
      <c r="UBL1" s="909"/>
      <c r="UBM1" s="909"/>
      <c r="UBN1" s="909"/>
      <c r="UBO1" s="909"/>
      <c r="UBP1" s="909"/>
      <c r="UBQ1" s="909"/>
      <c r="UBR1" s="909"/>
      <c r="UBS1" s="909"/>
      <c r="UBT1" s="909"/>
      <c r="UBU1" s="909"/>
      <c r="UBV1" s="909"/>
      <c r="UBW1" s="909"/>
      <c r="UBX1" s="909"/>
      <c r="UBY1" s="909"/>
      <c r="UBZ1" s="909"/>
      <c r="UCA1" s="909"/>
      <c r="UCB1" s="909"/>
      <c r="UCC1" s="909"/>
      <c r="UCD1" s="909"/>
      <c r="UCE1" s="909"/>
      <c r="UCF1" s="909"/>
      <c r="UCG1" s="909"/>
      <c r="UCH1" s="909"/>
      <c r="UCI1" s="909"/>
      <c r="UCJ1" s="909"/>
      <c r="UCK1" s="909"/>
      <c r="UCL1" s="909"/>
      <c r="UCM1" s="909"/>
      <c r="UCN1" s="909"/>
      <c r="UCO1" s="909"/>
      <c r="UCP1" s="909"/>
      <c r="UCQ1" s="909"/>
      <c r="UCR1" s="909"/>
      <c r="UCS1" s="909"/>
      <c r="UCT1" s="909"/>
      <c r="UCU1" s="909"/>
      <c r="UCV1" s="909"/>
      <c r="UCW1" s="909"/>
      <c r="UCX1" s="909"/>
      <c r="UCY1" s="909"/>
      <c r="UCZ1" s="909"/>
      <c r="UDA1" s="909"/>
      <c r="UDB1" s="909"/>
      <c r="UDC1" s="909"/>
      <c r="UDD1" s="909"/>
      <c r="UDE1" s="909"/>
      <c r="UDF1" s="909"/>
      <c r="UDG1" s="909"/>
      <c r="UDH1" s="909"/>
      <c r="UDI1" s="909"/>
      <c r="UDJ1" s="909"/>
      <c r="UDK1" s="909"/>
      <c r="UDL1" s="909"/>
      <c r="UDM1" s="909"/>
      <c r="UDN1" s="909"/>
      <c r="UDO1" s="909"/>
      <c r="UDP1" s="909"/>
      <c r="UDQ1" s="909"/>
      <c r="UDR1" s="909"/>
      <c r="UDS1" s="909"/>
      <c r="UDT1" s="909"/>
      <c r="UDU1" s="909"/>
      <c r="UDV1" s="909"/>
      <c r="UDW1" s="909"/>
      <c r="UDX1" s="909"/>
      <c r="UDY1" s="909"/>
      <c r="UDZ1" s="909"/>
      <c r="UEA1" s="909"/>
      <c r="UEB1" s="909"/>
      <c r="UEC1" s="909"/>
      <c r="UED1" s="909"/>
      <c r="UEE1" s="909"/>
      <c r="UEF1" s="909"/>
      <c r="UEG1" s="909"/>
      <c r="UEH1" s="909"/>
      <c r="UEI1" s="909"/>
      <c r="UEJ1" s="909"/>
      <c r="UEK1" s="909"/>
      <c r="UEL1" s="909"/>
      <c r="UEM1" s="909"/>
      <c r="UEN1" s="909"/>
      <c r="UEO1" s="909"/>
      <c r="UEP1" s="909"/>
      <c r="UEQ1" s="909"/>
      <c r="UER1" s="909"/>
      <c r="UES1" s="909"/>
      <c r="UET1" s="909"/>
      <c r="UEU1" s="909"/>
      <c r="UEV1" s="909"/>
      <c r="UEW1" s="909"/>
      <c r="UEX1" s="909"/>
      <c r="UEY1" s="909"/>
      <c r="UEZ1" s="909"/>
      <c r="UFA1" s="909"/>
      <c r="UFB1" s="909"/>
      <c r="UFC1" s="909"/>
      <c r="UFD1" s="909"/>
      <c r="UFE1" s="909"/>
      <c r="UFF1" s="909"/>
      <c r="UFG1" s="909"/>
      <c r="UFH1" s="909"/>
      <c r="UFI1" s="909"/>
      <c r="UFJ1" s="909"/>
      <c r="UFK1" s="909"/>
      <c r="UFL1" s="909"/>
      <c r="UFM1" s="909"/>
      <c r="UFN1" s="909"/>
      <c r="UFO1" s="909"/>
      <c r="UFP1" s="909"/>
      <c r="UFQ1" s="909"/>
      <c r="UFR1" s="909"/>
      <c r="UFS1" s="909"/>
      <c r="UFT1" s="909"/>
      <c r="UFU1" s="909"/>
      <c r="UFV1" s="909"/>
      <c r="UFW1" s="909"/>
      <c r="UFX1" s="909"/>
      <c r="UFY1" s="909"/>
      <c r="UFZ1" s="909"/>
      <c r="UGA1" s="909"/>
      <c r="UGB1" s="909"/>
      <c r="UGC1" s="909"/>
      <c r="UGD1" s="909"/>
      <c r="UGE1" s="909"/>
      <c r="UGF1" s="909"/>
      <c r="UGG1" s="909"/>
      <c r="UGH1" s="909"/>
      <c r="UGI1" s="909"/>
      <c r="UGJ1" s="909"/>
      <c r="UGK1" s="909"/>
      <c r="UGL1" s="909"/>
      <c r="UGM1" s="909"/>
      <c r="UGN1" s="909"/>
      <c r="UGO1" s="909"/>
      <c r="UGP1" s="909"/>
      <c r="UGQ1" s="909"/>
      <c r="UGR1" s="909"/>
      <c r="UGS1" s="909"/>
      <c r="UGT1" s="909"/>
      <c r="UGU1" s="909"/>
      <c r="UGV1" s="909"/>
      <c r="UGW1" s="909"/>
      <c r="UGX1" s="909"/>
      <c r="UGY1" s="909"/>
      <c r="UGZ1" s="909"/>
      <c r="UHA1" s="909"/>
      <c r="UHB1" s="909"/>
      <c r="UHC1" s="909"/>
      <c r="UHD1" s="909"/>
      <c r="UHE1" s="909"/>
      <c r="UHF1" s="909"/>
      <c r="UHG1" s="909"/>
      <c r="UHH1" s="909"/>
      <c r="UHI1" s="909"/>
      <c r="UHJ1" s="909"/>
      <c r="UHK1" s="909"/>
      <c r="UHL1" s="909"/>
      <c r="UHM1" s="909"/>
      <c r="UHN1" s="909"/>
      <c r="UHO1" s="909"/>
      <c r="UHP1" s="909"/>
      <c r="UHQ1" s="909"/>
      <c r="UHR1" s="909"/>
      <c r="UHS1" s="909"/>
      <c r="UHT1" s="909"/>
      <c r="UHU1" s="909"/>
      <c r="UHV1" s="909"/>
      <c r="UHW1" s="909"/>
      <c r="UHX1" s="909"/>
      <c r="UHY1" s="909"/>
      <c r="UHZ1" s="909"/>
      <c r="UIA1" s="909"/>
      <c r="UIB1" s="909"/>
      <c r="UIC1" s="909"/>
      <c r="UID1" s="909"/>
      <c r="UIE1" s="909"/>
      <c r="UIF1" s="909"/>
      <c r="UIG1" s="909"/>
      <c r="UIH1" s="909"/>
      <c r="UII1" s="909"/>
      <c r="UIJ1" s="909"/>
      <c r="UIK1" s="909"/>
      <c r="UIL1" s="909"/>
      <c r="UIM1" s="909"/>
      <c r="UIN1" s="909"/>
      <c r="UIO1" s="909"/>
      <c r="UIP1" s="909"/>
      <c r="UIQ1" s="909"/>
      <c r="UIR1" s="909"/>
      <c r="UIS1" s="909"/>
      <c r="UIT1" s="909"/>
      <c r="UIU1" s="909"/>
      <c r="UIV1" s="909"/>
      <c r="UIW1" s="909"/>
      <c r="UIX1" s="909"/>
      <c r="UIY1" s="909"/>
      <c r="UIZ1" s="909"/>
      <c r="UJA1" s="909"/>
      <c r="UJB1" s="909"/>
      <c r="UJC1" s="909"/>
      <c r="UJD1" s="909"/>
      <c r="UJE1" s="909"/>
      <c r="UJF1" s="909"/>
      <c r="UJG1" s="909"/>
      <c r="UJH1" s="909"/>
      <c r="UJI1" s="909"/>
      <c r="UJJ1" s="909"/>
      <c r="UJK1" s="909"/>
      <c r="UJL1" s="909"/>
      <c r="UJM1" s="909"/>
      <c r="UJN1" s="909"/>
      <c r="UJO1" s="909"/>
      <c r="UJP1" s="909"/>
      <c r="UJQ1" s="909"/>
      <c r="UJR1" s="909"/>
      <c r="UJS1" s="909"/>
      <c r="UJT1" s="909"/>
      <c r="UJU1" s="909"/>
      <c r="UJV1" s="909"/>
      <c r="UJW1" s="909"/>
      <c r="UJX1" s="909"/>
      <c r="UJY1" s="909"/>
      <c r="UJZ1" s="909"/>
      <c r="UKA1" s="909"/>
      <c r="UKB1" s="909"/>
      <c r="UKC1" s="909"/>
      <c r="UKD1" s="909"/>
      <c r="UKE1" s="909"/>
      <c r="UKF1" s="909"/>
      <c r="UKG1" s="909"/>
      <c r="UKH1" s="909"/>
      <c r="UKI1" s="909"/>
      <c r="UKJ1" s="909"/>
      <c r="UKK1" s="909"/>
      <c r="UKL1" s="909"/>
      <c r="UKM1" s="909"/>
      <c r="UKN1" s="909"/>
      <c r="UKO1" s="909"/>
      <c r="UKP1" s="909"/>
      <c r="UKQ1" s="909"/>
      <c r="UKR1" s="909"/>
      <c r="UKS1" s="909"/>
      <c r="UKT1" s="909"/>
      <c r="UKU1" s="909"/>
      <c r="UKV1" s="909"/>
      <c r="UKW1" s="909"/>
      <c r="UKX1" s="909"/>
      <c r="UKY1" s="909"/>
      <c r="UKZ1" s="909"/>
      <c r="ULA1" s="909"/>
      <c r="ULB1" s="909"/>
      <c r="ULC1" s="909"/>
      <c r="ULD1" s="909"/>
      <c r="ULE1" s="909"/>
      <c r="ULF1" s="909"/>
      <c r="ULG1" s="909"/>
      <c r="ULH1" s="909"/>
      <c r="ULI1" s="909"/>
      <c r="ULJ1" s="909"/>
      <c r="ULK1" s="909"/>
      <c r="ULL1" s="909"/>
      <c r="ULM1" s="909"/>
      <c r="ULN1" s="909"/>
      <c r="ULO1" s="909"/>
      <c r="ULP1" s="909"/>
      <c r="ULQ1" s="909"/>
      <c r="ULR1" s="909"/>
      <c r="ULS1" s="909"/>
      <c r="ULT1" s="909"/>
      <c r="ULU1" s="909"/>
      <c r="ULV1" s="909"/>
      <c r="ULW1" s="909"/>
      <c r="ULX1" s="909"/>
      <c r="ULY1" s="909"/>
      <c r="ULZ1" s="909"/>
      <c r="UMA1" s="909"/>
      <c r="UMB1" s="909"/>
      <c r="UMC1" s="909"/>
      <c r="UMD1" s="909"/>
      <c r="UME1" s="909"/>
      <c r="UMF1" s="909"/>
      <c r="UMG1" s="909"/>
      <c r="UMH1" s="909"/>
      <c r="UMI1" s="909"/>
      <c r="UMJ1" s="909"/>
      <c r="UMK1" s="909"/>
      <c r="UML1" s="909"/>
      <c r="UMM1" s="909"/>
      <c r="UMN1" s="909"/>
      <c r="UMO1" s="909"/>
      <c r="UMP1" s="909"/>
      <c r="UMQ1" s="909"/>
      <c r="UMR1" s="909"/>
      <c r="UMS1" s="909"/>
      <c r="UMT1" s="909"/>
      <c r="UMU1" s="909"/>
      <c r="UMV1" s="909"/>
      <c r="UMW1" s="909"/>
      <c r="UMX1" s="909"/>
      <c r="UMY1" s="909"/>
      <c r="UMZ1" s="909"/>
      <c r="UNA1" s="909"/>
      <c r="UNB1" s="909"/>
      <c r="UNC1" s="909"/>
      <c r="UND1" s="909"/>
      <c r="UNE1" s="909"/>
      <c r="UNF1" s="909"/>
      <c r="UNG1" s="909"/>
      <c r="UNH1" s="909"/>
      <c r="UNI1" s="909"/>
      <c r="UNJ1" s="909"/>
      <c r="UNK1" s="909"/>
      <c r="UNL1" s="909"/>
      <c r="UNM1" s="909"/>
      <c r="UNN1" s="909"/>
      <c r="UNO1" s="909"/>
      <c r="UNP1" s="909"/>
      <c r="UNQ1" s="909"/>
      <c r="UNR1" s="909"/>
      <c r="UNS1" s="909"/>
      <c r="UNT1" s="909"/>
      <c r="UNU1" s="909"/>
      <c r="UNV1" s="909"/>
      <c r="UNW1" s="909"/>
      <c r="UNX1" s="909"/>
      <c r="UNY1" s="909"/>
      <c r="UNZ1" s="909"/>
      <c r="UOA1" s="909"/>
      <c r="UOB1" s="909"/>
      <c r="UOC1" s="909"/>
      <c r="UOD1" s="909"/>
      <c r="UOE1" s="909"/>
      <c r="UOF1" s="909"/>
      <c r="UOG1" s="909"/>
      <c r="UOH1" s="909"/>
      <c r="UOI1" s="909"/>
      <c r="UOJ1" s="909"/>
      <c r="UOK1" s="909"/>
      <c r="UOL1" s="909"/>
      <c r="UOM1" s="909"/>
      <c r="UON1" s="909"/>
      <c r="UOO1" s="909"/>
      <c r="UOP1" s="909"/>
      <c r="UOQ1" s="909"/>
      <c r="UOR1" s="909"/>
      <c r="UOS1" s="909"/>
      <c r="UOT1" s="909"/>
      <c r="UOU1" s="909"/>
      <c r="UOV1" s="909"/>
      <c r="UOW1" s="909"/>
      <c r="UOX1" s="909"/>
      <c r="UOY1" s="909"/>
      <c r="UOZ1" s="909"/>
      <c r="UPA1" s="909"/>
      <c r="UPB1" s="909"/>
      <c r="UPC1" s="909"/>
      <c r="UPD1" s="909"/>
      <c r="UPE1" s="909"/>
      <c r="UPF1" s="909"/>
      <c r="UPG1" s="909"/>
      <c r="UPH1" s="909"/>
      <c r="UPI1" s="909"/>
      <c r="UPJ1" s="909"/>
      <c r="UPK1" s="909"/>
      <c r="UPL1" s="909"/>
      <c r="UPM1" s="909"/>
      <c r="UPN1" s="909"/>
      <c r="UPO1" s="909"/>
      <c r="UPP1" s="909"/>
      <c r="UPQ1" s="909"/>
      <c r="UPR1" s="909"/>
      <c r="UPS1" s="909"/>
      <c r="UPT1" s="909"/>
      <c r="UPU1" s="909"/>
      <c r="UPV1" s="909"/>
      <c r="UPW1" s="909"/>
      <c r="UPX1" s="909"/>
      <c r="UPY1" s="909"/>
      <c r="UPZ1" s="909"/>
      <c r="UQA1" s="909"/>
      <c r="UQB1" s="909"/>
      <c r="UQC1" s="909"/>
      <c r="UQD1" s="909"/>
      <c r="UQE1" s="909"/>
      <c r="UQF1" s="909"/>
      <c r="UQG1" s="909"/>
      <c r="UQH1" s="909"/>
      <c r="UQI1" s="909"/>
      <c r="UQJ1" s="909"/>
      <c r="UQK1" s="909"/>
      <c r="UQL1" s="909"/>
      <c r="UQM1" s="909"/>
      <c r="UQN1" s="909"/>
      <c r="UQO1" s="909"/>
      <c r="UQP1" s="909"/>
      <c r="UQQ1" s="909"/>
      <c r="UQR1" s="909"/>
      <c r="UQS1" s="909"/>
      <c r="UQT1" s="909"/>
      <c r="UQU1" s="909"/>
      <c r="UQV1" s="909"/>
      <c r="UQW1" s="909"/>
      <c r="UQX1" s="909"/>
      <c r="UQY1" s="909"/>
      <c r="UQZ1" s="909"/>
      <c r="URA1" s="909"/>
      <c r="URB1" s="909"/>
      <c r="URC1" s="909"/>
      <c r="URD1" s="909"/>
      <c r="URE1" s="909"/>
      <c r="URF1" s="909"/>
      <c r="URG1" s="909"/>
      <c r="URH1" s="909"/>
      <c r="URI1" s="909"/>
      <c r="URJ1" s="909"/>
      <c r="URK1" s="909"/>
      <c r="URL1" s="909"/>
      <c r="URM1" s="909"/>
      <c r="URN1" s="909"/>
      <c r="URO1" s="909"/>
      <c r="URP1" s="909"/>
      <c r="URQ1" s="909"/>
      <c r="URR1" s="909"/>
      <c r="URS1" s="909"/>
      <c r="URT1" s="909"/>
      <c r="URU1" s="909"/>
      <c r="URV1" s="909"/>
      <c r="URW1" s="909"/>
      <c r="URX1" s="909"/>
      <c r="URY1" s="909"/>
      <c r="URZ1" s="909"/>
      <c r="USA1" s="909"/>
      <c r="USB1" s="909"/>
      <c r="USC1" s="909"/>
      <c r="USD1" s="909"/>
      <c r="USE1" s="909"/>
      <c r="USF1" s="909"/>
      <c r="USG1" s="909"/>
      <c r="USH1" s="909"/>
      <c r="USI1" s="909"/>
      <c r="USJ1" s="909"/>
      <c r="USK1" s="909"/>
      <c r="USL1" s="909"/>
      <c r="USM1" s="909"/>
      <c r="USN1" s="909"/>
      <c r="USO1" s="909"/>
      <c r="USP1" s="909"/>
      <c r="USQ1" s="909"/>
      <c r="USR1" s="909"/>
      <c r="USS1" s="909"/>
      <c r="UST1" s="909"/>
      <c r="USU1" s="909"/>
      <c r="USV1" s="909"/>
      <c r="USW1" s="909"/>
      <c r="USX1" s="909"/>
      <c r="USY1" s="909"/>
      <c r="USZ1" s="909"/>
      <c r="UTA1" s="909"/>
      <c r="UTB1" s="909"/>
      <c r="UTC1" s="909"/>
      <c r="UTD1" s="909"/>
      <c r="UTE1" s="909"/>
      <c r="UTF1" s="909"/>
      <c r="UTG1" s="909"/>
      <c r="UTH1" s="909"/>
      <c r="UTI1" s="909"/>
      <c r="UTJ1" s="909"/>
      <c r="UTK1" s="909"/>
      <c r="UTL1" s="909"/>
      <c r="UTM1" s="909"/>
      <c r="UTN1" s="909"/>
      <c r="UTO1" s="909"/>
      <c r="UTP1" s="909"/>
      <c r="UTQ1" s="909"/>
      <c r="UTR1" s="909"/>
      <c r="UTS1" s="909"/>
      <c r="UTT1" s="909"/>
      <c r="UTU1" s="909"/>
      <c r="UTV1" s="909"/>
      <c r="UTW1" s="909"/>
      <c r="UTX1" s="909"/>
      <c r="UTY1" s="909"/>
      <c r="UTZ1" s="909"/>
      <c r="UUA1" s="909"/>
      <c r="UUB1" s="909"/>
      <c r="UUC1" s="909"/>
      <c r="UUD1" s="909"/>
      <c r="UUE1" s="909"/>
      <c r="UUF1" s="909"/>
      <c r="UUG1" s="909"/>
      <c r="UUH1" s="909"/>
      <c r="UUI1" s="909"/>
      <c r="UUJ1" s="909"/>
      <c r="UUK1" s="909"/>
      <c r="UUL1" s="909"/>
      <c r="UUM1" s="909"/>
      <c r="UUN1" s="909"/>
      <c r="UUO1" s="909"/>
      <c r="UUP1" s="909"/>
      <c r="UUQ1" s="909"/>
      <c r="UUR1" s="909"/>
      <c r="UUS1" s="909"/>
      <c r="UUT1" s="909"/>
      <c r="UUU1" s="909"/>
      <c r="UUV1" s="909"/>
      <c r="UUW1" s="909"/>
      <c r="UUX1" s="909"/>
      <c r="UUY1" s="909"/>
      <c r="UUZ1" s="909"/>
      <c r="UVA1" s="909"/>
      <c r="UVB1" s="909"/>
      <c r="UVC1" s="909"/>
      <c r="UVD1" s="909"/>
      <c r="UVE1" s="909"/>
      <c r="UVF1" s="909"/>
      <c r="UVG1" s="909"/>
      <c r="UVH1" s="909"/>
      <c r="UVI1" s="909"/>
      <c r="UVJ1" s="909"/>
      <c r="UVK1" s="909"/>
      <c r="UVL1" s="909"/>
      <c r="UVM1" s="909"/>
      <c r="UVN1" s="909"/>
      <c r="UVO1" s="909"/>
      <c r="UVP1" s="909"/>
      <c r="UVQ1" s="909"/>
      <c r="UVR1" s="909"/>
      <c r="UVS1" s="909"/>
      <c r="UVT1" s="909"/>
      <c r="UVU1" s="909"/>
      <c r="UVV1" s="909"/>
      <c r="UVW1" s="909"/>
      <c r="UVX1" s="909"/>
      <c r="UVY1" s="909"/>
      <c r="UVZ1" s="909"/>
      <c r="UWA1" s="909"/>
      <c r="UWB1" s="909"/>
      <c r="UWC1" s="909"/>
      <c r="UWD1" s="909"/>
      <c r="UWE1" s="909"/>
      <c r="UWF1" s="909"/>
      <c r="UWG1" s="909"/>
      <c r="UWH1" s="909"/>
      <c r="UWI1" s="909"/>
      <c r="UWJ1" s="909"/>
      <c r="UWK1" s="909"/>
      <c r="UWL1" s="909"/>
      <c r="UWM1" s="909"/>
      <c r="UWN1" s="909"/>
      <c r="UWO1" s="909"/>
      <c r="UWP1" s="909"/>
      <c r="UWQ1" s="909"/>
      <c r="UWR1" s="909"/>
      <c r="UWS1" s="909"/>
      <c r="UWT1" s="909"/>
      <c r="UWU1" s="909"/>
      <c r="UWV1" s="909"/>
      <c r="UWW1" s="909"/>
      <c r="UWX1" s="909"/>
      <c r="UWY1" s="909"/>
      <c r="UWZ1" s="909"/>
      <c r="UXA1" s="909"/>
      <c r="UXB1" s="909"/>
      <c r="UXC1" s="909"/>
      <c r="UXD1" s="909"/>
      <c r="UXE1" s="909"/>
      <c r="UXF1" s="909"/>
      <c r="UXG1" s="909"/>
      <c r="UXH1" s="909"/>
      <c r="UXI1" s="909"/>
      <c r="UXJ1" s="909"/>
      <c r="UXK1" s="909"/>
      <c r="UXL1" s="909"/>
      <c r="UXM1" s="909"/>
      <c r="UXN1" s="909"/>
      <c r="UXO1" s="909"/>
      <c r="UXP1" s="909"/>
      <c r="UXQ1" s="909"/>
      <c r="UXR1" s="909"/>
      <c r="UXS1" s="909"/>
      <c r="UXT1" s="909"/>
      <c r="UXU1" s="909"/>
      <c r="UXV1" s="909"/>
      <c r="UXW1" s="909"/>
      <c r="UXX1" s="909"/>
      <c r="UXY1" s="909"/>
      <c r="UXZ1" s="909"/>
      <c r="UYA1" s="909"/>
      <c r="UYB1" s="909"/>
      <c r="UYC1" s="909"/>
      <c r="UYD1" s="909"/>
      <c r="UYE1" s="909"/>
      <c r="UYF1" s="909"/>
      <c r="UYG1" s="909"/>
      <c r="UYH1" s="909"/>
      <c r="UYI1" s="909"/>
      <c r="UYJ1" s="909"/>
      <c r="UYK1" s="909"/>
      <c r="UYL1" s="909"/>
      <c r="UYM1" s="909"/>
      <c r="UYN1" s="909"/>
      <c r="UYO1" s="909"/>
      <c r="UYP1" s="909"/>
      <c r="UYQ1" s="909"/>
      <c r="UYR1" s="909"/>
      <c r="UYS1" s="909"/>
      <c r="UYT1" s="909"/>
      <c r="UYU1" s="909"/>
      <c r="UYV1" s="909"/>
      <c r="UYW1" s="909"/>
      <c r="UYX1" s="909"/>
      <c r="UYY1" s="909"/>
      <c r="UYZ1" s="909"/>
      <c r="UZA1" s="909"/>
      <c r="UZB1" s="909"/>
      <c r="UZC1" s="909"/>
      <c r="UZD1" s="909"/>
      <c r="UZE1" s="909"/>
      <c r="UZF1" s="909"/>
      <c r="UZG1" s="909"/>
      <c r="UZH1" s="909"/>
      <c r="UZI1" s="909"/>
      <c r="UZJ1" s="909"/>
      <c r="UZK1" s="909"/>
      <c r="UZL1" s="909"/>
      <c r="UZM1" s="909"/>
      <c r="UZN1" s="909"/>
      <c r="UZO1" s="909"/>
      <c r="UZP1" s="909"/>
      <c r="UZQ1" s="909"/>
      <c r="UZR1" s="909"/>
      <c r="UZS1" s="909"/>
      <c r="UZT1" s="909"/>
      <c r="UZU1" s="909"/>
      <c r="UZV1" s="909"/>
      <c r="UZW1" s="909"/>
      <c r="UZX1" s="909"/>
      <c r="UZY1" s="909"/>
      <c r="UZZ1" s="909"/>
      <c r="VAA1" s="909"/>
      <c r="VAB1" s="909"/>
      <c r="VAC1" s="909"/>
      <c r="VAD1" s="909"/>
      <c r="VAE1" s="909"/>
      <c r="VAF1" s="909"/>
      <c r="VAG1" s="909"/>
      <c r="VAH1" s="909"/>
      <c r="VAI1" s="909"/>
      <c r="VAJ1" s="909"/>
      <c r="VAK1" s="909"/>
      <c r="VAL1" s="909"/>
      <c r="VAM1" s="909"/>
      <c r="VAN1" s="909"/>
      <c r="VAO1" s="909"/>
      <c r="VAP1" s="909"/>
      <c r="VAQ1" s="909"/>
      <c r="VAR1" s="909"/>
      <c r="VAS1" s="909"/>
      <c r="VAT1" s="909"/>
      <c r="VAU1" s="909"/>
      <c r="VAV1" s="909"/>
      <c r="VAW1" s="909"/>
      <c r="VAX1" s="909"/>
      <c r="VAY1" s="909"/>
      <c r="VAZ1" s="909"/>
      <c r="VBA1" s="909"/>
      <c r="VBB1" s="909"/>
      <c r="VBC1" s="909"/>
      <c r="VBD1" s="909"/>
      <c r="VBE1" s="909"/>
      <c r="VBF1" s="909"/>
      <c r="VBG1" s="909"/>
      <c r="VBH1" s="909"/>
      <c r="VBI1" s="909"/>
      <c r="VBJ1" s="909"/>
      <c r="VBK1" s="909"/>
      <c r="VBL1" s="909"/>
      <c r="VBM1" s="909"/>
      <c r="VBN1" s="909"/>
      <c r="VBO1" s="909"/>
      <c r="VBP1" s="909"/>
      <c r="VBQ1" s="909"/>
      <c r="VBR1" s="909"/>
      <c r="VBS1" s="909"/>
      <c r="VBT1" s="909"/>
      <c r="VBU1" s="909"/>
      <c r="VBV1" s="909"/>
      <c r="VBW1" s="909"/>
      <c r="VBX1" s="909"/>
      <c r="VBY1" s="909"/>
      <c r="VBZ1" s="909"/>
      <c r="VCA1" s="909"/>
      <c r="VCB1" s="909"/>
      <c r="VCC1" s="909"/>
      <c r="VCD1" s="909"/>
      <c r="VCE1" s="909"/>
      <c r="VCF1" s="909"/>
      <c r="VCG1" s="909"/>
      <c r="VCH1" s="909"/>
      <c r="VCI1" s="909"/>
      <c r="VCJ1" s="909"/>
      <c r="VCK1" s="909"/>
      <c r="VCL1" s="909"/>
      <c r="VCM1" s="909"/>
      <c r="VCN1" s="909"/>
      <c r="VCO1" s="909"/>
      <c r="VCP1" s="909"/>
      <c r="VCQ1" s="909"/>
      <c r="VCR1" s="909"/>
      <c r="VCS1" s="909"/>
      <c r="VCT1" s="909"/>
      <c r="VCU1" s="909"/>
      <c r="VCV1" s="909"/>
      <c r="VCW1" s="909"/>
      <c r="VCX1" s="909"/>
      <c r="VCY1" s="909"/>
      <c r="VCZ1" s="909"/>
      <c r="VDA1" s="909"/>
      <c r="VDB1" s="909"/>
      <c r="VDC1" s="909"/>
      <c r="VDD1" s="909"/>
      <c r="VDE1" s="909"/>
      <c r="VDF1" s="909"/>
      <c r="VDG1" s="909"/>
      <c r="VDH1" s="909"/>
      <c r="VDI1" s="909"/>
      <c r="VDJ1" s="909"/>
      <c r="VDK1" s="909"/>
      <c r="VDL1" s="909"/>
      <c r="VDM1" s="909"/>
      <c r="VDN1" s="909"/>
      <c r="VDO1" s="909"/>
      <c r="VDP1" s="909"/>
      <c r="VDQ1" s="909"/>
      <c r="VDR1" s="909"/>
      <c r="VDS1" s="909"/>
      <c r="VDT1" s="909"/>
      <c r="VDU1" s="909"/>
      <c r="VDV1" s="909"/>
      <c r="VDW1" s="909"/>
      <c r="VDX1" s="909"/>
      <c r="VDY1" s="909"/>
      <c r="VDZ1" s="909"/>
      <c r="VEA1" s="909"/>
      <c r="VEB1" s="909"/>
      <c r="VEC1" s="909"/>
      <c r="VED1" s="909"/>
      <c r="VEE1" s="909"/>
      <c r="VEF1" s="909"/>
      <c r="VEG1" s="909"/>
      <c r="VEH1" s="909"/>
      <c r="VEI1" s="909"/>
      <c r="VEJ1" s="909"/>
      <c r="VEK1" s="909"/>
      <c r="VEL1" s="909"/>
      <c r="VEM1" s="909"/>
      <c r="VEN1" s="909"/>
      <c r="VEO1" s="909"/>
      <c r="VEP1" s="909"/>
      <c r="VEQ1" s="909"/>
      <c r="VER1" s="909"/>
      <c r="VES1" s="909"/>
      <c r="VET1" s="909"/>
      <c r="VEU1" s="909"/>
      <c r="VEV1" s="909"/>
      <c r="VEW1" s="909"/>
      <c r="VEX1" s="909"/>
      <c r="VEY1" s="909"/>
      <c r="VEZ1" s="909"/>
      <c r="VFA1" s="909"/>
      <c r="VFB1" s="909"/>
      <c r="VFC1" s="909"/>
      <c r="VFD1" s="909"/>
      <c r="VFE1" s="909"/>
      <c r="VFF1" s="909"/>
      <c r="VFG1" s="909"/>
      <c r="VFH1" s="909"/>
      <c r="VFI1" s="909"/>
      <c r="VFJ1" s="909"/>
      <c r="VFK1" s="909"/>
      <c r="VFL1" s="909"/>
      <c r="VFM1" s="909"/>
      <c r="VFN1" s="909"/>
      <c r="VFO1" s="909"/>
      <c r="VFP1" s="909"/>
      <c r="VFQ1" s="909"/>
      <c r="VFR1" s="909"/>
      <c r="VFS1" s="909"/>
      <c r="VFT1" s="909"/>
      <c r="VFU1" s="909"/>
      <c r="VFV1" s="909"/>
      <c r="VFW1" s="909"/>
      <c r="VFX1" s="909"/>
      <c r="VFY1" s="909"/>
      <c r="VFZ1" s="909"/>
      <c r="VGA1" s="909"/>
      <c r="VGB1" s="909"/>
      <c r="VGC1" s="909"/>
      <c r="VGD1" s="909"/>
      <c r="VGE1" s="909"/>
      <c r="VGF1" s="909"/>
      <c r="VGG1" s="909"/>
      <c r="VGH1" s="909"/>
      <c r="VGI1" s="909"/>
      <c r="VGJ1" s="909"/>
      <c r="VGK1" s="909"/>
      <c r="VGL1" s="909"/>
      <c r="VGM1" s="909"/>
      <c r="VGN1" s="909"/>
      <c r="VGO1" s="909"/>
      <c r="VGP1" s="909"/>
      <c r="VGQ1" s="909"/>
      <c r="VGR1" s="909"/>
      <c r="VGS1" s="909"/>
      <c r="VGT1" s="909"/>
      <c r="VGU1" s="909"/>
      <c r="VGV1" s="909"/>
      <c r="VGW1" s="909"/>
      <c r="VGX1" s="909"/>
      <c r="VGY1" s="909"/>
      <c r="VGZ1" s="909"/>
      <c r="VHA1" s="909"/>
      <c r="VHB1" s="909"/>
      <c r="VHC1" s="909"/>
      <c r="VHD1" s="909"/>
      <c r="VHE1" s="909"/>
      <c r="VHF1" s="909"/>
      <c r="VHG1" s="909"/>
      <c r="VHH1" s="909"/>
      <c r="VHI1" s="909"/>
      <c r="VHJ1" s="909"/>
      <c r="VHK1" s="909"/>
      <c r="VHL1" s="909"/>
      <c r="VHM1" s="909"/>
      <c r="VHN1" s="909"/>
      <c r="VHO1" s="909"/>
      <c r="VHP1" s="909"/>
      <c r="VHQ1" s="909"/>
      <c r="VHR1" s="909"/>
      <c r="VHS1" s="909"/>
      <c r="VHT1" s="909"/>
      <c r="VHU1" s="909"/>
      <c r="VHV1" s="909"/>
      <c r="VHW1" s="909"/>
      <c r="VHX1" s="909"/>
      <c r="VHY1" s="909"/>
      <c r="VHZ1" s="909"/>
      <c r="VIA1" s="909"/>
      <c r="VIB1" s="909"/>
      <c r="VIC1" s="909"/>
      <c r="VID1" s="909"/>
      <c r="VIE1" s="909"/>
      <c r="VIF1" s="909"/>
      <c r="VIG1" s="909"/>
      <c r="VIH1" s="909"/>
      <c r="VII1" s="909"/>
      <c r="VIJ1" s="909"/>
      <c r="VIK1" s="909"/>
      <c r="VIL1" s="909"/>
      <c r="VIM1" s="909"/>
      <c r="VIN1" s="909"/>
      <c r="VIO1" s="909"/>
      <c r="VIP1" s="909"/>
      <c r="VIQ1" s="909"/>
      <c r="VIR1" s="909"/>
      <c r="VIS1" s="909"/>
      <c r="VIT1" s="909"/>
      <c r="VIU1" s="909"/>
      <c r="VIV1" s="909"/>
      <c r="VIW1" s="909"/>
      <c r="VIX1" s="909"/>
      <c r="VIY1" s="909"/>
      <c r="VIZ1" s="909"/>
      <c r="VJA1" s="909"/>
      <c r="VJB1" s="909"/>
      <c r="VJC1" s="909"/>
      <c r="VJD1" s="909"/>
      <c r="VJE1" s="909"/>
      <c r="VJF1" s="909"/>
      <c r="VJG1" s="909"/>
      <c r="VJH1" s="909"/>
      <c r="VJI1" s="909"/>
      <c r="VJJ1" s="909"/>
      <c r="VJK1" s="909"/>
      <c r="VJL1" s="909"/>
      <c r="VJM1" s="909"/>
      <c r="VJN1" s="909"/>
      <c r="VJO1" s="909"/>
      <c r="VJP1" s="909"/>
      <c r="VJQ1" s="909"/>
      <c r="VJR1" s="909"/>
      <c r="VJS1" s="909"/>
      <c r="VJT1" s="909"/>
      <c r="VJU1" s="909"/>
      <c r="VJV1" s="909"/>
      <c r="VJW1" s="909"/>
      <c r="VJX1" s="909"/>
      <c r="VJY1" s="909"/>
      <c r="VJZ1" s="909"/>
      <c r="VKA1" s="909"/>
      <c r="VKB1" s="909"/>
      <c r="VKC1" s="909"/>
      <c r="VKD1" s="909"/>
      <c r="VKE1" s="909"/>
      <c r="VKF1" s="909"/>
      <c r="VKG1" s="909"/>
      <c r="VKH1" s="909"/>
      <c r="VKI1" s="909"/>
      <c r="VKJ1" s="909"/>
      <c r="VKK1" s="909"/>
      <c r="VKL1" s="909"/>
      <c r="VKM1" s="909"/>
      <c r="VKN1" s="909"/>
      <c r="VKO1" s="909"/>
      <c r="VKP1" s="909"/>
      <c r="VKQ1" s="909"/>
      <c r="VKR1" s="909"/>
      <c r="VKS1" s="909"/>
      <c r="VKT1" s="909"/>
      <c r="VKU1" s="909"/>
      <c r="VKV1" s="909"/>
      <c r="VKW1" s="909"/>
      <c r="VKX1" s="909"/>
      <c r="VKY1" s="909"/>
      <c r="VKZ1" s="909"/>
      <c r="VLA1" s="909"/>
      <c r="VLB1" s="909"/>
      <c r="VLC1" s="909"/>
      <c r="VLD1" s="909"/>
      <c r="VLE1" s="909"/>
      <c r="VLF1" s="909"/>
      <c r="VLG1" s="909"/>
      <c r="VLH1" s="909"/>
      <c r="VLI1" s="909"/>
      <c r="VLJ1" s="909"/>
      <c r="VLK1" s="909"/>
      <c r="VLL1" s="909"/>
      <c r="VLM1" s="909"/>
      <c r="VLN1" s="909"/>
      <c r="VLO1" s="909"/>
      <c r="VLP1" s="909"/>
      <c r="VLQ1" s="909"/>
      <c r="VLR1" s="909"/>
      <c r="VLS1" s="909"/>
      <c r="VLT1" s="909"/>
      <c r="VLU1" s="909"/>
      <c r="VLV1" s="909"/>
      <c r="VLW1" s="909"/>
      <c r="VLX1" s="909"/>
      <c r="VLY1" s="909"/>
      <c r="VLZ1" s="909"/>
      <c r="VMA1" s="909"/>
      <c r="VMB1" s="909"/>
      <c r="VMC1" s="909"/>
      <c r="VMD1" s="909"/>
      <c r="VME1" s="909"/>
      <c r="VMF1" s="909"/>
      <c r="VMG1" s="909"/>
      <c r="VMH1" s="909"/>
      <c r="VMI1" s="909"/>
      <c r="VMJ1" s="909"/>
      <c r="VMK1" s="909"/>
      <c r="VML1" s="909"/>
      <c r="VMM1" s="909"/>
      <c r="VMN1" s="909"/>
      <c r="VMO1" s="909"/>
      <c r="VMP1" s="909"/>
      <c r="VMQ1" s="909"/>
      <c r="VMR1" s="909"/>
      <c r="VMS1" s="909"/>
      <c r="VMT1" s="909"/>
      <c r="VMU1" s="909"/>
      <c r="VMV1" s="909"/>
      <c r="VMW1" s="909"/>
      <c r="VMX1" s="909"/>
      <c r="VMY1" s="909"/>
      <c r="VMZ1" s="909"/>
      <c r="VNA1" s="909"/>
      <c r="VNB1" s="909"/>
      <c r="VNC1" s="909"/>
      <c r="VND1" s="909"/>
      <c r="VNE1" s="909"/>
      <c r="VNF1" s="909"/>
      <c r="VNG1" s="909"/>
      <c r="VNH1" s="909"/>
      <c r="VNI1" s="909"/>
      <c r="VNJ1" s="909"/>
      <c r="VNK1" s="909"/>
      <c r="VNL1" s="909"/>
      <c r="VNM1" s="909"/>
      <c r="VNN1" s="909"/>
      <c r="VNO1" s="909"/>
      <c r="VNP1" s="909"/>
      <c r="VNQ1" s="909"/>
      <c r="VNR1" s="909"/>
      <c r="VNS1" s="909"/>
      <c r="VNT1" s="909"/>
      <c r="VNU1" s="909"/>
      <c r="VNV1" s="909"/>
      <c r="VNW1" s="909"/>
      <c r="VNX1" s="909"/>
      <c r="VNY1" s="909"/>
      <c r="VNZ1" s="909"/>
      <c r="VOA1" s="909"/>
      <c r="VOB1" s="909"/>
      <c r="VOC1" s="909"/>
      <c r="VOD1" s="909"/>
      <c r="VOE1" s="909"/>
      <c r="VOF1" s="909"/>
      <c r="VOG1" s="909"/>
      <c r="VOH1" s="909"/>
      <c r="VOI1" s="909"/>
      <c r="VOJ1" s="909"/>
      <c r="VOK1" s="909"/>
      <c r="VOL1" s="909"/>
      <c r="VOM1" s="909"/>
      <c r="VON1" s="909"/>
      <c r="VOO1" s="909"/>
      <c r="VOP1" s="909"/>
      <c r="VOQ1" s="909"/>
      <c r="VOR1" s="909"/>
      <c r="VOS1" s="909"/>
      <c r="VOT1" s="909"/>
      <c r="VOU1" s="909"/>
      <c r="VOV1" s="909"/>
      <c r="VOW1" s="909"/>
      <c r="VOX1" s="909"/>
      <c r="VOY1" s="909"/>
      <c r="VOZ1" s="909"/>
      <c r="VPA1" s="909"/>
      <c r="VPB1" s="909"/>
      <c r="VPC1" s="909"/>
      <c r="VPD1" s="909"/>
      <c r="VPE1" s="909"/>
      <c r="VPF1" s="909"/>
      <c r="VPG1" s="909"/>
      <c r="VPH1" s="909"/>
      <c r="VPI1" s="909"/>
      <c r="VPJ1" s="909"/>
      <c r="VPK1" s="909"/>
      <c r="VPL1" s="909"/>
      <c r="VPM1" s="909"/>
      <c r="VPN1" s="909"/>
      <c r="VPO1" s="909"/>
      <c r="VPP1" s="909"/>
      <c r="VPQ1" s="909"/>
      <c r="VPR1" s="909"/>
      <c r="VPS1" s="909"/>
      <c r="VPT1" s="909"/>
      <c r="VPU1" s="909"/>
      <c r="VPV1" s="909"/>
      <c r="VPW1" s="909"/>
      <c r="VPX1" s="909"/>
      <c r="VPY1" s="909"/>
      <c r="VPZ1" s="909"/>
      <c r="VQA1" s="909"/>
      <c r="VQB1" s="909"/>
      <c r="VQC1" s="909"/>
      <c r="VQD1" s="909"/>
      <c r="VQE1" s="909"/>
      <c r="VQF1" s="909"/>
      <c r="VQG1" s="909"/>
      <c r="VQH1" s="909"/>
      <c r="VQI1" s="909"/>
      <c r="VQJ1" s="909"/>
      <c r="VQK1" s="909"/>
      <c r="VQL1" s="909"/>
      <c r="VQM1" s="909"/>
      <c r="VQN1" s="909"/>
      <c r="VQO1" s="909"/>
      <c r="VQP1" s="909"/>
      <c r="VQQ1" s="909"/>
      <c r="VQR1" s="909"/>
      <c r="VQS1" s="909"/>
      <c r="VQT1" s="909"/>
      <c r="VQU1" s="909"/>
      <c r="VQV1" s="909"/>
      <c r="VQW1" s="909"/>
      <c r="VQX1" s="909"/>
      <c r="VQY1" s="909"/>
      <c r="VQZ1" s="909"/>
      <c r="VRA1" s="909"/>
      <c r="VRB1" s="909"/>
      <c r="VRC1" s="909"/>
      <c r="VRD1" s="909"/>
      <c r="VRE1" s="909"/>
      <c r="VRF1" s="909"/>
      <c r="VRG1" s="909"/>
      <c r="VRH1" s="909"/>
      <c r="VRI1" s="909"/>
      <c r="VRJ1" s="909"/>
      <c r="VRK1" s="909"/>
      <c r="VRL1" s="909"/>
      <c r="VRM1" s="909"/>
      <c r="VRN1" s="909"/>
      <c r="VRO1" s="909"/>
      <c r="VRP1" s="909"/>
      <c r="VRQ1" s="909"/>
      <c r="VRR1" s="909"/>
      <c r="VRS1" s="909"/>
      <c r="VRT1" s="909"/>
      <c r="VRU1" s="909"/>
      <c r="VRV1" s="909"/>
      <c r="VRW1" s="909"/>
      <c r="VRX1" s="909"/>
      <c r="VRY1" s="909"/>
      <c r="VRZ1" s="909"/>
      <c r="VSA1" s="909"/>
      <c r="VSB1" s="909"/>
      <c r="VSC1" s="909"/>
      <c r="VSD1" s="909"/>
      <c r="VSE1" s="909"/>
      <c r="VSF1" s="909"/>
      <c r="VSG1" s="909"/>
      <c r="VSH1" s="909"/>
      <c r="VSI1" s="909"/>
      <c r="VSJ1" s="909"/>
      <c r="VSK1" s="909"/>
      <c r="VSL1" s="909"/>
      <c r="VSM1" s="909"/>
      <c r="VSN1" s="909"/>
      <c r="VSO1" s="909"/>
      <c r="VSP1" s="909"/>
      <c r="VSQ1" s="909"/>
      <c r="VSR1" s="909"/>
      <c r="VSS1" s="909"/>
      <c r="VST1" s="909"/>
      <c r="VSU1" s="909"/>
      <c r="VSV1" s="909"/>
      <c r="VSW1" s="909"/>
      <c r="VSX1" s="909"/>
      <c r="VSY1" s="909"/>
      <c r="VSZ1" s="909"/>
      <c r="VTA1" s="909"/>
      <c r="VTB1" s="909"/>
      <c r="VTC1" s="909"/>
      <c r="VTD1" s="909"/>
      <c r="VTE1" s="909"/>
      <c r="VTF1" s="909"/>
      <c r="VTG1" s="909"/>
      <c r="VTH1" s="909"/>
      <c r="VTI1" s="909"/>
      <c r="VTJ1" s="909"/>
      <c r="VTK1" s="909"/>
      <c r="VTL1" s="909"/>
      <c r="VTM1" s="909"/>
      <c r="VTN1" s="909"/>
      <c r="VTO1" s="909"/>
      <c r="VTP1" s="909"/>
      <c r="VTQ1" s="909"/>
      <c r="VTR1" s="909"/>
      <c r="VTS1" s="909"/>
      <c r="VTT1" s="909"/>
      <c r="VTU1" s="909"/>
      <c r="VTV1" s="909"/>
      <c r="VTW1" s="909"/>
      <c r="VTX1" s="909"/>
      <c r="VTY1" s="909"/>
      <c r="VTZ1" s="909"/>
      <c r="VUA1" s="909"/>
      <c r="VUB1" s="909"/>
      <c r="VUC1" s="909"/>
      <c r="VUD1" s="909"/>
      <c r="VUE1" s="909"/>
      <c r="VUF1" s="909"/>
      <c r="VUG1" s="909"/>
      <c r="VUH1" s="909"/>
      <c r="VUI1" s="909"/>
      <c r="VUJ1" s="909"/>
      <c r="VUK1" s="909"/>
      <c r="VUL1" s="909"/>
      <c r="VUM1" s="909"/>
      <c r="VUN1" s="909"/>
      <c r="VUO1" s="909"/>
      <c r="VUP1" s="909"/>
      <c r="VUQ1" s="909"/>
      <c r="VUR1" s="909"/>
      <c r="VUS1" s="909"/>
      <c r="VUT1" s="909"/>
      <c r="VUU1" s="909"/>
      <c r="VUV1" s="909"/>
      <c r="VUW1" s="909"/>
      <c r="VUX1" s="909"/>
      <c r="VUY1" s="909"/>
      <c r="VUZ1" s="909"/>
      <c r="VVA1" s="909"/>
      <c r="VVB1" s="909"/>
      <c r="VVC1" s="909"/>
      <c r="VVD1" s="909"/>
      <c r="VVE1" s="909"/>
      <c r="VVF1" s="909"/>
      <c r="VVG1" s="909"/>
      <c r="VVH1" s="909"/>
      <c r="VVI1" s="909"/>
      <c r="VVJ1" s="909"/>
      <c r="VVK1" s="909"/>
      <c r="VVL1" s="909"/>
      <c r="VVM1" s="909"/>
      <c r="VVN1" s="909"/>
      <c r="VVO1" s="909"/>
      <c r="VVP1" s="909"/>
      <c r="VVQ1" s="909"/>
      <c r="VVR1" s="909"/>
      <c r="VVS1" s="909"/>
      <c r="VVT1" s="909"/>
      <c r="VVU1" s="909"/>
      <c r="VVV1" s="909"/>
      <c r="VVW1" s="909"/>
      <c r="VVX1" s="909"/>
      <c r="VVY1" s="909"/>
      <c r="VVZ1" s="909"/>
      <c r="VWA1" s="909"/>
      <c r="VWB1" s="909"/>
      <c r="VWC1" s="909"/>
      <c r="VWD1" s="909"/>
      <c r="VWE1" s="909"/>
      <c r="VWF1" s="909"/>
      <c r="VWG1" s="909"/>
      <c r="VWH1" s="909"/>
      <c r="VWI1" s="909"/>
      <c r="VWJ1" s="909"/>
      <c r="VWK1" s="909"/>
      <c r="VWL1" s="909"/>
      <c r="VWM1" s="909"/>
      <c r="VWN1" s="909"/>
      <c r="VWO1" s="909"/>
      <c r="VWP1" s="909"/>
      <c r="VWQ1" s="909"/>
      <c r="VWR1" s="909"/>
      <c r="VWS1" s="909"/>
      <c r="VWT1" s="909"/>
      <c r="VWU1" s="909"/>
      <c r="VWV1" s="909"/>
      <c r="VWW1" s="909"/>
      <c r="VWX1" s="909"/>
      <c r="VWY1" s="909"/>
      <c r="VWZ1" s="909"/>
      <c r="VXA1" s="909"/>
      <c r="VXB1" s="909"/>
      <c r="VXC1" s="909"/>
      <c r="VXD1" s="909"/>
      <c r="VXE1" s="909"/>
      <c r="VXF1" s="909"/>
      <c r="VXG1" s="909"/>
      <c r="VXH1" s="909"/>
      <c r="VXI1" s="909"/>
      <c r="VXJ1" s="909"/>
      <c r="VXK1" s="909"/>
      <c r="VXL1" s="909"/>
      <c r="VXM1" s="909"/>
      <c r="VXN1" s="909"/>
      <c r="VXO1" s="909"/>
      <c r="VXP1" s="909"/>
      <c r="VXQ1" s="909"/>
      <c r="VXR1" s="909"/>
      <c r="VXS1" s="909"/>
      <c r="VXT1" s="909"/>
      <c r="VXU1" s="909"/>
      <c r="VXV1" s="909"/>
      <c r="VXW1" s="909"/>
      <c r="VXX1" s="909"/>
      <c r="VXY1" s="909"/>
      <c r="VXZ1" s="909"/>
      <c r="VYA1" s="909"/>
      <c r="VYB1" s="909"/>
      <c r="VYC1" s="909"/>
      <c r="VYD1" s="909"/>
      <c r="VYE1" s="909"/>
      <c r="VYF1" s="909"/>
      <c r="VYG1" s="909"/>
      <c r="VYH1" s="909"/>
      <c r="VYI1" s="909"/>
      <c r="VYJ1" s="909"/>
      <c r="VYK1" s="909"/>
      <c r="VYL1" s="909"/>
      <c r="VYM1" s="909"/>
      <c r="VYN1" s="909"/>
      <c r="VYO1" s="909"/>
      <c r="VYP1" s="909"/>
      <c r="VYQ1" s="909"/>
      <c r="VYR1" s="909"/>
      <c r="VYS1" s="909"/>
      <c r="VYT1" s="909"/>
      <c r="VYU1" s="909"/>
      <c r="VYV1" s="909"/>
      <c r="VYW1" s="909"/>
      <c r="VYX1" s="909"/>
      <c r="VYY1" s="909"/>
      <c r="VYZ1" s="909"/>
      <c r="VZA1" s="909"/>
      <c r="VZB1" s="909"/>
      <c r="VZC1" s="909"/>
      <c r="VZD1" s="909"/>
      <c r="VZE1" s="909"/>
      <c r="VZF1" s="909"/>
      <c r="VZG1" s="909"/>
      <c r="VZH1" s="909"/>
      <c r="VZI1" s="909"/>
      <c r="VZJ1" s="909"/>
      <c r="VZK1" s="909"/>
      <c r="VZL1" s="909"/>
      <c r="VZM1" s="909"/>
      <c r="VZN1" s="909"/>
      <c r="VZO1" s="909"/>
      <c r="VZP1" s="909"/>
      <c r="VZQ1" s="909"/>
      <c r="VZR1" s="909"/>
      <c r="VZS1" s="909"/>
      <c r="VZT1" s="909"/>
      <c r="VZU1" s="909"/>
      <c r="VZV1" s="909"/>
      <c r="VZW1" s="909"/>
      <c r="VZX1" s="909"/>
      <c r="VZY1" s="909"/>
      <c r="VZZ1" s="909"/>
      <c r="WAA1" s="909"/>
      <c r="WAB1" s="909"/>
      <c r="WAC1" s="909"/>
      <c r="WAD1" s="909"/>
      <c r="WAE1" s="909"/>
      <c r="WAF1" s="909"/>
      <c r="WAG1" s="909"/>
      <c r="WAH1" s="909"/>
      <c r="WAI1" s="909"/>
      <c r="WAJ1" s="909"/>
      <c r="WAK1" s="909"/>
      <c r="WAL1" s="909"/>
      <c r="WAM1" s="909"/>
      <c r="WAN1" s="909"/>
      <c r="WAO1" s="909"/>
      <c r="WAP1" s="909"/>
      <c r="WAQ1" s="909"/>
      <c r="WAR1" s="909"/>
      <c r="WAS1" s="909"/>
      <c r="WAT1" s="909"/>
      <c r="WAU1" s="909"/>
      <c r="WAV1" s="909"/>
      <c r="WAW1" s="909"/>
      <c r="WAX1" s="909"/>
      <c r="WAY1" s="909"/>
      <c r="WAZ1" s="909"/>
      <c r="WBA1" s="909"/>
      <c r="WBB1" s="909"/>
      <c r="WBC1" s="909"/>
      <c r="WBD1" s="909"/>
      <c r="WBE1" s="909"/>
      <c r="WBF1" s="909"/>
      <c r="WBG1" s="909"/>
      <c r="WBH1" s="909"/>
      <c r="WBI1" s="909"/>
      <c r="WBJ1" s="909"/>
      <c r="WBK1" s="909"/>
      <c r="WBL1" s="909"/>
      <c r="WBM1" s="909"/>
      <c r="WBN1" s="909"/>
      <c r="WBO1" s="909"/>
      <c r="WBP1" s="909"/>
      <c r="WBQ1" s="909"/>
      <c r="WBR1" s="909"/>
      <c r="WBS1" s="909"/>
      <c r="WBT1" s="909"/>
      <c r="WBU1" s="909"/>
      <c r="WBV1" s="909"/>
      <c r="WBW1" s="909"/>
      <c r="WBX1" s="909"/>
      <c r="WBY1" s="909"/>
      <c r="WBZ1" s="909"/>
      <c r="WCA1" s="909"/>
      <c r="WCB1" s="909"/>
      <c r="WCC1" s="909"/>
      <c r="WCD1" s="909"/>
      <c r="WCE1" s="909"/>
      <c r="WCF1" s="909"/>
      <c r="WCG1" s="909"/>
      <c r="WCH1" s="909"/>
      <c r="WCI1" s="909"/>
      <c r="WCJ1" s="909"/>
      <c r="WCK1" s="909"/>
      <c r="WCL1" s="909"/>
      <c r="WCM1" s="909"/>
      <c r="WCN1" s="909"/>
      <c r="WCO1" s="909"/>
      <c r="WCP1" s="909"/>
      <c r="WCQ1" s="909"/>
      <c r="WCR1" s="909"/>
      <c r="WCS1" s="909"/>
      <c r="WCT1" s="909"/>
      <c r="WCU1" s="909"/>
      <c r="WCV1" s="909"/>
      <c r="WCW1" s="909"/>
      <c r="WCX1" s="909"/>
      <c r="WCY1" s="909"/>
      <c r="WCZ1" s="909"/>
      <c r="WDA1" s="909"/>
      <c r="WDB1" s="909"/>
      <c r="WDC1" s="909"/>
      <c r="WDD1" s="909"/>
      <c r="WDE1" s="909"/>
      <c r="WDF1" s="909"/>
      <c r="WDG1" s="909"/>
      <c r="WDH1" s="909"/>
      <c r="WDI1" s="909"/>
      <c r="WDJ1" s="909"/>
      <c r="WDK1" s="909"/>
      <c r="WDL1" s="909"/>
      <c r="WDM1" s="909"/>
      <c r="WDN1" s="909"/>
      <c r="WDO1" s="909"/>
      <c r="WDP1" s="909"/>
      <c r="WDQ1" s="909"/>
      <c r="WDR1" s="909"/>
      <c r="WDS1" s="909"/>
      <c r="WDT1" s="909"/>
      <c r="WDU1" s="909"/>
      <c r="WDV1" s="909"/>
      <c r="WDW1" s="909"/>
      <c r="WDX1" s="909"/>
      <c r="WDY1" s="909"/>
      <c r="WDZ1" s="909"/>
      <c r="WEA1" s="909"/>
      <c r="WEB1" s="909"/>
      <c r="WEC1" s="909"/>
      <c r="WED1" s="909"/>
      <c r="WEE1" s="909"/>
      <c r="WEF1" s="909"/>
      <c r="WEG1" s="909"/>
      <c r="WEH1" s="909"/>
      <c r="WEI1" s="909"/>
      <c r="WEJ1" s="909"/>
      <c r="WEK1" s="909"/>
      <c r="WEL1" s="909"/>
      <c r="WEM1" s="909"/>
      <c r="WEN1" s="909"/>
      <c r="WEO1" s="909"/>
      <c r="WEP1" s="909"/>
      <c r="WEQ1" s="909"/>
      <c r="WER1" s="909"/>
      <c r="WES1" s="909"/>
      <c r="WET1" s="909"/>
      <c r="WEU1" s="909"/>
      <c r="WEV1" s="909"/>
      <c r="WEW1" s="909"/>
      <c r="WEX1" s="909"/>
      <c r="WEY1" s="909"/>
      <c r="WEZ1" s="909"/>
      <c r="WFA1" s="909"/>
      <c r="WFB1" s="909"/>
      <c r="WFC1" s="909"/>
      <c r="WFD1" s="909"/>
      <c r="WFE1" s="909"/>
      <c r="WFF1" s="909"/>
      <c r="WFG1" s="909"/>
      <c r="WFH1" s="909"/>
      <c r="WFI1" s="909"/>
      <c r="WFJ1" s="909"/>
      <c r="WFK1" s="909"/>
      <c r="WFL1" s="909"/>
      <c r="WFM1" s="909"/>
      <c r="WFN1" s="909"/>
      <c r="WFO1" s="909"/>
      <c r="WFP1" s="909"/>
      <c r="WFQ1" s="909"/>
      <c r="WFR1" s="909"/>
      <c r="WFS1" s="909"/>
      <c r="WFT1" s="909"/>
      <c r="WFU1" s="909"/>
      <c r="WFV1" s="909"/>
      <c r="WFW1" s="909"/>
      <c r="WFX1" s="909"/>
      <c r="WFY1" s="909"/>
      <c r="WFZ1" s="909"/>
      <c r="WGA1" s="909"/>
      <c r="WGB1" s="909"/>
      <c r="WGC1" s="909"/>
      <c r="WGD1" s="909"/>
      <c r="WGE1" s="909"/>
      <c r="WGF1" s="909"/>
      <c r="WGG1" s="909"/>
      <c r="WGH1" s="909"/>
      <c r="WGI1" s="909"/>
      <c r="WGJ1" s="909"/>
      <c r="WGK1" s="909"/>
      <c r="WGL1" s="909"/>
      <c r="WGM1" s="909"/>
      <c r="WGN1" s="909"/>
      <c r="WGO1" s="909"/>
      <c r="WGP1" s="909"/>
      <c r="WGQ1" s="909"/>
      <c r="WGR1" s="909"/>
      <c r="WGS1" s="909"/>
      <c r="WGT1" s="909"/>
      <c r="WGU1" s="909"/>
      <c r="WGV1" s="909"/>
      <c r="WGW1" s="909"/>
      <c r="WGX1" s="909"/>
      <c r="WGY1" s="909"/>
      <c r="WGZ1" s="909"/>
      <c r="WHA1" s="909"/>
      <c r="WHB1" s="909"/>
      <c r="WHC1" s="909"/>
      <c r="WHD1" s="909"/>
      <c r="WHE1" s="909"/>
      <c r="WHF1" s="909"/>
      <c r="WHG1" s="909"/>
      <c r="WHH1" s="909"/>
      <c r="WHI1" s="909"/>
      <c r="WHJ1" s="909"/>
      <c r="WHK1" s="909"/>
      <c r="WHL1" s="909"/>
      <c r="WHM1" s="909"/>
      <c r="WHN1" s="909"/>
      <c r="WHO1" s="909"/>
      <c r="WHP1" s="909"/>
      <c r="WHQ1" s="909"/>
      <c r="WHR1" s="909"/>
      <c r="WHS1" s="909"/>
      <c r="WHT1" s="909"/>
      <c r="WHU1" s="909"/>
      <c r="WHV1" s="909"/>
      <c r="WHW1" s="909"/>
      <c r="WHX1" s="909"/>
      <c r="WHY1" s="909"/>
      <c r="WHZ1" s="909"/>
      <c r="WIA1" s="909"/>
      <c r="WIB1" s="909"/>
      <c r="WIC1" s="909"/>
      <c r="WID1" s="909"/>
      <c r="WIE1" s="909"/>
      <c r="WIF1" s="909"/>
      <c r="WIG1" s="909"/>
      <c r="WIH1" s="909"/>
      <c r="WII1" s="909"/>
      <c r="WIJ1" s="909"/>
      <c r="WIK1" s="909"/>
      <c r="WIL1" s="909"/>
      <c r="WIM1" s="909"/>
      <c r="WIN1" s="909"/>
      <c r="WIO1" s="909"/>
      <c r="WIP1" s="909"/>
      <c r="WIQ1" s="909"/>
      <c r="WIR1" s="909"/>
      <c r="WIS1" s="909"/>
      <c r="WIT1" s="909"/>
      <c r="WIU1" s="909"/>
      <c r="WIV1" s="909"/>
      <c r="WIW1" s="909"/>
      <c r="WIX1" s="909"/>
      <c r="WIY1" s="909"/>
      <c r="WIZ1" s="909"/>
      <c r="WJA1" s="909"/>
      <c r="WJB1" s="909"/>
      <c r="WJC1" s="909"/>
      <c r="WJD1" s="909"/>
      <c r="WJE1" s="909"/>
      <c r="WJF1" s="909"/>
      <c r="WJG1" s="909"/>
      <c r="WJH1" s="909"/>
      <c r="WJI1" s="909"/>
      <c r="WJJ1" s="909"/>
      <c r="WJK1" s="909"/>
      <c r="WJL1" s="909"/>
      <c r="WJM1" s="909"/>
      <c r="WJN1" s="909"/>
      <c r="WJO1" s="909"/>
      <c r="WJP1" s="909"/>
      <c r="WJQ1" s="909"/>
      <c r="WJR1" s="909"/>
      <c r="WJS1" s="909"/>
      <c r="WJT1" s="909"/>
      <c r="WJU1" s="909"/>
      <c r="WJV1" s="909"/>
      <c r="WJW1" s="909"/>
      <c r="WJX1" s="909"/>
      <c r="WJY1" s="909"/>
      <c r="WJZ1" s="909"/>
      <c r="WKA1" s="909"/>
      <c r="WKB1" s="909"/>
      <c r="WKC1" s="909"/>
      <c r="WKD1" s="909"/>
      <c r="WKE1" s="909"/>
      <c r="WKF1" s="909"/>
      <c r="WKG1" s="909"/>
      <c r="WKH1" s="909"/>
      <c r="WKI1" s="909"/>
      <c r="WKJ1" s="909"/>
      <c r="WKK1" s="909"/>
      <c r="WKL1" s="909"/>
      <c r="WKM1" s="909"/>
      <c r="WKN1" s="909"/>
      <c r="WKO1" s="909"/>
      <c r="WKP1" s="909"/>
      <c r="WKQ1" s="909"/>
      <c r="WKR1" s="909"/>
      <c r="WKS1" s="909"/>
      <c r="WKT1" s="909"/>
      <c r="WKU1" s="909"/>
      <c r="WKV1" s="909"/>
      <c r="WKW1" s="909"/>
      <c r="WKX1" s="909"/>
      <c r="WKY1" s="909"/>
      <c r="WKZ1" s="909"/>
      <c r="WLA1" s="909"/>
      <c r="WLB1" s="909"/>
      <c r="WLC1" s="909"/>
      <c r="WLD1" s="909"/>
      <c r="WLE1" s="909"/>
      <c r="WLF1" s="909"/>
      <c r="WLG1" s="909"/>
      <c r="WLH1" s="909"/>
      <c r="WLI1" s="909"/>
      <c r="WLJ1" s="909"/>
      <c r="WLK1" s="909"/>
      <c r="WLL1" s="909"/>
      <c r="WLM1" s="909"/>
      <c r="WLN1" s="909"/>
      <c r="WLO1" s="909"/>
      <c r="WLP1" s="909"/>
      <c r="WLQ1" s="909"/>
      <c r="WLR1" s="909"/>
      <c r="WLS1" s="909"/>
      <c r="WLT1" s="909"/>
      <c r="WLU1" s="909"/>
      <c r="WLV1" s="909"/>
      <c r="WLW1" s="909"/>
      <c r="WLX1" s="909"/>
      <c r="WLY1" s="909"/>
      <c r="WLZ1" s="909"/>
      <c r="WMA1" s="909"/>
      <c r="WMB1" s="909"/>
      <c r="WMC1" s="909"/>
      <c r="WMD1" s="909"/>
      <c r="WME1" s="909"/>
      <c r="WMF1" s="909"/>
      <c r="WMG1" s="909"/>
      <c r="WMH1" s="909"/>
      <c r="WMI1" s="909"/>
      <c r="WMJ1" s="909"/>
      <c r="WMK1" s="909"/>
      <c r="WML1" s="909"/>
      <c r="WMM1" s="909"/>
      <c r="WMN1" s="909"/>
      <c r="WMO1" s="909"/>
      <c r="WMP1" s="909"/>
      <c r="WMQ1" s="909"/>
      <c r="WMR1" s="909"/>
      <c r="WMS1" s="909"/>
      <c r="WMT1" s="909"/>
      <c r="WMU1" s="909"/>
      <c r="WMV1" s="909"/>
      <c r="WMW1" s="909"/>
      <c r="WMX1" s="909"/>
      <c r="WMY1" s="909"/>
      <c r="WMZ1" s="909"/>
      <c r="WNA1" s="909"/>
      <c r="WNB1" s="909"/>
      <c r="WNC1" s="909"/>
      <c r="WND1" s="909"/>
      <c r="WNE1" s="909"/>
      <c r="WNF1" s="909"/>
      <c r="WNG1" s="909"/>
      <c r="WNH1" s="909"/>
      <c r="WNI1" s="909"/>
      <c r="WNJ1" s="909"/>
      <c r="WNK1" s="909"/>
      <c r="WNL1" s="909"/>
      <c r="WNM1" s="909"/>
      <c r="WNN1" s="909"/>
      <c r="WNO1" s="909"/>
      <c r="WNP1" s="909"/>
      <c r="WNQ1" s="909"/>
      <c r="WNR1" s="909"/>
      <c r="WNS1" s="909"/>
      <c r="WNT1" s="909"/>
      <c r="WNU1" s="909"/>
      <c r="WNV1" s="909"/>
      <c r="WNW1" s="909"/>
      <c r="WNX1" s="909"/>
      <c r="WNY1" s="909"/>
      <c r="WNZ1" s="909"/>
      <c r="WOA1" s="909"/>
      <c r="WOB1" s="909"/>
      <c r="WOC1" s="909"/>
      <c r="WOD1" s="909"/>
      <c r="WOE1" s="909"/>
      <c r="WOF1" s="909"/>
      <c r="WOG1" s="909"/>
      <c r="WOH1" s="909"/>
      <c r="WOI1" s="909"/>
      <c r="WOJ1" s="909"/>
      <c r="WOK1" s="909"/>
      <c r="WOL1" s="909"/>
      <c r="WOM1" s="909"/>
      <c r="WON1" s="909"/>
      <c r="WOO1" s="909"/>
      <c r="WOP1" s="909"/>
      <c r="WOQ1" s="909"/>
      <c r="WOR1" s="909"/>
      <c r="WOS1" s="909"/>
      <c r="WOT1" s="909"/>
      <c r="WOU1" s="909"/>
      <c r="WOV1" s="909"/>
      <c r="WOW1" s="909"/>
      <c r="WOX1" s="909"/>
      <c r="WOY1" s="909"/>
      <c r="WOZ1" s="909"/>
      <c r="WPA1" s="909"/>
      <c r="WPB1" s="909"/>
      <c r="WPC1" s="909"/>
      <c r="WPD1" s="909"/>
      <c r="WPE1" s="909"/>
      <c r="WPF1" s="909"/>
      <c r="WPG1" s="909"/>
      <c r="WPH1" s="909"/>
      <c r="WPI1" s="909"/>
      <c r="WPJ1" s="909"/>
      <c r="WPK1" s="909"/>
      <c r="WPL1" s="909"/>
      <c r="WPM1" s="909"/>
      <c r="WPN1" s="909"/>
      <c r="WPO1" s="909"/>
      <c r="WPP1" s="909"/>
      <c r="WPQ1" s="909"/>
      <c r="WPR1" s="909"/>
      <c r="WPS1" s="909"/>
      <c r="WPT1" s="909"/>
      <c r="WPU1" s="909"/>
      <c r="WPV1" s="909"/>
      <c r="WPW1" s="909"/>
      <c r="WPX1" s="909"/>
      <c r="WPY1" s="909"/>
      <c r="WPZ1" s="909"/>
      <c r="WQA1" s="909"/>
      <c r="WQB1" s="909"/>
      <c r="WQC1" s="909"/>
      <c r="WQD1" s="909"/>
      <c r="WQE1" s="909"/>
      <c r="WQF1" s="909"/>
      <c r="WQG1" s="909"/>
      <c r="WQH1" s="909"/>
      <c r="WQI1" s="909"/>
      <c r="WQJ1" s="909"/>
      <c r="WQK1" s="909"/>
      <c r="WQL1" s="909"/>
      <c r="WQM1" s="909"/>
      <c r="WQN1" s="909"/>
      <c r="WQO1" s="909"/>
      <c r="WQP1" s="909"/>
      <c r="WQQ1" s="909"/>
      <c r="WQR1" s="909"/>
      <c r="WQS1" s="909"/>
      <c r="WQT1" s="909"/>
      <c r="WQU1" s="909"/>
      <c r="WQV1" s="909"/>
      <c r="WQW1" s="909"/>
      <c r="WQX1" s="909"/>
      <c r="WQY1" s="909"/>
      <c r="WQZ1" s="909"/>
      <c r="WRA1" s="909"/>
      <c r="WRB1" s="909"/>
      <c r="WRC1" s="909"/>
      <c r="WRD1" s="909"/>
      <c r="WRE1" s="909"/>
      <c r="WRF1" s="909"/>
      <c r="WRG1" s="909"/>
      <c r="WRH1" s="909"/>
      <c r="WRI1" s="909"/>
      <c r="WRJ1" s="909"/>
      <c r="WRK1" s="909"/>
      <c r="WRL1" s="909"/>
      <c r="WRM1" s="909"/>
      <c r="WRN1" s="909"/>
      <c r="WRO1" s="909"/>
      <c r="WRP1" s="909"/>
      <c r="WRQ1" s="909"/>
      <c r="WRR1" s="909"/>
      <c r="WRS1" s="909"/>
      <c r="WRT1" s="909"/>
      <c r="WRU1" s="909"/>
      <c r="WRV1" s="909"/>
      <c r="WRW1" s="909"/>
      <c r="WRX1" s="909"/>
      <c r="WRY1" s="909"/>
      <c r="WRZ1" s="909"/>
      <c r="WSA1" s="909"/>
      <c r="WSB1" s="909"/>
      <c r="WSC1" s="909"/>
      <c r="WSD1" s="909"/>
      <c r="WSE1" s="909"/>
      <c r="WSF1" s="909"/>
      <c r="WSG1" s="909"/>
      <c r="WSH1" s="909"/>
      <c r="WSI1" s="909"/>
      <c r="WSJ1" s="909"/>
      <c r="WSK1" s="909"/>
      <c r="WSL1" s="909"/>
      <c r="WSM1" s="909"/>
      <c r="WSN1" s="909"/>
      <c r="WSO1" s="909"/>
      <c r="WSP1" s="909"/>
      <c r="WSQ1" s="909"/>
      <c r="WSR1" s="909"/>
      <c r="WSS1" s="909"/>
      <c r="WST1" s="909"/>
      <c r="WSU1" s="909"/>
      <c r="WSV1" s="909"/>
      <c r="WSW1" s="909"/>
      <c r="WSX1" s="909"/>
      <c r="WSY1" s="909"/>
      <c r="WSZ1" s="909"/>
      <c r="WTA1" s="909"/>
      <c r="WTB1" s="909"/>
      <c r="WTC1" s="909"/>
      <c r="WTD1" s="909"/>
      <c r="WTE1" s="909"/>
      <c r="WTF1" s="909"/>
      <c r="WTG1" s="909"/>
      <c r="WTH1" s="909"/>
      <c r="WTI1" s="909"/>
      <c r="WTJ1" s="909"/>
      <c r="WTK1" s="909"/>
      <c r="WTL1" s="909"/>
      <c r="WTM1" s="909"/>
      <c r="WTN1" s="909"/>
      <c r="WTO1" s="909"/>
      <c r="WTP1" s="909"/>
      <c r="WTQ1" s="909"/>
      <c r="WTR1" s="909"/>
      <c r="WTS1" s="909"/>
      <c r="WTT1" s="909"/>
      <c r="WTU1" s="909"/>
      <c r="WTV1" s="909"/>
      <c r="WTW1" s="909"/>
      <c r="WTX1" s="909"/>
      <c r="WTY1" s="909"/>
      <c r="WTZ1" s="909"/>
      <c r="WUA1" s="909"/>
      <c r="WUB1" s="909"/>
      <c r="WUC1" s="909"/>
      <c r="WUD1" s="909"/>
      <c r="WUE1" s="909"/>
      <c r="WUF1" s="909"/>
      <c r="WUG1" s="909"/>
      <c r="WUH1" s="909"/>
      <c r="WUI1" s="909"/>
      <c r="WUJ1" s="909"/>
      <c r="WUK1" s="909"/>
      <c r="WUL1" s="909"/>
      <c r="WUM1" s="909"/>
      <c r="WUN1" s="909"/>
      <c r="WUO1" s="909"/>
      <c r="WUP1" s="909"/>
      <c r="WUQ1" s="909"/>
      <c r="WUR1" s="909"/>
      <c r="WUS1" s="909"/>
      <c r="WUT1" s="909"/>
      <c r="WUU1" s="909"/>
      <c r="WUV1" s="909"/>
      <c r="WUW1" s="909"/>
      <c r="WUX1" s="909"/>
      <c r="WUY1" s="909"/>
      <c r="WUZ1" s="909"/>
      <c r="WVA1" s="909"/>
      <c r="WVB1" s="909"/>
      <c r="WVC1" s="909"/>
      <c r="WVD1" s="909"/>
      <c r="WVE1" s="909"/>
      <c r="WVF1" s="909"/>
      <c r="WVG1" s="909"/>
      <c r="WVH1" s="909"/>
      <c r="WVI1" s="909"/>
      <c r="WVJ1" s="909"/>
      <c r="WVK1" s="909"/>
      <c r="WVL1" s="909"/>
      <c r="WVM1" s="909"/>
      <c r="WVN1" s="909"/>
      <c r="WVO1" s="909"/>
      <c r="WVP1" s="909"/>
      <c r="WVQ1" s="909"/>
      <c r="WVR1" s="909"/>
      <c r="WVS1" s="909"/>
      <c r="WVT1" s="909"/>
      <c r="WVU1" s="909"/>
      <c r="WVV1" s="909"/>
      <c r="WVW1" s="909"/>
      <c r="WVX1" s="909"/>
      <c r="WVY1" s="909"/>
      <c r="WVZ1" s="909"/>
      <c r="WWA1" s="909"/>
      <c r="WWB1" s="909"/>
      <c r="WWC1" s="909"/>
      <c r="WWD1" s="909"/>
      <c r="WWE1" s="909"/>
      <c r="WWF1" s="909"/>
      <c r="WWG1" s="909"/>
      <c r="WWH1" s="909"/>
      <c r="WWI1" s="909"/>
      <c r="WWJ1" s="909"/>
      <c r="WWK1" s="909"/>
      <c r="WWL1" s="909"/>
      <c r="WWM1" s="909"/>
      <c r="WWN1" s="909"/>
      <c r="WWO1" s="909"/>
      <c r="WWP1" s="909"/>
      <c r="WWQ1" s="909"/>
      <c r="WWR1" s="909"/>
      <c r="WWS1" s="909"/>
      <c r="WWT1" s="909"/>
      <c r="WWU1" s="909"/>
      <c r="WWV1" s="909"/>
      <c r="WWW1" s="909"/>
      <c r="WWX1" s="909"/>
      <c r="WWY1" s="909"/>
      <c r="WWZ1" s="909"/>
      <c r="WXA1" s="909"/>
      <c r="WXB1" s="909"/>
      <c r="WXC1" s="909"/>
      <c r="WXD1" s="909"/>
      <c r="WXE1" s="909"/>
      <c r="WXF1" s="909"/>
      <c r="WXG1" s="909"/>
      <c r="WXH1" s="909"/>
      <c r="WXI1" s="909"/>
      <c r="WXJ1" s="909"/>
      <c r="WXK1" s="909"/>
      <c r="WXL1" s="909"/>
      <c r="WXM1" s="909"/>
      <c r="WXN1" s="909"/>
      <c r="WXO1" s="909"/>
      <c r="WXP1" s="909"/>
      <c r="WXQ1" s="909"/>
      <c r="WXR1" s="909"/>
      <c r="WXS1" s="909"/>
      <c r="WXT1" s="909"/>
      <c r="WXU1" s="909"/>
      <c r="WXV1" s="909"/>
      <c r="WXW1" s="909"/>
      <c r="WXX1" s="909"/>
      <c r="WXY1" s="909"/>
      <c r="WXZ1" s="909"/>
      <c r="WYA1" s="909"/>
      <c r="WYB1" s="909"/>
      <c r="WYC1" s="909"/>
      <c r="WYD1" s="909"/>
      <c r="WYE1" s="909"/>
      <c r="WYF1" s="909"/>
      <c r="WYG1" s="909"/>
      <c r="WYH1" s="909"/>
      <c r="WYI1" s="909"/>
      <c r="WYJ1" s="909"/>
      <c r="WYK1" s="909"/>
      <c r="WYL1" s="909"/>
      <c r="WYM1" s="909"/>
      <c r="WYN1" s="909"/>
      <c r="WYO1" s="909"/>
      <c r="WYP1" s="909"/>
      <c r="WYQ1" s="909"/>
      <c r="WYR1" s="909"/>
      <c r="WYS1" s="909"/>
      <c r="WYT1" s="909"/>
      <c r="WYU1" s="909"/>
      <c r="WYV1" s="909"/>
      <c r="WYW1" s="909"/>
      <c r="WYX1" s="909"/>
      <c r="WYY1" s="909"/>
      <c r="WYZ1" s="909"/>
      <c r="WZA1" s="909"/>
      <c r="WZB1" s="909"/>
      <c r="WZC1" s="909"/>
      <c r="WZD1" s="909"/>
      <c r="WZE1" s="909"/>
      <c r="WZF1" s="909"/>
      <c r="WZG1" s="909"/>
      <c r="WZH1" s="909"/>
      <c r="WZI1" s="909"/>
      <c r="WZJ1" s="909"/>
      <c r="WZK1" s="909"/>
      <c r="WZL1" s="909"/>
      <c r="WZM1" s="909"/>
      <c r="WZN1" s="909"/>
      <c r="WZO1" s="909"/>
      <c r="WZP1" s="909"/>
      <c r="WZQ1" s="909"/>
      <c r="WZR1" s="909"/>
      <c r="WZS1" s="909"/>
      <c r="WZT1" s="909"/>
      <c r="WZU1" s="909"/>
      <c r="WZV1" s="909"/>
      <c r="WZW1" s="909"/>
      <c r="WZX1" s="909"/>
      <c r="WZY1" s="909"/>
      <c r="WZZ1" s="909"/>
      <c r="XAA1" s="909"/>
      <c r="XAB1" s="909"/>
      <c r="XAC1" s="909"/>
      <c r="XAD1" s="909"/>
      <c r="XAE1" s="909"/>
      <c r="XAF1" s="909"/>
      <c r="XAG1" s="909"/>
      <c r="XAH1" s="909"/>
      <c r="XAI1" s="909"/>
      <c r="XAJ1" s="909"/>
      <c r="XAK1" s="909"/>
      <c r="XAL1" s="909"/>
      <c r="XAM1" s="909"/>
      <c r="XAN1" s="909"/>
      <c r="XAO1" s="909"/>
      <c r="XAP1" s="909"/>
      <c r="XAQ1" s="909"/>
      <c r="XAR1" s="909"/>
      <c r="XAS1" s="909"/>
      <c r="XAT1" s="909"/>
      <c r="XAU1" s="909"/>
      <c r="XAV1" s="909"/>
      <c r="XAW1" s="909"/>
      <c r="XAX1" s="909"/>
      <c r="XAY1" s="909"/>
      <c r="XAZ1" s="909"/>
      <c r="XBA1" s="909"/>
      <c r="XBB1" s="909"/>
      <c r="XBC1" s="909"/>
      <c r="XBD1" s="909"/>
      <c r="XBE1" s="909"/>
      <c r="XBF1" s="909"/>
      <c r="XBG1" s="909"/>
      <c r="XBH1" s="909"/>
      <c r="XBI1" s="909"/>
      <c r="XBJ1" s="909"/>
      <c r="XBK1" s="909"/>
      <c r="XBL1" s="909"/>
      <c r="XBM1" s="909"/>
      <c r="XBN1" s="909"/>
      <c r="XBO1" s="909"/>
      <c r="XBP1" s="909"/>
      <c r="XBQ1" s="909"/>
      <c r="XBR1" s="909"/>
      <c r="XBS1" s="909"/>
      <c r="XBT1" s="909"/>
      <c r="XBU1" s="909"/>
      <c r="XBV1" s="909"/>
      <c r="XBW1" s="909"/>
      <c r="XBX1" s="909"/>
      <c r="XBY1" s="909"/>
      <c r="XBZ1" s="909"/>
      <c r="XCA1" s="909"/>
      <c r="XCB1" s="909"/>
      <c r="XCC1" s="909"/>
      <c r="XCD1" s="909"/>
      <c r="XCE1" s="909"/>
      <c r="XCF1" s="909"/>
      <c r="XCG1" s="909"/>
      <c r="XCH1" s="909"/>
      <c r="XCI1" s="909"/>
      <c r="XCJ1" s="909"/>
      <c r="XCK1" s="909"/>
      <c r="XCL1" s="909"/>
      <c r="XCM1" s="909"/>
      <c r="XCN1" s="909"/>
      <c r="XCO1" s="909"/>
      <c r="XCP1" s="909"/>
      <c r="XCQ1" s="909"/>
      <c r="XCR1" s="909"/>
      <c r="XCS1" s="909"/>
      <c r="XCT1" s="909"/>
      <c r="XCU1" s="909"/>
      <c r="XCV1" s="909"/>
      <c r="XCW1" s="909"/>
      <c r="XCX1" s="909"/>
      <c r="XCY1" s="909"/>
      <c r="XCZ1" s="909"/>
      <c r="XDA1" s="909"/>
      <c r="XDB1" s="909"/>
      <c r="XDC1" s="909"/>
      <c r="XDD1" s="909"/>
      <c r="XDE1" s="909"/>
      <c r="XDF1" s="909"/>
      <c r="XDG1" s="909"/>
      <c r="XDH1" s="909"/>
      <c r="XDI1" s="909"/>
      <c r="XDJ1" s="909"/>
      <c r="XDK1" s="909"/>
      <c r="XDL1" s="909"/>
      <c r="XDM1" s="909"/>
      <c r="XDN1" s="909"/>
      <c r="XDO1" s="909"/>
      <c r="XDP1" s="909"/>
      <c r="XDQ1" s="909"/>
      <c r="XDR1" s="909"/>
      <c r="XDS1" s="909"/>
      <c r="XDT1" s="909"/>
      <c r="XDU1" s="909"/>
      <c r="XDV1" s="909"/>
      <c r="XDW1" s="909"/>
      <c r="XDX1" s="909"/>
      <c r="XDY1" s="909"/>
      <c r="XDZ1" s="909"/>
      <c r="XEA1" s="909"/>
      <c r="XEB1" s="909"/>
      <c r="XEC1" s="909"/>
      <c r="XED1" s="909"/>
      <c r="XEE1" s="909"/>
      <c r="XEF1" s="909"/>
      <c r="XEG1" s="909"/>
      <c r="XEH1" s="909"/>
      <c r="XEI1" s="909"/>
      <c r="XEJ1" s="909"/>
      <c r="XEK1" s="909"/>
      <c r="XEL1" s="909"/>
      <c r="XEM1" s="909"/>
      <c r="XEN1" s="909"/>
      <c r="XEO1" s="909"/>
      <c r="XEP1" s="909"/>
      <c r="XEQ1" s="909"/>
      <c r="XER1" s="909"/>
      <c r="XES1" s="909"/>
      <c r="XET1" s="909"/>
      <c r="XEU1" s="909"/>
      <c r="XEV1" s="909"/>
      <c r="XEW1" s="909"/>
      <c r="XEX1" s="909"/>
      <c r="XEY1" s="909"/>
      <c r="XEZ1" s="909"/>
      <c r="XFA1" s="909"/>
      <c r="XFB1" s="909"/>
      <c r="XFC1" s="909"/>
      <c r="XFD1" s="909"/>
    </row>
    <row r="2" spans="1:16384" s="288" customFormat="1" ht="24" customHeight="1">
      <c r="A2" s="545" t="s">
        <v>450</v>
      </c>
      <c r="B2" s="588">
        <v>45016</v>
      </c>
      <c r="C2" s="588">
        <v>44651</v>
      </c>
      <c r="D2" s="588">
        <v>44286</v>
      </c>
    </row>
    <row r="3" spans="1:16384">
      <c r="A3" s="478" t="s">
        <v>554</v>
      </c>
      <c r="B3" s="591" t="s">
        <v>837</v>
      </c>
      <c r="C3" s="591" t="s">
        <v>837</v>
      </c>
      <c r="D3" s="591" t="s">
        <v>837</v>
      </c>
    </row>
    <row r="4" spans="1:16384">
      <c r="A4" s="478" t="s">
        <v>624</v>
      </c>
      <c r="B4" s="592"/>
      <c r="C4" s="592"/>
      <c r="D4" s="592"/>
    </row>
    <row r="5" spans="1:16384">
      <c r="A5" s="280" t="s">
        <v>451</v>
      </c>
      <c r="B5" s="593">
        <f>SUM(B4:B4)</f>
        <v>0</v>
      </c>
      <c r="C5" s="593">
        <f>SUM(C4:C4)</f>
        <v>0</v>
      </c>
      <c r="D5" s="593">
        <f>SUM(D4:D4)</f>
        <v>0</v>
      </c>
    </row>
    <row r="6" spans="1:16384" ht="15" customHeight="1">
      <c r="A6" s="909" t="s">
        <v>543</v>
      </c>
      <c r="B6" s="909"/>
      <c r="C6" s="909"/>
      <c r="D6" s="909"/>
      <c r="E6" s="909"/>
      <c r="F6" s="909"/>
      <c r="G6" s="909"/>
      <c r="H6" s="909"/>
      <c r="I6" s="909"/>
      <c r="J6" s="909"/>
      <c r="K6" s="909"/>
      <c r="L6" s="909"/>
      <c r="M6" s="909"/>
      <c r="N6" s="909"/>
      <c r="O6" s="909"/>
      <c r="P6" s="909"/>
      <c r="Q6" s="909"/>
      <c r="R6" s="909"/>
      <c r="S6" s="909"/>
      <c r="T6" s="909"/>
      <c r="U6" s="909"/>
      <c r="V6" s="909"/>
      <c r="W6" s="909"/>
      <c r="X6" s="909"/>
      <c r="Y6" s="909"/>
      <c r="Z6" s="909"/>
      <c r="AA6" s="909"/>
      <c r="AB6" s="909"/>
      <c r="AC6" s="909"/>
      <c r="AD6" s="909"/>
      <c r="AE6" s="909"/>
      <c r="AF6" s="909"/>
      <c r="AG6" s="909"/>
      <c r="AH6" s="909"/>
      <c r="AI6" s="909"/>
      <c r="AJ6" s="909"/>
      <c r="AK6" s="909"/>
      <c r="AL6" s="909"/>
      <c r="AM6" s="909"/>
      <c r="AN6" s="909"/>
      <c r="AO6" s="909"/>
      <c r="AP6" s="909"/>
      <c r="AQ6" s="909"/>
      <c r="AR6" s="909"/>
      <c r="AS6" s="909"/>
      <c r="AT6" s="909"/>
      <c r="AU6" s="909"/>
      <c r="AV6" s="909"/>
      <c r="AW6" s="909"/>
      <c r="AX6" s="909"/>
      <c r="AY6" s="909"/>
      <c r="AZ6" s="909"/>
      <c r="BA6" s="909"/>
      <c r="BB6" s="909"/>
      <c r="BC6" s="909"/>
      <c r="BD6" s="909"/>
      <c r="BE6" s="909"/>
      <c r="BF6" s="909"/>
      <c r="BG6" s="909"/>
      <c r="BH6" s="909"/>
      <c r="BI6" s="909"/>
      <c r="BJ6" s="909"/>
      <c r="BK6" s="909"/>
      <c r="BL6" s="909"/>
      <c r="BM6" s="909"/>
      <c r="BN6" s="909"/>
      <c r="BO6" s="909"/>
      <c r="BP6" s="909"/>
      <c r="BQ6" s="909"/>
      <c r="BR6" s="909"/>
      <c r="BS6" s="909"/>
      <c r="BT6" s="909"/>
      <c r="BU6" s="909"/>
      <c r="BV6" s="909"/>
      <c r="BW6" s="909"/>
      <c r="BX6" s="909"/>
      <c r="BY6" s="909"/>
      <c r="BZ6" s="909"/>
      <c r="CA6" s="909"/>
      <c r="CB6" s="909"/>
      <c r="CC6" s="909"/>
      <c r="CD6" s="909"/>
      <c r="CE6" s="909"/>
      <c r="CF6" s="909"/>
      <c r="CG6" s="909"/>
      <c r="CH6" s="909"/>
      <c r="CI6" s="909"/>
      <c r="CJ6" s="909"/>
      <c r="CK6" s="909"/>
      <c r="CL6" s="909"/>
      <c r="CM6" s="909"/>
      <c r="CN6" s="909"/>
      <c r="CO6" s="909"/>
      <c r="CP6" s="909"/>
      <c r="CQ6" s="909"/>
      <c r="CR6" s="909"/>
      <c r="CS6" s="909"/>
      <c r="CT6" s="909"/>
      <c r="CU6" s="909"/>
      <c r="CV6" s="909"/>
      <c r="CW6" s="909"/>
      <c r="CX6" s="909"/>
      <c r="CY6" s="909"/>
      <c r="CZ6" s="909"/>
      <c r="DA6" s="909"/>
      <c r="DB6" s="909"/>
      <c r="DC6" s="909"/>
      <c r="DD6" s="909"/>
      <c r="DE6" s="909"/>
      <c r="DF6" s="909"/>
      <c r="DG6" s="909"/>
      <c r="DH6" s="909"/>
      <c r="DI6" s="909"/>
      <c r="DJ6" s="909"/>
      <c r="DK6" s="909"/>
      <c r="DL6" s="909"/>
      <c r="DM6" s="909"/>
      <c r="DN6" s="909"/>
      <c r="DO6" s="909"/>
      <c r="DP6" s="909"/>
      <c r="DQ6" s="909"/>
      <c r="DR6" s="909"/>
      <c r="DS6" s="909"/>
      <c r="DT6" s="909"/>
      <c r="DU6" s="909"/>
      <c r="DV6" s="909"/>
      <c r="DW6" s="909"/>
      <c r="DX6" s="909"/>
      <c r="DY6" s="909"/>
      <c r="DZ6" s="909"/>
      <c r="EA6" s="909"/>
      <c r="EB6" s="909"/>
      <c r="EC6" s="909"/>
      <c r="ED6" s="909"/>
      <c r="EE6" s="909"/>
      <c r="EF6" s="909"/>
      <c r="EG6" s="909"/>
      <c r="EH6" s="909"/>
      <c r="EI6" s="909"/>
      <c r="EJ6" s="909"/>
      <c r="EK6" s="909"/>
      <c r="EL6" s="909"/>
      <c r="EM6" s="909"/>
      <c r="EN6" s="909"/>
      <c r="EO6" s="909"/>
      <c r="EP6" s="909"/>
      <c r="EQ6" s="909"/>
      <c r="ER6" s="909"/>
      <c r="ES6" s="909"/>
      <c r="ET6" s="909"/>
      <c r="EU6" s="909"/>
      <c r="EV6" s="909"/>
      <c r="EW6" s="909"/>
      <c r="EX6" s="909"/>
      <c r="EY6" s="909"/>
      <c r="EZ6" s="909"/>
      <c r="FA6" s="909"/>
      <c r="FB6" s="909"/>
      <c r="FC6" s="909"/>
      <c r="FD6" s="909"/>
      <c r="FE6" s="909"/>
      <c r="FF6" s="909"/>
      <c r="FG6" s="909"/>
      <c r="FH6" s="909"/>
      <c r="FI6" s="909"/>
      <c r="FJ6" s="909"/>
      <c r="FK6" s="909"/>
      <c r="FL6" s="909"/>
      <c r="FM6" s="909"/>
      <c r="FN6" s="909"/>
      <c r="FO6" s="909"/>
      <c r="FP6" s="909"/>
      <c r="FQ6" s="909"/>
      <c r="FR6" s="909"/>
      <c r="FS6" s="909"/>
      <c r="FT6" s="909"/>
      <c r="FU6" s="909"/>
      <c r="FV6" s="909"/>
      <c r="FW6" s="909"/>
      <c r="FX6" s="909"/>
      <c r="FY6" s="909"/>
      <c r="FZ6" s="909"/>
      <c r="GA6" s="909"/>
      <c r="GB6" s="909"/>
      <c r="GC6" s="909"/>
      <c r="GD6" s="909"/>
      <c r="GE6" s="909"/>
      <c r="GF6" s="909"/>
      <c r="GG6" s="909"/>
      <c r="GH6" s="909"/>
      <c r="GI6" s="909"/>
      <c r="GJ6" s="909"/>
      <c r="GK6" s="909"/>
      <c r="GL6" s="909"/>
      <c r="GM6" s="909"/>
      <c r="GN6" s="909"/>
      <c r="GO6" s="909"/>
      <c r="GP6" s="909"/>
      <c r="GQ6" s="909"/>
      <c r="GR6" s="909"/>
      <c r="GS6" s="909"/>
      <c r="GT6" s="909"/>
      <c r="GU6" s="909"/>
      <c r="GV6" s="909"/>
      <c r="GW6" s="909"/>
      <c r="GX6" s="909"/>
      <c r="GY6" s="909"/>
      <c r="GZ6" s="909"/>
      <c r="HA6" s="909"/>
      <c r="HB6" s="909"/>
      <c r="HC6" s="909"/>
      <c r="HD6" s="909"/>
      <c r="HE6" s="909"/>
      <c r="HF6" s="909"/>
      <c r="HG6" s="909"/>
      <c r="HH6" s="909"/>
      <c r="HI6" s="909"/>
      <c r="HJ6" s="909"/>
      <c r="HK6" s="909"/>
      <c r="HL6" s="909"/>
      <c r="HM6" s="909"/>
      <c r="HN6" s="909"/>
      <c r="HO6" s="909"/>
      <c r="HP6" s="909"/>
      <c r="HQ6" s="909"/>
      <c r="HR6" s="909"/>
      <c r="HS6" s="909"/>
      <c r="HT6" s="909"/>
      <c r="HU6" s="909"/>
      <c r="HV6" s="909"/>
      <c r="HW6" s="909"/>
      <c r="HX6" s="909"/>
      <c r="HY6" s="909"/>
      <c r="HZ6" s="909"/>
      <c r="IA6" s="909"/>
      <c r="IB6" s="909"/>
      <c r="IC6" s="909"/>
      <c r="ID6" s="909"/>
      <c r="IE6" s="909"/>
      <c r="IF6" s="909"/>
      <c r="IG6" s="909"/>
      <c r="IH6" s="909"/>
      <c r="II6" s="909"/>
      <c r="IJ6" s="909"/>
      <c r="IK6" s="909"/>
      <c r="IL6" s="909"/>
      <c r="IM6" s="909"/>
      <c r="IN6" s="909"/>
      <c r="IO6" s="909"/>
      <c r="IP6" s="909"/>
      <c r="IQ6" s="909"/>
      <c r="IR6" s="909"/>
      <c r="IS6" s="909"/>
      <c r="IT6" s="909"/>
      <c r="IU6" s="909"/>
      <c r="IV6" s="909"/>
      <c r="IW6" s="909"/>
      <c r="IX6" s="909"/>
      <c r="IY6" s="909"/>
      <c r="IZ6" s="909"/>
      <c r="JA6" s="909"/>
      <c r="JB6" s="909"/>
      <c r="JC6" s="909"/>
      <c r="JD6" s="909"/>
      <c r="JE6" s="909"/>
      <c r="JF6" s="909"/>
      <c r="JG6" s="909"/>
      <c r="JH6" s="909"/>
      <c r="JI6" s="909"/>
      <c r="JJ6" s="909"/>
      <c r="JK6" s="909"/>
      <c r="JL6" s="909"/>
      <c r="JM6" s="909"/>
      <c r="JN6" s="909"/>
      <c r="JO6" s="909"/>
      <c r="JP6" s="909"/>
      <c r="JQ6" s="909"/>
      <c r="JR6" s="909"/>
      <c r="JS6" s="909"/>
      <c r="JT6" s="909"/>
      <c r="JU6" s="909"/>
      <c r="JV6" s="909"/>
      <c r="JW6" s="909"/>
      <c r="JX6" s="909"/>
      <c r="JY6" s="909"/>
      <c r="JZ6" s="909"/>
      <c r="KA6" s="909"/>
      <c r="KB6" s="909"/>
      <c r="KC6" s="909"/>
      <c r="KD6" s="909"/>
      <c r="KE6" s="909"/>
      <c r="KF6" s="909"/>
      <c r="KG6" s="909"/>
      <c r="KH6" s="909"/>
      <c r="KI6" s="909"/>
      <c r="KJ6" s="909"/>
      <c r="KK6" s="909"/>
      <c r="KL6" s="909"/>
      <c r="KM6" s="909"/>
      <c r="KN6" s="909"/>
      <c r="KO6" s="909"/>
      <c r="KP6" s="909"/>
      <c r="KQ6" s="909"/>
      <c r="KR6" s="909"/>
      <c r="KS6" s="909"/>
      <c r="KT6" s="909"/>
      <c r="KU6" s="909"/>
      <c r="KV6" s="909"/>
      <c r="KW6" s="909"/>
      <c r="KX6" s="909"/>
      <c r="KY6" s="909"/>
      <c r="KZ6" s="909"/>
      <c r="LA6" s="909"/>
      <c r="LB6" s="909"/>
      <c r="LC6" s="909"/>
      <c r="LD6" s="909"/>
      <c r="LE6" s="909"/>
      <c r="LF6" s="909"/>
      <c r="LG6" s="909"/>
      <c r="LH6" s="909"/>
      <c r="LI6" s="909"/>
      <c r="LJ6" s="909"/>
      <c r="LK6" s="909"/>
      <c r="LL6" s="909"/>
      <c r="LM6" s="909"/>
      <c r="LN6" s="909"/>
      <c r="LO6" s="909"/>
      <c r="LP6" s="909"/>
      <c r="LQ6" s="909"/>
      <c r="LR6" s="909"/>
      <c r="LS6" s="909"/>
      <c r="LT6" s="909"/>
      <c r="LU6" s="909"/>
      <c r="LV6" s="909"/>
      <c r="LW6" s="909"/>
      <c r="LX6" s="909"/>
      <c r="LY6" s="909"/>
      <c r="LZ6" s="909"/>
      <c r="MA6" s="909"/>
      <c r="MB6" s="909"/>
      <c r="MC6" s="909"/>
      <c r="MD6" s="909"/>
      <c r="ME6" s="909"/>
      <c r="MF6" s="909"/>
      <c r="MG6" s="909"/>
      <c r="MH6" s="909"/>
      <c r="MI6" s="909"/>
      <c r="MJ6" s="909"/>
      <c r="MK6" s="909"/>
      <c r="ML6" s="909"/>
      <c r="MM6" s="909"/>
      <c r="MN6" s="909"/>
      <c r="MO6" s="909"/>
      <c r="MP6" s="909"/>
      <c r="MQ6" s="909"/>
      <c r="MR6" s="909"/>
      <c r="MS6" s="909"/>
      <c r="MT6" s="909"/>
      <c r="MU6" s="909"/>
      <c r="MV6" s="909"/>
      <c r="MW6" s="909"/>
      <c r="MX6" s="909"/>
      <c r="MY6" s="909"/>
      <c r="MZ6" s="909"/>
      <c r="NA6" s="909"/>
      <c r="NB6" s="909"/>
      <c r="NC6" s="909"/>
      <c r="ND6" s="909"/>
      <c r="NE6" s="909"/>
      <c r="NF6" s="909"/>
      <c r="NG6" s="909"/>
      <c r="NH6" s="909"/>
      <c r="NI6" s="909"/>
      <c r="NJ6" s="909"/>
      <c r="NK6" s="909"/>
      <c r="NL6" s="909"/>
      <c r="NM6" s="909"/>
      <c r="NN6" s="909"/>
      <c r="NO6" s="909"/>
      <c r="NP6" s="909"/>
      <c r="NQ6" s="909"/>
      <c r="NR6" s="909"/>
      <c r="NS6" s="909"/>
      <c r="NT6" s="909"/>
      <c r="NU6" s="909"/>
      <c r="NV6" s="909"/>
      <c r="NW6" s="909"/>
      <c r="NX6" s="909"/>
      <c r="NY6" s="909"/>
      <c r="NZ6" s="909"/>
      <c r="OA6" s="909"/>
      <c r="OB6" s="909"/>
      <c r="OC6" s="909"/>
      <c r="OD6" s="909"/>
      <c r="OE6" s="909"/>
      <c r="OF6" s="909"/>
      <c r="OG6" s="909"/>
      <c r="OH6" s="909"/>
      <c r="OI6" s="909"/>
      <c r="OJ6" s="909"/>
      <c r="OK6" s="909"/>
      <c r="OL6" s="909"/>
      <c r="OM6" s="909"/>
      <c r="ON6" s="909"/>
      <c r="OO6" s="909"/>
      <c r="OP6" s="909"/>
      <c r="OQ6" s="909"/>
      <c r="OR6" s="909"/>
      <c r="OS6" s="909"/>
      <c r="OT6" s="909"/>
      <c r="OU6" s="909"/>
      <c r="OV6" s="909"/>
      <c r="OW6" s="909"/>
      <c r="OX6" s="909"/>
      <c r="OY6" s="909"/>
      <c r="OZ6" s="909"/>
      <c r="PA6" s="909"/>
      <c r="PB6" s="909"/>
      <c r="PC6" s="909"/>
      <c r="PD6" s="909"/>
      <c r="PE6" s="909"/>
      <c r="PF6" s="909"/>
      <c r="PG6" s="909"/>
      <c r="PH6" s="909"/>
      <c r="PI6" s="909"/>
      <c r="PJ6" s="909"/>
      <c r="PK6" s="909"/>
      <c r="PL6" s="909"/>
      <c r="PM6" s="909"/>
      <c r="PN6" s="909"/>
      <c r="PO6" s="909"/>
      <c r="PP6" s="909"/>
      <c r="PQ6" s="909"/>
      <c r="PR6" s="909"/>
      <c r="PS6" s="909"/>
      <c r="PT6" s="909"/>
      <c r="PU6" s="909"/>
      <c r="PV6" s="909"/>
      <c r="PW6" s="909"/>
      <c r="PX6" s="909"/>
      <c r="PY6" s="909"/>
      <c r="PZ6" s="909"/>
      <c r="QA6" s="909"/>
      <c r="QB6" s="909"/>
      <c r="QC6" s="909"/>
      <c r="QD6" s="909"/>
      <c r="QE6" s="909"/>
      <c r="QF6" s="909"/>
      <c r="QG6" s="909"/>
      <c r="QH6" s="909"/>
      <c r="QI6" s="909"/>
      <c r="QJ6" s="909"/>
      <c r="QK6" s="909"/>
      <c r="QL6" s="909"/>
      <c r="QM6" s="909"/>
      <c r="QN6" s="909"/>
      <c r="QO6" s="909"/>
      <c r="QP6" s="909"/>
      <c r="QQ6" s="909"/>
      <c r="QR6" s="909"/>
      <c r="QS6" s="909"/>
      <c r="QT6" s="909"/>
      <c r="QU6" s="909"/>
      <c r="QV6" s="909"/>
      <c r="QW6" s="909"/>
      <c r="QX6" s="909"/>
      <c r="QY6" s="909"/>
      <c r="QZ6" s="909"/>
      <c r="RA6" s="909"/>
      <c r="RB6" s="909"/>
      <c r="RC6" s="909"/>
      <c r="RD6" s="909"/>
      <c r="RE6" s="909"/>
      <c r="RF6" s="909"/>
      <c r="RG6" s="909"/>
      <c r="RH6" s="909"/>
      <c r="RI6" s="909"/>
      <c r="RJ6" s="909"/>
      <c r="RK6" s="909"/>
      <c r="RL6" s="909"/>
      <c r="RM6" s="909"/>
      <c r="RN6" s="909"/>
      <c r="RO6" s="909"/>
      <c r="RP6" s="909"/>
      <c r="RQ6" s="909"/>
      <c r="RR6" s="909"/>
      <c r="RS6" s="909"/>
      <c r="RT6" s="909"/>
      <c r="RU6" s="909"/>
      <c r="RV6" s="909"/>
      <c r="RW6" s="909"/>
      <c r="RX6" s="909"/>
      <c r="RY6" s="909"/>
      <c r="RZ6" s="909"/>
      <c r="SA6" s="909"/>
      <c r="SB6" s="909"/>
      <c r="SC6" s="909"/>
      <c r="SD6" s="909"/>
      <c r="SE6" s="909"/>
      <c r="SF6" s="909"/>
      <c r="SG6" s="909"/>
      <c r="SH6" s="909"/>
      <c r="SI6" s="909"/>
      <c r="SJ6" s="909"/>
      <c r="SK6" s="909"/>
      <c r="SL6" s="909"/>
      <c r="SM6" s="909"/>
      <c r="SN6" s="909"/>
      <c r="SO6" s="909"/>
      <c r="SP6" s="909"/>
      <c r="SQ6" s="909"/>
      <c r="SR6" s="909"/>
      <c r="SS6" s="909"/>
      <c r="ST6" s="909"/>
      <c r="SU6" s="909"/>
      <c r="SV6" s="909"/>
      <c r="SW6" s="909"/>
      <c r="SX6" s="909"/>
      <c r="SY6" s="909"/>
      <c r="SZ6" s="909"/>
      <c r="TA6" s="909"/>
      <c r="TB6" s="909"/>
      <c r="TC6" s="909"/>
      <c r="TD6" s="909"/>
      <c r="TE6" s="909"/>
      <c r="TF6" s="909"/>
      <c r="TG6" s="909"/>
      <c r="TH6" s="909"/>
      <c r="TI6" s="909"/>
      <c r="TJ6" s="909"/>
      <c r="TK6" s="909"/>
      <c r="TL6" s="909"/>
      <c r="TM6" s="909"/>
      <c r="TN6" s="909"/>
      <c r="TO6" s="909"/>
      <c r="TP6" s="909"/>
      <c r="TQ6" s="909"/>
      <c r="TR6" s="909"/>
      <c r="TS6" s="909"/>
      <c r="TT6" s="909"/>
      <c r="TU6" s="909"/>
      <c r="TV6" s="909"/>
      <c r="TW6" s="909"/>
      <c r="TX6" s="909"/>
      <c r="TY6" s="909"/>
      <c r="TZ6" s="909"/>
      <c r="UA6" s="909"/>
      <c r="UB6" s="909"/>
      <c r="UC6" s="909"/>
      <c r="UD6" s="909"/>
      <c r="UE6" s="909"/>
      <c r="UF6" s="909"/>
      <c r="UG6" s="909"/>
      <c r="UH6" s="909"/>
      <c r="UI6" s="909"/>
      <c r="UJ6" s="909"/>
      <c r="UK6" s="909"/>
      <c r="UL6" s="909"/>
      <c r="UM6" s="909"/>
      <c r="UN6" s="909"/>
      <c r="UO6" s="909"/>
      <c r="UP6" s="909"/>
      <c r="UQ6" s="909"/>
      <c r="UR6" s="909"/>
      <c r="US6" s="909"/>
      <c r="UT6" s="909"/>
      <c r="UU6" s="909"/>
      <c r="UV6" s="909"/>
      <c r="UW6" s="909"/>
      <c r="UX6" s="909"/>
      <c r="UY6" s="909"/>
      <c r="UZ6" s="909"/>
      <c r="VA6" s="909"/>
      <c r="VB6" s="909"/>
      <c r="VC6" s="909"/>
      <c r="VD6" s="909"/>
      <c r="VE6" s="909"/>
      <c r="VF6" s="909"/>
      <c r="VG6" s="909"/>
      <c r="VH6" s="909"/>
      <c r="VI6" s="909"/>
      <c r="VJ6" s="909"/>
      <c r="VK6" s="909"/>
      <c r="VL6" s="909"/>
      <c r="VM6" s="909"/>
      <c r="VN6" s="909"/>
      <c r="VO6" s="909"/>
      <c r="VP6" s="909"/>
      <c r="VQ6" s="909"/>
      <c r="VR6" s="909"/>
      <c r="VS6" s="909"/>
      <c r="VT6" s="909"/>
      <c r="VU6" s="909"/>
      <c r="VV6" s="909"/>
      <c r="VW6" s="909"/>
      <c r="VX6" s="909"/>
      <c r="VY6" s="909"/>
      <c r="VZ6" s="909"/>
      <c r="WA6" s="909"/>
      <c r="WB6" s="909"/>
      <c r="WC6" s="909"/>
      <c r="WD6" s="909"/>
      <c r="WE6" s="909"/>
      <c r="WF6" s="909"/>
      <c r="WG6" s="909"/>
      <c r="WH6" s="909"/>
      <c r="WI6" s="909"/>
      <c r="WJ6" s="909"/>
      <c r="WK6" s="909"/>
      <c r="WL6" s="909"/>
      <c r="WM6" s="909"/>
      <c r="WN6" s="909"/>
      <c r="WO6" s="909"/>
      <c r="WP6" s="909"/>
      <c r="WQ6" s="909"/>
      <c r="WR6" s="909"/>
      <c r="WS6" s="909"/>
      <c r="WT6" s="909"/>
      <c r="WU6" s="909"/>
      <c r="WV6" s="909"/>
      <c r="WW6" s="909"/>
      <c r="WX6" s="909"/>
      <c r="WY6" s="909"/>
      <c r="WZ6" s="909"/>
      <c r="XA6" s="909"/>
      <c r="XB6" s="909"/>
      <c r="XC6" s="909"/>
      <c r="XD6" s="909"/>
      <c r="XE6" s="909"/>
      <c r="XF6" s="909"/>
      <c r="XG6" s="909"/>
      <c r="XH6" s="909"/>
      <c r="XI6" s="909"/>
      <c r="XJ6" s="909"/>
      <c r="XK6" s="909"/>
      <c r="XL6" s="909"/>
      <c r="XM6" s="909"/>
      <c r="XN6" s="909"/>
      <c r="XO6" s="909"/>
      <c r="XP6" s="909"/>
      <c r="XQ6" s="909"/>
      <c r="XR6" s="909"/>
      <c r="XS6" s="909"/>
      <c r="XT6" s="909"/>
      <c r="XU6" s="909"/>
      <c r="XV6" s="909"/>
      <c r="XW6" s="909"/>
      <c r="XX6" s="909"/>
      <c r="XY6" s="909"/>
      <c r="XZ6" s="909"/>
      <c r="YA6" s="909"/>
      <c r="YB6" s="909"/>
      <c r="YC6" s="909"/>
      <c r="YD6" s="909"/>
      <c r="YE6" s="909"/>
      <c r="YF6" s="909"/>
      <c r="YG6" s="909"/>
      <c r="YH6" s="909"/>
      <c r="YI6" s="909"/>
      <c r="YJ6" s="909"/>
      <c r="YK6" s="909"/>
      <c r="YL6" s="909"/>
      <c r="YM6" s="909"/>
      <c r="YN6" s="909"/>
      <c r="YO6" s="909"/>
      <c r="YP6" s="909"/>
      <c r="YQ6" s="909"/>
      <c r="YR6" s="909"/>
      <c r="YS6" s="909"/>
      <c r="YT6" s="909"/>
      <c r="YU6" s="909"/>
      <c r="YV6" s="909"/>
      <c r="YW6" s="909"/>
      <c r="YX6" s="909"/>
      <c r="YY6" s="909"/>
      <c r="YZ6" s="909"/>
      <c r="ZA6" s="909"/>
      <c r="ZB6" s="909"/>
      <c r="ZC6" s="909"/>
      <c r="ZD6" s="909"/>
      <c r="ZE6" s="909"/>
      <c r="ZF6" s="909"/>
      <c r="ZG6" s="909"/>
      <c r="ZH6" s="909"/>
      <c r="ZI6" s="909"/>
      <c r="ZJ6" s="909"/>
      <c r="ZK6" s="909"/>
      <c r="ZL6" s="909"/>
      <c r="ZM6" s="909"/>
      <c r="ZN6" s="909"/>
      <c r="ZO6" s="909"/>
      <c r="ZP6" s="909"/>
      <c r="ZQ6" s="909"/>
      <c r="ZR6" s="909"/>
      <c r="ZS6" s="909"/>
      <c r="ZT6" s="909"/>
      <c r="ZU6" s="909"/>
      <c r="ZV6" s="909"/>
      <c r="ZW6" s="909"/>
      <c r="ZX6" s="909"/>
      <c r="ZY6" s="909"/>
      <c r="ZZ6" s="909"/>
      <c r="AAA6" s="909"/>
      <c r="AAB6" s="909"/>
      <c r="AAC6" s="909"/>
      <c r="AAD6" s="909"/>
      <c r="AAE6" s="909"/>
      <c r="AAF6" s="909"/>
      <c r="AAG6" s="909"/>
      <c r="AAH6" s="909"/>
      <c r="AAI6" s="909"/>
      <c r="AAJ6" s="909"/>
      <c r="AAK6" s="909"/>
      <c r="AAL6" s="909"/>
      <c r="AAM6" s="909"/>
      <c r="AAN6" s="909"/>
      <c r="AAO6" s="909"/>
      <c r="AAP6" s="909"/>
      <c r="AAQ6" s="909"/>
      <c r="AAR6" s="909"/>
      <c r="AAS6" s="909"/>
      <c r="AAT6" s="909"/>
      <c r="AAU6" s="909"/>
      <c r="AAV6" s="909"/>
      <c r="AAW6" s="909"/>
      <c r="AAX6" s="909"/>
      <c r="AAY6" s="909"/>
      <c r="AAZ6" s="909"/>
      <c r="ABA6" s="909"/>
      <c r="ABB6" s="909"/>
      <c r="ABC6" s="909"/>
      <c r="ABD6" s="909"/>
      <c r="ABE6" s="909"/>
      <c r="ABF6" s="909"/>
      <c r="ABG6" s="909"/>
      <c r="ABH6" s="909"/>
      <c r="ABI6" s="909"/>
      <c r="ABJ6" s="909"/>
      <c r="ABK6" s="909"/>
      <c r="ABL6" s="909"/>
      <c r="ABM6" s="909"/>
      <c r="ABN6" s="909"/>
      <c r="ABO6" s="909"/>
      <c r="ABP6" s="909"/>
      <c r="ABQ6" s="909"/>
      <c r="ABR6" s="909"/>
      <c r="ABS6" s="909"/>
      <c r="ABT6" s="909"/>
      <c r="ABU6" s="909"/>
      <c r="ABV6" s="909"/>
      <c r="ABW6" s="909"/>
      <c r="ABX6" s="909"/>
      <c r="ABY6" s="909"/>
      <c r="ABZ6" s="909"/>
      <c r="ACA6" s="909"/>
      <c r="ACB6" s="909"/>
      <c r="ACC6" s="909"/>
      <c r="ACD6" s="909"/>
      <c r="ACE6" s="909"/>
      <c r="ACF6" s="909"/>
      <c r="ACG6" s="909"/>
      <c r="ACH6" s="909"/>
      <c r="ACI6" s="909"/>
      <c r="ACJ6" s="909"/>
      <c r="ACK6" s="909"/>
      <c r="ACL6" s="909"/>
      <c r="ACM6" s="909"/>
      <c r="ACN6" s="909"/>
      <c r="ACO6" s="909"/>
      <c r="ACP6" s="909"/>
      <c r="ACQ6" s="909"/>
      <c r="ACR6" s="909"/>
      <c r="ACS6" s="909"/>
      <c r="ACT6" s="909"/>
      <c r="ACU6" s="909"/>
      <c r="ACV6" s="909"/>
      <c r="ACW6" s="909"/>
      <c r="ACX6" s="909"/>
      <c r="ACY6" s="909"/>
      <c r="ACZ6" s="909"/>
      <c r="ADA6" s="909"/>
      <c r="ADB6" s="909"/>
      <c r="ADC6" s="909"/>
      <c r="ADD6" s="909"/>
      <c r="ADE6" s="909"/>
      <c r="ADF6" s="909"/>
      <c r="ADG6" s="909"/>
      <c r="ADH6" s="909"/>
      <c r="ADI6" s="909"/>
      <c r="ADJ6" s="909"/>
      <c r="ADK6" s="909"/>
      <c r="ADL6" s="909"/>
      <c r="ADM6" s="909"/>
      <c r="ADN6" s="909"/>
      <c r="ADO6" s="909"/>
      <c r="ADP6" s="909"/>
      <c r="ADQ6" s="909"/>
      <c r="ADR6" s="909"/>
      <c r="ADS6" s="909"/>
      <c r="ADT6" s="909"/>
      <c r="ADU6" s="909"/>
      <c r="ADV6" s="909"/>
      <c r="ADW6" s="909"/>
      <c r="ADX6" s="909"/>
      <c r="ADY6" s="909"/>
      <c r="ADZ6" s="909"/>
      <c r="AEA6" s="909"/>
      <c r="AEB6" s="909"/>
      <c r="AEC6" s="909"/>
      <c r="AED6" s="909"/>
      <c r="AEE6" s="909"/>
      <c r="AEF6" s="909"/>
      <c r="AEG6" s="909"/>
      <c r="AEH6" s="909"/>
      <c r="AEI6" s="909"/>
      <c r="AEJ6" s="909"/>
      <c r="AEK6" s="909"/>
      <c r="AEL6" s="909"/>
      <c r="AEM6" s="909"/>
      <c r="AEN6" s="909"/>
      <c r="AEO6" s="909"/>
      <c r="AEP6" s="909"/>
      <c r="AEQ6" s="909"/>
      <c r="AER6" s="909"/>
      <c r="AES6" s="909"/>
      <c r="AET6" s="909"/>
      <c r="AEU6" s="909"/>
      <c r="AEV6" s="909"/>
      <c r="AEW6" s="909"/>
      <c r="AEX6" s="909"/>
      <c r="AEY6" s="909"/>
      <c r="AEZ6" s="909"/>
      <c r="AFA6" s="909"/>
      <c r="AFB6" s="909"/>
      <c r="AFC6" s="909"/>
      <c r="AFD6" s="909"/>
      <c r="AFE6" s="909"/>
      <c r="AFF6" s="909"/>
      <c r="AFG6" s="909"/>
      <c r="AFH6" s="909"/>
      <c r="AFI6" s="909"/>
      <c r="AFJ6" s="909"/>
      <c r="AFK6" s="909"/>
      <c r="AFL6" s="909"/>
      <c r="AFM6" s="909"/>
      <c r="AFN6" s="909"/>
      <c r="AFO6" s="909"/>
      <c r="AFP6" s="909"/>
      <c r="AFQ6" s="909"/>
      <c r="AFR6" s="909"/>
      <c r="AFS6" s="909"/>
      <c r="AFT6" s="909"/>
      <c r="AFU6" s="909"/>
      <c r="AFV6" s="909"/>
      <c r="AFW6" s="909"/>
      <c r="AFX6" s="909"/>
      <c r="AFY6" s="909"/>
      <c r="AFZ6" s="909"/>
      <c r="AGA6" s="909"/>
      <c r="AGB6" s="909"/>
      <c r="AGC6" s="909"/>
      <c r="AGD6" s="909"/>
      <c r="AGE6" s="909"/>
      <c r="AGF6" s="909"/>
      <c r="AGG6" s="909"/>
      <c r="AGH6" s="909"/>
      <c r="AGI6" s="909"/>
      <c r="AGJ6" s="909"/>
      <c r="AGK6" s="909"/>
      <c r="AGL6" s="909"/>
      <c r="AGM6" s="909"/>
      <c r="AGN6" s="909"/>
      <c r="AGO6" s="909"/>
      <c r="AGP6" s="909"/>
      <c r="AGQ6" s="909"/>
      <c r="AGR6" s="909"/>
      <c r="AGS6" s="909"/>
      <c r="AGT6" s="909"/>
      <c r="AGU6" s="909"/>
      <c r="AGV6" s="909"/>
      <c r="AGW6" s="909"/>
      <c r="AGX6" s="909"/>
      <c r="AGY6" s="909"/>
      <c r="AGZ6" s="909"/>
      <c r="AHA6" s="909"/>
      <c r="AHB6" s="909"/>
      <c r="AHC6" s="909"/>
      <c r="AHD6" s="909"/>
      <c r="AHE6" s="909"/>
      <c r="AHF6" s="909"/>
      <c r="AHG6" s="909"/>
      <c r="AHH6" s="909"/>
      <c r="AHI6" s="909"/>
      <c r="AHJ6" s="909"/>
      <c r="AHK6" s="909"/>
      <c r="AHL6" s="909"/>
      <c r="AHM6" s="909"/>
      <c r="AHN6" s="909"/>
      <c r="AHO6" s="909"/>
      <c r="AHP6" s="909"/>
      <c r="AHQ6" s="909"/>
      <c r="AHR6" s="909"/>
      <c r="AHS6" s="909"/>
      <c r="AHT6" s="909"/>
      <c r="AHU6" s="909"/>
      <c r="AHV6" s="909"/>
      <c r="AHW6" s="909"/>
      <c r="AHX6" s="909"/>
      <c r="AHY6" s="909"/>
      <c r="AHZ6" s="909"/>
      <c r="AIA6" s="909"/>
      <c r="AIB6" s="909"/>
      <c r="AIC6" s="909"/>
      <c r="AID6" s="909"/>
      <c r="AIE6" s="909"/>
      <c r="AIF6" s="909"/>
      <c r="AIG6" s="909"/>
      <c r="AIH6" s="909"/>
      <c r="AII6" s="909"/>
      <c r="AIJ6" s="909"/>
      <c r="AIK6" s="909"/>
      <c r="AIL6" s="909"/>
      <c r="AIM6" s="909"/>
      <c r="AIN6" s="909"/>
      <c r="AIO6" s="909"/>
      <c r="AIP6" s="909"/>
      <c r="AIQ6" s="909"/>
      <c r="AIR6" s="909"/>
      <c r="AIS6" s="909"/>
      <c r="AIT6" s="909"/>
      <c r="AIU6" s="909"/>
      <c r="AIV6" s="909"/>
      <c r="AIW6" s="909"/>
      <c r="AIX6" s="909"/>
      <c r="AIY6" s="909"/>
      <c r="AIZ6" s="909"/>
      <c r="AJA6" s="909"/>
      <c r="AJB6" s="909"/>
      <c r="AJC6" s="909"/>
      <c r="AJD6" s="909"/>
      <c r="AJE6" s="909"/>
      <c r="AJF6" s="909"/>
      <c r="AJG6" s="909"/>
      <c r="AJH6" s="909"/>
      <c r="AJI6" s="909"/>
      <c r="AJJ6" s="909"/>
      <c r="AJK6" s="909"/>
      <c r="AJL6" s="909"/>
      <c r="AJM6" s="909"/>
      <c r="AJN6" s="909"/>
      <c r="AJO6" s="909"/>
      <c r="AJP6" s="909"/>
      <c r="AJQ6" s="909"/>
      <c r="AJR6" s="909"/>
      <c r="AJS6" s="909"/>
      <c r="AJT6" s="909"/>
      <c r="AJU6" s="909"/>
      <c r="AJV6" s="909"/>
      <c r="AJW6" s="909"/>
      <c r="AJX6" s="909"/>
      <c r="AJY6" s="909"/>
      <c r="AJZ6" s="909"/>
      <c r="AKA6" s="909"/>
      <c r="AKB6" s="909"/>
      <c r="AKC6" s="909"/>
      <c r="AKD6" s="909"/>
      <c r="AKE6" s="909"/>
      <c r="AKF6" s="909"/>
      <c r="AKG6" s="909"/>
      <c r="AKH6" s="909"/>
      <c r="AKI6" s="909"/>
      <c r="AKJ6" s="909"/>
      <c r="AKK6" s="909"/>
      <c r="AKL6" s="909"/>
      <c r="AKM6" s="909"/>
      <c r="AKN6" s="909"/>
      <c r="AKO6" s="909"/>
      <c r="AKP6" s="909"/>
      <c r="AKQ6" s="909"/>
      <c r="AKR6" s="909"/>
      <c r="AKS6" s="909"/>
      <c r="AKT6" s="909"/>
      <c r="AKU6" s="909"/>
      <c r="AKV6" s="909"/>
      <c r="AKW6" s="909"/>
      <c r="AKX6" s="909"/>
      <c r="AKY6" s="909"/>
      <c r="AKZ6" s="909"/>
      <c r="ALA6" s="909"/>
      <c r="ALB6" s="909"/>
      <c r="ALC6" s="909"/>
      <c r="ALD6" s="909"/>
      <c r="ALE6" s="909"/>
      <c r="ALF6" s="909"/>
      <c r="ALG6" s="909"/>
      <c r="ALH6" s="909"/>
      <c r="ALI6" s="909"/>
      <c r="ALJ6" s="909"/>
      <c r="ALK6" s="909"/>
      <c r="ALL6" s="909"/>
      <c r="ALM6" s="909"/>
      <c r="ALN6" s="909"/>
      <c r="ALO6" s="909"/>
      <c r="ALP6" s="909"/>
      <c r="ALQ6" s="909"/>
      <c r="ALR6" s="909"/>
      <c r="ALS6" s="909"/>
      <c r="ALT6" s="909"/>
      <c r="ALU6" s="909"/>
      <c r="ALV6" s="909"/>
      <c r="ALW6" s="909"/>
      <c r="ALX6" s="909"/>
      <c r="ALY6" s="909"/>
      <c r="ALZ6" s="909"/>
      <c r="AMA6" s="909"/>
      <c r="AMB6" s="909"/>
      <c r="AMC6" s="909"/>
      <c r="AMD6" s="909"/>
      <c r="AME6" s="909"/>
      <c r="AMF6" s="909"/>
      <c r="AMG6" s="909"/>
      <c r="AMH6" s="909"/>
      <c r="AMI6" s="909"/>
      <c r="AMJ6" s="909"/>
      <c r="AMK6" s="909"/>
      <c r="AML6" s="909"/>
      <c r="AMM6" s="909"/>
      <c r="AMN6" s="909"/>
      <c r="AMO6" s="909"/>
      <c r="AMP6" s="909"/>
      <c r="AMQ6" s="909"/>
      <c r="AMR6" s="909"/>
      <c r="AMS6" s="909"/>
      <c r="AMT6" s="909"/>
      <c r="AMU6" s="909"/>
      <c r="AMV6" s="909"/>
      <c r="AMW6" s="909"/>
      <c r="AMX6" s="909"/>
      <c r="AMY6" s="909"/>
      <c r="AMZ6" s="909"/>
      <c r="ANA6" s="909"/>
      <c r="ANB6" s="909"/>
      <c r="ANC6" s="909"/>
      <c r="AND6" s="909"/>
      <c r="ANE6" s="909"/>
      <c r="ANF6" s="909"/>
      <c r="ANG6" s="909"/>
      <c r="ANH6" s="909"/>
      <c r="ANI6" s="909"/>
      <c r="ANJ6" s="909"/>
      <c r="ANK6" s="909"/>
      <c r="ANL6" s="909"/>
      <c r="ANM6" s="909"/>
      <c r="ANN6" s="909"/>
      <c r="ANO6" s="909"/>
      <c r="ANP6" s="909"/>
      <c r="ANQ6" s="909"/>
      <c r="ANR6" s="909"/>
      <c r="ANS6" s="909"/>
      <c r="ANT6" s="909"/>
      <c r="ANU6" s="909"/>
      <c r="ANV6" s="909"/>
      <c r="ANW6" s="909"/>
      <c r="ANX6" s="909"/>
      <c r="ANY6" s="909"/>
      <c r="ANZ6" s="909"/>
      <c r="AOA6" s="909"/>
      <c r="AOB6" s="909"/>
      <c r="AOC6" s="909"/>
      <c r="AOD6" s="909"/>
      <c r="AOE6" s="909"/>
      <c r="AOF6" s="909"/>
      <c r="AOG6" s="909"/>
      <c r="AOH6" s="909"/>
      <c r="AOI6" s="909"/>
      <c r="AOJ6" s="909"/>
      <c r="AOK6" s="909"/>
      <c r="AOL6" s="909"/>
      <c r="AOM6" s="909"/>
      <c r="AON6" s="909"/>
      <c r="AOO6" s="909"/>
      <c r="AOP6" s="909"/>
      <c r="AOQ6" s="909"/>
      <c r="AOR6" s="909"/>
      <c r="AOS6" s="909"/>
      <c r="AOT6" s="909"/>
      <c r="AOU6" s="909"/>
      <c r="AOV6" s="909"/>
      <c r="AOW6" s="909"/>
      <c r="AOX6" s="909"/>
      <c r="AOY6" s="909"/>
      <c r="AOZ6" s="909"/>
      <c r="APA6" s="909"/>
      <c r="APB6" s="909"/>
      <c r="APC6" s="909"/>
      <c r="APD6" s="909"/>
      <c r="APE6" s="909"/>
      <c r="APF6" s="909"/>
      <c r="APG6" s="909"/>
      <c r="APH6" s="909"/>
      <c r="API6" s="909"/>
      <c r="APJ6" s="909"/>
      <c r="APK6" s="909"/>
      <c r="APL6" s="909"/>
      <c r="APM6" s="909"/>
      <c r="APN6" s="909"/>
      <c r="APO6" s="909"/>
      <c r="APP6" s="909"/>
      <c r="APQ6" s="909"/>
      <c r="APR6" s="909"/>
      <c r="APS6" s="909"/>
      <c r="APT6" s="909"/>
      <c r="APU6" s="909"/>
      <c r="APV6" s="909"/>
      <c r="APW6" s="909"/>
      <c r="APX6" s="909"/>
      <c r="APY6" s="909"/>
      <c r="APZ6" s="909"/>
      <c r="AQA6" s="909"/>
      <c r="AQB6" s="909"/>
      <c r="AQC6" s="909"/>
      <c r="AQD6" s="909"/>
      <c r="AQE6" s="909"/>
      <c r="AQF6" s="909"/>
      <c r="AQG6" s="909"/>
      <c r="AQH6" s="909"/>
      <c r="AQI6" s="909"/>
      <c r="AQJ6" s="909"/>
      <c r="AQK6" s="909"/>
      <c r="AQL6" s="909"/>
      <c r="AQM6" s="909"/>
      <c r="AQN6" s="909"/>
      <c r="AQO6" s="909"/>
      <c r="AQP6" s="909"/>
      <c r="AQQ6" s="909"/>
      <c r="AQR6" s="909"/>
      <c r="AQS6" s="909"/>
      <c r="AQT6" s="909"/>
      <c r="AQU6" s="909"/>
      <c r="AQV6" s="909"/>
      <c r="AQW6" s="909"/>
      <c r="AQX6" s="909"/>
      <c r="AQY6" s="909"/>
      <c r="AQZ6" s="909"/>
      <c r="ARA6" s="909"/>
      <c r="ARB6" s="909"/>
      <c r="ARC6" s="909"/>
      <c r="ARD6" s="909"/>
      <c r="ARE6" s="909"/>
      <c r="ARF6" s="909"/>
      <c r="ARG6" s="909"/>
      <c r="ARH6" s="909"/>
      <c r="ARI6" s="909"/>
      <c r="ARJ6" s="909"/>
      <c r="ARK6" s="909"/>
      <c r="ARL6" s="909"/>
      <c r="ARM6" s="909"/>
      <c r="ARN6" s="909"/>
      <c r="ARO6" s="909"/>
      <c r="ARP6" s="909"/>
      <c r="ARQ6" s="909"/>
      <c r="ARR6" s="909"/>
      <c r="ARS6" s="909"/>
      <c r="ART6" s="909"/>
      <c r="ARU6" s="909"/>
      <c r="ARV6" s="909"/>
      <c r="ARW6" s="909"/>
      <c r="ARX6" s="909"/>
      <c r="ARY6" s="909"/>
      <c r="ARZ6" s="909"/>
      <c r="ASA6" s="909"/>
      <c r="ASB6" s="909"/>
      <c r="ASC6" s="909"/>
      <c r="ASD6" s="909"/>
      <c r="ASE6" s="909"/>
      <c r="ASF6" s="909"/>
      <c r="ASG6" s="909"/>
      <c r="ASH6" s="909"/>
      <c r="ASI6" s="909"/>
      <c r="ASJ6" s="909"/>
      <c r="ASK6" s="909"/>
      <c r="ASL6" s="909"/>
      <c r="ASM6" s="909"/>
      <c r="ASN6" s="909"/>
      <c r="ASO6" s="909"/>
      <c r="ASP6" s="909"/>
      <c r="ASQ6" s="909"/>
      <c r="ASR6" s="909"/>
      <c r="ASS6" s="909"/>
      <c r="AST6" s="909"/>
      <c r="ASU6" s="909"/>
      <c r="ASV6" s="909"/>
      <c r="ASW6" s="909"/>
      <c r="ASX6" s="909"/>
      <c r="ASY6" s="909"/>
      <c r="ASZ6" s="909"/>
      <c r="ATA6" s="909"/>
      <c r="ATB6" s="909"/>
      <c r="ATC6" s="909"/>
      <c r="ATD6" s="909"/>
      <c r="ATE6" s="909"/>
      <c r="ATF6" s="909"/>
      <c r="ATG6" s="909"/>
      <c r="ATH6" s="909"/>
      <c r="ATI6" s="909"/>
      <c r="ATJ6" s="909"/>
      <c r="ATK6" s="909"/>
      <c r="ATL6" s="909"/>
      <c r="ATM6" s="909"/>
      <c r="ATN6" s="909"/>
      <c r="ATO6" s="909"/>
      <c r="ATP6" s="909"/>
      <c r="ATQ6" s="909"/>
      <c r="ATR6" s="909"/>
      <c r="ATS6" s="909"/>
      <c r="ATT6" s="909"/>
      <c r="ATU6" s="909"/>
      <c r="ATV6" s="909"/>
      <c r="ATW6" s="909"/>
      <c r="ATX6" s="909"/>
      <c r="ATY6" s="909"/>
      <c r="ATZ6" s="909"/>
      <c r="AUA6" s="909"/>
      <c r="AUB6" s="909"/>
      <c r="AUC6" s="909"/>
      <c r="AUD6" s="909"/>
      <c r="AUE6" s="909"/>
      <c r="AUF6" s="909"/>
      <c r="AUG6" s="909"/>
      <c r="AUH6" s="909"/>
      <c r="AUI6" s="909"/>
      <c r="AUJ6" s="909"/>
      <c r="AUK6" s="909"/>
      <c r="AUL6" s="909"/>
      <c r="AUM6" s="909"/>
      <c r="AUN6" s="909"/>
      <c r="AUO6" s="909"/>
      <c r="AUP6" s="909"/>
      <c r="AUQ6" s="909"/>
      <c r="AUR6" s="909"/>
      <c r="AUS6" s="909"/>
      <c r="AUT6" s="909"/>
      <c r="AUU6" s="909"/>
      <c r="AUV6" s="909"/>
      <c r="AUW6" s="909"/>
      <c r="AUX6" s="909"/>
      <c r="AUY6" s="909"/>
      <c r="AUZ6" s="909"/>
      <c r="AVA6" s="909"/>
      <c r="AVB6" s="909"/>
      <c r="AVC6" s="909"/>
      <c r="AVD6" s="909"/>
      <c r="AVE6" s="909"/>
      <c r="AVF6" s="909"/>
      <c r="AVG6" s="909"/>
      <c r="AVH6" s="909"/>
      <c r="AVI6" s="909"/>
      <c r="AVJ6" s="909"/>
      <c r="AVK6" s="909"/>
      <c r="AVL6" s="909"/>
      <c r="AVM6" s="909"/>
      <c r="AVN6" s="909"/>
      <c r="AVO6" s="909"/>
      <c r="AVP6" s="909"/>
      <c r="AVQ6" s="909"/>
      <c r="AVR6" s="909"/>
      <c r="AVS6" s="909"/>
      <c r="AVT6" s="909"/>
      <c r="AVU6" s="909"/>
      <c r="AVV6" s="909"/>
      <c r="AVW6" s="909"/>
      <c r="AVX6" s="909"/>
      <c r="AVY6" s="909"/>
      <c r="AVZ6" s="909"/>
      <c r="AWA6" s="909"/>
      <c r="AWB6" s="909"/>
      <c r="AWC6" s="909"/>
      <c r="AWD6" s="909"/>
      <c r="AWE6" s="909"/>
      <c r="AWF6" s="909"/>
      <c r="AWG6" s="909"/>
      <c r="AWH6" s="909"/>
      <c r="AWI6" s="909"/>
      <c r="AWJ6" s="909"/>
      <c r="AWK6" s="909"/>
      <c r="AWL6" s="909"/>
      <c r="AWM6" s="909"/>
      <c r="AWN6" s="909"/>
      <c r="AWO6" s="909"/>
      <c r="AWP6" s="909"/>
      <c r="AWQ6" s="909"/>
      <c r="AWR6" s="909"/>
      <c r="AWS6" s="909"/>
      <c r="AWT6" s="909"/>
      <c r="AWU6" s="909"/>
      <c r="AWV6" s="909"/>
      <c r="AWW6" s="909"/>
      <c r="AWX6" s="909"/>
      <c r="AWY6" s="909"/>
      <c r="AWZ6" s="909"/>
      <c r="AXA6" s="909"/>
      <c r="AXB6" s="909"/>
      <c r="AXC6" s="909"/>
      <c r="AXD6" s="909"/>
      <c r="AXE6" s="909"/>
      <c r="AXF6" s="909"/>
      <c r="AXG6" s="909"/>
      <c r="AXH6" s="909"/>
      <c r="AXI6" s="909"/>
      <c r="AXJ6" s="909"/>
      <c r="AXK6" s="909"/>
      <c r="AXL6" s="909"/>
      <c r="AXM6" s="909"/>
      <c r="AXN6" s="909"/>
      <c r="AXO6" s="909"/>
      <c r="AXP6" s="909"/>
      <c r="AXQ6" s="909"/>
      <c r="AXR6" s="909"/>
      <c r="AXS6" s="909"/>
      <c r="AXT6" s="909"/>
      <c r="AXU6" s="909"/>
      <c r="AXV6" s="909"/>
      <c r="AXW6" s="909"/>
      <c r="AXX6" s="909"/>
      <c r="AXY6" s="909"/>
      <c r="AXZ6" s="909"/>
      <c r="AYA6" s="909"/>
      <c r="AYB6" s="909"/>
      <c r="AYC6" s="909"/>
      <c r="AYD6" s="909"/>
      <c r="AYE6" s="909"/>
      <c r="AYF6" s="909"/>
      <c r="AYG6" s="909"/>
      <c r="AYH6" s="909"/>
      <c r="AYI6" s="909"/>
      <c r="AYJ6" s="909"/>
      <c r="AYK6" s="909"/>
      <c r="AYL6" s="909"/>
      <c r="AYM6" s="909"/>
      <c r="AYN6" s="909"/>
      <c r="AYO6" s="909"/>
      <c r="AYP6" s="909"/>
      <c r="AYQ6" s="909"/>
      <c r="AYR6" s="909"/>
      <c r="AYS6" s="909"/>
      <c r="AYT6" s="909"/>
      <c r="AYU6" s="909"/>
      <c r="AYV6" s="909"/>
      <c r="AYW6" s="909"/>
      <c r="AYX6" s="909"/>
      <c r="AYY6" s="909"/>
      <c r="AYZ6" s="909"/>
      <c r="AZA6" s="909"/>
      <c r="AZB6" s="909"/>
      <c r="AZC6" s="909"/>
      <c r="AZD6" s="909"/>
      <c r="AZE6" s="909"/>
      <c r="AZF6" s="909"/>
      <c r="AZG6" s="909"/>
      <c r="AZH6" s="909"/>
      <c r="AZI6" s="909"/>
      <c r="AZJ6" s="909"/>
      <c r="AZK6" s="909"/>
      <c r="AZL6" s="909"/>
      <c r="AZM6" s="909"/>
      <c r="AZN6" s="909"/>
      <c r="AZO6" s="909"/>
      <c r="AZP6" s="909"/>
      <c r="AZQ6" s="909"/>
      <c r="AZR6" s="909"/>
      <c r="AZS6" s="909"/>
      <c r="AZT6" s="909"/>
      <c r="AZU6" s="909"/>
      <c r="AZV6" s="909"/>
      <c r="AZW6" s="909"/>
      <c r="AZX6" s="909"/>
      <c r="AZY6" s="909"/>
      <c r="AZZ6" s="909"/>
      <c r="BAA6" s="909"/>
      <c r="BAB6" s="909"/>
      <c r="BAC6" s="909"/>
      <c r="BAD6" s="909"/>
      <c r="BAE6" s="909"/>
      <c r="BAF6" s="909"/>
      <c r="BAG6" s="909"/>
      <c r="BAH6" s="909"/>
      <c r="BAI6" s="909"/>
      <c r="BAJ6" s="909"/>
      <c r="BAK6" s="909"/>
      <c r="BAL6" s="909"/>
      <c r="BAM6" s="909"/>
      <c r="BAN6" s="909"/>
      <c r="BAO6" s="909"/>
      <c r="BAP6" s="909"/>
      <c r="BAQ6" s="909"/>
      <c r="BAR6" s="909"/>
      <c r="BAS6" s="909"/>
      <c r="BAT6" s="909"/>
      <c r="BAU6" s="909"/>
      <c r="BAV6" s="909"/>
      <c r="BAW6" s="909"/>
      <c r="BAX6" s="909"/>
      <c r="BAY6" s="909"/>
      <c r="BAZ6" s="909"/>
      <c r="BBA6" s="909"/>
      <c r="BBB6" s="909"/>
      <c r="BBC6" s="909"/>
      <c r="BBD6" s="909"/>
      <c r="BBE6" s="909"/>
      <c r="BBF6" s="909"/>
      <c r="BBG6" s="909"/>
      <c r="BBH6" s="909"/>
      <c r="BBI6" s="909"/>
      <c r="BBJ6" s="909"/>
      <c r="BBK6" s="909"/>
      <c r="BBL6" s="909"/>
      <c r="BBM6" s="909"/>
      <c r="BBN6" s="909"/>
      <c r="BBO6" s="909"/>
      <c r="BBP6" s="909"/>
      <c r="BBQ6" s="909"/>
      <c r="BBR6" s="909"/>
      <c r="BBS6" s="909"/>
      <c r="BBT6" s="909"/>
      <c r="BBU6" s="909"/>
      <c r="BBV6" s="909"/>
      <c r="BBW6" s="909"/>
      <c r="BBX6" s="909"/>
      <c r="BBY6" s="909"/>
      <c r="BBZ6" s="909"/>
      <c r="BCA6" s="909"/>
      <c r="BCB6" s="909"/>
      <c r="BCC6" s="909"/>
      <c r="BCD6" s="909"/>
      <c r="BCE6" s="909"/>
      <c r="BCF6" s="909"/>
      <c r="BCG6" s="909"/>
      <c r="BCH6" s="909"/>
      <c r="BCI6" s="909"/>
      <c r="BCJ6" s="909"/>
      <c r="BCK6" s="909"/>
      <c r="BCL6" s="909"/>
      <c r="BCM6" s="909"/>
      <c r="BCN6" s="909"/>
      <c r="BCO6" s="909"/>
      <c r="BCP6" s="909"/>
      <c r="BCQ6" s="909"/>
      <c r="BCR6" s="909"/>
      <c r="BCS6" s="909"/>
      <c r="BCT6" s="909"/>
      <c r="BCU6" s="909"/>
      <c r="BCV6" s="909"/>
      <c r="BCW6" s="909"/>
      <c r="BCX6" s="909"/>
      <c r="BCY6" s="909"/>
      <c r="BCZ6" s="909"/>
      <c r="BDA6" s="909"/>
      <c r="BDB6" s="909"/>
      <c r="BDC6" s="909"/>
      <c r="BDD6" s="909"/>
      <c r="BDE6" s="909"/>
      <c r="BDF6" s="909"/>
      <c r="BDG6" s="909"/>
      <c r="BDH6" s="909"/>
      <c r="BDI6" s="909"/>
      <c r="BDJ6" s="909"/>
      <c r="BDK6" s="909"/>
      <c r="BDL6" s="909"/>
      <c r="BDM6" s="909"/>
      <c r="BDN6" s="909"/>
      <c r="BDO6" s="909"/>
      <c r="BDP6" s="909"/>
      <c r="BDQ6" s="909"/>
      <c r="BDR6" s="909"/>
      <c r="BDS6" s="909"/>
      <c r="BDT6" s="909"/>
      <c r="BDU6" s="909"/>
      <c r="BDV6" s="909"/>
      <c r="BDW6" s="909"/>
      <c r="BDX6" s="909"/>
      <c r="BDY6" s="909"/>
      <c r="BDZ6" s="909"/>
      <c r="BEA6" s="909"/>
      <c r="BEB6" s="909"/>
      <c r="BEC6" s="909"/>
      <c r="BED6" s="909"/>
      <c r="BEE6" s="909"/>
      <c r="BEF6" s="909"/>
      <c r="BEG6" s="909"/>
      <c r="BEH6" s="909"/>
      <c r="BEI6" s="909"/>
      <c r="BEJ6" s="909"/>
      <c r="BEK6" s="909"/>
      <c r="BEL6" s="909"/>
      <c r="BEM6" s="909"/>
      <c r="BEN6" s="909"/>
      <c r="BEO6" s="909"/>
      <c r="BEP6" s="909"/>
      <c r="BEQ6" s="909"/>
      <c r="BER6" s="909"/>
      <c r="BES6" s="909"/>
      <c r="BET6" s="909"/>
      <c r="BEU6" s="909"/>
      <c r="BEV6" s="909"/>
      <c r="BEW6" s="909"/>
      <c r="BEX6" s="909"/>
      <c r="BEY6" s="909"/>
      <c r="BEZ6" s="909"/>
      <c r="BFA6" s="909"/>
      <c r="BFB6" s="909"/>
      <c r="BFC6" s="909"/>
      <c r="BFD6" s="909"/>
      <c r="BFE6" s="909"/>
      <c r="BFF6" s="909"/>
      <c r="BFG6" s="909"/>
      <c r="BFH6" s="909"/>
      <c r="BFI6" s="909"/>
      <c r="BFJ6" s="909"/>
      <c r="BFK6" s="909"/>
      <c r="BFL6" s="909"/>
      <c r="BFM6" s="909"/>
      <c r="BFN6" s="909"/>
      <c r="BFO6" s="909"/>
      <c r="BFP6" s="909"/>
      <c r="BFQ6" s="909"/>
      <c r="BFR6" s="909"/>
      <c r="BFS6" s="909"/>
      <c r="BFT6" s="909"/>
      <c r="BFU6" s="909"/>
      <c r="BFV6" s="909"/>
      <c r="BFW6" s="909"/>
      <c r="BFX6" s="909"/>
      <c r="BFY6" s="909"/>
      <c r="BFZ6" s="909"/>
      <c r="BGA6" s="909"/>
      <c r="BGB6" s="909"/>
      <c r="BGC6" s="909"/>
      <c r="BGD6" s="909"/>
      <c r="BGE6" s="909"/>
      <c r="BGF6" s="909"/>
      <c r="BGG6" s="909"/>
      <c r="BGH6" s="909"/>
      <c r="BGI6" s="909"/>
      <c r="BGJ6" s="909"/>
      <c r="BGK6" s="909"/>
      <c r="BGL6" s="909"/>
      <c r="BGM6" s="909"/>
      <c r="BGN6" s="909"/>
      <c r="BGO6" s="909"/>
      <c r="BGP6" s="909"/>
      <c r="BGQ6" s="909"/>
      <c r="BGR6" s="909"/>
      <c r="BGS6" s="909"/>
      <c r="BGT6" s="909"/>
      <c r="BGU6" s="909"/>
      <c r="BGV6" s="909"/>
      <c r="BGW6" s="909"/>
      <c r="BGX6" s="909"/>
      <c r="BGY6" s="909"/>
      <c r="BGZ6" s="909"/>
      <c r="BHA6" s="909"/>
      <c r="BHB6" s="909"/>
      <c r="BHC6" s="909"/>
      <c r="BHD6" s="909"/>
      <c r="BHE6" s="909"/>
      <c r="BHF6" s="909"/>
      <c r="BHG6" s="909"/>
      <c r="BHH6" s="909"/>
      <c r="BHI6" s="909"/>
      <c r="BHJ6" s="909"/>
      <c r="BHK6" s="909"/>
      <c r="BHL6" s="909"/>
      <c r="BHM6" s="909"/>
      <c r="BHN6" s="909"/>
      <c r="BHO6" s="909"/>
      <c r="BHP6" s="909"/>
      <c r="BHQ6" s="909"/>
      <c r="BHR6" s="909"/>
      <c r="BHS6" s="909"/>
      <c r="BHT6" s="909"/>
      <c r="BHU6" s="909"/>
      <c r="BHV6" s="909"/>
      <c r="BHW6" s="909"/>
      <c r="BHX6" s="909"/>
      <c r="BHY6" s="909"/>
      <c r="BHZ6" s="909"/>
      <c r="BIA6" s="909"/>
      <c r="BIB6" s="909"/>
      <c r="BIC6" s="909"/>
      <c r="BID6" s="909"/>
      <c r="BIE6" s="909"/>
      <c r="BIF6" s="909"/>
      <c r="BIG6" s="909"/>
      <c r="BIH6" s="909"/>
      <c r="BII6" s="909"/>
      <c r="BIJ6" s="909"/>
      <c r="BIK6" s="909"/>
      <c r="BIL6" s="909"/>
      <c r="BIM6" s="909"/>
      <c r="BIN6" s="909"/>
      <c r="BIO6" s="909"/>
      <c r="BIP6" s="909"/>
      <c r="BIQ6" s="909"/>
      <c r="BIR6" s="909"/>
      <c r="BIS6" s="909"/>
      <c r="BIT6" s="909"/>
      <c r="BIU6" s="909"/>
      <c r="BIV6" s="909"/>
      <c r="BIW6" s="909"/>
      <c r="BIX6" s="909"/>
      <c r="BIY6" s="909"/>
      <c r="BIZ6" s="909"/>
      <c r="BJA6" s="909"/>
      <c r="BJB6" s="909"/>
      <c r="BJC6" s="909"/>
      <c r="BJD6" s="909"/>
      <c r="BJE6" s="909"/>
      <c r="BJF6" s="909"/>
      <c r="BJG6" s="909"/>
      <c r="BJH6" s="909"/>
      <c r="BJI6" s="909"/>
      <c r="BJJ6" s="909"/>
      <c r="BJK6" s="909"/>
      <c r="BJL6" s="909"/>
      <c r="BJM6" s="909"/>
      <c r="BJN6" s="909"/>
      <c r="BJO6" s="909"/>
      <c r="BJP6" s="909"/>
      <c r="BJQ6" s="909"/>
      <c r="BJR6" s="909"/>
      <c r="BJS6" s="909"/>
      <c r="BJT6" s="909"/>
      <c r="BJU6" s="909"/>
      <c r="BJV6" s="909"/>
      <c r="BJW6" s="909"/>
      <c r="BJX6" s="909"/>
      <c r="BJY6" s="909"/>
      <c r="BJZ6" s="909"/>
      <c r="BKA6" s="909"/>
      <c r="BKB6" s="909"/>
      <c r="BKC6" s="909"/>
      <c r="BKD6" s="909"/>
      <c r="BKE6" s="909"/>
      <c r="BKF6" s="909"/>
      <c r="BKG6" s="909"/>
      <c r="BKH6" s="909"/>
      <c r="BKI6" s="909"/>
      <c r="BKJ6" s="909"/>
      <c r="BKK6" s="909"/>
      <c r="BKL6" s="909"/>
      <c r="BKM6" s="909"/>
      <c r="BKN6" s="909"/>
      <c r="BKO6" s="909"/>
      <c r="BKP6" s="909"/>
      <c r="BKQ6" s="909"/>
      <c r="BKR6" s="909"/>
      <c r="BKS6" s="909"/>
      <c r="BKT6" s="909"/>
      <c r="BKU6" s="909"/>
      <c r="BKV6" s="909"/>
      <c r="BKW6" s="909"/>
      <c r="BKX6" s="909"/>
      <c r="BKY6" s="909"/>
      <c r="BKZ6" s="909"/>
      <c r="BLA6" s="909"/>
      <c r="BLB6" s="909"/>
      <c r="BLC6" s="909"/>
      <c r="BLD6" s="909"/>
      <c r="BLE6" s="909"/>
      <c r="BLF6" s="909"/>
      <c r="BLG6" s="909"/>
      <c r="BLH6" s="909"/>
      <c r="BLI6" s="909"/>
      <c r="BLJ6" s="909"/>
      <c r="BLK6" s="909"/>
      <c r="BLL6" s="909"/>
      <c r="BLM6" s="909"/>
      <c r="BLN6" s="909"/>
      <c r="BLO6" s="909"/>
      <c r="BLP6" s="909"/>
      <c r="BLQ6" s="909"/>
      <c r="BLR6" s="909"/>
      <c r="BLS6" s="909"/>
      <c r="BLT6" s="909"/>
      <c r="BLU6" s="909"/>
      <c r="BLV6" s="909"/>
      <c r="BLW6" s="909"/>
      <c r="BLX6" s="909"/>
      <c r="BLY6" s="909"/>
      <c r="BLZ6" s="909"/>
      <c r="BMA6" s="909"/>
      <c r="BMB6" s="909"/>
      <c r="BMC6" s="909"/>
      <c r="BMD6" s="909"/>
      <c r="BME6" s="909"/>
      <c r="BMF6" s="909"/>
      <c r="BMG6" s="909"/>
      <c r="BMH6" s="909"/>
      <c r="BMI6" s="909"/>
      <c r="BMJ6" s="909"/>
      <c r="BMK6" s="909"/>
      <c r="BML6" s="909"/>
      <c r="BMM6" s="909"/>
      <c r="BMN6" s="909"/>
      <c r="BMO6" s="909"/>
      <c r="BMP6" s="909"/>
      <c r="BMQ6" s="909"/>
      <c r="BMR6" s="909"/>
      <c r="BMS6" s="909"/>
      <c r="BMT6" s="909"/>
      <c r="BMU6" s="909"/>
      <c r="BMV6" s="909"/>
      <c r="BMW6" s="909"/>
      <c r="BMX6" s="909"/>
      <c r="BMY6" s="909"/>
      <c r="BMZ6" s="909"/>
      <c r="BNA6" s="909"/>
      <c r="BNB6" s="909"/>
      <c r="BNC6" s="909"/>
      <c r="BND6" s="909"/>
      <c r="BNE6" s="909"/>
      <c r="BNF6" s="909"/>
      <c r="BNG6" s="909"/>
      <c r="BNH6" s="909"/>
      <c r="BNI6" s="909"/>
      <c r="BNJ6" s="909"/>
      <c r="BNK6" s="909"/>
      <c r="BNL6" s="909"/>
      <c r="BNM6" s="909"/>
      <c r="BNN6" s="909"/>
      <c r="BNO6" s="909"/>
      <c r="BNP6" s="909"/>
      <c r="BNQ6" s="909"/>
      <c r="BNR6" s="909"/>
      <c r="BNS6" s="909"/>
      <c r="BNT6" s="909"/>
      <c r="BNU6" s="909"/>
      <c r="BNV6" s="909"/>
      <c r="BNW6" s="909"/>
      <c r="BNX6" s="909"/>
      <c r="BNY6" s="909"/>
      <c r="BNZ6" s="909"/>
      <c r="BOA6" s="909"/>
      <c r="BOB6" s="909"/>
      <c r="BOC6" s="909"/>
      <c r="BOD6" s="909"/>
      <c r="BOE6" s="909"/>
      <c r="BOF6" s="909"/>
      <c r="BOG6" s="909"/>
      <c r="BOH6" s="909"/>
      <c r="BOI6" s="909"/>
      <c r="BOJ6" s="909"/>
      <c r="BOK6" s="909"/>
      <c r="BOL6" s="909"/>
      <c r="BOM6" s="909"/>
      <c r="BON6" s="909"/>
      <c r="BOO6" s="909"/>
      <c r="BOP6" s="909"/>
      <c r="BOQ6" s="909"/>
      <c r="BOR6" s="909"/>
      <c r="BOS6" s="909"/>
      <c r="BOT6" s="909"/>
      <c r="BOU6" s="909"/>
      <c r="BOV6" s="909"/>
      <c r="BOW6" s="909"/>
      <c r="BOX6" s="909"/>
      <c r="BOY6" s="909"/>
      <c r="BOZ6" s="909"/>
      <c r="BPA6" s="909"/>
      <c r="BPB6" s="909"/>
      <c r="BPC6" s="909"/>
      <c r="BPD6" s="909"/>
      <c r="BPE6" s="909"/>
      <c r="BPF6" s="909"/>
      <c r="BPG6" s="909"/>
      <c r="BPH6" s="909"/>
      <c r="BPI6" s="909"/>
      <c r="BPJ6" s="909"/>
      <c r="BPK6" s="909"/>
      <c r="BPL6" s="909"/>
      <c r="BPM6" s="909"/>
      <c r="BPN6" s="909"/>
      <c r="BPO6" s="909"/>
      <c r="BPP6" s="909"/>
      <c r="BPQ6" s="909"/>
      <c r="BPR6" s="909"/>
      <c r="BPS6" s="909"/>
      <c r="BPT6" s="909"/>
      <c r="BPU6" s="909"/>
      <c r="BPV6" s="909"/>
      <c r="BPW6" s="909"/>
      <c r="BPX6" s="909"/>
      <c r="BPY6" s="909"/>
      <c r="BPZ6" s="909"/>
      <c r="BQA6" s="909"/>
      <c r="BQB6" s="909"/>
      <c r="BQC6" s="909"/>
      <c r="BQD6" s="909"/>
      <c r="BQE6" s="909"/>
      <c r="BQF6" s="909"/>
      <c r="BQG6" s="909"/>
      <c r="BQH6" s="909"/>
      <c r="BQI6" s="909"/>
      <c r="BQJ6" s="909"/>
      <c r="BQK6" s="909"/>
      <c r="BQL6" s="909"/>
      <c r="BQM6" s="909"/>
      <c r="BQN6" s="909"/>
      <c r="BQO6" s="909"/>
      <c r="BQP6" s="909"/>
      <c r="BQQ6" s="909"/>
      <c r="BQR6" s="909"/>
      <c r="BQS6" s="909"/>
      <c r="BQT6" s="909"/>
      <c r="BQU6" s="909"/>
      <c r="BQV6" s="909"/>
      <c r="BQW6" s="909"/>
      <c r="BQX6" s="909"/>
      <c r="BQY6" s="909"/>
      <c r="BQZ6" s="909"/>
      <c r="BRA6" s="909"/>
      <c r="BRB6" s="909"/>
      <c r="BRC6" s="909"/>
      <c r="BRD6" s="909"/>
      <c r="BRE6" s="909"/>
      <c r="BRF6" s="909"/>
      <c r="BRG6" s="909"/>
      <c r="BRH6" s="909"/>
      <c r="BRI6" s="909"/>
      <c r="BRJ6" s="909"/>
      <c r="BRK6" s="909"/>
      <c r="BRL6" s="909"/>
      <c r="BRM6" s="909"/>
      <c r="BRN6" s="909"/>
      <c r="BRO6" s="909"/>
      <c r="BRP6" s="909"/>
      <c r="BRQ6" s="909"/>
      <c r="BRR6" s="909"/>
      <c r="BRS6" s="909"/>
      <c r="BRT6" s="909"/>
      <c r="BRU6" s="909"/>
      <c r="BRV6" s="909"/>
      <c r="BRW6" s="909"/>
      <c r="BRX6" s="909"/>
      <c r="BRY6" s="909"/>
      <c r="BRZ6" s="909"/>
      <c r="BSA6" s="909"/>
      <c r="BSB6" s="909"/>
      <c r="BSC6" s="909"/>
      <c r="BSD6" s="909"/>
      <c r="BSE6" s="909"/>
      <c r="BSF6" s="909"/>
      <c r="BSG6" s="909"/>
      <c r="BSH6" s="909"/>
      <c r="BSI6" s="909"/>
      <c r="BSJ6" s="909"/>
      <c r="BSK6" s="909"/>
      <c r="BSL6" s="909"/>
      <c r="BSM6" s="909"/>
      <c r="BSN6" s="909"/>
      <c r="BSO6" s="909"/>
      <c r="BSP6" s="909"/>
      <c r="BSQ6" s="909"/>
      <c r="BSR6" s="909"/>
      <c r="BSS6" s="909"/>
      <c r="BST6" s="909"/>
      <c r="BSU6" s="909"/>
      <c r="BSV6" s="909"/>
      <c r="BSW6" s="909"/>
      <c r="BSX6" s="909"/>
      <c r="BSY6" s="909"/>
      <c r="BSZ6" s="909"/>
      <c r="BTA6" s="909"/>
      <c r="BTB6" s="909"/>
      <c r="BTC6" s="909"/>
      <c r="BTD6" s="909"/>
      <c r="BTE6" s="909"/>
      <c r="BTF6" s="909"/>
      <c r="BTG6" s="909"/>
      <c r="BTH6" s="909"/>
      <c r="BTI6" s="909"/>
      <c r="BTJ6" s="909"/>
      <c r="BTK6" s="909"/>
      <c r="BTL6" s="909"/>
      <c r="BTM6" s="909"/>
      <c r="BTN6" s="909"/>
      <c r="BTO6" s="909"/>
      <c r="BTP6" s="909"/>
      <c r="BTQ6" s="909"/>
      <c r="BTR6" s="909"/>
      <c r="BTS6" s="909"/>
      <c r="BTT6" s="909"/>
      <c r="BTU6" s="909"/>
      <c r="BTV6" s="909"/>
      <c r="BTW6" s="909"/>
      <c r="BTX6" s="909"/>
      <c r="BTY6" s="909"/>
      <c r="BTZ6" s="909"/>
      <c r="BUA6" s="909"/>
      <c r="BUB6" s="909"/>
      <c r="BUC6" s="909"/>
      <c r="BUD6" s="909"/>
      <c r="BUE6" s="909"/>
      <c r="BUF6" s="909"/>
      <c r="BUG6" s="909"/>
      <c r="BUH6" s="909"/>
      <c r="BUI6" s="909"/>
      <c r="BUJ6" s="909"/>
      <c r="BUK6" s="909"/>
      <c r="BUL6" s="909"/>
      <c r="BUM6" s="909"/>
      <c r="BUN6" s="909"/>
      <c r="BUO6" s="909"/>
      <c r="BUP6" s="909"/>
      <c r="BUQ6" s="909"/>
      <c r="BUR6" s="909"/>
      <c r="BUS6" s="909"/>
      <c r="BUT6" s="909"/>
      <c r="BUU6" s="909"/>
      <c r="BUV6" s="909"/>
      <c r="BUW6" s="909"/>
      <c r="BUX6" s="909"/>
      <c r="BUY6" s="909"/>
      <c r="BUZ6" s="909"/>
      <c r="BVA6" s="909"/>
      <c r="BVB6" s="909"/>
      <c r="BVC6" s="909"/>
      <c r="BVD6" s="909"/>
      <c r="BVE6" s="909"/>
      <c r="BVF6" s="909"/>
      <c r="BVG6" s="909"/>
      <c r="BVH6" s="909"/>
      <c r="BVI6" s="909"/>
      <c r="BVJ6" s="909"/>
      <c r="BVK6" s="909"/>
      <c r="BVL6" s="909"/>
      <c r="BVM6" s="909"/>
      <c r="BVN6" s="909"/>
      <c r="BVO6" s="909"/>
      <c r="BVP6" s="909"/>
      <c r="BVQ6" s="909"/>
      <c r="BVR6" s="909"/>
      <c r="BVS6" s="909"/>
      <c r="BVT6" s="909"/>
      <c r="BVU6" s="909"/>
      <c r="BVV6" s="909"/>
      <c r="BVW6" s="909"/>
      <c r="BVX6" s="909"/>
      <c r="BVY6" s="909"/>
      <c r="BVZ6" s="909"/>
      <c r="BWA6" s="909"/>
      <c r="BWB6" s="909"/>
      <c r="BWC6" s="909"/>
      <c r="BWD6" s="909"/>
      <c r="BWE6" s="909"/>
      <c r="BWF6" s="909"/>
      <c r="BWG6" s="909"/>
      <c r="BWH6" s="909"/>
      <c r="BWI6" s="909"/>
      <c r="BWJ6" s="909"/>
      <c r="BWK6" s="909"/>
      <c r="BWL6" s="909"/>
      <c r="BWM6" s="909"/>
      <c r="BWN6" s="909"/>
      <c r="BWO6" s="909"/>
      <c r="BWP6" s="909"/>
      <c r="BWQ6" s="909"/>
      <c r="BWR6" s="909"/>
      <c r="BWS6" s="909"/>
      <c r="BWT6" s="909"/>
      <c r="BWU6" s="909"/>
      <c r="BWV6" s="909"/>
      <c r="BWW6" s="909"/>
      <c r="BWX6" s="909"/>
      <c r="BWY6" s="909"/>
      <c r="BWZ6" s="909"/>
      <c r="BXA6" s="909"/>
      <c r="BXB6" s="909"/>
      <c r="BXC6" s="909"/>
      <c r="BXD6" s="909"/>
      <c r="BXE6" s="909"/>
      <c r="BXF6" s="909"/>
      <c r="BXG6" s="909"/>
      <c r="BXH6" s="909"/>
      <c r="BXI6" s="909"/>
      <c r="BXJ6" s="909"/>
      <c r="BXK6" s="909"/>
      <c r="BXL6" s="909"/>
      <c r="BXM6" s="909"/>
      <c r="BXN6" s="909"/>
      <c r="BXO6" s="909"/>
      <c r="BXP6" s="909"/>
      <c r="BXQ6" s="909"/>
      <c r="BXR6" s="909"/>
      <c r="BXS6" s="909"/>
      <c r="BXT6" s="909"/>
      <c r="BXU6" s="909"/>
      <c r="BXV6" s="909"/>
      <c r="BXW6" s="909"/>
      <c r="BXX6" s="909"/>
      <c r="BXY6" s="909"/>
      <c r="BXZ6" s="909"/>
      <c r="BYA6" s="909"/>
      <c r="BYB6" s="909"/>
      <c r="BYC6" s="909"/>
      <c r="BYD6" s="909"/>
      <c r="BYE6" s="909"/>
      <c r="BYF6" s="909"/>
      <c r="BYG6" s="909"/>
      <c r="BYH6" s="909"/>
      <c r="BYI6" s="909"/>
      <c r="BYJ6" s="909"/>
      <c r="BYK6" s="909"/>
      <c r="BYL6" s="909"/>
      <c r="BYM6" s="909"/>
      <c r="BYN6" s="909"/>
      <c r="BYO6" s="909"/>
      <c r="BYP6" s="909"/>
      <c r="BYQ6" s="909"/>
      <c r="BYR6" s="909"/>
      <c r="BYS6" s="909"/>
      <c r="BYT6" s="909"/>
      <c r="BYU6" s="909"/>
      <c r="BYV6" s="909"/>
      <c r="BYW6" s="909"/>
      <c r="BYX6" s="909"/>
      <c r="BYY6" s="909"/>
      <c r="BYZ6" s="909"/>
      <c r="BZA6" s="909"/>
      <c r="BZB6" s="909"/>
      <c r="BZC6" s="909"/>
      <c r="BZD6" s="909"/>
      <c r="BZE6" s="909"/>
      <c r="BZF6" s="909"/>
      <c r="BZG6" s="909"/>
      <c r="BZH6" s="909"/>
      <c r="BZI6" s="909"/>
      <c r="BZJ6" s="909"/>
      <c r="BZK6" s="909"/>
      <c r="BZL6" s="909"/>
      <c r="BZM6" s="909"/>
      <c r="BZN6" s="909"/>
      <c r="BZO6" s="909"/>
      <c r="BZP6" s="909"/>
      <c r="BZQ6" s="909"/>
      <c r="BZR6" s="909"/>
      <c r="BZS6" s="909"/>
      <c r="BZT6" s="909"/>
      <c r="BZU6" s="909"/>
      <c r="BZV6" s="909"/>
      <c r="BZW6" s="909"/>
      <c r="BZX6" s="909"/>
      <c r="BZY6" s="909"/>
      <c r="BZZ6" s="909"/>
      <c r="CAA6" s="909"/>
      <c r="CAB6" s="909"/>
      <c r="CAC6" s="909"/>
      <c r="CAD6" s="909"/>
      <c r="CAE6" s="909"/>
      <c r="CAF6" s="909"/>
      <c r="CAG6" s="909"/>
      <c r="CAH6" s="909"/>
      <c r="CAI6" s="909"/>
      <c r="CAJ6" s="909"/>
      <c r="CAK6" s="909"/>
      <c r="CAL6" s="909"/>
      <c r="CAM6" s="909"/>
      <c r="CAN6" s="909"/>
      <c r="CAO6" s="909"/>
      <c r="CAP6" s="909"/>
      <c r="CAQ6" s="909"/>
      <c r="CAR6" s="909"/>
      <c r="CAS6" s="909"/>
      <c r="CAT6" s="909"/>
      <c r="CAU6" s="909"/>
      <c r="CAV6" s="909"/>
      <c r="CAW6" s="909"/>
      <c r="CAX6" s="909"/>
      <c r="CAY6" s="909"/>
      <c r="CAZ6" s="909"/>
      <c r="CBA6" s="909"/>
      <c r="CBB6" s="909"/>
      <c r="CBC6" s="909"/>
      <c r="CBD6" s="909"/>
      <c r="CBE6" s="909"/>
      <c r="CBF6" s="909"/>
      <c r="CBG6" s="909"/>
      <c r="CBH6" s="909"/>
      <c r="CBI6" s="909"/>
      <c r="CBJ6" s="909"/>
      <c r="CBK6" s="909"/>
      <c r="CBL6" s="909"/>
      <c r="CBM6" s="909"/>
      <c r="CBN6" s="909"/>
      <c r="CBO6" s="909"/>
      <c r="CBP6" s="909"/>
      <c r="CBQ6" s="909"/>
      <c r="CBR6" s="909"/>
      <c r="CBS6" s="909"/>
      <c r="CBT6" s="909"/>
      <c r="CBU6" s="909"/>
      <c r="CBV6" s="909"/>
      <c r="CBW6" s="909"/>
      <c r="CBX6" s="909"/>
      <c r="CBY6" s="909"/>
      <c r="CBZ6" s="909"/>
      <c r="CCA6" s="909"/>
      <c r="CCB6" s="909"/>
      <c r="CCC6" s="909"/>
      <c r="CCD6" s="909"/>
      <c r="CCE6" s="909"/>
      <c r="CCF6" s="909"/>
      <c r="CCG6" s="909"/>
      <c r="CCH6" s="909"/>
      <c r="CCI6" s="909"/>
      <c r="CCJ6" s="909"/>
      <c r="CCK6" s="909"/>
      <c r="CCL6" s="909"/>
      <c r="CCM6" s="909"/>
      <c r="CCN6" s="909"/>
      <c r="CCO6" s="909"/>
      <c r="CCP6" s="909"/>
      <c r="CCQ6" s="909"/>
      <c r="CCR6" s="909"/>
      <c r="CCS6" s="909"/>
      <c r="CCT6" s="909"/>
      <c r="CCU6" s="909"/>
      <c r="CCV6" s="909"/>
      <c r="CCW6" s="909"/>
      <c r="CCX6" s="909"/>
      <c r="CCY6" s="909"/>
      <c r="CCZ6" s="909"/>
      <c r="CDA6" s="909"/>
      <c r="CDB6" s="909"/>
      <c r="CDC6" s="909"/>
      <c r="CDD6" s="909"/>
      <c r="CDE6" s="909"/>
      <c r="CDF6" s="909"/>
      <c r="CDG6" s="909"/>
      <c r="CDH6" s="909"/>
      <c r="CDI6" s="909"/>
      <c r="CDJ6" s="909"/>
      <c r="CDK6" s="909"/>
      <c r="CDL6" s="909"/>
      <c r="CDM6" s="909"/>
      <c r="CDN6" s="909"/>
      <c r="CDO6" s="909"/>
      <c r="CDP6" s="909"/>
      <c r="CDQ6" s="909"/>
      <c r="CDR6" s="909"/>
      <c r="CDS6" s="909"/>
      <c r="CDT6" s="909"/>
      <c r="CDU6" s="909"/>
      <c r="CDV6" s="909"/>
      <c r="CDW6" s="909"/>
      <c r="CDX6" s="909"/>
      <c r="CDY6" s="909"/>
      <c r="CDZ6" s="909"/>
      <c r="CEA6" s="909"/>
      <c r="CEB6" s="909"/>
      <c r="CEC6" s="909"/>
      <c r="CED6" s="909"/>
      <c r="CEE6" s="909"/>
      <c r="CEF6" s="909"/>
      <c r="CEG6" s="909"/>
      <c r="CEH6" s="909"/>
      <c r="CEI6" s="909"/>
      <c r="CEJ6" s="909"/>
      <c r="CEK6" s="909"/>
      <c r="CEL6" s="909"/>
      <c r="CEM6" s="909"/>
      <c r="CEN6" s="909"/>
      <c r="CEO6" s="909"/>
      <c r="CEP6" s="909"/>
      <c r="CEQ6" s="909"/>
      <c r="CER6" s="909"/>
      <c r="CES6" s="909"/>
      <c r="CET6" s="909"/>
      <c r="CEU6" s="909"/>
      <c r="CEV6" s="909"/>
      <c r="CEW6" s="909"/>
      <c r="CEX6" s="909"/>
      <c r="CEY6" s="909"/>
      <c r="CEZ6" s="909"/>
      <c r="CFA6" s="909"/>
      <c r="CFB6" s="909"/>
      <c r="CFC6" s="909"/>
      <c r="CFD6" s="909"/>
      <c r="CFE6" s="909"/>
      <c r="CFF6" s="909"/>
      <c r="CFG6" s="909"/>
      <c r="CFH6" s="909"/>
      <c r="CFI6" s="909"/>
      <c r="CFJ6" s="909"/>
      <c r="CFK6" s="909"/>
      <c r="CFL6" s="909"/>
      <c r="CFM6" s="909"/>
      <c r="CFN6" s="909"/>
      <c r="CFO6" s="909"/>
      <c r="CFP6" s="909"/>
      <c r="CFQ6" s="909"/>
      <c r="CFR6" s="909"/>
      <c r="CFS6" s="909"/>
      <c r="CFT6" s="909"/>
      <c r="CFU6" s="909"/>
      <c r="CFV6" s="909"/>
      <c r="CFW6" s="909"/>
      <c r="CFX6" s="909"/>
      <c r="CFY6" s="909"/>
      <c r="CFZ6" s="909"/>
      <c r="CGA6" s="909"/>
      <c r="CGB6" s="909"/>
      <c r="CGC6" s="909"/>
      <c r="CGD6" s="909"/>
      <c r="CGE6" s="909"/>
      <c r="CGF6" s="909"/>
      <c r="CGG6" s="909"/>
      <c r="CGH6" s="909"/>
      <c r="CGI6" s="909"/>
      <c r="CGJ6" s="909"/>
      <c r="CGK6" s="909"/>
      <c r="CGL6" s="909"/>
      <c r="CGM6" s="909"/>
      <c r="CGN6" s="909"/>
      <c r="CGO6" s="909"/>
      <c r="CGP6" s="909"/>
      <c r="CGQ6" s="909"/>
      <c r="CGR6" s="909"/>
      <c r="CGS6" s="909"/>
      <c r="CGT6" s="909"/>
      <c r="CGU6" s="909"/>
      <c r="CGV6" s="909"/>
      <c r="CGW6" s="909"/>
      <c r="CGX6" s="909"/>
      <c r="CGY6" s="909"/>
      <c r="CGZ6" s="909"/>
      <c r="CHA6" s="909"/>
      <c r="CHB6" s="909"/>
      <c r="CHC6" s="909"/>
      <c r="CHD6" s="909"/>
      <c r="CHE6" s="909"/>
      <c r="CHF6" s="909"/>
      <c r="CHG6" s="909"/>
      <c r="CHH6" s="909"/>
      <c r="CHI6" s="909"/>
      <c r="CHJ6" s="909"/>
      <c r="CHK6" s="909"/>
      <c r="CHL6" s="909"/>
      <c r="CHM6" s="909"/>
      <c r="CHN6" s="909"/>
      <c r="CHO6" s="909"/>
      <c r="CHP6" s="909"/>
      <c r="CHQ6" s="909"/>
      <c r="CHR6" s="909"/>
      <c r="CHS6" s="909"/>
      <c r="CHT6" s="909"/>
      <c r="CHU6" s="909"/>
      <c r="CHV6" s="909"/>
      <c r="CHW6" s="909"/>
      <c r="CHX6" s="909"/>
      <c r="CHY6" s="909"/>
      <c r="CHZ6" s="909"/>
      <c r="CIA6" s="909"/>
      <c r="CIB6" s="909"/>
      <c r="CIC6" s="909"/>
      <c r="CID6" s="909"/>
      <c r="CIE6" s="909"/>
      <c r="CIF6" s="909"/>
      <c r="CIG6" s="909"/>
      <c r="CIH6" s="909"/>
      <c r="CII6" s="909"/>
      <c r="CIJ6" s="909"/>
      <c r="CIK6" s="909"/>
      <c r="CIL6" s="909"/>
      <c r="CIM6" s="909"/>
      <c r="CIN6" s="909"/>
      <c r="CIO6" s="909"/>
      <c r="CIP6" s="909"/>
      <c r="CIQ6" s="909"/>
      <c r="CIR6" s="909"/>
      <c r="CIS6" s="909"/>
      <c r="CIT6" s="909"/>
      <c r="CIU6" s="909"/>
      <c r="CIV6" s="909"/>
      <c r="CIW6" s="909"/>
      <c r="CIX6" s="909"/>
      <c r="CIY6" s="909"/>
      <c r="CIZ6" s="909"/>
      <c r="CJA6" s="909"/>
      <c r="CJB6" s="909"/>
      <c r="CJC6" s="909"/>
      <c r="CJD6" s="909"/>
      <c r="CJE6" s="909"/>
      <c r="CJF6" s="909"/>
      <c r="CJG6" s="909"/>
      <c r="CJH6" s="909"/>
      <c r="CJI6" s="909"/>
      <c r="CJJ6" s="909"/>
      <c r="CJK6" s="909"/>
      <c r="CJL6" s="909"/>
      <c r="CJM6" s="909"/>
      <c r="CJN6" s="909"/>
      <c r="CJO6" s="909"/>
      <c r="CJP6" s="909"/>
      <c r="CJQ6" s="909"/>
      <c r="CJR6" s="909"/>
      <c r="CJS6" s="909"/>
      <c r="CJT6" s="909"/>
      <c r="CJU6" s="909"/>
      <c r="CJV6" s="909"/>
      <c r="CJW6" s="909"/>
      <c r="CJX6" s="909"/>
      <c r="CJY6" s="909"/>
      <c r="CJZ6" s="909"/>
      <c r="CKA6" s="909"/>
      <c r="CKB6" s="909"/>
      <c r="CKC6" s="909"/>
      <c r="CKD6" s="909"/>
      <c r="CKE6" s="909"/>
      <c r="CKF6" s="909"/>
      <c r="CKG6" s="909"/>
      <c r="CKH6" s="909"/>
      <c r="CKI6" s="909"/>
      <c r="CKJ6" s="909"/>
      <c r="CKK6" s="909"/>
      <c r="CKL6" s="909"/>
      <c r="CKM6" s="909"/>
      <c r="CKN6" s="909"/>
      <c r="CKO6" s="909"/>
      <c r="CKP6" s="909"/>
      <c r="CKQ6" s="909"/>
      <c r="CKR6" s="909"/>
      <c r="CKS6" s="909"/>
      <c r="CKT6" s="909"/>
      <c r="CKU6" s="909"/>
      <c r="CKV6" s="909"/>
      <c r="CKW6" s="909"/>
      <c r="CKX6" s="909"/>
      <c r="CKY6" s="909"/>
      <c r="CKZ6" s="909"/>
      <c r="CLA6" s="909"/>
      <c r="CLB6" s="909"/>
      <c r="CLC6" s="909"/>
      <c r="CLD6" s="909"/>
      <c r="CLE6" s="909"/>
      <c r="CLF6" s="909"/>
      <c r="CLG6" s="909"/>
      <c r="CLH6" s="909"/>
      <c r="CLI6" s="909"/>
      <c r="CLJ6" s="909"/>
      <c r="CLK6" s="909"/>
      <c r="CLL6" s="909"/>
      <c r="CLM6" s="909"/>
      <c r="CLN6" s="909"/>
      <c r="CLO6" s="909"/>
      <c r="CLP6" s="909"/>
      <c r="CLQ6" s="909"/>
      <c r="CLR6" s="909"/>
      <c r="CLS6" s="909"/>
      <c r="CLT6" s="909"/>
      <c r="CLU6" s="909"/>
      <c r="CLV6" s="909"/>
      <c r="CLW6" s="909"/>
      <c r="CLX6" s="909"/>
      <c r="CLY6" s="909"/>
      <c r="CLZ6" s="909"/>
      <c r="CMA6" s="909"/>
      <c r="CMB6" s="909"/>
      <c r="CMC6" s="909"/>
      <c r="CMD6" s="909"/>
      <c r="CME6" s="909"/>
      <c r="CMF6" s="909"/>
      <c r="CMG6" s="909"/>
      <c r="CMH6" s="909"/>
      <c r="CMI6" s="909"/>
      <c r="CMJ6" s="909"/>
      <c r="CMK6" s="909"/>
      <c r="CML6" s="909"/>
      <c r="CMM6" s="909"/>
      <c r="CMN6" s="909"/>
      <c r="CMO6" s="909"/>
      <c r="CMP6" s="909"/>
      <c r="CMQ6" s="909"/>
      <c r="CMR6" s="909"/>
      <c r="CMS6" s="909"/>
      <c r="CMT6" s="909"/>
      <c r="CMU6" s="909"/>
      <c r="CMV6" s="909"/>
      <c r="CMW6" s="909"/>
      <c r="CMX6" s="909"/>
      <c r="CMY6" s="909"/>
      <c r="CMZ6" s="909"/>
      <c r="CNA6" s="909"/>
      <c r="CNB6" s="909"/>
      <c r="CNC6" s="909"/>
      <c r="CND6" s="909"/>
      <c r="CNE6" s="909"/>
      <c r="CNF6" s="909"/>
      <c r="CNG6" s="909"/>
      <c r="CNH6" s="909"/>
      <c r="CNI6" s="909"/>
      <c r="CNJ6" s="909"/>
      <c r="CNK6" s="909"/>
      <c r="CNL6" s="909"/>
      <c r="CNM6" s="909"/>
      <c r="CNN6" s="909"/>
      <c r="CNO6" s="909"/>
      <c r="CNP6" s="909"/>
      <c r="CNQ6" s="909"/>
      <c r="CNR6" s="909"/>
      <c r="CNS6" s="909"/>
      <c r="CNT6" s="909"/>
      <c r="CNU6" s="909"/>
      <c r="CNV6" s="909"/>
      <c r="CNW6" s="909"/>
      <c r="CNX6" s="909"/>
      <c r="CNY6" s="909"/>
      <c r="CNZ6" s="909"/>
      <c r="COA6" s="909"/>
      <c r="COB6" s="909"/>
      <c r="COC6" s="909"/>
      <c r="COD6" s="909"/>
      <c r="COE6" s="909"/>
      <c r="COF6" s="909"/>
      <c r="COG6" s="909"/>
      <c r="COH6" s="909"/>
      <c r="COI6" s="909"/>
      <c r="COJ6" s="909"/>
      <c r="COK6" s="909"/>
      <c r="COL6" s="909"/>
      <c r="COM6" s="909"/>
      <c r="CON6" s="909"/>
      <c r="COO6" s="909"/>
      <c r="COP6" s="909"/>
      <c r="COQ6" s="909"/>
      <c r="COR6" s="909"/>
      <c r="COS6" s="909"/>
      <c r="COT6" s="909"/>
      <c r="COU6" s="909"/>
      <c r="COV6" s="909"/>
      <c r="COW6" s="909"/>
      <c r="COX6" s="909"/>
      <c r="COY6" s="909"/>
      <c r="COZ6" s="909"/>
      <c r="CPA6" s="909"/>
      <c r="CPB6" s="909"/>
      <c r="CPC6" s="909"/>
      <c r="CPD6" s="909"/>
      <c r="CPE6" s="909"/>
      <c r="CPF6" s="909"/>
      <c r="CPG6" s="909"/>
      <c r="CPH6" s="909"/>
      <c r="CPI6" s="909"/>
      <c r="CPJ6" s="909"/>
      <c r="CPK6" s="909"/>
      <c r="CPL6" s="909"/>
      <c r="CPM6" s="909"/>
      <c r="CPN6" s="909"/>
      <c r="CPO6" s="909"/>
      <c r="CPP6" s="909"/>
      <c r="CPQ6" s="909"/>
      <c r="CPR6" s="909"/>
      <c r="CPS6" s="909"/>
      <c r="CPT6" s="909"/>
      <c r="CPU6" s="909"/>
      <c r="CPV6" s="909"/>
      <c r="CPW6" s="909"/>
      <c r="CPX6" s="909"/>
      <c r="CPY6" s="909"/>
      <c r="CPZ6" s="909"/>
      <c r="CQA6" s="909"/>
      <c r="CQB6" s="909"/>
      <c r="CQC6" s="909"/>
      <c r="CQD6" s="909"/>
      <c r="CQE6" s="909"/>
      <c r="CQF6" s="909"/>
      <c r="CQG6" s="909"/>
      <c r="CQH6" s="909"/>
      <c r="CQI6" s="909"/>
      <c r="CQJ6" s="909"/>
      <c r="CQK6" s="909"/>
      <c r="CQL6" s="909"/>
      <c r="CQM6" s="909"/>
      <c r="CQN6" s="909"/>
      <c r="CQO6" s="909"/>
      <c r="CQP6" s="909"/>
      <c r="CQQ6" s="909"/>
      <c r="CQR6" s="909"/>
      <c r="CQS6" s="909"/>
      <c r="CQT6" s="909"/>
      <c r="CQU6" s="909"/>
      <c r="CQV6" s="909"/>
      <c r="CQW6" s="909"/>
      <c r="CQX6" s="909"/>
      <c r="CQY6" s="909"/>
      <c r="CQZ6" s="909"/>
      <c r="CRA6" s="909"/>
      <c r="CRB6" s="909"/>
      <c r="CRC6" s="909"/>
      <c r="CRD6" s="909"/>
      <c r="CRE6" s="909"/>
      <c r="CRF6" s="909"/>
      <c r="CRG6" s="909"/>
      <c r="CRH6" s="909"/>
      <c r="CRI6" s="909"/>
      <c r="CRJ6" s="909"/>
      <c r="CRK6" s="909"/>
      <c r="CRL6" s="909"/>
      <c r="CRM6" s="909"/>
      <c r="CRN6" s="909"/>
      <c r="CRO6" s="909"/>
      <c r="CRP6" s="909"/>
      <c r="CRQ6" s="909"/>
      <c r="CRR6" s="909"/>
      <c r="CRS6" s="909"/>
      <c r="CRT6" s="909"/>
      <c r="CRU6" s="909"/>
      <c r="CRV6" s="909"/>
      <c r="CRW6" s="909"/>
      <c r="CRX6" s="909"/>
      <c r="CRY6" s="909"/>
      <c r="CRZ6" s="909"/>
      <c r="CSA6" s="909"/>
      <c r="CSB6" s="909"/>
      <c r="CSC6" s="909"/>
      <c r="CSD6" s="909"/>
      <c r="CSE6" s="909"/>
      <c r="CSF6" s="909"/>
      <c r="CSG6" s="909"/>
      <c r="CSH6" s="909"/>
      <c r="CSI6" s="909"/>
      <c r="CSJ6" s="909"/>
      <c r="CSK6" s="909"/>
      <c r="CSL6" s="909"/>
      <c r="CSM6" s="909"/>
      <c r="CSN6" s="909"/>
      <c r="CSO6" s="909"/>
      <c r="CSP6" s="909"/>
      <c r="CSQ6" s="909"/>
      <c r="CSR6" s="909"/>
      <c r="CSS6" s="909"/>
      <c r="CST6" s="909"/>
      <c r="CSU6" s="909"/>
      <c r="CSV6" s="909"/>
      <c r="CSW6" s="909"/>
      <c r="CSX6" s="909"/>
      <c r="CSY6" s="909"/>
      <c r="CSZ6" s="909"/>
      <c r="CTA6" s="909"/>
      <c r="CTB6" s="909"/>
      <c r="CTC6" s="909"/>
      <c r="CTD6" s="909"/>
      <c r="CTE6" s="909"/>
      <c r="CTF6" s="909"/>
      <c r="CTG6" s="909"/>
      <c r="CTH6" s="909"/>
      <c r="CTI6" s="909"/>
      <c r="CTJ6" s="909"/>
      <c r="CTK6" s="909"/>
      <c r="CTL6" s="909"/>
      <c r="CTM6" s="909"/>
      <c r="CTN6" s="909"/>
      <c r="CTO6" s="909"/>
      <c r="CTP6" s="909"/>
      <c r="CTQ6" s="909"/>
      <c r="CTR6" s="909"/>
      <c r="CTS6" s="909"/>
      <c r="CTT6" s="909"/>
      <c r="CTU6" s="909"/>
      <c r="CTV6" s="909"/>
      <c r="CTW6" s="909"/>
      <c r="CTX6" s="909"/>
      <c r="CTY6" s="909"/>
      <c r="CTZ6" s="909"/>
      <c r="CUA6" s="909"/>
      <c r="CUB6" s="909"/>
      <c r="CUC6" s="909"/>
      <c r="CUD6" s="909"/>
      <c r="CUE6" s="909"/>
      <c r="CUF6" s="909"/>
      <c r="CUG6" s="909"/>
      <c r="CUH6" s="909"/>
      <c r="CUI6" s="909"/>
      <c r="CUJ6" s="909"/>
      <c r="CUK6" s="909"/>
      <c r="CUL6" s="909"/>
      <c r="CUM6" s="909"/>
      <c r="CUN6" s="909"/>
      <c r="CUO6" s="909"/>
      <c r="CUP6" s="909"/>
      <c r="CUQ6" s="909"/>
      <c r="CUR6" s="909"/>
      <c r="CUS6" s="909"/>
      <c r="CUT6" s="909"/>
      <c r="CUU6" s="909"/>
      <c r="CUV6" s="909"/>
      <c r="CUW6" s="909"/>
      <c r="CUX6" s="909"/>
      <c r="CUY6" s="909"/>
      <c r="CUZ6" s="909"/>
      <c r="CVA6" s="909"/>
      <c r="CVB6" s="909"/>
      <c r="CVC6" s="909"/>
      <c r="CVD6" s="909"/>
      <c r="CVE6" s="909"/>
      <c r="CVF6" s="909"/>
      <c r="CVG6" s="909"/>
      <c r="CVH6" s="909"/>
      <c r="CVI6" s="909"/>
      <c r="CVJ6" s="909"/>
      <c r="CVK6" s="909"/>
      <c r="CVL6" s="909"/>
      <c r="CVM6" s="909"/>
      <c r="CVN6" s="909"/>
      <c r="CVO6" s="909"/>
      <c r="CVP6" s="909"/>
      <c r="CVQ6" s="909"/>
      <c r="CVR6" s="909"/>
      <c r="CVS6" s="909"/>
      <c r="CVT6" s="909"/>
      <c r="CVU6" s="909"/>
      <c r="CVV6" s="909"/>
      <c r="CVW6" s="909"/>
      <c r="CVX6" s="909"/>
      <c r="CVY6" s="909"/>
      <c r="CVZ6" s="909"/>
      <c r="CWA6" s="909"/>
      <c r="CWB6" s="909"/>
      <c r="CWC6" s="909"/>
      <c r="CWD6" s="909"/>
      <c r="CWE6" s="909"/>
      <c r="CWF6" s="909"/>
      <c r="CWG6" s="909"/>
      <c r="CWH6" s="909"/>
      <c r="CWI6" s="909"/>
      <c r="CWJ6" s="909"/>
      <c r="CWK6" s="909"/>
      <c r="CWL6" s="909"/>
      <c r="CWM6" s="909"/>
      <c r="CWN6" s="909"/>
      <c r="CWO6" s="909"/>
      <c r="CWP6" s="909"/>
      <c r="CWQ6" s="909"/>
      <c r="CWR6" s="909"/>
      <c r="CWS6" s="909"/>
      <c r="CWT6" s="909"/>
      <c r="CWU6" s="909"/>
      <c r="CWV6" s="909"/>
      <c r="CWW6" s="909"/>
      <c r="CWX6" s="909"/>
      <c r="CWY6" s="909"/>
      <c r="CWZ6" s="909"/>
      <c r="CXA6" s="909"/>
      <c r="CXB6" s="909"/>
      <c r="CXC6" s="909"/>
      <c r="CXD6" s="909"/>
      <c r="CXE6" s="909"/>
      <c r="CXF6" s="909"/>
      <c r="CXG6" s="909"/>
      <c r="CXH6" s="909"/>
      <c r="CXI6" s="909"/>
      <c r="CXJ6" s="909"/>
      <c r="CXK6" s="909"/>
      <c r="CXL6" s="909"/>
      <c r="CXM6" s="909"/>
      <c r="CXN6" s="909"/>
      <c r="CXO6" s="909"/>
      <c r="CXP6" s="909"/>
      <c r="CXQ6" s="909"/>
      <c r="CXR6" s="909"/>
      <c r="CXS6" s="909"/>
      <c r="CXT6" s="909"/>
      <c r="CXU6" s="909"/>
      <c r="CXV6" s="909"/>
      <c r="CXW6" s="909"/>
      <c r="CXX6" s="909"/>
      <c r="CXY6" s="909"/>
      <c r="CXZ6" s="909"/>
      <c r="CYA6" s="909"/>
      <c r="CYB6" s="909"/>
      <c r="CYC6" s="909"/>
      <c r="CYD6" s="909"/>
      <c r="CYE6" s="909"/>
      <c r="CYF6" s="909"/>
      <c r="CYG6" s="909"/>
      <c r="CYH6" s="909"/>
      <c r="CYI6" s="909"/>
      <c r="CYJ6" s="909"/>
      <c r="CYK6" s="909"/>
      <c r="CYL6" s="909"/>
      <c r="CYM6" s="909"/>
      <c r="CYN6" s="909"/>
      <c r="CYO6" s="909"/>
      <c r="CYP6" s="909"/>
      <c r="CYQ6" s="909"/>
      <c r="CYR6" s="909"/>
      <c r="CYS6" s="909"/>
      <c r="CYT6" s="909"/>
      <c r="CYU6" s="909"/>
      <c r="CYV6" s="909"/>
      <c r="CYW6" s="909"/>
      <c r="CYX6" s="909"/>
      <c r="CYY6" s="909"/>
      <c r="CYZ6" s="909"/>
      <c r="CZA6" s="909"/>
      <c r="CZB6" s="909"/>
      <c r="CZC6" s="909"/>
      <c r="CZD6" s="909"/>
      <c r="CZE6" s="909"/>
      <c r="CZF6" s="909"/>
      <c r="CZG6" s="909"/>
      <c r="CZH6" s="909"/>
      <c r="CZI6" s="909"/>
      <c r="CZJ6" s="909"/>
      <c r="CZK6" s="909"/>
      <c r="CZL6" s="909"/>
      <c r="CZM6" s="909"/>
      <c r="CZN6" s="909"/>
      <c r="CZO6" s="909"/>
      <c r="CZP6" s="909"/>
      <c r="CZQ6" s="909"/>
      <c r="CZR6" s="909"/>
      <c r="CZS6" s="909"/>
      <c r="CZT6" s="909"/>
      <c r="CZU6" s="909"/>
      <c r="CZV6" s="909"/>
      <c r="CZW6" s="909"/>
      <c r="CZX6" s="909"/>
      <c r="CZY6" s="909"/>
      <c r="CZZ6" s="909"/>
      <c r="DAA6" s="909"/>
      <c r="DAB6" s="909"/>
      <c r="DAC6" s="909"/>
      <c r="DAD6" s="909"/>
      <c r="DAE6" s="909"/>
      <c r="DAF6" s="909"/>
      <c r="DAG6" s="909"/>
      <c r="DAH6" s="909"/>
      <c r="DAI6" s="909"/>
      <c r="DAJ6" s="909"/>
      <c r="DAK6" s="909"/>
      <c r="DAL6" s="909"/>
      <c r="DAM6" s="909"/>
      <c r="DAN6" s="909"/>
      <c r="DAO6" s="909"/>
      <c r="DAP6" s="909"/>
      <c r="DAQ6" s="909"/>
      <c r="DAR6" s="909"/>
      <c r="DAS6" s="909"/>
      <c r="DAT6" s="909"/>
      <c r="DAU6" s="909"/>
      <c r="DAV6" s="909"/>
      <c r="DAW6" s="909"/>
      <c r="DAX6" s="909"/>
      <c r="DAY6" s="909"/>
      <c r="DAZ6" s="909"/>
      <c r="DBA6" s="909"/>
      <c r="DBB6" s="909"/>
      <c r="DBC6" s="909"/>
      <c r="DBD6" s="909"/>
      <c r="DBE6" s="909"/>
      <c r="DBF6" s="909"/>
      <c r="DBG6" s="909"/>
      <c r="DBH6" s="909"/>
      <c r="DBI6" s="909"/>
      <c r="DBJ6" s="909"/>
      <c r="DBK6" s="909"/>
      <c r="DBL6" s="909"/>
      <c r="DBM6" s="909"/>
      <c r="DBN6" s="909"/>
      <c r="DBO6" s="909"/>
      <c r="DBP6" s="909"/>
      <c r="DBQ6" s="909"/>
      <c r="DBR6" s="909"/>
      <c r="DBS6" s="909"/>
      <c r="DBT6" s="909"/>
      <c r="DBU6" s="909"/>
      <c r="DBV6" s="909"/>
      <c r="DBW6" s="909"/>
      <c r="DBX6" s="909"/>
      <c r="DBY6" s="909"/>
      <c r="DBZ6" s="909"/>
      <c r="DCA6" s="909"/>
      <c r="DCB6" s="909"/>
      <c r="DCC6" s="909"/>
      <c r="DCD6" s="909"/>
      <c r="DCE6" s="909"/>
      <c r="DCF6" s="909"/>
      <c r="DCG6" s="909"/>
      <c r="DCH6" s="909"/>
      <c r="DCI6" s="909"/>
      <c r="DCJ6" s="909"/>
      <c r="DCK6" s="909"/>
      <c r="DCL6" s="909"/>
      <c r="DCM6" s="909"/>
      <c r="DCN6" s="909"/>
      <c r="DCO6" s="909"/>
      <c r="DCP6" s="909"/>
      <c r="DCQ6" s="909"/>
      <c r="DCR6" s="909"/>
      <c r="DCS6" s="909"/>
      <c r="DCT6" s="909"/>
      <c r="DCU6" s="909"/>
      <c r="DCV6" s="909"/>
      <c r="DCW6" s="909"/>
      <c r="DCX6" s="909"/>
      <c r="DCY6" s="909"/>
      <c r="DCZ6" s="909"/>
      <c r="DDA6" s="909"/>
      <c r="DDB6" s="909"/>
      <c r="DDC6" s="909"/>
      <c r="DDD6" s="909"/>
      <c r="DDE6" s="909"/>
      <c r="DDF6" s="909"/>
      <c r="DDG6" s="909"/>
      <c r="DDH6" s="909"/>
      <c r="DDI6" s="909"/>
      <c r="DDJ6" s="909"/>
      <c r="DDK6" s="909"/>
      <c r="DDL6" s="909"/>
      <c r="DDM6" s="909"/>
      <c r="DDN6" s="909"/>
      <c r="DDO6" s="909"/>
      <c r="DDP6" s="909"/>
      <c r="DDQ6" s="909"/>
      <c r="DDR6" s="909"/>
      <c r="DDS6" s="909"/>
      <c r="DDT6" s="909"/>
      <c r="DDU6" s="909"/>
      <c r="DDV6" s="909"/>
      <c r="DDW6" s="909"/>
      <c r="DDX6" s="909"/>
      <c r="DDY6" s="909"/>
      <c r="DDZ6" s="909"/>
      <c r="DEA6" s="909"/>
      <c r="DEB6" s="909"/>
      <c r="DEC6" s="909"/>
      <c r="DED6" s="909"/>
      <c r="DEE6" s="909"/>
      <c r="DEF6" s="909"/>
      <c r="DEG6" s="909"/>
      <c r="DEH6" s="909"/>
      <c r="DEI6" s="909"/>
      <c r="DEJ6" s="909"/>
      <c r="DEK6" s="909"/>
      <c r="DEL6" s="909"/>
      <c r="DEM6" s="909"/>
      <c r="DEN6" s="909"/>
      <c r="DEO6" s="909"/>
      <c r="DEP6" s="909"/>
      <c r="DEQ6" s="909"/>
      <c r="DER6" s="909"/>
      <c r="DES6" s="909"/>
      <c r="DET6" s="909"/>
      <c r="DEU6" s="909"/>
      <c r="DEV6" s="909"/>
      <c r="DEW6" s="909"/>
      <c r="DEX6" s="909"/>
      <c r="DEY6" s="909"/>
      <c r="DEZ6" s="909"/>
      <c r="DFA6" s="909"/>
      <c r="DFB6" s="909"/>
      <c r="DFC6" s="909"/>
      <c r="DFD6" s="909"/>
      <c r="DFE6" s="909"/>
      <c r="DFF6" s="909"/>
      <c r="DFG6" s="909"/>
      <c r="DFH6" s="909"/>
      <c r="DFI6" s="909"/>
      <c r="DFJ6" s="909"/>
      <c r="DFK6" s="909"/>
      <c r="DFL6" s="909"/>
      <c r="DFM6" s="909"/>
      <c r="DFN6" s="909"/>
      <c r="DFO6" s="909"/>
      <c r="DFP6" s="909"/>
      <c r="DFQ6" s="909"/>
      <c r="DFR6" s="909"/>
      <c r="DFS6" s="909"/>
      <c r="DFT6" s="909"/>
      <c r="DFU6" s="909"/>
      <c r="DFV6" s="909"/>
      <c r="DFW6" s="909"/>
      <c r="DFX6" s="909"/>
      <c r="DFY6" s="909"/>
      <c r="DFZ6" s="909"/>
      <c r="DGA6" s="909"/>
      <c r="DGB6" s="909"/>
      <c r="DGC6" s="909"/>
      <c r="DGD6" s="909"/>
      <c r="DGE6" s="909"/>
      <c r="DGF6" s="909"/>
      <c r="DGG6" s="909"/>
      <c r="DGH6" s="909"/>
      <c r="DGI6" s="909"/>
      <c r="DGJ6" s="909"/>
      <c r="DGK6" s="909"/>
      <c r="DGL6" s="909"/>
      <c r="DGM6" s="909"/>
      <c r="DGN6" s="909"/>
      <c r="DGO6" s="909"/>
      <c r="DGP6" s="909"/>
      <c r="DGQ6" s="909"/>
      <c r="DGR6" s="909"/>
      <c r="DGS6" s="909"/>
      <c r="DGT6" s="909"/>
      <c r="DGU6" s="909"/>
      <c r="DGV6" s="909"/>
      <c r="DGW6" s="909"/>
      <c r="DGX6" s="909"/>
      <c r="DGY6" s="909"/>
      <c r="DGZ6" s="909"/>
      <c r="DHA6" s="909"/>
      <c r="DHB6" s="909"/>
      <c r="DHC6" s="909"/>
      <c r="DHD6" s="909"/>
      <c r="DHE6" s="909"/>
      <c r="DHF6" s="909"/>
      <c r="DHG6" s="909"/>
      <c r="DHH6" s="909"/>
      <c r="DHI6" s="909"/>
      <c r="DHJ6" s="909"/>
      <c r="DHK6" s="909"/>
      <c r="DHL6" s="909"/>
      <c r="DHM6" s="909"/>
      <c r="DHN6" s="909"/>
      <c r="DHO6" s="909"/>
      <c r="DHP6" s="909"/>
      <c r="DHQ6" s="909"/>
      <c r="DHR6" s="909"/>
      <c r="DHS6" s="909"/>
      <c r="DHT6" s="909"/>
      <c r="DHU6" s="909"/>
      <c r="DHV6" s="909"/>
      <c r="DHW6" s="909"/>
      <c r="DHX6" s="909"/>
      <c r="DHY6" s="909"/>
      <c r="DHZ6" s="909"/>
      <c r="DIA6" s="909"/>
      <c r="DIB6" s="909"/>
      <c r="DIC6" s="909"/>
      <c r="DID6" s="909"/>
      <c r="DIE6" s="909"/>
      <c r="DIF6" s="909"/>
      <c r="DIG6" s="909"/>
      <c r="DIH6" s="909"/>
      <c r="DII6" s="909"/>
      <c r="DIJ6" s="909"/>
      <c r="DIK6" s="909"/>
      <c r="DIL6" s="909"/>
      <c r="DIM6" s="909"/>
      <c r="DIN6" s="909"/>
      <c r="DIO6" s="909"/>
      <c r="DIP6" s="909"/>
      <c r="DIQ6" s="909"/>
      <c r="DIR6" s="909"/>
      <c r="DIS6" s="909"/>
      <c r="DIT6" s="909"/>
      <c r="DIU6" s="909"/>
      <c r="DIV6" s="909"/>
      <c r="DIW6" s="909"/>
      <c r="DIX6" s="909"/>
      <c r="DIY6" s="909"/>
      <c r="DIZ6" s="909"/>
      <c r="DJA6" s="909"/>
      <c r="DJB6" s="909"/>
      <c r="DJC6" s="909"/>
      <c r="DJD6" s="909"/>
      <c r="DJE6" s="909"/>
      <c r="DJF6" s="909"/>
      <c r="DJG6" s="909"/>
      <c r="DJH6" s="909"/>
      <c r="DJI6" s="909"/>
      <c r="DJJ6" s="909"/>
      <c r="DJK6" s="909"/>
      <c r="DJL6" s="909"/>
      <c r="DJM6" s="909"/>
      <c r="DJN6" s="909"/>
      <c r="DJO6" s="909"/>
      <c r="DJP6" s="909"/>
      <c r="DJQ6" s="909"/>
      <c r="DJR6" s="909"/>
      <c r="DJS6" s="909"/>
      <c r="DJT6" s="909"/>
      <c r="DJU6" s="909"/>
      <c r="DJV6" s="909"/>
      <c r="DJW6" s="909"/>
      <c r="DJX6" s="909"/>
      <c r="DJY6" s="909"/>
      <c r="DJZ6" s="909"/>
      <c r="DKA6" s="909"/>
      <c r="DKB6" s="909"/>
      <c r="DKC6" s="909"/>
      <c r="DKD6" s="909"/>
      <c r="DKE6" s="909"/>
      <c r="DKF6" s="909"/>
      <c r="DKG6" s="909"/>
      <c r="DKH6" s="909"/>
      <c r="DKI6" s="909"/>
      <c r="DKJ6" s="909"/>
      <c r="DKK6" s="909"/>
      <c r="DKL6" s="909"/>
      <c r="DKM6" s="909"/>
      <c r="DKN6" s="909"/>
      <c r="DKO6" s="909"/>
      <c r="DKP6" s="909"/>
      <c r="DKQ6" s="909"/>
      <c r="DKR6" s="909"/>
      <c r="DKS6" s="909"/>
      <c r="DKT6" s="909"/>
      <c r="DKU6" s="909"/>
      <c r="DKV6" s="909"/>
      <c r="DKW6" s="909"/>
      <c r="DKX6" s="909"/>
      <c r="DKY6" s="909"/>
      <c r="DKZ6" s="909"/>
      <c r="DLA6" s="909"/>
      <c r="DLB6" s="909"/>
      <c r="DLC6" s="909"/>
      <c r="DLD6" s="909"/>
      <c r="DLE6" s="909"/>
      <c r="DLF6" s="909"/>
      <c r="DLG6" s="909"/>
      <c r="DLH6" s="909"/>
      <c r="DLI6" s="909"/>
      <c r="DLJ6" s="909"/>
      <c r="DLK6" s="909"/>
      <c r="DLL6" s="909"/>
      <c r="DLM6" s="909"/>
      <c r="DLN6" s="909"/>
      <c r="DLO6" s="909"/>
      <c r="DLP6" s="909"/>
      <c r="DLQ6" s="909"/>
      <c r="DLR6" s="909"/>
      <c r="DLS6" s="909"/>
      <c r="DLT6" s="909"/>
      <c r="DLU6" s="909"/>
      <c r="DLV6" s="909"/>
      <c r="DLW6" s="909"/>
      <c r="DLX6" s="909"/>
      <c r="DLY6" s="909"/>
      <c r="DLZ6" s="909"/>
      <c r="DMA6" s="909"/>
      <c r="DMB6" s="909"/>
      <c r="DMC6" s="909"/>
      <c r="DMD6" s="909"/>
      <c r="DME6" s="909"/>
      <c r="DMF6" s="909"/>
      <c r="DMG6" s="909"/>
      <c r="DMH6" s="909"/>
      <c r="DMI6" s="909"/>
      <c r="DMJ6" s="909"/>
      <c r="DMK6" s="909"/>
      <c r="DML6" s="909"/>
      <c r="DMM6" s="909"/>
      <c r="DMN6" s="909"/>
      <c r="DMO6" s="909"/>
      <c r="DMP6" s="909"/>
      <c r="DMQ6" s="909"/>
      <c r="DMR6" s="909"/>
      <c r="DMS6" s="909"/>
      <c r="DMT6" s="909"/>
      <c r="DMU6" s="909"/>
      <c r="DMV6" s="909"/>
      <c r="DMW6" s="909"/>
      <c r="DMX6" s="909"/>
      <c r="DMY6" s="909"/>
      <c r="DMZ6" s="909"/>
      <c r="DNA6" s="909"/>
      <c r="DNB6" s="909"/>
      <c r="DNC6" s="909"/>
      <c r="DND6" s="909"/>
      <c r="DNE6" s="909"/>
      <c r="DNF6" s="909"/>
      <c r="DNG6" s="909"/>
      <c r="DNH6" s="909"/>
      <c r="DNI6" s="909"/>
      <c r="DNJ6" s="909"/>
      <c r="DNK6" s="909"/>
      <c r="DNL6" s="909"/>
      <c r="DNM6" s="909"/>
      <c r="DNN6" s="909"/>
      <c r="DNO6" s="909"/>
      <c r="DNP6" s="909"/>
      <c r="DNQ6" s="909"/>
      <c r="DNR6" s="909"/>
      <c r="DNS6" s="909"/>
      <c r="DNT6" s="909"/>
      <c r="DNU6" s="909"/>
      <c r="DNV6" s="909"/>
      <c r="DNW6" s="909"/>
      <c r="DNX6" s="909"/>
      <c r="DNY6" s="909"/>
      <c r="DNZ6" s="909"/>
      <c r="DOA6" s="909"/>
      <c r="DOB6" s="909"/>
      <c r="DOC6" s="909"/>
      <c r="DOD6" s="909"/>
      <c r="DOE6" s="909"/>
      <c r="DOF6" s="909"/>
      <c r="DOG6" s="909"/>
      <c r="DOH6" s="909"/>
      <c r="DOI6" s="909"/>
      <c r="DOJ6" s="909"/>
      <c r="DOK6" s="909"/>
      <c r="DOL6" s="909"/>
      <c r="DOM6" s="909"/>
      <c r="DON6" s="909"/>
      <c r="DOO6" s="909"/>
      <c r="DOP6" s="909"/>
      <c r="DOQ6" s="909"/>
      <c r="DOR6" s="909"/>
      <c r="DOS6" s="909"/>
      <c r="DOT6" s="909"/>
      <c r="DOU6" s="909"/>
      <c r="DOV6" s="909"/>
      <c r="DOW6" s="909"/>
      <c r="DOX6" s="909"/>
      <c r="DOY6" s="909"/>
      <c r="DOZ6" s="909"/>
      <c r="DPA6" s="909"/>
      <c r="DPB6" s="909"/>
      <c r="DPC6" s="909"/>
      <c r="DPD6" s="909"/>
      <c r="DPE6" s="909"/>
      <c r="DPF6" s="909"/>
      <c r="DPG6" s="909"/>
      <c r="DPH6" s="909"/>
      <c r="DPI6" s="909"/>
      <c r="DPJ6" s="909"/>
      <c r="DPK6" s="909"/>
      <c r="DPL6" s="909"/>
      <c r="DPM6" s="909"/>
      <c r="DPN6" s="909"/>
      <c r="DPO6" s="909"/>
      <c r="DPP6" s="909"/>
      <c r="DPQ6" s="909"/>
      <c r="DPR6" s="909"/>
      <c r="DPS6" s="909"/>
      <c r="DPT6" s="909"/>
      <c r="DPU6" s="909"/>
      <c r="DPV6" s="909"/>
      <c r="DPW6" s="909"/>
      <c r="DPX6" s="909"/>
      <c r="DPY6" s="909"/>
      <c r="DPZ6" s="909"/>
      <c r="DQA6" s="909"/>
      <c r="DQB6" s="909"/>
      <c r="DQC6" s="909"/>
      <c r="DQD6" s="909"/>
      <c r="DQE6" s="909"/>
      <c r="DQF6" s="909"/>
      <c r="DQG6" s="909"/>
      <c r="DQH6" s="909"/>
      <c r="DQI6" s="909"/>
      <c r="DQJ6" s="909"/>
      <c r="DQK6" s="909"/>
      <c r="DQL6" s="909"/>
      <c r="DQM6" s="909"/>
      <c r="DQN6" s="909"/>
      <c r="DQO6" s="909"/>
      <c r="DQP6" s="909"/>
      <c r="DQQ6" s="909"/>
      <c r="DQR6" s="909"/>
      <c r="DQS6" s="909"/>
      <c r="DQT6" s="909"/>
      <c r="DQU6" s="909"/>
      <c r="DQV6" s="909"/>
      <c r="DQW6" s="909"/>
      <c r="DQX6" s="909"/>
      <c r="DQY6" s="909"/>
      <c r="DQZ6" s="909"/>
      <c r="DRA6" s="909"/>
      <c r="DRB6" s="909"/>
      <c r="DRC6" s="909"/>
      <c r="DRD6" s="909"/>
      <c r="DRE6" s="909"/>
      <c r="DRF6" s="909"/>
      <c r="DRG6" s="909"/>
      <c r="DRH6" s="909"/>
      <c r="DRI6" s="909"/>
      <c r="DRJ6" s="909"/>
      <c r="DRK6" s="909"/>
      <c r="DRL6" s="909"/>
      <c r="DRM6" s="909"/>
      <c r="DRN6" s="909"/>
      <c r="DRO6" s="909"/>
      <c r="DRP6" s="909"/>
      <c r="DRQ6" s="909"/>
      <c r="DRR6" s="909"/>
      <c r="DRS6" s="909"/>
      <c r="DRT6" s="909"/>
      <c r="DRU6" s="909"/>
      <c r="DRV6" s="909"/>
      <c r="DRW6" s="909"/>
      <c r="DRX6" s="909"/>
      <c r="DRY6" s="909"/>
      <c r="DRZ6" s="909"/>
      <c r="DSA6" s="909"/>
      <c r="DSB6" s="909"/>
      <c r="DSC6" s="909"/>
      <c r="DSD6" s="909"/>
      <c r="DSE6" s="909"/>
      <c r="DSF6" s="909"/>
      <c r="DSG6" s="909"/>
      <c r="DSH6" s="909"/>
      <c r="DSI6" s="909"/>
      <c r="DSJ6" s="909"/>
      <c r="DSK6" s="909"/>
      <c r="DSL6" s="909"/>
      <c r="DSM6" s="909"/>
      <c r="DSN6" s="909"/>
      <c r="DSO6" s="909"/>
      <c r="DSP6" s="909"/>
      <c r="DSQ6" s="909"/>
      <c r="DSR6" s="909"/>
      <c r="DSS6" s="909"/>
      <c r="DST6" s="909"/>
      <c r="DSU6" s="909"/>
      <c r="DSV6" s="909"/>
      <c r="DSW6" s="909"/>
      <c r="DSX6" s="909"/>
      <c r="DSY6" s="909"/>
      <c r="DSZ6" s="909"/>
      <c r="DTA6" s="909"/>
      <c r="DTB6" s="909"/>
      <c r="DTC6" s="909"/>
      <c r="DTD6" s="909"/>
      <c r="DTE6" s="909"/>
      <c r="DTF6" s="909"/>
      <c r="DTG6" s="909"/>
      <c r="DTH6" s="909"/>
      <c r="DTI6" s="909"/>
      <c r="DTJ6" s="909"/>
      <c r="DTK6" s="909"/>
      <c r="DTL6" s="909"/>
      <c r="DTM6" s="909"/>
      <c r="DTN6" s="909"/>
      <c r="DTO6" s="909"/>
      <c r="DTP6" s="909"/>
      <c r="DTQ6" s="909"/>
      <c r="DTR6" s="909"/>
      <c r="DTS6" s="909"/>
      <c r="DTT6" s="909"/>
      <c r="DTU6" s="909"/>
      <c r="DTV6" s="909"/>
      <c r="DTW6" s="909"/>
      <c r="DTX6" s="909"/>
      <c r="DTY6" s="909"/>
      <c r="DTZ6" s="909"/>
      <c r="DUA6" s="909"/>
      <c r="DUB6" s="909"/>
      <c r="DUC6" s="909"/>
      <c r="DUD6" s="909"/>
      <c r="DUE6" s="909"/>
      <c r="DUF6" s="909"/>
      <c r="DUG6" s="909"/>
      <c r="DUH6" s="909"/>
      <c r="DUI6" s="909"/>
      <c r="DUJ6" s="909"/>
      <c r="DUK6" s="909"/>
      <c r="DUL6" s="909"/>
      <c r="DUM6" s="909"/>
      <c r="DUN6" s="909"/>
      <c r="DUO6" s="909"/>
      <c r="DUP6" s="909"/>
      <c r="DUQ6" s="909"/>
      <c r="DUR6" s="909"/>
      <c r="DUS6" s="909"/>
      <c r="DUT6" s="909"/>
      <c r="DUU6" s="909"/>
      <c r="DUV6" s="909"/>
      <c r="DUW6" s="909"/>
      <c r="DUX6" s="909"/>
      <c r="DUY6" s="909"/>
      <c r="DUZ6" s="909"/>
      <c r="DVA6" s="909"/>
      <c r="DVB6" s="909"/>
      <c r="DVC6" s="909"/>
      <c r="DVD6" s="909"/>
      <c r="DVE6" s="909"/>
      <c r="DVF6" s="909"/>
      <c r="DVG6" s="909"/>
      <c r="DVH6" s="909"/>
      <c r="DVI6" s="909"/>
      <c r="DVJ6" s="909"/>
      <c r="DVK6" s="909"/>
      <c r="DVL6" s="909"/>
      <c r="DVM6" s="909"/>
      <c r="DVN6" s="909"/>
      <c r="DVO6" s="909"/>
      <c r="DVP6" s="909"/>
      <c r="DVQ6" s="909"/>
      <c r="DVR6" s="909"/>
      <c r="DVS6" s="909"/>
      <c r="DVT6" s="909"/>
      <c r="DVU6" s="909"/>
      <c r="DVV6" s="909"/>
      <c r="DVW6" s="909"/>
      <c r="DVX6" s="909"/>
      <c r="DVY6" s="909"/>
      <c r="DVZ6" s="909"/>
      <c r="DWA6" s="909"/>
      <c r="DWB6" s="909"/>
      <c r="DWC6" s="909"/>
      <c r="DWD6" s="909"/>
      <c r="DWE6" s="909"/>
      <c r="DWF6" s="909"/>
      <c r="DWG6" s="909"/>
      <c r="DWH6" s="909"/>
      <c r="DWI6" s="909"/>
      <c r="DWJ6" s="909"/>
      <c r="DWK6" s="909"/>
      <c r="DWL6" s="909"/>
      <c r="DWM6" s="909"/>
      <c r="DWN6" s="909"/>
      <c r="DWO6" s="909"/>
      <c r="DWP6" s="909"/>
      <c r="DWQ6" s="909"/>
      <c r="DWR6" s="909"/>
      <c r="DWS6" s="909"/>
      <c r="DWT6" s="909"/>
      <c r="DWU6" s="909"/>
      <c r="DWV6" s="909"/>
      <c r="DWW6" s="909"/>
      <c r="DWX6" s="909"/>
      <c r="DWY6" s="909"/>
      <c r="DWZ6" s="909"/>
      <c r="DXA6" s="909"/>
      <c r="DXB6" s="909"/>
      <c r="DXC6" s="909"/>
      <c r="DXD6" s="909"/>
      <c r="DXE6" s="909"/>
      <c r="DXF6" s="909"/>
      <c r="DXG6" s="909"/>
      <c r="DXH6" s="909"/>
      <c r="DXI6" s="909"/>
      <c r="DXJ6" s="909"/>
      <c r="DXK6" s="909"/>
      <c r="DXL6" s="909"/>
      <c r="DXM6" s="909"/>
      <c r="DXN6" s="909"/>
      <c r="DXO6" s="909"/>
      <c r="DXP6" s="909"/>
      <c r="DXQ6" s="909"/>
      <c r="DXR6" s="909"/>
      <c r="DXS6" s="909"/>
      <c r="DXT6" s="909"/>
      <c r="DXU6" s="909"/>
      <c r="DXV6" s="909"/>
      <c r="DXW6" s="909"/>
      <c r="DXX6" s="909"/>
      <c r="DXY6" s="909"/>
      <c r="DXZ6" s="909"/>
      <c r="DYA6" s="909"/>
      <c r="DYB6" s="909"/>
      <c r="DYC6" s="909"/>
      <c r="DYD6" s="909"/>
      <c r="DYE6" s="909"/>
      <c r="DYF6" s="909"/>
      <c r="DYG6" s="909"/>
      <c r="DYH6" s="909"/>
      <c r="DYI6" s="909"/>
      <c r="DYJ6" s="909"/>
      <c r="DYK6" s="909"/>
      <c r="DYL6" s="909"/>
      <c r="DYM6" s="909"/>
      <c r="DYN6" s="909"/>
      <c r="DYO6" s="909"/>
      <c r="DYP6" s="909"/>
      <c r="DYQ6" s="909"/>
      <c r="DYR6" s="909"/>
      <c r="DYS6" s="909"/>
      <c r="DYT6" s="909"/>
      <c r="DYU6" s="909"/>
      <c r="DYV6" s="909"/>
      <c r="DYW6" s="909"/>
      <c r="DYX6" s="909"/>
      <c r="DYY6" s="909"/>
      <c r="DYZ6" s="909"/>
      <c r="DZA6" s="909"/>
      <c r="DZB6" s="909"/>
      <c r="DZC6" s="909"/>
      <c r="DZD6" s="909"/>
      <c r="DZE6" s="909"/>
      <c r="DZF6" s="909"/>
      <c r="DZG6" s="909"/>
      <c r="DZH6" s="909"/>
      <c r="DZI6" s="909"/>
      <c r="DZJ6" s="909"/>
      <c r="DZK6" s="909"/>
      <c r="DZL6" s="909"/>
      <c r="DZM6" s="909"/>
      <c r="DZN6" s="909"/>
      <c r="DZO6" s="909"/>
      <c r="DZP6" s="909"/>
      <c r="DZQ6" s="909"/>
      <c r="DZR6" s="909"/>
      <c r="DZS6" s="909"/>
      <c r="DZT6" s="909"/>
      <c r="DZU6" s="909"/>
      <c r="DZV6" s="909"/>
      <c r="DZW6" s="909"/>
      <c r="DZX6" s="909"/>
      <c r="DZY6" s="909"/>
      <c r="DZZ6" s="909"/>
      <c r="EAA6" s="909"/>
      <c r="EAB6" s="909"/>
      <c r="EAC6" s="909"/>
      <c r="EAD6" s="909"/>
      <c r="EAE6" s="909"/>
      <c r="EAF6" s="909"/>
      <c r="EAG6" s="909"/>
      <c r="EAH6" s="909"/>
      <c r="EAI6" s="909"/>
      <c r="EAJ6" s="909"/>
      <c r="EAK6" s="909"/>
      <c r="EAL6" s="909"/>
      <c r="EAM6" s="909"/>
      <c r="EAN6" s="909"/>
      <c r="EAO6" s="909"/>
      <c r="EAP6" s="909"/>
      <c r="EAQ6" s="909"/>
      <c r="EAR6" s="909"/>
      <c r="EAS6" s="909"/>
      <c r="EAT6" s="909"/>
      <c r="EAU6" s="909"/>
      <c r="EAV6" s="909"/>
      <c r="EAW6" s="909"/>
      <c r="EAX6" s="909"/>
      <c r="EAY6" s="909"/>
      <c r="EAZ6" s="909"/>
      <c r="EBA6" s="909"/>
      <c r="EBB6" s="909"/>
      <c r="EBC6" s="909"/>
      <c r="EBD6" s="909"/>
      <c r="EBE6" s="909"/>
      <c r="EBF6" s="909"/>
      <c r="EBG6" s="909"/>
      <c r="EBH6" s="909"/>
      <c r="EBI6" s="909"/>
      <c r="EBJ6" s="909"/>
      <c r="EBK6" s="909"/>
      <c r="EBL6" s="909"/>
      <c r="EBM6" s="909"/>
      <c r="EBN6" s="909"/>
      <c r="EBO6" s="909"/>
      <c r="EBP6" s="909"/>
      <c r="EBQ6" s="909"/>
      <c r="EBR6" s="909"/>
      <c r="EBS6" s="909"/>
      <c r="EBT6" s="909"/>
      <c r="EBU6" s="909"/>
      <c r="EBV6" s="909"/>
      <c r="EBW6" s="909"/>
      <c r="EBX6" s="909"/>
      <c r="EBY6" s="909"/>
      <c r="EBZ6" s="909"/>
      <c r="ECA6" s="909"/>
      <c r="ECB6" s="909"/>
      <c r="ECC6" s="909"/>
      <c r="ECD6" s="909"/>
      <c r="ECE6" s="909"/>
      <c r="ECF6" s="909"/>
      <c r="ECG6" s="909"/>
      <c r="ECH6" s="909"/>
      <c r="ECI6" s="909"/>
      <c r="ECJ6" s="909"/>
      <c r="ECK6" s="909"/>
      <c r="ECL6" s="909"/>
      <c r="ECM6" s="909"/>
      <c r="ECN6" s="909"/>
      <c r="ECO6" s="909"/>
      <c r="ECP6" s="909"/>
      <c r="ECQ6" s="909"/>
      <c r="ECR6" s="909"/>
      <c r="ECS6" s="909"/>
      <c r="ECT6" s="909"/>
      <c r="ECU6" s="909"/>
      <c r="ECV6" s="909"/>
      <c r="ECW6" s="909"/>
      <c r="ECX6" s="909"/>
      <c r="ECY6" s="909"/>
      <c r="ECZ6" s="909"/>
      <c r="EDA6" s="909"/>
      <c r="EDB6" s="909"/>
      <c r="EDC6" s="909"/>
      <c r="EDD6" s="909"/>
      <c r="EDE6" s="909"/>
      <c r="EDF6" s="909"/>
      <c r="EDG6" s="909"/>
      <c r="EDH6" s="909"/>
      <c r="EDI6" s="909"/>
      <c r="EDJ6" s="909"/>
      <c r="EDK6" s="909"/>
      <c r="EDL6" s="909"/>
      <c r="EDM6" s="909"/>
      <c r="EDN6" s="909"/>
      <c r="EDO6" s="909"/>
      <c r="EDP6" s="909"/>
      <c r="EDQ6" s="909"/>
      <c r="EDR6" s="909"/>
      <c r="EDS6" s="909"/>
      <c r="EDT6" s="909"/>
      <c r="EDU6" s="909"/>
      <c r="EDV6" s="909"/>
      <c r="EDW6" s="909"/>
      <c r="EDX6" s="909"/>
      <c r="EDY6" s="909"/>
      <c r="EDZ6" s="909"/>
      <c r="EEA6" s="909"/>
      <c r="EEB6" s="909"/>
      <c r="EEC6" s="909"/>
      <c r="EED6" s="909"/>
      <c r="EEE6" s="909"/>
      <c r="EEF6" s="909"/>
      <c r="EEG6" s="909"/>
      <c r="EEH6" s="909"/>
      <c r="EEI6" s="909"/>
      <c r="EEJ6" s="909"/>
      <c r="EEK6" s="909"/>
      <c r="EEL6" s="909"/>
      <c r="EEM6" s="909"/>
      <c r="EEN6" s="909"/>
      <c r="EEO6" s="909"/>
      <c r="EEP6" s="909"/>
      <c r="EEQ6" s="909"/>
      <c r="EER6" s="909"/>
      <c r="EES6" s="909"/>
      <c r="EET6" s="909"/>
      <c r="EEU6" s="909"/>
      <c r="EEV6" s="909"/>
      <c r="EEW6" s="909"/>
      <c r="EEX6" s="909"/>
      <c r="EEY6" s="909"/>
      <c r="EEZ6" s="909"/>
      <c r="EFA6" s="909"/>
      <c r="EFB6" s="909"/>
      <c r="EFC6" s="909"/>
      <c r="EFD6" s="909"/>
      <c r="EFE6" s="909"/>
      <c r="EFF6" s="909"/>
      <c r="EFG6" s="909"/>
      <c r="EFH6" s="909"/>
      <c r="EFI6" s="909"/>
      <c r="EFJ6" s="909"/>
      <c r="EFK6" s="909"/>
      <c r="EFL6" s="909"/>
      <c r="EFM6" s="909"/>
      <c r="EFN6" s="909"/>
      <c r="EFO6" s="909"/>
      <c r="EFP6" s="909"/>
      <c r="EFQ6" s="909"/>
      <c r="EFR6" s="909"/>
      <c r="EFS6" s="909"/>
      <c r="EFT6" s="909"/>
      <c r="EFU6" s="909"/>
      <c r="EFV6" s="909"/>
      <c r="EFW6" s="909"/>
      <c r="EFX6" s="909"/>
      <c r="EFY6" s="909"/>
      <c r="EFZ6" s="909"/>
      <c r="EGA6" s="909"/>
      <c r="EGB6" s="909"/>
      <c r="EGC6" s="909"/>
      <c r="EGD6" s="909"/>
      <c r="EGE6" s="909"/>
      <c r="EGF6" s="909"/>
      <c r="EGG6" s="909"/>
      <c r="EGH6" s="909"/>
      <c r="EGI6" s="909"/>
      <c r="EGJ6" s="909"/>
      <c r="EGK6" s="909"/>
      <c r="EGL6" s="909"/>
      <c r="EGM6" s="909"/>
      <c r="EGN6" s="909"/>
      <c r="EGO6" s="909"/>
      <c r="EGP6" s="909"/>
      <c r="EGQ6" s="909"/>
      <c r="EGR6" s="909"/>
      <c r="EGS6" s="909"/>
      <c r="EGT6" s="909"/>
      <c r="EGU6" s="909"/>
      <c r="EGV6" s="909"/>
      <c r="EGW6" s="909"/>
      <c r="EGX6" s="909"/>
      <c r="EGY6" s="909"/>
      <c r="EGZ6" s="909"/>
      <c r="EHA6" s="909"/>
      <c r="EHB6" s="909"/>
      <c r="EHC6" s="909"/>
      <c r="EHD6" s="909"/>
      <c r="EHE6" s="909"/>
      <c r="EHF6" s="909"/>
      <c r="EHG6" s="909"/>
      <c r="EHH6" s="909"/>
      <c r="EHI6" s="909"/>
      <c r="EHJ6" s="909"/>
      <c r="EHK6" s="909"/>
      <c r="EHL6" s="909"/>
      <c r="EHM6" s="909"/>
      <c r="EHN6" s="909"/>
      <c r="EHO6" s="909"/>
      <c r="EHP6" s="909"/>
      <c r="EHQ6" s="909"/>
      <c r="EHR6" s="909"/>
      <c r="EHS6" s="909"/>
      <c r="EHT6" s="909"/>
      <c r="EHU6" s="909"/>
      <c r="EHV6" s="909"/>
      <c r="EHW6" s="909"/>
      <c r="EHX6" s="909"/>
      <c r="EHY6" s="909"/>
      <c r="EHZ6" s="909"/>
      <c r="EIA6" s="909"/>
      <c r="EIB6" s="909"/>
      <c r="EIC6" s="909"/>
      <c r="EID6" s="909"/>
      <c r="EIE6" s="909"/>
      <c r="EIF6" s="909"/>
      <c r="EIG6" s="909"/>
      <c r="EIH6" s="909"/>
      <c r="EII6" s="909"/>
      <c r="EIJ6" s="909"/>
      <c r="EIK6" s="909"/>
      <c r="EIL6" s="909"/>
      <c r="EIM6" s="909"/>
      <c r="EIN6" s="909"/>
      <c r="EIO6" s="909"/>
      <c r="EIP6" s="909"/>
      <c r="EIQ6" s="909"/>
      <c r="EIR6" s="909"/>
      <c r="EIS6" s="909"/>
      <c r="EIT6" s="909"/>
      <c r="EIU6" s="909"/>
      <c r="EIV6" s="909"/>
      <c r="EIW6" s="909"/>
      <c r="EIX6" s="909"/>
      <c r="EIY6" s="909"/>
      <c r="EIZ6" s="909"/>
      <c r="EJA6" s="909"/>
      <c r="EJB6" s="909"/>
      <c r="EJC6" s="909"/>
      <c r="EJD6" s="909"/>
      <c r="EJE6" s="909"/>
      <c r="EJF6" s="909"/>
      <c r="EJG6" s="909"/>
      <c r="EJH6" s="909"/>
      <c r="EJI6" s="909"/>
      <c r="EJJ6" s="909"/>
      <c r="EJK6" s="909"/>
      <c r="EJL6" s="909"/>
      <c r="EJM6" s="909"/>
      <c r="EJN6" s="909"/>
      <c r="EJO6" s="909"/>
      <c r="EJP6" s="909"/>
      <c r="EJQ6" s="909"/>
      <c r="EJR6" s="909"/>
      <c r="EJS6" s="909"/>
      <c r="EJT6" s="909"/>
      <c r="EJU6" s="909"/>
      <c r="EJV6" s="909"/>
      <c r="EJW6" s="909"/>
      <c r="EJX6" s="909"/>
      <c r="EJY6" s="909"/>
      <c r="EJZ6" s="909"/>
      <c r="EKA6" s="909"/>
      <c r="EKB6" s="909"/>
      <c r="EKC6" s="909"/>
      <c r="EKD6" s="909"/>
      <c r="EKE6" s="909"/>
      <c r="EKF6" s="909"/>
      <c r="EKG6" s="909"/>
      <c r="EKH6" s="909"/>
      <c r="EKI6" s="909"/>
      <c r="EKJ6" s="909"/>
      <c r="EKK6" s="909"/>
      <c r="EKL6" s="909"/>
      <c r="EKM6" s="909"/>
      <c r="EKN6" s="909"/>
      <c r="EKO6" s="909"/>
      <c r="EKP6" s="909"/>
      <c r="EKQ6" s="909"/>
      <c r="EKR6" s="909"/>
      <c r="EKS6" s="909"/>
      <c r="EKT6" s="909"/>
      <c r="EKU6" s="909"/>
      <c r="EKV6" s="909"/>
      <c r="EKW6" s="909"/>
      <c r="EKX6" s="909"/>
      <c r="EKY6" s="909"/>
      <c r="EKZ6" s="909"/>
      <c r="ELA6" s="909"/>
      <c r="ELB6" s="909"/>
      <c r="ELC6" s="909"/>
      <c r="ELD6" s="909"/>
      <c r="ELE6" s="909"/>
      <c r="ELF6" s="909"/>
      <c r="ELG6" s="909"/>
      <c r="ELH6" s="909"/>
      <c r="ELI6" s="909"/>
      <c r="ELJ6" s="909"/>
      <c r="ELK6" s="909"/>
      <c r="ELL6" s="909"/>
      <c r="ELM6" s="909"/>
      <c r="ELN6" s="909"/>
      <c r="ELO6" s="909"/>
      <c r="ELP6" s="909"/>
      <c r="ELQ6" s="909"/>
      <c r="ELR6" s="909"/>
      <c r="ELS6" s="909"/>
      <c r="ELT6" s="909"/>
      <c r="ELU6" s="909"/>
      <c r="ELV6" s="909"/>
      <c r="ELW6" s="909"/>
      <c r="ELX6" s="909"/>
      <c r="ELY6" s="909"/>
      <c r="ELZ6" s="909"/>
      <c r="EMA6" s="909"/>
      <c r="EMB6" s="909"/>
      <c r="EMC6" s="909"/>
      <c r="EMD6" s="909"/>
      <c r="EME6" s="909"/>
      <c r="EMF6" s="909"/>
      <c r="EMG6" s="909"/>
      <c r="EMH6" s="909"/>
      <c r="EMI6" s="909"/>
      <c r="EMJ6" s="909"/>
      <c r="EMK6" s="909"/>
      <c r="EML6" s="909"/>
      <c r="EMM6" s="909"/>
      <c r="EMN6" s="909"/>
      <c r="EMO6" s="909"/>
      <c r="EMP6" s="909"/>
      <c r="EMQ6" s="909"/>
      <c r="EMR6" s="909"/>
      <c r="EMS6" s="909"/>
      <c r="EMT6" s="909"/>
      <c r="EMU6" s="909"/>
      <c r="EMV6" s="909"/>
      <c r="EMW6" s="909"/>
      <c r="EMX6" s="909"/>
      <c r="EMY6" s="909"/>
      <c r="EMZ6" s="909"/>
      <c r="ENA6" s="909"/>
      <c r="ENB6" s="909"/>
      <c r="ENC6" s="909"/>
      <c r="END6" s="909"/>
      <c r="ENE6" s="909"/>
      <c r="ENF6" s="909"/>
      <c r="ENG6" s="909"/>
      <c r="ENH6" s="909"/>
      <c r="ENI6" s="909"/>
      <c r="ENJ6" s="909"/>
      <c r="ENK6" s="909"/>
      <c r="ENL6" s="909"/>
      <c r="ENM6" s="909"/>
      <c r="ENN6" s="909"/>
      <c r="ENO6" s="909"/>
      <c r="ENP6" s="909"/>
      <c r="ENQ6" s="909"/>
      <c r="ENR6" s="909"/>
      <c r="ENS6" s="909"/>
      <c r="ENT6" s="909"/>
      <c r="ENU6" s="909"/>
      <c r="ENV6" s="909"/>
      <c r="ENW6" s="909"/>
      <c r="ENX6" s="909"/>
      <c r="ENY6" s="909"/>
      <c r="ENZ6" s="909"/>
      <c r="EOA6" s="909"/>
      <c r="EOB6" s="909"/>
      <c r="EOC6" s="909"/>
      <c r="EOD6" s="909"/>
      <c r="EOE6" s="909"/>
      <c r="EOF6" s="909"/>
      <c r="EOG6" s="909"/>
      <c r="EOH6" s="909"/>
      <c r="EOI6" s="909"/>
      <c r="EOJ6" s="909"/>
      <c r="EOK6" s="909"/>
      <c r="EOL6" s="909"/>
      <c r="EOM6" s="909"/>
      <c r="EON6" s="909"/>
      <c r="EOO6" s="909"/>
      <c r="EOP6" s="909"/>
      <c r="EOQ6" s="909"/>
      <c r="EOR6" s="909"/>
      <c r="EOS6" s="909"/>
      <c r="EOT6" s="909"/>
      <c r="EOU6" s="909"/>
      <c r="EOV6" s="909"/>
      <c r="EOW6" s="909"/>
      <c r="EOX6" s="909"/>
      <c r="EOY6" s="909"/>
      <c r="EOZ6" s="909"/>
      <c r="EPA6" s="909"/>
      <c r="EPB6" s="909"/>
      <c r="EPC6" s="909"/>
      <c r="EPD6" s="909"/>
      <c r="EPE6" s="909"/>
      <c r="EPF6" s="909"/>
      <c r="EPG6" s="909"/>
      <c r="EPH6" s="909"/>
      <c r="EPI6" s="909"/>
      <c r="EPJ6" s="909"/>
      <c r="EPK6" s="909"/>
      <c r="EPL6" s="909"/>
      <c r="EPM6" s="909"/>
      <c r="EPN6" s="909"/>
      <c r="EPO6" s="909"/>
      <c r="EPP6" s="909"/>
      <c r="EPQ6" s="909"/>
      <c r="EPR6" s="909"/>
      <c r="EPS6" s="909"/>
      <c r="EPT6" s="909"/>
      <c r="EPU6" s="909"/>
      <c r="EPV6" s="909"/>
      <c r="EPW6" s="909"/>
      <c r="EPX6" s="909"/>
      <c r="EPY6" s="909"/>
      <c r="EPZ6" s="909"/>
      <c r="EQA6" s="909"/>
      <c r="EQB6" s="909"/>
      <c r="EQC6" s="909"/>
      <c r="EQD6" s="909"/>
      <c r="EQE6" s="909"/>
      <c r="EQF6" s="909"/>
      <c r="EQG6" s="909"/>
      <c r="EQH6" s="909"/>
      <c r="EQI6" s="909"/>
      <c r="EQJ6" s="909"/>
      <c r="EQK6" s="909"/>
      <c r="EQL6" s="909"/>
      <c r="EQM6" s="909"/>
      <c r="EQN6" s="909"/>
      <c r="EQO6" s="909"/>
      <c r="EQP6" s="909"/>
      <c r="EQQ6" s="909"/>
      <c r="EQR6" s="909"/>
      <c r="EQS6" s="909"/>
      <c r="EQT6" s="909"/>
      <c r="EQU6" s="909"/>
      <c r="EQV6" s="909"/>
      <c r="EQW6" s="909"/>
      <c r="EQX6" s="909"/>
      <c r="EQY6" s="909"/>
      <c r="EQZ6" s="909"/>
      <c r="ERA6" s="909"/>
      <c r="ERB6" s="909"/>
      <c r="ERC6" s="909"/>
      <c r="ERD6" s="909"/>
      <c r="ERE6" s="909"/>
      <c r="ERF6" s="909"/>
      <c r="ERG6" s="909"/>
      <c r="ERH6" s="909"/>
      <c r="ERI6" s="909"/>
      <c r="ERJ6" s="909"/>
      <c r="ERK6" s="909"/>
      <c r="ERL6" s="909"/>
      <c r="ERM6" s="909"/>
      <c r="ERN6" s="909"/>
      <c r="ERO6" s="909"/>
      <c r="ERP6" s="909"/>
      <c r="ERQ6" s="909"/>
      <c r="ERR6" s="909"/>
      <c r="ERS6" s="909"/>
      <c r="ERT6" s="909"/>
      <c r="ERU6" s="909"/>
      <c r="ERV6" s="909"/>
      <c r="ERW6" s="909"/>
      <c r="ERX6" s="909"/>
      <c r="ERY6" s="909"/>
      <c r="ERZ6" s="909"/>
      <c r="ESA6" s="909"/>
      <c r="ESB6" s="909"/>
      <c r="ESC6" s="909"/>
      <c r="ESD6" s="909"/>
      <c r="ESE6" s="909"/>
      <c r="ESF6" s="909"/>
      <c r="ESG6" s="909"/>
      <c r="ESH6" s="909"/>
      <c r="ESI6" s="909"/>
      <c r="ESJ6" s="909"/>
      <c r="ESK6" s="909"/>
      <c r="ESL6" s="909"/>
      <c r="ESM6" s="909"/>
      <c r="ESN6" s="909"/>
      <c r="ESO6" s="909"/>
      <c r="ESP6" s="909"/>
      <c r="ESQ6" s="909"/>
      <c r="ESR6" s="909"/>
      <c r="ESS6" s="909"/>
      <c r="EST6" s="909"/>
      <c r="ESU6" s="909"/>
      <c r="ESV6" s="909"/>
      <c r="ESW6" s="909"/>
      <c r="ESX6" s="909"/>
      <c r="ESY6" s="909"/>
      <c r="ESZ6" s="909"/>
      <c r="ETA6" s="909"/>
      <c r="ETB6" s="909"/>
      <c r="ETC6" s="909"/>
      <c r="ETD6" s="909"/>
      <c r="ETE6" s="909"/>
      <c r="ETF6" s="909"/>
      <c r="ETG6" s="909"/>
      <c r="ETH6" s="909"/>
      <c r="ETI6" s="909"/>
      <c r="ETJ6" s="909"/>
      <c r="ETK6" s="909"/>
      <c r="ETL6" s="909"/>
      <c r="ETM6" s="909"/>
      <c r="ETN6" s="909"/>
      <c r="ETO6" s="909"/>
      <c r="ETP6" s="909"/>
      <c r="ETQ6" s="909"/>
      <c r="ETR6" s="909"/>
      <c r="ETS6" s="909"/>
      <c r="ETT6" s="909"/>
      <c r="ETU6" s="909"/>
      <c r="ETV6" s="909"/>
      <c r="ETW6" s="909"/>
      <c r="ETX6" s="909"/>
      <c r="ETY6" s="909"/>
      <c r="ETZ6" s="909"/>
      <c r="EUA6" s="909"/>
      <c r="EUB6" s="909"/>
      <c r="EUC6" s="909"/>
      <c r="EUD6" s="909"/>
      <c r="EUE6" s="909"/>
      <c r="EUF6" s="909"/>
      <c r="EUG6" s="909"/>
      <c r="EUH6" s="909"/>
      <c r="EUI6" s="909"/>
      <c r="EUJ6" s="909"/>
      <c r="EUK6" s="909"/>
      <c r="EUL6" s="909"/>
      <c r="EUM6" s="909"/>
      <c r="EUN6" s="909"/>
      <c r="EUO6" s="909"/>
      <c r="EUP6" s="909"/>
      <c r="EUQ6" s="909"/>
      <c r="EUR6" s="909"/>
      <c r="EUS6" s="909"/>
      <c r="EUT6" s="909"/>
      <c r="EUU6" s="909"/>
      <c r="EUV6" s="909"/>
      <c r="EUW6" s="909"/>
      <c r="EUX6" s="909"/>
      <c r="EUY6" s="909"/>
      <c r="EUZ6" s="909"/>
      <c r="EVA6" s="909"/>
      <c r="EVB6" s="909"/>
      <c r="EVC6" s="909"/>
      <c r="EVD6" s="909"/>
      <c r="EVE6" s="909"/>
      <c r="EVF6" s="909"/>
      <c r="EVG6" s="909"/>
      <c r="EVH6" s="909"/>
      <c r="EVI6" s="909"/>
      <c r="EVJ6" s="909"/>
      <c r="EVK6" s="909"/>
      <c r="EVL6" s="909"/>
      <c r="EVM6" s="909"/>
      <c r="EVN6" s="909"/>
      <c r="EVO6" s="909"/>
      <c r="EVP6" s="909"/>
      <c r="EVQ6" s="909"/>
      <c r="EVR6" s="909"/>
      <c r="EVS6" s="909"/>
      <c r="EVT6" s="909"/>
      <c r="EVU6" s="909"/>
      <c r="EVV6" s="909"/>
      <c r="EVW6" s="909"/>
      <c r="EVX6" s="909"/>
      <c r="EVY6" s="909"/>
      <c r="EVZ6" s="909"/>
      <c r="EWA6" s="909"/>
      <c r="EWB6" s="909"/>
      <c r="EWC6" s="909"/>
      <c r="EWD6" s="909"/>
      <c r="EWE6" s="909"/>
      <c r="EWF6" s="909"/>
      <c r="EWG6" s="909"/>
      <c r="EWH6" s="909"/>
      <c r="EWI6" s="909"/>
      <c r="EWJ6" s="909"/>
      <c r="EWK6" s="909"/>
      <c r="EWL6" s="909"/>
      <c r="EWM6" s="909"/>
      <c r="EWN6" s="909"/>
      <c r="EWO6" s="909"/>
      <c r="EWP6" s="909"/>
      <c r="EWQ6" s="909"/>
      <c r="EWR6" s="909"/>
      <c r="EWS6" s="909"/>
      <c r="EWT6" s="909"/>
      <c r="EWU6" s="909"/>
      <c r="EWV6" s="909"/>
      <c r="EWW6" s="909"/>
      <c r="EWX6" s="909"/>
      <c r="EWY6" s="909"/>
      <c r="EWZ6" s="909"/>
      <c r="EXA6" s="909"/>
      <c r="EXB6" s="909"/>
      <c r="EXC6" s="909"/>
      <c r="EXD6" s="909"/>
      <c r="EXE6" s="909"/>
      <c r="EXF6" s="909"/>
      <c r="EXG6" s="909"/>
      <c r="EXH6" s="909"/>
      <c r="EXI6" s="909"/>
      <c r="EXJ6" s="909"/>
      <c r="EXK6" s="909"/>
      <c r="EXL6" s="909"/>
      <c r="EXM6" s="909"/>
      <c r="EXN6" s="909"/>
      <c r="EXO6" s="909"/>
      <c r="EXP6" s="909"/>
      <c r="EXQ6" s="909"/>
      <c r="EXR6" s="909"/>
      <c r="EXS6" s="909"/>
      <c r="EXT6" s="909"/>
      <c r="EXU6" s="909"/>
      <c r="EXV6" s="909"/>
      <c r="EXW6" s="909"/>
      <c r="EXX6" s="909"/>
      <c r="EXY6" s="909"/>
      <c r="EXZ6" s="909"/>
      <c r="EYA6" s="909"/>
      <c r="EYB6" s="909"/>
      <c r="EYC6" s="909"/>
      <c r="EYD6" s="909"/>
      <c r="EYE6" s="909"/>
      <c r="EYF6" s="909"/>
      <c r="EYG6" s="909"/>
      <c r="EYH6" s="909"/>
      <c r="EYI6" s="909"/>
      <c r="EYJ6" s="909"/>
      <c r="EYK6" s="909"/>
      <c r="EYL6" s="909"/>
      <c r="EYM6" s="909"/>
      <c r="EYN6" s="909"/>
      <c r="EYO6" s="909"/>
      <c r="EYP6" s="909"/>
      <c r="EYQ6" s="909"/>
      <c r="EYR6" s="909"/>
      <c r="EYS6" s="909"/>
      <c r="EYT6" s="909"/>
      <c r="EYU6" s="909"/>
      <c r="EYV6" s="909"/>
      <c r="EYW6" s="909"/>
      <c r="EYX6" s="909"/>
      <c r="EYY6" s="909"/>
      <c r="EYZ6" s="909"/>
      <c r="EZA6" s="909"/>
      <c r="EZB6" s="909"/>
      <c r="EZC6" s="909"/>
      <c r="EZD6" s="909"/>
      <c r="EZE6" s="909"/>
      <c r="EZF6" s="909"/>
      <c r="EZG6" s="909"/>
      <c r="EZH6" s="909"/>
      <c r="EZI6" s="909"/>
      <c r="EZJ6" s="909"/>
      <c r="EZK6" s="909"/>
      <c r="EZL6" s="909"/>
      <c r="EZM6" s="909"/>
      <c r="EZN6" s="909"/>
      <c r="EZO6" s="909"/>
      <c r="EZP6" s="909"/>
      <c r="EZQ6" s="909"/>
      <c r="EZR6" s="909"/>
      <c r="EZS6" s="909"/>
      <c r="EZT6" s="909"/>
      <c r="EZU6" s="909"/>
      <c r="EZV6" s="909"/>
      <c r="EZW6" s="909"/>
      <c r="EZX6" s="909"/>
      <c r="EZY6" s="909"/>
      <c r="EZZ6" s="909"/>
      <c r="FAA6" s="909"/>
      <c r="FAB6" s="909"/>
      <c r="FAC6" s="909"/>
      <c r="FAD6" s="909"/>
      <c r="FAE6" s="909"/>
      <c r="FAF6" s="909"/>
      <c r="FAG6" s="909"/>
      <c r="FAH6" s="909"/>
      <c r="FAI6" s="909"/>
      <c r="FAJ6" s="909"/>
      <c r="FAK6" s="909"/>
      <c r="FAL6" s="909"/>
      <c r="FAM6" s="909"/>
      <c r="FAN6" s="909"/>
      <c r="FAO6" s="909"/>
      <c r="FAP6" s="909"/>
      <c r="FAQ6" s="909"/>
      <c r="FAR6" s="909"/>
      <c r="FAS6" s="909"/>
      <c r="FAT6" s="909"/>
      <c r="FAU6" s="909"/>
      <c r="FAV6" s="909"/>
      <c r="FAW6" s="909"/>
      <c r="FAX6" s="909"/>
      <c r="FAY6" s="909"/>
      <c r="FAZ6" s="909"/>
      <c r="FBA6" s="909"/>
      <c r="FBB6" s="909"/>
      <c r="FBC6" s="909"/>
      <c r="FBD6" s="909"/>
      <c r="FBE6" s="909"/>
      <c r="FBF6" s="909"/>
      <c r="FBG6" s="909"/>
      <c r="FBH6" s="909"/>
      <c r="FBI6" s="909"/>
      <c r="FBJ6" s="909"/>
      <c r="FBK6" s="909"/>
      <c r="FBL6" s="909"/>
      <c r="FBM6" s="909"/>
      <c r="FBN6" s="909"/>
      <c r="FBO6" s="909"/>
      <c r="FBP6" s="909"/>
      <c r="FBQ6" s="909"/>
      <c r="FBR6" s="909"/>
      <c r="FBS6" s="909"/>
      <c r="FBT6" s="909"/>
      <c r="FBU6" s="909"/>
      <c r="FBV6" s="909"/>
      <c r="FBW6" s="909"/>
      <c r="FBX6" s="909"/>
      <c r="FBY6" s="909"/>
      <c r="FBZ6" s="909"/>
      <c r="FCA6" s="909"/>
      <c r="FCB6" s="909"/>
      <c r="FCC6" s="909"/>
      <c r="FCD6" s="909"/>
      <c r="FCE6" s="909"/>
      <c r="FCF6" s="909"/>
      <c r="FCG6" s="909"/>
      <c r="FCH6" s="909"/>
      <c r="FCI6" s="909"/>
      <c r="FCJ6" s="909"/>
      <c r="FCK6" s="909"/>
      <c r="FCL6" s="909"/>
      <c r="FCM6" s="909"/>
      <c r="FCN6" s="909"/>
      <c r="FCO6" s="909"/>
      <c r="FCP6" s="909"/>
      <c r="FCQ6" s="909"/>
      <c r="FCR6" s="909"/>
      <c r="FCS6" s="909"/>
      <c r="FCT6" s="909"/>
      <c r="FCU6" s="909"/>
      <c r="FCV6" s="909"/>
      <c r="FCW6" s="909"/>
      <c r="FCX6" s="909"/>
      <c r="FCY6" s="909"/>
      <c r="FCZ6" s="909"/>
      <c r="FDA6" s="909"/>
      <c r="FDB6" s="909"/>
      <c r="FDC6" s="909"/>
      <c r="FDD6" s="909"/>
      <c r="FDE6" s="909"/>
      <c r="FDF6" s="909"/>
      <c r="FDG6" s="909"/>
      <c r="FDH6" s="909"/>
      <c r="FDI6" s="909"/>
      <c r="FDJ6" s="909"/>
      <c r="FDK6" s="909"/>
      <c r="FDL6" s="909"/>
      <c r="FDM6" s="909"/>
      <c r="FDN6" s="909"/>
      <c r="FDO6" s="909"/>
      <c r="FDP6" s="909"/>
      <c r="FDQ6" s="909"/>
      <c r="FDR6" s="909"/>
      <c r="FDS6" s="909"/>
      <c r="FDT6" s="909"/>
      <c r="FDU6" s="909"/>
      <c r="FDV6" s="909"/>
      <c r="FDW6" s="909"/>
      <c r="FDX6" s="909"/>
      <c r="FDY6" s="909"/>
      <c r="FDZ6" s="909"/>
      <c r="FEA6" s="909"/>
      <c r="FEB6" s="909"/>
      <c r="FEC6" s="909"/>
      <c r="FED6" s="909"/>
      <c r="FEE6" s="909"/>
      <c r="FEF6" s="909"/>
      <c r="FEG6" s="909"/>
      <c r="FEH6" s="909"/>
      <c r="FEI6" s="909"/>
      <c r="FEJ6" s="909"/>
      <c r="FEK6" s="909"/>
      <c r="FEL6" s="909"/>
      <c r="FEM6" s="909"/>
      <c r="FEN6" s="909"/>
      <c r="FEO6" s="909"/>
      <c r="FEP6" s="909"/>
      <c r="FEQ6" s="909"/>
      <c r="FER6" s="909"/>
      <c r="FES6" s="909"/>
      <c r="FET6" s="909"/>
      <c r="FEU6" s="909"/>
      <c r="FEV6" s="909"/>
      <c r="FEW6" s="909"/>
      <c r="FEX6" s="909"/>
      <c r="FEY6" s="909"/>
      <c r="FEZ6" s="909"/>
      <c r="FFA6" s="909"/>
      <c r="FFB6" s="909"/>
      <c r="FFC6" s="909"/>
      <c r="FFD6" s="909"/>
      <c r="FFE6" s="909"/>
      <c r="FFF6" s="909"/>
      <c r="FFG6" s="909"/>
      <c r="FFH6" s="909"/>
      <c r="FFI6" s="909"/>
      <c r="FFJ6" s="909"/>
      <c r="FFK6" s="909"/>
      <c r="FFL6" s="909"/>
      <c r="FFM6" s="909"/>
      <c r="FFN6" s="909"/>
      <c r="FFO6" s="909"/>
      <c r="FFP6" s="909"/>
      <c r="FFQ6" s="909"/>
      <c r="FFR6" s="909"/>
      <c r="FFS6" s="909"/>
      <c r="FFT6" s="909"/>
      <c r="FFU6" s="909"/>
      <c r="FFV6" s="909"/>
      <c r="FFW6" s="909"/>
      <c r="FFX6" s="909"/>
      <c r="FFY6" s="909"/>
      <c r="FFZ6" s="909"/>
      <c r="FGA6" s="909"/>
      <c r="FGB6" s="909"/>
      <c r="FGC6" s="909"/>
      <c r="FGD6" s="909"/>
      <c r="FGE6" s="909"/>
      <c r="FGF6" s="909"/>
      <c r="FGG6" s="909"/>
      <c r="FGH6" s="909"/>
      <c r="FGI6" s="909"/>
      <c r="FGJ6" s="909"/>
      <c r="FGK6" s="909"/>
      <c r="FGL6" s="909"/>
      <c r="FGM6" s="909"/>
      <c r="FGN6" s="909"/>
      <c r="FGO6" s="909"/>
      <c r="FGP6" s="909"/>
      <c r="FGQ6" s="909"/>
      <c r="FGR6" s="909"/>
      <c r="FGS6" s="909"/>
      <c r="FGT6" s="909"/>
      <c r="FGU6" s="909"/>
      <c r="FGV6" s="909"/>
      <c r="FGW6" s="909"/>
      <c r="FGX6" s="909"/>
      <c r="FGY6" s="909"/>
      <c r="FGZ6" s="909"/>
      <c r="FHA6" s="909"/>
      <c r="FHB6" s="909"/>
      <c r="FHC6" s="909"/>
      <c r="FHD6" s="909"/>
      <c r="FHE6" s="909"/>
      <c r="FHF6" s="909"/>
      <c r="FHG6" s="909"/>
      <c r="FHH6" s="909"/>
      <c r="FHI6" s="909"/>
      <c r="FHJ6" s="909"/>
      <c r="FHK6" s="909"/>
      <c r="FHL6" s="909"/>
      <c r="FHM6" s="909"/>
      <c r="FHN6" s="909"/>
      <c r="FHO6" s="909"/>
      <c r="FHP6" s="909"/>
      <c r="FHQ6" s="909"/>
      <c r="FHR6" s="909"/>
      <c r="FHS6" s="909"/>
      <c r="FHT6" s="909"/>
      <c r="FHU6" s="909"/>
      <c r="FHV6" s="909"/>
      <c r="FHW6" s="909"/>
      <c r="FHX6" s="909"/>
      <c r="FHY6" s="909"/>
      <c r="FHZ6" s="909"/>
      <c r="FIA6" s="909"/>
      <c r="FIB6" s="909"/>
      <c r="FIC6" s="909"/>
      <c r="FID6" s="909"/>
      <c r="FIE6" s="909"/>
      <c r="FIF6" s="909"/>
      <c r="FIG6" s="909"/>
      <c r="FIH6" s="909"/>
      <c r="FII6" s="909"/>
      <c r="FIJ6" s="909"/>
      <c r="FIK6" s="909"/>
      <c r="FIL6" s="909"/>
      <c r="FIM6" s="909"/>
      <c r="FIN6" s="909"/>
      <c r="FIO6" s="909"/>
      <c r="FIP6" s="909"/>
      <c r="FIQ6" s="909"/>
      <c r="FIR6" s="909"/>
      <c r="FIS6" s="909"/>
      <c r="FIT6" s="909"/>
      <c r="FIU6" s="909"/>
      <c r="FIV6" s="909"/>
      <c r="FIW6" s="909"/>
      <c r="FIX6" s="909"/>
      <c r="FIY6" s="909"/>
      <c r="FIZ6" s="909"/>
      <c r="FJA6" s="909"/>
      <c r="FJB6" s="909"/>
      <c r="FJC6" s="909"/>
      <c r="FJD6" s="909"/>
      <c r="FJE6" s="909"/>
      <c r="FJF6" s="909"/>
      <c r="FJG6" s="909"/>
      <c r="FJH6" s="909"/>
      <c r="FJI6" s="909"/>
      <c r="FJJ6" s="909"/>
      <c r="FJK6" s="909"/>
      <c r="FJL6" s="909"/>
      <c r="FJM6" s="909"/>
      <c r="FJN6" s="909"/>
      <c r="FJO6" s="909"/>
      <c r="FJP6" s="909"/>
      <c r="FJQ6" s="909"/>
      <c r="FJR6" s="909"/>
      <c r="FJS6" s="909"/>
      <c r="FJT6" s="909"/>
      <c r="FJU6" s="909"/>
      <c r="FJV6" s="909"/>
      <c r="FJW6" s="909"/>
      <c r="FJX6" s="909"/>
      <c r="FJY6" s="909"/>
      <c r="FJZ6" s="909"/>
      <c r="FKA6" s="909"/>
      <c r="FKB6" s="909"/>
      <c r="FKC6" s="909"/>
      <c r="FKD6" s="909"/>
      <c r="FKE6" s="909"/>
      <c r="FKF6" s="909"/>
      <c r="FKG6" s="909"/>
      <c r="FKH6" s="909"/>
      <c r="FKI6" s="909"/>
      <c r="FKJ6" s="909"/>
      <c r="FKK6" s="909"/>
      <c r="FKL6" s="909"/>
      <c r="FKM6" s="909"/>
      <c r="FKN6" s="909"/>
      <c r="FKO6" s="909"/>
      <c r="FKP6" s="909"/>
      <c r="FKQ6" s="909"/>
      <c r="FKR6" s="909"/>
      <c r="FKS6" s="909"/>
      <c r="FKT6" s="909"/>
      <c r="FKU6" s="909"/>
      <c r="FKV6" s="909"/>
      <c r="FKW6" s="909"/>
      <c r="FKX6" s="909"/>
      <c r="FKY6" s="909"/>
      <c r="FKZ6" s="909"/>
      <c r="FLA6" s="909"/>
      <c r="FLB6" s="909"/>
      <c r="FLC6" s="909"/>
      <c r="FLD6" s="909"/>
      <c r="FLE6" s="909"/>
      <c r="FLF6" s="909"/>
      <c r="FLG6" s="909"/>
      <c r="FLH6" s="909"/>
      <c r="FLI6" s="909"/>
      <c r="FLJ6" s="909"/>
      <c r="FLK6" s="909"/>
      <c r="FLL6" s="909"/>
      <c r="FLM6" s="909"/>
      <c r="FLN6" s="909"/>
      <c r="FLO6" s="909"/>
      <c r="FLP6" s="909"/>
      <c r="FLQ6" s="909"/>
      <c r="FLR6" s="909"/>
      <c r="FLS6" s="909"/>
      <c r="FLT6" s="909"/>
      <c r="FLU6" s="909"/>
      <c r="FLV6" s="909"/>
      <c r="FLW6" s="909"/>
      <c r="FLX6" s="909"/>
      <c r="FLY6" s="909"/>
      <c r="FLZ6" s="909"/>
      <c r="FMA6" s="909"/>
      <c r="FMB6" s="909"/>
      <c r="FMC6" s="909"/>
      <c r="FMD6" s="909"/>
      <c r="FME6" s="909"/>
      <c r="FMF6" s="909"/>
      <c r="FMG6" s="909"/>
      <c r="FMH6" s="909"/>
      <c r="FMI6" s="909"/>
      <c r="FMJ6" s="909"/>
      <c r="FMK6" s="909"/>
      <c r="FML6" s="909"/>
      <c r="FMM6" s="909"/>
      <c r="FMN6" s="909"/>
      <c r="FMO6" s="909"/>
      <c r="FMP6" s="909"/>
      <c r="FMQ6" s="909"/>
      <c r="FMR6" s="909"/>
      <c r="FMS6" s="909"/>
      <c r="FMT6" s="909"/>
      <c r="FMU6" s="909"/>
      <c r="FMV6" s="909"/>
      <c r="FMW6" s="909"/>
      <c r="FMX6" s="909"/>
      <c r="FMY6" s="909"/>
      <c r="FMZ6" s="909"/>
      <c r="FNA6" s="909"/>
      <c r="FNB6" s="909"/>
      <c r="FNC6" s="909"/>
      <c r="FND6" s="909"/>
      <c r="FNE6" s="909"/>
      <c r="FNF6" s="909"/>
      <c r="FNG6" s="909"/>
      <c r="FNH6" s="909"/>
      <c r="FNI6" s="909"/>
      <c r="FNJ6" s="909"/>
      <c r="FNK6" s="909"/>
      <c r="FNL6" s="909"/>
      <c r="FNM6" s="909"/>
      <c r="FNN6" s="909"/>
      <c r="FNO6" s="909"/>
      <c r="FNP6" s="909"/>
      <c r="FNQ6" s="909"/>
      <c r="FNR6" s="909"/>
      <c r="FNS6" s="909"/>
      <c r="FNT6" s="909"/>
      <c r="FNU6" s="909"/>
      <c r="FNV6" s="909"/>
      <c r="FNW6" s="909"/>
      <c r="FNX6" s="909"/>
      <c r="FNY6" s="909"/>
      <c r="FNZ6" s="909"/>
      <c r="FOA6" s="909"/>
      <c r="FOB6" s="909"/>
      <c r="FOC6" s="909"/>
      <c r="FOD6" s="909"/>
      <c r="FOE6" s="909"/>
      <c r="FOF6" s="909"/>
      <c r="FOG6" s="909"/>
      <c r="FOH6" s="909"/>
      <c r="FOI6" s="909"/>
      <c r="FOJ6" s="909"/>
      <c r="FOK6" s="909"/>
      <c r="FOL6" s="909"/>
      <c r="FOM6" s="909"/>
      <c r="FON6" s="909"/>
      <c r="FOO6" s="909"/>
      <c r="FOP6" s="909"/>
      <c r="FOQ6" s="909"/>
      <c r="FOR6" s="909"/>
      <c r="FOS6" s="909"/>
      <c r="FOT6" s="909"/>
      <c r="FOU6" s="909"/>
      <c r="FOV6" s="909"/>
      <c r="FOW6" s="909"/>
      <c r="FOX6" s="909"/>
      <c r="FOY6" s="909"/>
      <c r="FOZ6" s="909"/>
      <c r="FPA6" s="909"/>
      <c r="FPB6" s="909"/>
      <c r="FPC6" s="909"/>
      <c r="FPD6" s="909"/>
      <c r="FPE6" s="909"/>
      <c r="FPF6" s="909"/>
      <c r="FPG6" s="909"/>
      <c r="FPH6" s="909"/>
      <c r="FPI6" s="909"/>
      <c r="FPJ6" s="909"/>
      <c r="FPK6" s="909"/>
      <c r="FPL6" s="909"/>
      <c r="FPM6" s="909"/>
      <c r="FPN6" s="909"/>
      <c r="FPO6" s="909"/>
      <c r="FPP6" s="909"/>
      <c r="FPQ6" s="909"/>
      <c r="FPR6" s="909"/>
      <c r="FPS6" s="909"/>
      <c r="FPT6" s="909"/>
      <c r="FPU6" s="909"/>
      <c r="FPV6" s="909"/>
      <c r="FPW6" s="909"/>
      <c r="FPX6" s="909"/>
      <c r="FPY6" s="909"/>
      <c r="FPZ6" s="909"/>
      <c r="FQA6" s="909"/>
      <c r="FQB6" s="909"/>
      <c r="FQC6" s="909"/>
      <c r="FQD6" s="909"/>
      <c r="FQE6" s="909"/>
      <c r="FQF6" s="909"/>
      <c r="FQG6" s="909"/>
      <c r="FQH6" s="909"/>
      <c r="FQI6" s="909"/>
      <c r="FQJ6" s="909"/>
      <c r="FQK6" s="909"/>
      <c r="FQL6" s="909"/>
      <c r="FQM6" s="909"/>
      <c r="FQN6" s="909"/>
      <c r="FQO6" s="909"/>
      <c r="FQP6" s="909"/>
      <c r="FQQ6" s="909"/>
      <c r="FQR6" s="909"/>
      <c r="FQS6" s="909"/>
      <c r="FQT6" s="909"/>
      <c r="FQU6" s="909"/>
      <c r="FQV6" s="909"/>
      <c r="FQW6" s="909"/>
      <c r="FQX6" s="909"/>
      <c r="FQY6" s="909"/>
      <c r="FQZ6" s="909"/>
      <c r="FRA6" s="909"/>
      <c r="FRB6" s="909"/>
      <c r="FRC6" s="909"/>
      <c r="FRD6" s="909"/>
      <c r="FRE6" s="909"/>
      <c r="FRF6" s="909"/>
      <c r="FRG6" s="909"/>
      <c r="FRH6" s="909"/>
      <c r="FRI6" s="909"/>
      <c r="FRJ6" s="909"/>
      <c r="FRK6" s="909"/>
      <c r="FRL6" s="909"/>
      <c r="FRM6" s="909"/>
      <c r="FRN6" s="909"/>
      <c r="FRO6" s="909"/>
      <c r="FRP6" s="909"/>
      <c r="FRQ6" s="909"/>
      <c r="FRR6" s="909"/>
      <c r="FRS6" s="909"/>
      <c r="FRT6" s="909"/>
      <c r="FRU6" s="909"/>
      <c r="FRV6" s="909"/>
      <c r="FRW6" s="909"/>
      <c r="FRX6" s="909"/>
      <c r="FRY6" s="909"/>
      <c r="FRZ6" s="909"/>
      <c r="FSA6" s="909"/>
      <c r="FSB6" s="909"/>
      <c r="FSC6" s="909"/>
      <c r="FSD6" s="909"/>
      <c r="FSE6" s="909"/>
      <c r="FSF6" s="909"/>
      <c r="FSG6" s="909"/>
      <c r="FSH6" s="909"/>
      <c r="FSI6" s="909"/>
      <c r="FSJ6" s="909"/>
      <c r="FSK6" s="909"/>
      <c r="FSL6" s="909"/>
      <c r="FSM6" s="909"/>
      <c r="FSN6" s="909"/>
      <c r="FSO6" s="909"/>
      <c r="FSP6" s="909"/>
      <c r="FSQ6" s="909"/>
      <c r="FSR6" s="909"/>
      <c r="FSS6" s="909"/>
      <c r="FST6" s="909"/>
      <c r="FSU6" s="909"/>
      <c r="FSV6" s="909"/>
      <c r="FSW6" s="909"/>
      <c r="FSX6" s="909"/>
      <c r="FSY6" s="909"/>
      <c r="FSZ6" s="909"/>
      <c r="FTA6" s="909"/>
      <c r="FTB6" s="909"/>
      <c r="FTC6" s="909"/>
      <c r="FTD6" s="909"/>
      <c r="FTE6" s="909"/>
      <c r="FTF6" s="909"/>
      <c r="FTG6" s="909"/>
      <c r="FTH6" s="909"/>
      <c r="FTI6" s="909"/>
      <c r="FTJ6" s="909"/>
      <c r="FTK6" s="909"/>
      <c r="FTL6" s="909"/>
      <c r="FTM6" s="909"/>
      <c r="FTN6" s="909"/>
      <c r="FTO6" s="909"/>
      <c r="FTP6" s="909"/>
      <c r="FTQ6" s="909"/>
      <c r="FTR6" s="909"/>
      <c r="FTS6" s="909"/>
      <c r="FTT6" s="909"/>
      <c r="FTU6" s="909"/>
      <c r="FTV6" s="909"/>
      <c r="FTW6" s="909"/>
      <c r="FTX6" s="909"/>
      <c r="FTY6" s="909"/>
      <c r="FTZ6" s="909"/>
      <c r="FUA6" s="909"/>
      <c r="FUB6" s="909"/>
      <c r="FUC6" s="909"/>
      <c r="FUD6" s="909"/>
      <c r="FUE6" s="909"/>
      <c r="FUF6" s="909"/>
      <c r="FUG6" s="909"/>
      <c r="FUH6" s="909"/>
      <c r="FUI6" s="909"/>
      <c r="FUJ6" s="909"/>
      <c r="FUK6" s="909"/>
      <c r="FUL6" s="909"/>
      <c r="FUM6" s="909"/>
      <c r="FUN6" s="909"/>
      <c r="FUO6" s="909"/>
      <c r="FUP6" s="909"/>
      <c r="FUQ6" s="909"/>
      <c r="FUR6" s="909"/>
      <c r="FUS6" s="909"/>
      <c r="FUT6" s="909"/>
      <c r="FUU6" s="909"/>
      <c r="FUV6" s="909"/>
      <c r="FUW6" s="909"/>
      <c r="FUX6" s="909"/>
      <c r="FUY6" s="909"/>
      <c r="FUZ6" s="909"/>
      <c r="FVA6" s="909"/>
      <c r="FVB6" s="909"/>
      <c r="FVC6" s="909"/>
      <c r="FVD6" s="909"/>
      <c r="FVE6" s="909"/>
      <c r="FVF6" s="909"/>
      <c r="FVG6" s="909"/>
      <c r="FVH6" s="909"/>
      <c r="FVI6" s="909"/>
      <c r="FVJ6" s="909"/>
      <c r="FVK6" s="909"/>
      <c r="FVL6" s="909"/>
      <c r="FVM6" s="909"/>
      <c r="FVN6" s="909"/>
      <c r="FVO6" s="909"/>
      <c r="FVP6" s="909"/>
      <c r="FVQ6" s="909"/>
      <c r="FVR6" s="909"/>
      <c r="FVS6" s="909"/>
      <c r="FVT6" s="909"/>
      <c r="FVU6" s="909"/>
      <c r="FVV6" s="909"/>
      <c r="FVW6" s="909"/>
      <c r="FVX6" s="909"/>
      <c r="FVY6" s="909"/>
      <c r="FVZ6" s="909"/>
      <c r="FWA6" s="909"/>
      <c r="FWB6" s="909"/>
      <c r="FWC6" s="909"/>
      <c r="FWD6" s="909"/>
      <c r="FWE6" s="909"/>
      <c r="FWF6" s="909"/>
      <c r="FWG6" s="909"/>
      <c r="FWH6" s="909"/>
      <c r="FWI6" s="909"/>
      <c r="FWJ6" s="909"/>
      <c r="FWK6" s="909"/>
      <c r="FWL6" s="909"/>
      <c r="FWM6" s="909"/>
      <c r="FWN6" s="909"/>
      <c r="FWO6" s="909"/>
      <c r="FWP6" s="909"/>
      <c r="FWQ6" s="909"/>
      <c r="FWR6" s="909"/>
      <c r="FWS6" s="909"/>
      <c r="FWT6" s="909"/>
      <c r="FWU6" s="909"/>
      <c r="FWV6" s="909"/>
      <c r="FWW6" s="909"/>
      <c r="FWX6" s="909"/>
      <c r="FWY6" s="909"/>
      <c r="FWZ6" s="909"/>
      <c r="FXA6" s="909"/>
      <c r="FXB6" s="909"/>
      <c r="FXC6" s="909"/>
      <c r="FXD6" s="909"/>
      <c r="FXE6" s="909"/>
      <c r="FXF6" s="909"/>
      <c r="FXG6" s="909"/>
      <c r="FXH6" s="909"/>
      <c r="FXI6" s="909"/>
      <c r="FXJ6" s="909"/>
      <c r="FXK6" s="909"/>
      <c r="FXL6" s="909"/>
      <c r="FXM6" s="909"/>
      <c r="FXN6" s="909"/>
      <c r="FXO6" s="909"/>
      <c r="FXP6" s="909"/>
      <c r="FXQ6" s="909"/>
      <c r="FXR6" s="909"/>
      <c r="FXS6" s="909"/>
      <c r="FXT6" s="909"/>
      <c r="FXU6" s="909"/>
      <c r="FXV6" s="909"/>
      <c r="FXW6" s="909"/>
      <c r="FXX6" s="909"/>
      <c r="FXY6" s="909"/>
      <c r="FXZ6" s="909"/>
      <c r="FYA6" s="909"/>
      <c r="FYB6" s="909"/>
      <c r="FYC6" s="909"/>
      <c r="FYD6" s="909"/>
      <c r="FYE6" s="909"/>
      <c r="FYF6" s="909"/>
      <c r="FYG6" s="909"/>
      <c r="FYH6" s="909"/>
      <c r="FYI6" s="909"/>
      <c r="FYJ6" s="909"/>
      <c r="FYK6" s="909"/>
      <c r="FYL6" s="909"/>
      <c r="FYM6" s="909"/>
      <c r="FYN6" s="909"/>
      <c r="FYO6" s="909"/>
      <c r="FYP6" s="909"/>
      <c r="FYQ6" s="909"/>
      <c r="FYR6" s="909"/>
      <c r="FYS6" s="909"/>
      <c r="FYT6" s="909"/>
      <c r="FYU6" s="909"/>
      <c r="FYV6" s="909"/>
      <c r="FYW6" s="909"/>
      <c r="FYX6" s="909"/>
      <c r="FYY6" s="909"/>
      <c r="FYZ6" s="909"/>
      <c r="FZA6" s="909"/>
      <c r="FZB6" s="909"/>
      <c r="FZC6" s="909"/>
      <c r="FZD6" s="909"/>
      <c r="FZE6" s="909"/>
      <c r="FZF6" s="909"/>
      <c r="FZG6" s="909"/>
      <c r="FZH6" s="909"/>
      <c r="FZI6" s="909"/>
      <c r="FZJ6" s="909"/>
      <c r="FZK6" s="909"/>
      <c r="FZL6" s="909"/>
      <c r="FZM6" s="909"/>
      <c r="FZN6" s="909"/>
      <c r="FZO6" s="909"/>
      <c r="FZP6" s="909"/>
      <c r="FZQ6" s="909"/>
      <c r="FZR6" s="909"/>
      <c r="FZS6" s="909"/>
      <c r="FZT6" s="909"/>
      <c r="FZU6" s="909"/>
      <c r="FZV6" s="909"/>
      <c r="FZW6" s="909"/>
      <c r="FZX6" s="909"/>
      <c r="FZY6" s="909"/>
      <c r="FZZ6" s="909"/>
      <c r="GAA6" s="909"/>
      <c r="GAB6" s="909"/>
      <c r="GAC6" s="909"/>
      <c r="GAD6" s="909"/>
      <c r="GAE6" s="909"/>
      <c r="GAF6" s="909"/>
      <c r="GAG6" s="909"/>
      <c r="GAH6" s="909"/>
      <c r="GAI6" s="909"/>
      <c r="GAJ6" s="909"/>
      <c r="GAK6" s="909"/>
      <c r="GAL6" s="909"/>
      <c r="GAM6" s="909"/>
      <c r="GAN6" s="909"/>
      <c r="GAO6" s="909"/>
      <c r="GAP6" s="909"/>
      <c r="GAQ6" s="909"/>
      <c r="GAR6" s="909"/>
      <c r="GAS6" s="909"/>
      <c r="GAT6" s="909"/>
      <c r="GAU6" s="909"/>
      <c r="GAV6" s="909"/>
      <c r="GAW6" s="909"/>
      <c r="GAX6" s="909"/>
      <c r="GAY6" s="909"/>
      <c r="GAZ6" s="909"/>
      <c r="GBA6" s="909"/>
      <c r="GBB6" s="909"/>
      <c r="GBC6" s="909"/>
      <c r="GBD6" s="909"/>
      <c r="GBE6" s="909"/>
      <c r="GBF6" s="909"/>
      <c r="GBG6" s="909"/>
      <c r="GBH6" s="909"/>
      <c r="GBI6" s="909"/>
      <c r="GBJ6" s="909"/>
      <c r="GBK6" s="909"/>
      <c r="GBL6" s="909"/>
      <c r="GBM6" s="909"/>
      <c r="GBN6" s="909"/>
      <c r="GBO6" s="909"/>
      <c r="GBP6" s="909"/>
      <c r="GBQ6" s="909"/>
      <c r="GBR6" s="909"/>
      <c r="GBS6" s="909"/>
      <c r="GBT6" s="909"/>
      <c r="GBU6" s="909"/>
      <c r="GBV6" s="909"/>
      <c r="GBW6" s="909"/>
      <c r="GBX6" s="909"/>
      <c r="GBY6" s="909"/>
      <c r="GBZ6" s="909"/>
      <c r="GCA6" s="909"/>
      <c r="GCB6" s="909"/>
      <c r="GCC6" s="909"/>
      <c r="GCD6" s="909"/>
      <c r="GCE6" s="909"/>
      <c r="GCF6" s="909"/>
      <c r="GCG6" s="909"/>
      <c r="GCH6" s="909"/>
      <c r="GCI6" s="909"/>
      <c r="GCJ6" s="909"/>
      <c r="GCK6" s="909"/>
      <c r="GCL6" s="909"/>
      <c r="GCM6" s="909"/>
      <c r="GCN6" s="909"/>
      <c r="GCO6" s="909"/>
      <c r="GCP6" s="909"/>
      <c r="GCQ6" s="909"/>
      <c r="GCR6" s="909"/>
      <c r="GCS6" s="909"/>
      <c r="GCT6" s="909"/>
      <c r="GCU6" s="909"/>
      <c r="GCV6" s="909"/>
      <c r="GCW6" s="909"/>
      <c r="GCX6" s="909"/>
      <c r="GCY6" s="909"/>
      <c r="GCZ6" s="909"/>
      <c r="GDA6" s="909"/>
      <c r="GDB6" s="909"/>
      <c r="GDC6" s="909"/>
      <c r="GDD6" s="909"/>
      <c r="GDE6" s="909"/>
      <c r="GDF6" s="909"/>
      <c r="GDG6" s="909"/>
      <c r="GDH6" s="909"/>
      <c r="GDI6" s="909"/>
      <c r="GDJ6" s="909"/>
      <c r="GDK6" s="909"/>
      <c r="GDL6" s="909"/>
      <c r="GDM6" s="909"/>
      <c r="GDN6" s="909"/>
      <c r="GDO6" s="909"/>
      <c r="GDP6" s="909"/>
      <c r="GDQ6" s="909"/>
      <c r="GDR6" s="909"/>
      <c r="GDS6" s="909"/>
      <c r="GDT6" s="909"/>
      <c r="GDU6" s="909"/>
      <c r="GDV6" s="909"/>
      <c r="GDW6" s="909"/>
      <c r="GDX6" s="909"/>
      <c r="GDY6" s="909"/>
      <c r="GDZ6" s="909"/>
      <c r="GEA6" s="909"/>
      <c r="GEB6" s="909"/>
      <c r="GEC6" s="909"/>
      <c r="GED6" s="909"/>
      <c r="GEE6" s="909"/>
      <c r="GEF6" s="909"/>
      <c r="GEG6" s="909"/>
      <c r="GEH6" s="909"/>
      <c r="GEI6" s="909"/>
      <c r="GEJ6" s="909"/>
      <c r="GEK6" s="909"/>
      <c r="GEL6" s="909"/>
      <c r="GEM6" s="909"/>
      <c r="GEN6" s="909"/>
      <c r="GEO6" s="909"/>
      <c r="GEP6" s="909"/>
      <c r="GEQ6" s="909"/>
      <c r="GER6" s="909"/>
      <c r="GES6" s="909"/>
      <c r="GET6" s="909"/>
      <c r="GEU6" s="909"/>
      <c r="GEV6" s="909"/>
      <c r="GEW6" s="909"/>
      <c r="GEX6" s="909"/>
      <c r="GEY6" s="909"/>
      <c r="GEZ6" s="909"/>
      <c r="GFA6" s="909"/>
      <c r="GFB6" s="909"/>
      <c r="GFC6" s="909"/>
      <c r="GFD6" s="909"/>
      <c r="GFE6" s="909"/>
      <c r="GFF6" s="909"/>
      <c r="GFG6" s="909"/>
      <c r="GFH6" s="909"/>
      <c r="GFI6" s="909"/>
      <c r="GFJ6" s="909"/>
      <c r="GFK6" s="909"/>
      <c r="GFL6" s="909"/>
      <c r="GFM6" s="909"/>
      <c r="GFN6" s="909"/>
      <c r="GFO6" s="909"/>
      <c r="GFP6" s="909"/>
      <c r="GFQ6" s="909"/>
      <c r="GFR6" s="909"/>
      <c r="GFS6" s="909"/>
      <c r="GFT6" s="909"/>
      <c r="GFU6" s="909"/>
      <c r="GFV6" s="909"/>
      <c r="GFW6" s="909"/>
      <c r="GFX6" s="909"/>
      <c r="GFY6" s="909"/>
      <c r="GFZ6" s="909"/>
      <c r="GGA6" s="909"/>
      <c r="GGB6" s="909"/>
      <c r="GGC6" s="909"/>
      <c r="GGD6" s="909"/>
      <c r="GGE6" s="909"/>
      <c r="GGF6" s="909"/>
      <c r="GGG6" s="909"/>
      <c r="GGH6" s="909"/>
      <c r="GGI6" s="909"/>
      <c r="GGJ6" s="909"/>
      <c r="GGK6" s="909"/>
      <c r="GGL6" s="909"/>
      <c r="GGM6" s="909"/>
      <c r="GGN6" s="909"/>
      <c r="GGO6" s="909"/>
      <c r="GGP6" s="909"/>
      <c r="GGQ6" s="909"/>
      <c r="GGR6" s="909"/>
      <c r="GGS6" s="909"/>
      <c r="GGT6" s="909"/>
      <c r="GGU6" s="909"/>
      <c r="GGV6" s="909"/>
      <c r="GGW6" s="909"/>
      <c r="GGX6" s="909"/>
      <c r="GGY6" s="909"/>
      <c r="GGZ6" s="909"/>
      <c r="GHA6" s="909"/>
      <c r="GHB6" s="909"/>
      <c r="GHC6" s="909"/>
      <c r="GHD6" s="909"/>
      <c r="GHE6" s="909"/>
      <c r="GHF6" s="909"/>
      <c r="GHG6" s="909"/>
      <c r="GHH6" s="909"/>
      <c r="GHI6" s="909"/>
      <c r="GHJ6" s="909"/>
      <c r="GHK6" s="909"/>
      <c r="GHL6" s="909"/>
      <c r="GHM6" s="909"/>
      <c r="GHN6" s="909"/>
      <c r="GHO6" s="909"/>
      <c r="GHP6" s="909"/>
      <c r="GHQ6" s="909"/>
      <c r="GHR6" s="909"/>
      <c r="GHS6" s="909"/>
      <c r="GHT6" s="909"/>
      <c r="GHU6" s="909"/>
      <c r="GHV6" s="909"/>
      <c r="GHW6" s="909"/>
      <c r="GHX6" s="909"/>
      <c r="GHY6" s="909"/>
      <c r="GHZ6" s="909"/>
      <c r="GIA6" s="909"/>
      <c r="GIB6" s="909"/>
      <c r="GIC6" s="909"/>
      <c r="GID6" s="909"/>
      <c r="GIE6" s="909"/>
      <c r="GIF6" s="909"/>
      <c r="GIG6" s="909"/>
      <c r="GIH6" s="909"/>
      <c r="GII6" s="909"/>
      <c r="GIJ6" s="909"/>
      <c r="GIK6" s="909"/>
      <c r="GIL6" s="909"/>
      <c r="GIM6" s="909"/>
      <c r="GIN6" s="909"/>
      <c r="GIO6" s="909"/>
      <c r="GIP6" s="909"/>
      <c r="GIQ6" s="909"/>
      <c r="GIR6" s="909"/>
      <c r="GIS6" s="909"/>
      <c r="GIT6" s="909"/>
      <c r="GIU6" s="909"/>
      <c r="GIV6" s="909"/>
      <c r="GIW6" s="909"/>
      <c r="GIX6" s="909"/>
      <c r="GIY6" s="909"/>
      <c r="GIZ6" s="909"/>
      <c r="GJA6" s="909"/>
      <c r="GJB6" s="909"/>
      <c r="GJC6" s="909"/>
      <c r="GJD6" s="909"/>
      <c r="GJE6" s="909"/>
      <c r="GJF6" s="909"/>
      <c r="GJG6" s="909"/>
      <c r="GJH6" s="909"/>
      <c r="GJI6" s="909"/>
      <c r="GJJ6" s="909"/>
      <c r="GJK6" s="909"/>
      <c r="GJL6" s="909"/>
      <c r="GJM6" s="909"/>
      <c r="GJN6" s="909"/>
      <c r="GJO6" s="909"/>
      <c r="GJP6" s="909"/>
      <c r="GJQ6" s="909"/>
      <c r="GJR6" s="909"/>
      <c r="GJS6" s="909"/>
      <c r="GJT6" s="909"/>
      <c r="GJU6" s="909"/>
      <c r="GJV6" s="909"/>
      <c r="GJW6" s="909"/>
      <c r="GJX6" s="909"/>
      <c r="GJY6" s="909"/>
      <c r="GJZ6" s="909"/>
      <c r="GKA6" s="909"/>
      <c r="GKB6" s="909"/>
      <c r="GKC6" s="909"/>
      <c r="GKD6" s="909"/>
      <c r="GKE6" s="909"/>
      <c r="GKF6" s="909"/>
      <c r="GKG6" s="909"/>
      <c r="GKH6" s="909"/>
      <c r="GKI6" s="909"/>
      <c r="GKJ6" s="909"/>
      <c r="GKK6" s="909"/>
      <c r="GKL6" s="909"/>
      <c r="GKM6" s="909"/>
      <c r="GKN6" s="909"/>
      <c r="GKO6" s="909"/>
      <c r="GKP6" s="909"/>
      <c r="GKQ6" s="909"/>
      <c r="GKR6" s="909"/>
      <c r="GKS6" s="909"/>
      <c r="GKT6" s="909"/>
      <c r="GKU6" s="909"/>
      <c r="GKV6" s="909"/>
      <c r="GKW6" s="909"/>
      <c r="GKX6" s="909"/>
      <c r="GKY6" s="909"/>
      <c r="GKZ6" s="909"/>
      <c r="GLA6" s="909"/>
      <c r="GLB6" s="909"/>
      <c r="GLC6" s="909"/>
      <c r="GLD6" s="909"/>
      <c r="GLE6" s="909"/>
      <c r="GLF6" s="909"/>
      <c r="GLG6" s="909"/>
      <c r="GLH6" s="909"/>
      <c r="GLI6" s="909"/>
      <c r="GLJ6" s="909"/>
      <c r="GLK6" s="909"/>
      <c r="GLL6" s="909"/>
      <c r="GLM6" s="909"/>
      <c r="GLN6" s="909"/>
      <c r="GLO6" s="909"/>
      <c r="GLP6" s="909"/>
      <c r="GLQ6" s="909"/>
      <c r="GLR6" s="909"/>
      <c r="GLS6" s="909"/>
      <c r="GLT6" s="909"/>
      <c r="GLU6" s="909"/>
      <c r="GLV6" s="909"/>
      <c r="GLW6" s="909"/>
      <c r="GLX6" s="909"/>
      <c r="GLY6" s="909"/>
      <c r="GLZ6" s="909"/>
      <c r="GMA6" s="909"/>
      <c r="GMB6" s="909"/>
      <c r="GMC6" s="909"/>
      <c r="GMD6" s="909"/>
      <c r="GME6" s="909"/>
      <c r="GMF6" s="909"/>
      <c r="GMG6" s="909"/>
      <c r="GMH6" s="909"/>
      <c r="GMI6" s="909"/>
      <c r="GMJ6" s="909"/>
      <c r="GMK6" s="909"/>
      <c r="GML6" s="909"/>
      <c r="GMM6" s="909"/>
      <c r="GMN6" s="909"/>
      <c r="GMO6" s="909"/>
      <c r="GMP6" s="909"/>
      <c r="GMQ6" s="909"/>
      <c r="GMR6" s="909"/>
      <c r="GMS6" s="909"/>
      <c r="GMT6" s="909"/>
      <c r="GMU6" s="909"/>
      <c r="GMV6" s="909"/>
      <c r="GMW6" s="909"/>
      <c r="GMX6" s="909"/>
      <c r="GMY6" s="909"/>
      <c r="GMZ6" s="909"/>
      <c r="GNA6" s="909"/>
      <c r="GNB6" s="909"/>
      <c r="GNC6" s="909"/>
      <c r="GND6" s="909"/>
      <c r="GNE6" s="909"/>
      <c r="GNF6" s="909"/>
      <c r="GNG6" s="909"/>
      <c r="GNH6" s="909"/>
      <c r="GNI6" s="909"/>
      <c r="GNJ6" s="909"/>
      <c r="GNK6" s="909"/>
      <c r="GNL6" s="909"/>
      <c r="GNM6" s="909"/>
      <c r="GNN6" s="909"/>
      <c r="GNO6" s="909"/>
      <c r="GNP6" s="909"/>
      <c r="GNQ6" s="909"/>
      <c r="GNR6" s="909"/>
      <c r="GNS6" s="909"/>
      <c r="GNT6" s="909"/>
      <c r="GNU6" s="909"/>
      <c r="GNV6" s="909"/>
      <c r="GNW6" s="909"/>
      <c r="GNX6" s="909"/>
      <c r="GNY6" s="909"/>
      <c r="GNZ6" s="909"/>
      <c r="GOA6" s="909"/>
      <c r="GOB6" s="909"/>
      <c r="GOC6" s="909"/>
      <c r="GOD6" s="909"/>
      <c r="GOE6" s="909"/>
      <c r="GOF6" s="909"/>
      <c r="GOG6" s="909"/>
      <c r="GOH6" s="909"/>
      <c r="GOI6" s="909"/>
      <c r="GOJ6" s="909"/>
      <c r="GOK6" s="909"/>
      <c r="GOL6" s="909"/>
      <c r="GOM6" s="909"/>
      <c r="GON6" s="909"/>
      <c r="GOO6" s="909"/>
      <c r="GOP6" s="909"/>
      <c r="GOQ6" s="909"/>
      <c r="GOR6" s="909"/>
      <c r="GOS6" s="909"/>
      <c r="GOT6" s="909"/>
      <c r="GOU6" s="909"/>
      <c r="GOV6" s="909"/>
      <c r="GOW6" s="909"/>
      <c r="GOX6" s="909"/>
      <c r="GOY6" s="909"/>
      <c r="GOZ6" s="909"/>
      <c r="GPA6" s="909"/>
      <c r="GPB6" s="909"/>
      <c r="GPC6" s="909"/>
      <c r="GPD6" s="909"/>
      <c r="GPE6" s="909"/>
      <c r="GPF6" s="909"/>
      <c r="GPG6" s="909"/>
      <c r="GPH6" s="909"/>
      <c r="GPI6" s="909"/>
      <c r="GPJ6" s="909"/>
      <c r="GPK6" s="909"/>
      <c r="GPL6" s="909"/>
      <c r="GPM6" s="909"/>
      <c r="GPN6" s="909"/>
      <c r="GPO6" s="909"/>
      <c r="GPP6" s="909"/>
      <c r="GPQ6" s="909"/>
      <c r="GPR6" s="909"/>
      <c r="GPS6" s="909"/>
      <c r="GPT6" s="909"/>
      <c r="GPU6" s="909"/>
      <c r="GPV6" s="909"/>
      <c r="GPW6" s="909"/>
      <c r="GPX6" s="909"/>
      <c r="GPY6" s="909"/>
      <c r="GPZ6" s="909"/>
      <c r="GQA6" s="909"/>
      <c r="GQB6" s="909"/>
      <c r="GQC6" s="909"/>
      <c r="GQD6" s="909"/>
      <c r="GQE6" s="909"/>
      <c r="GQF6" s="909"/>
      <c r="GQG6" s="909"/>
      <c r="GQH6" s="909"/>
      <c r="GQI6" s="909"/>
      <c r="GQJ6" s="909"/>
      <c r="GQK6" s="909"/>
      <c r="GQL6" s="909"/>
      <c r="GQM6" s="909"/>
      <c r="GQN6" s="909"/>
      <c r="GQO6" s="909"/>
      <c r="GQP6" s="909"/>
      <c r="GQQ6" s="909"/>
      <c r="GQR6" s="909"/>
      <c r="GQS6" s="909"/>
      <c r="GQT6" s="909"/>
      <c r="GQU6" s="909"/>
      <c r="GQV6" s="909"/>
      <c r="GQW6" s="909"/>
      <c r="GQX6" s="909"/>
      <c r="GQY6" s="909"/>
      <c r="GQZ6" s="909"/>
      <c r="GRA6" s="909"/>
      <c r="GRB6" s="909"/>
      <c r="GRC6" s="909"/>
      <c r="GRD6" s="909"/>
      <c r="GRE6" s="909"/>
      <c r="GRF6" s="909"/>
      <c r="GRG6" s="909"/>
      <c r="GRH6" s="909"/>
      <c r="GRI6" s="909"/>
      <c r="GRJ6" s="909"/>
      <c r="GRK6" s="909"/>
      <c r="GRL6" s="909"/>
      <c r="GRM6" s="909"/>
      <c r="GRN6" s="909"/>
      <c r="GRO6" s="909"/>
      <c r="GRP6" s="909"/>
      <c r="GRQ6" s="909"/>
      <c r="GRR6" s="909"/>
      <c r="GRS6" s="909"/>
      <c r="GRT6" s="909"/>
      <c r="GRU6" s="909"/>
      <c r="GRV6" s="909"/>
      <c r="GRW6" s="909"/>
      <c r="GRX6" s="909"/>
      <c r="GRY6" s="909"/>
      <c r="GRZ6" s="909"/>
      <c r="GSA6" s="909"/>
      <c r="GSB6" s="909"/>
      <c r="GSC6" s="909"/>
      <c r="GSD6" s="909"/>
      <c r="GSE6" s="909"/>
      <c r="GSF6" s="909"/>
      <c r="GSG6" s="909"/>
      <c r="GSH6" s="909"/>
      <c r="GSI6" s="909"/>
      <c r="GSJ6" s="909"/>
      <c r="GSK6" s="909"/>
      <c r="GSL6" s="909"/>
      <c r="GSM6" s="909"/>
      <c r="GSN6" s="909"/>
      <c r="GSO6" s="909"/>
      <c r="GSP6" s="909"/>
      <c r="GSQ6" s="909"/>
      <c r="GSR6" s="909"/>
      <c r="GSS6" s="909"/>
      <c r="GST6" s="909"/>
      <c r="GSU6" s="909"/>
      <c r="GSV6" s="909"/>
      <c r="GSW6" s="909"/>
      <c r="GSX6" s="909"/>
      <c r="GSY6" s="909"/>
      <c r="GSZ6" s="909"/>
      <c r="GTA6" s="909"/>
      <c r="GTB6" s="909"/>
      <c r="GTC6" s="909"/>
      <c r="GTD6" s="909"/>
      <c r="GTE6" s="909"/>
      <c r="GTF6" s="909"/>
      <c r="GTG6" s="909"/>
      <c r="GTH6" s="909"/>
      <c r="GTI6" s="909"/>
      <c r="GTJ6" s="909"/>
      <c r="GTK6" s="909"/>
      <c r="GTL6" s="909"/>
      <c r="GTM6" s="909"/>
      <c r="GTN6" s="909"/>
      <c r="GTO6" s="909"/>
      <c r="GTP6" s="909"/>
      <c r="GTQ6" s="909"/>
      <c r="GTR6" s="909"/>
      <c r="GTS6" s="909"/>
      <c r="GTT6" s="909"/>
      <c r="GTU6" s="909"/>
      <c r="GTV6" s="909"/>
      <c r="GTW6" s="909"/>
      <c r="GTX6" s="909"/>
      <c r="GTY6" s="909"/>
      <c r="GTZ6" s="909"/>
      <c r="GUA6" s="909"/>
      <c r="GUB6" s="909"/>
      <c r="GUC6" s="909"/>
      <c r="GUD6" s="909"/>
      <c r="GUE6" s="909"/>
      <c r="GUF6" s="909"/>
      <c r="GUG6" s="909"/>
      <c r="GUH6" s="909"/>
      <c r="GUI6" s="909"/>
      <c r="GUJ6" s="909"/>
      <c r="GUK6" s="909"/>
      <c r="GUL6" s="909"/>
      <c r="GUM6" s="909"/>
      <c r="GUN6" s="909"/>
      <c r="GUO6" s="909"/>
      <c r="GUP6" s="909"/>
      <c r="GUQ6" s="909"/>
      <c r="GUR6" s="909"/>
      <c r="GUS6" s="909"/>
      <c r="GUT6" s="909"/>
      <c r="GUU6" s="909"/>
      <c r="GUV6" s="909"/>
      <c r="GUW6" s="909"/>
      <c r="GUX6" s="909"/>
      <c r="GUY6" s="909"/>
      <c r="GUZ6" s="909"/>
      <c r="GVA6" s="909"/>
      <c r="GVB6" s="909"/>
      <c r="GVC6" s="909"/>
      <c r="GVD6" s="909"/>
      <c r="GVE6" s="909"/>
      <c r="GVF6" s="909"/>
      <c r="GVG6" s="909"/>
      <c r="GVH6" s="909"/>
      <c r="GVI6" s="909"/>
      <c r="GVJ6" s="909"/>
      <c r="GVK6" s="909"/>
      <c r="GVL6" s="909"/>
      <c r="GVM6" s="909"/>
      <c r="GVN6" s="909"/>
      <c r="GVO6" s="909"/>
      <c r="GVP6" s="909"/>
      <c r="GVQ6" s="909"/>
      <c r="GVR6" s="909"/>
      <c r="GVS6" s="909"/>
      <c r="GVT6" s="909"/>
      <c r="GVU6" s="909"/>
      <c r="GVV6" s="909"/>
      <c r="GVW6" s="909"/>
      <c r="GVX6" s="909"/>
      <c r="GVY6" s="909"/>
      <c r="GVZ6" s="909"/>
      <c r="GWA6" s="909"/>
      <c r="GWB6" s="909"/>
      <c r="GWC6" s="909"/>
      <c r="GWD6" s="909"/>
      <c r="GWE6" s="909"/>
      <c r="GWF6" s="909"/>
      <c r="GWG6" s="909"/>
      <c r="GWH6" s="909"/>
      <c r="GWI6" s="909"/>
      <c r="GWJ6" s="909"/>
      <c r="GWK6" s="909"/>
      <c r="GWL6" s="909"/>
      <c r="GWM6" s="909"/>
      <c r="GWN6" s="909"/>
      <c r="GWO6" s="909"/>
      <c r="GWP6" s="909"/>
      <c r="GWQ6" s="909"/>
      <c r="GWR6" s="909"/>
      <c r="GWS6" s="909"/>
      <c r="GWT6" s="909"/>
      <c r="GWU6" s="909"/>
      <c r="GWV6" s="909"/>
      <c r="GWW6" s="909"/>
      <c r="GWX6" s="909"/>
      <c r="GWY6" s="909"/>
      <c r="GWZ6" s="909"/>
      <c r="GXA6" s="909"/>
      <c r="GXB6" s="909"/>
      <c r="GXC6" s="909"/>
      <c r="GXD6" s="909"/>
      <c r="GXE6" s="909"/>
      <c r="GXF6" s="909"/>
      <c r="GXG6" s="909"/>
      <c r="GXH6" s="909"/>
      <c r="GXI6" s="909"/>
      <c r="GXJ6" s="909"/>
      <c r="GXK6" s="909"/>
      <c r="GXL6" s="909"/>
      <c r="GXM6" s="909"/>
      <c r="GXN6" s="909"/>
      <c r="GXO6" s="909"/>
      <c r="GXP6" s="909"/>
      <c r="GXQ6" s="909"/>
      <c r="GXR6" s="909"/>
      <c r="GXS6" s="909"/>
      <c r="GXT6" s="909"/>
      <c r="GXU6" s="909"/>
      <c r="GXV6" s="909"/>
      <c r="GXW6" s="909"/>
      <c r="GXX6" s="909"/>
      <c r="GXY6" s="909"/>
      <c r="GXZ6" s="909"/>
      <c r="GYA6" s="909"/>
      <c r="GYB6" s="909"/>
      <c r="GYC6" s="909"/>
      <c r="GYD6" s="909"/>
      <c r="GYE6" s="909"/>
      <c r="GYF6" s="909"/>
      <c r="GYG6" s="909"/>
      <c r="GYH6" s="909"/>
      <c r="GYI6" s="909"/>
      <c r="GYJ6" s="909"/>
      <c r="GYK6" s="909"/>
      <c r="GYL6" s="909"/>
      <c r="GYM6" s="909"/>
      <c r="GYN6" s="909"/>
      <c r="GYO6" s="909"/>
      <c r="GYP6" s="909"/>
      <c r="GYQ6" s="909"/>
      <c r="GYR6" s="909"/>
      <c r="GYS6" s="909"/>
      <c r="GYT6" s="909"/>
      <c r="GYU6" s="909"/>
      <c r="GYV6" s="909"/>
      <c r="GYW6" s="909"/>
      <c r="GYX6" s="909"/>
      <c r="GYY6" s="909"/>
      <c r="GYZ6" s="909"/>
      <c r="GZA6" s="909"/>
      <c r="GZB6" s="909"/>
      <c r="GZC6" s="909"/>
      <c r="GZD6" s="909"/>
      <c r="GZE6" s="909"/>
      <c r="GZF6" s="909"/>
      <c r="GZG6" s="909"/>
      <c r="GZH6" s="909"/>
      <c r="GZI6" s="909"/>
      <c r="GZJ6" s="909"/>
      <c r="GZK6" s="909"/>
      <c r="GZL6" s="909"/>
      <c r="GZM6" s="909"/>
      <c r="GZN6" s="909"/>
      <c r="GZO6" s="909"/>
      <c r="GZP6" s="909"/>
      <c r="GZQ6" s="909"/>
      <c r="GZR6" s="909"/>
      <c r="GZS6" s="909"/>
      <c r="GZT6" s="909"/>
      <c r="GZU6" s="909"/>
      <c r="GZV6" s="909"/>
      <c r="GZW6" s="909"/>
      <c r="GZX6" s="909"/>
      <c r="GZY6" s="909"/>
      <c r="GZZ6" s="909"/>
      <c r="HAA6" s="909"/>
      <c r="HAB6" s="909"/>
      <c r="HAC6" s="909"/>
      <c r="HAD6" s="909"/>
      <c r="HAE6" s="909"/>
      <c r="HAF6" s="909"/>
      <c r="HAG6" s="909"/>
      <c r="HAH6" s="909"/>
      <c r="HAI6" s="909"/>
      <c r="HAJ6" s="909"/>
      <c r="HAK6" s="909"/>
      <c r="HAL6" s="909"/>
      <c r="HAM6" s="909"/>
      <c r="HAN6" s="909"/>
      <c r="HAO6" s="909"/>
      <c r="HAP6" s="909"/>
      <c r="HAQ6" s="909"/>
      <c r="HAR6" s="909"/>
      <c r="HAS6" s="909"/>
      <c r="HAT6" s="909"/>
      <c r="HAU6" s="909"/>
      <c r="HAV6" s="909"/>
      <c r="HAW6" s="909"/>
      <c r="HAX6" s="909"/>
      <c r="HAY6" s="909"/>
      <c r="HAZ6" s="909"/>
      <c r="HBA6" s="909"/>
      <c r="HBB6" s="909"/>
      <c r="HBC6" s="909"/>
      <c r="HBD6" s="909"/>
      <c r="HBE6" s="909"/>
      <c r="HBF6" s="909"/>
      <c r="HBG6" s="909"/>
      <c r="HBH6" s="909"/>
      <c r="HBI6" s="909"/>
      <c r="HBJ6" s="909"/>
      <c r="HBK6" s="909"/>
      <c r="HBL6" s="909"/>
      <c r="HBM6" s="909"/>
      <c r="HBN6" s="909"/>
      <c r="HBO6" s="909"/>
      <c r="HBP6" s="909"/>
      <c r="HBQ6" s="909"/>
      <c r="HBR6" s="909"/>
      <c r="HBS6" s="909"/>
      <c r="HBT6" s="909"/>
      <c r="HBU6" s="909"/>
      <c r="HBV6" s="909"/>
      <c r="HBW6" s="909"/>
      <c r="HBX6" s="909"/>
      <c r="HBY6" s="909"/>
      <c r="HBZ6" s="909"/>
      <c r="HCA6" s="909"/>
      <c r="HCB6" s="909"/>
      <c r="HCC6" s="909"/>
      <c r="HCD6" s="909"/>
      <c r="HCE6" s="909"/>
      <c r="HCF6" s="909"/>
      <c r="HCG6" s="909"/>
      <c r="HCH6" s="909"/>
      <c r="HCI6" s="909"/>
      <c r="HCJ6" s="909"/>
      <c r="HCK6" s="909"/>
      <c r="HCL6" s="909"/>
      <c r="HCM6" s="909"/>
      <c r="HCN6" s="909"/>
      <c r="HCO6" s="909"/>
      <c r="HCP6" s="909"/>
      <c r="HCQ6" s="909"/>
      <c r="HCR6" s="909"/>
      <c r="HCS6" s="909"/>
      <c r="HCT6" s="909"/>
      <c r="HCU6" s="909"/>
      <c r="HCV6" s="909"/>
      <c r="HCW6" s="909"/>
      <c r="HCX6" s="909"/>
      <c r="HCY6" s="909"/>
      <c r="HCZ6" s="909"/>
      <c r="HDA6" s="909"/>
      <c r="HDB6" s="909"/>
      <c r="HDC6" s="909"/>
      <c r="HDD6" s="909"/>
      <c r="HDE6" s="909"/>
      <c r="HDF6" s="909"/>
      <c r="HDG6" s="909"/>
      <c r="HDH6" s="909"/>
      <c r="HDI6" s="909"/>
      <c r="HDJ6" s="909"/>
      <c r="HDK6" s="909"/>
      <c r="HDL6" s="909"/>
      <c r="HDM6" s="909"/>
      <c r="HDN6" s="909"/>
      <c r="HDO6" s="909"/>
      <c r="HDP6" s="909"/>
      <c r="HDQ6" s="909"/>
      <c r="HDR6" s="909"/>
      <c r="HDS6" s="909"/>
      <c r="HDT6" s="909"/>
      <c r="HDU6" s="909"/>
      <c r="HDV6" s="909"/>
      <c r="HDW6" s="909"/>
      <c r="HDX6" s="909"/>
      <c r="HDY6" s="909"/>
      <c r="HDZ6" s="909"/>
      <c r="HEA6" s="909"/>
      <c r="HEB6" s="909"/>
      <c r="HEC6" s="909"/>
      <c r="HED6" s="909"/>
      <c r="HEE6" s="909"/>
      <c r="HEF6" s="909"/>
      <c r="HEG6" s="909"/>
      <c r="HEH6" s="909"/>
      <c r="HEI6" s="909"/>
      <c r="HEJ6" s="909"/>
      <c r="HEK6" s="909"/>
      <c r="HEL6" s="909"/>
      <c r="HEM6" s="909"/>
      <c r="HEN6" s="909"/>
      <c r="HEO6" s="909"/>
      <c r="HEP6" s="909"/>
      <c r="HEQ6" s="909"/>
      <c r="HER6" s="909"/>
      <c r="HES6" s="909"/>
      <c r="HET6" s="909"/>
      <c r="HEU6" s="909"/>
      <c r="HEV6" s="909"/>
      <c r="HEW6" s="909"/>
      <c r="HEX6" s="909"/>
      <c r="HEY6" s="909"/>
      <c r="HEZ6" s="909"/>
      <c r="HFA6" s="909"/>
      <c r="HFB6" s="909"/>
      <c r="HFC6" s="909"/>
      <c r="HFD6" s="909"/>
      <c r="HFE6" s="909"/>
      <c r="HFF6" s="909"/>
      <c r="HFG6" s="909"/>
      <c r="HFH6" s="909"/>
      <c r="HFI6" s="909"/>
      <c r="HFJ6" s="909"/>
      <c r="HFK6" s="909"/>
      <c r="HFL6" s="909"/>
      <c r="HFM6" s="909"/>
      <c r="HFN6" s="909"/>
      <c r="HFO6" s="909"/>
      <c r="HFP6" s="909"/>
      <c r="HFQ6" s="909"/>
      <c r="HFR6" s="909"/>
      <c r="HFS6" s="909"/>
      <c r="HFT6" s="909"/>
      <c r="HFU6" s="909"/>
      <c r="HFV6" s="909"/>
      <c r="HFW6" s="909"/>
      <c r="HFX6" s="909"/>
      <c r="HFY6" s="909"/>
      <c r="HFZ6" s="909"/>
      <c r="HGA6" s="909"/>
      <c r="HGB6" s="909"/>
      <c r="HGC6" s="909"/>
      <c r="HGD6" s="909"/>
      <c r="HGE6" s="909"/>
      <c r="HGF6" s="909"/>
      <c r="HGG6" s="909"/>
      <c r="HGH6" s="909"/>
      <c r="HGI6" s="909"/>
      <c r="HGJ6" s="909"/>
      <c r="HGK6" s="909"/>
      <c r="HGL6" s="909"/>
      <c r="HGM6" s="909"/>
      <c r="HGN6" s="909"/>
      <c r="HGO6" s="909"/>
      <c r="HGP6" s="909"/>
      <c r="HGQ6" s="909"/>
      <c r="HGR6" s="909"/>
      <c r="HGS6" s="909"/>
      <c r="HGT6" s="909"/>
      <c r="HGU6" s="909"/>
      <c r="HGV6" s="909"/>
      <c r="HGW6" s="909"/>
      <c r="HGX6" s="909"/>
      <c r="HGY6" s="909"/>
      <c r="HGZ6" s="909"/>
      <c r="HHA6" s="909"/>
      <c r="HHB6" s="909"/>
      <c r="HHC6" s="909"/>
      <c r="HHD6" s="909"/>
      <c r="HHE6" s="909"/>
      <c r="HHF6" s="909"/>
      <c r="HHG6" s="909"/>
      <c r="HHH6" s="909"/>
      <c r="HHI6" s="909"/>
      <c r="HHJ6" s="909"/>
      <c r="HHK6" s="909"/>
      <c r="HHL6" s="909"/>
      <c r="HHM6" s="909"/>
      <c r="HHN6" s="909"/>
      <c r="HHO6" s="909"/>
      <c r="HHP6" s="909"/>
      <c r="HHQ6" s="909"/>
      <c r="HHR6" s="909"/>
      <c r="HHS6" s="909"/>
      <c r="HHT6" s="909"/>
      <c r="HHU6" s="909"/>
      <c r="HHV6" s="909"/>
      <c r="HHW6" s="909"/>
      <c r="HHX6" s="909"/>
      <c r="HHY6" s="909"/>
      <c r="HHZ6" s="909"/>
      <c r="HIA6" s="909"/>
      <c r="HIB6" s="909"/>
      <c r="HIC6" s="909"/>
      <c r="HID6" s="909"/>
      <c r="HIE6" s="909"/>
      <c r="HIF6" s="909"/>
      <c r="HIG6" s="909"/>
      <c r="HIH6" s="909"/>
      <c r="HII6" s="909"/>
      <c r="HIJ6" s="909"/>
      <c r="HIK6" s="909"/>
      <c r="HIL6" s="909"/>
      <c r="HIM6" s="909"/>
      <c r="HIN6" s="909"/>
      <c r="HIO6" s="909"/>
      <c r="HIP6" s="909"/>
      <c r="HIQ6" s="909"/>
      <c r="HIR6" s="909"/>
      <c r="HIS6" s="909"/>
      <c r="HIT6" s="909"/>
      <c r="HIU6" s="909"/>
      <c r="HIV6" s="909"/>
      <c r="HIW6" s="909"/>
      <c r="HIX6" s="909"/>
      <c r="HIY6" s="909"/>
      <c r="HIZ6" s="909"/>
      <c r="HJA6" s="909"/>
      <c r="HJB6" s="909"/>
      <c r="HJC6" s="909"/>
      <c r="HJD6" s="909"/>
      <c r="HJE6" s="909"/>
      <c r="HJF6" s="909"/>
      <c r="HJG6" s="909"/>
      <c r="HJH6" s="909"/>
      <c r="HJI6" s="909"/>
      <c r="HJJ6" s="909"/>
      <c r="HJK6" s="909"/>
      <c r="HJL6" s="909"/>
      <c r="HJM6" s="909"/>
      <c r="HJN6" s="909"/>
      <c r="HJO6" s="909"/>
      <c r="HJP6" s="909"/>
      <c r="HJQ6" s="909"/>
      <c r="HJR6" s="909"/>
      <c r="HJS6" s="909"/>
      <c r="HJT6" s="909"/>
      <c r="HJU6" s="909"/>
      <c r="HJV6" s="909"/>
      <c r="HJW6" s="909"/>
      <c r="HJX6" s="909"/>
      <c r="HJY6" s="909"/>
      <c r="HJZ6" s="909"/>
      <c r="HKA6" s="909"/>
      <c r="HKB6" s="909"/>
      <c r="HKC6" s="909"/>
      <c r="HKD6" s="909"/>
      <c r="HKE6" s="909"/>
      <c r="HKF6" s="909"/>
      <c r="HKG6" s="909"/>
      <c r="HKH6" s="909"/>
      <c r="HKI6" s="909"/>
      <c r="HKJ6" s="909"/>
      <c r="HKK6" s="909"/>
      <c r="HKL6" s="909"/>
      <c r="HKM6" s="909"/>
      <c r="HKN6" s="909"/>
      <c r="HKO6" s="909"/>
      <c r="HKP6" s="909"/>
      <c r="HKQ6" s="909"/>
      <c r="HKR6" s="909"/>
      <c r="HKS6" s="909"/>
      <c r="HKT6" s="909"/>
      <c r="HKU6" s="909"/>
      <c r="HKV6" s="909"/>
      <c r="HKW6" s="909"/>
      <c r="HKX6" s="909"/>
      <c r="HKY6" s="909"/>
      <c r="HKZ6" s="909"/>
      <c r="HLA6" s="909"/>
      <c r="HLB6" s="909"/>
      <c r="HLC6" s="909"/>
      <c r="HLD6" s="909"/>
      <c r="HLE6" s="909"/>
      <c r="HLF6" s="909"/>
      <c r="HLG6" s="909"/>
      <c r="HLH6" s="909"/>
      <c r="HLI6" s="909"/>
      <c r="HLJ6" s="909"/>
      <c r="HLK6" s="909"/>
      <c r="HLL6" s="909"/>
      <c r="HLM6" s="909"/>
      <c r="HLN6" s="909"/>
      <c r="HLO6" s="909"/>
      <c r="HLP6" s="909"/>
      <c r="HLQ6" s="909"/>
      <c r="HLR6" s="909"/>
      <c r="HLS6" s="909"/>
      <c r="HLT6" s="909"/>
      <c r="HLU6" s="909"/>
      <c r="HLV6" s="909"/>
      <c r="HLW6" s="909"/>
      <c r="HLX6" s="909"/>
      <c r="HLY6" s="909"/>
      <c r="HLZ6" s="909"/>
      <c r="HMA6" s="909"/>
      <c r="HMB6" s="909"/>
      <c r="HMC6" s="909"/>
      <c r="HMD6" s="909"/>
      <c r="HME6" s="909"/>
      <c r="HMF6" s="909"/>
      <c r="HMG6" s="909"/>
      <c r="HMH6" s="909"/>
      <c r="HMI6" s="909"/>
      <c r="HMJ6" s="909"/>
      <c r="HMK6" s="909"/>
      <c r="HML6" s="909"/>
      <c r="HMM6" s="909"/>
      <c r="HMN6" s="909"/>
      <c r="HMO6" s="909"/>
      <c r="HMP6" s="909"/>
      <c r="HMQ6" s="909"/>
      <c r="HMR6" s="909"/>
      <c r="HMS6" s="909"/>
      <c r="HMT6" s="909"/>
      <c r="HMU6" s="909"/>
      <c r="HMV6" s="909"/>
      <c r="HMW6" s="909"/>
      <c r="HMX6" s="909"/>
      <c r="HMY6" s="909"/>
      <c r="HMZ6" s="909"/>
      <c r="HNA6" s="909"/>
      <c r="HNB6" s="909"/>
      <c r="HNC6" s="909"/>
      <c r="HND6" s="909"/>
      <c r="HNE6" s="909"/>
      <c r="HNF6" s="909"/>
      <c r="HNG6" s="909"/>
      <c r="HNH6" s="909"/>
      <c r="HNI6" s="909"/>
      <c r="HNJ6" s="909"/>
      <c r="HNK6" s="909"/>
      <c r="HNL6" s="909"/>
      <c r="HNM6" s="909"/>
      <c r="HNN6" s="909"/>
      <c r="HNO6" s="909"/>
      <c r="HNP6" s="909"/>
      <c r="HNQ6" s="909"/>
      <c r="HNR6" s="909"/>
      <c r="HNS6" s="909"/>
      <c r="HNT6" s="909"/>
      <c r="HNU6" s="909"/>
      <c r="HNV6" s="909"/>
      <c r="HNW6" s="909"/>
      <c r="HNX6" s="909"/>
      <c r="HNY6" s="909"/>
      <c r="HNZ6" s="909"/>
      <c r="HOA6" s="909"/>
      <c r="HOB6" s="909"/>
      <c r="HOC6" s="909"/>
      <c r="HOD6" s="909"/>
      <c r="HOE6" s="909"/>
      <c r="HOF6" s="909"/>
      <c r="HOG6" s="909"/>
      <c r="HOH6" s="909"/>
      <c r="HOI6" s="909"/>
      <c r="HOJ6" s="909"/>
      <c r="HOK6" s="909"/>
      <c r="HOL6" s="909"/>
      <c r="HOM6" s="909"/>
      <c r="HON6" s="909"/>
      <c r="HOO6" s="909"/>
      <c r="HOP6" s="909"/>
      <c r="HOQ6" s="909"/>
      <c r="HOR6" s="909"/>
      <c r="HOS6" s="909"/>
      <c r="HOT6" s="909"/>
      <c r="HOU6" s="909"/>
      <c r="HOV6" s="909"/>
      <c r="HOW6" s="909"/>
      <c r="HOX6" s="909"/>
      <c r="HOY6" s="909"/>
      <c r="HOZ6" s="909"/>
      <c r="HPA6" s="909"/>
      <c r="HPB6" s="909"/>
      <c r="HPC6" s="909"/>
      <c r="HPD6" s="909"/>
      <c r="HPE6" s="909"/>
      <c r="HPF6" s="909"/>
      <c r="HPG6" s="909"/>
      <c r="HPH6" s="909"/>
      <c r="HPI6" s="909"/>
      <c r="HPJ6" s="909"/>
      <c r="HPK6" s="909"/>
      <c r="HPL6" s="909"/>
      <c r="HPM6" s="909"/>
      <c r="HPN6" s="909"/>
      <c r="HPO6" s="909"/>
      <c r="HPP6" s="909"/>
      <c r="HPQ6" s="909"/>
      <c r="HPR6" s="909"/>
      <c r="HPS6" s="909"/>
      <c r="HPT6" s="909"/>
      <c r="HPU6" s="909"/>
      <c r="HPV6" s="909"/>
      <c r="HPW6" s="909"/>
      <c r="HPX6" s="909"/>
      <c r="HPY6" s="909"/>
      <c r="HPZ6" s="909"/>
      <c r="HQA6" s="909"/>
      <c r="HQB6" s="909"/>
      <c r="HQC6" s="909"/>
      <c r="HQD6" s="909"/>
      <c r="HQE6" s="909"/>
      <c r="HQF6" s="909"/>
      <c r="HQG6" s="909"/>
      <c r="HQH6" s="909"/>
      <c r="HQI6" s="909"/>
      <c r="HQJ6" s="909"/>
      <c r="HQK6" s="909"/>
      <c r="HQL6" s="909"/>
      <c r="HQM6" s="909"/>
      <c r="HQN6" s="909"/>
      <c r="HQO6" s="909"/>
      <c r="HQP6" s="909"/>
      <c r="HQQ6" s="909"/>
      <c r="HQR6" s="909"/>
      <c r="HQS6" s="909"/>
      <c r="HQT6" s="909"/>
      <c r="HQU6" s="909"/>
      <c r="HQV6" s="909"/>
      <c r="HQW6" s="909"/>
      <c r="HQX6" s="909"/>
      <c r="HQY6" s="909"/>
      <c r="HQZ6" s="909"/>
      <c r="HRA6" s="909"/>
      <c r="HRB6" s="909"/>
      <c r="HRC6" s="909"/>
      <c r="HRD6" s="909"/>
      <c r="HRE6" s="909"/>
      <c r="HRF6" s="909"/>
      <c r="HRG6" s="909"/>
      <c r="HRH6" s="909"/>
      <c r="HRI6" s="909"/>
      <c r="HRJ6" s="909"/>
      <c r="HRK6" s="909"/>
      <c r="HRL6" s="909"/>
      <c r="HRM6" s="909"/>
      <c r="HRN6" s="909"/>
      <c r="HRO6" s="909"/>
      <c r="HRP6" s="909"/>
      <c r="HRQ6" s="909"/>
      <c r="HRR6" s="909"/>
      <c r="HRS6" s="909"/>
      <c r="HRT6" s="909"/>
      <c r="HRU6" s="909"/>
      <c r="HRV6" s="909"/>
      <c r="HRW6" s="909"/>
      <c r="HRX6" s="909"/>
      <c r="HRY6" s="909"/>
      <c r="HRZ6" s="909"/>
      <c r="HSA6" s="909"/>
      <c r="HSB6" s="909"/>
      <c r="HSC6" s="909"/>
      <c r="HSD6" s="909"/>
      <c r="HSE6" s="909"/>
      <c r="HSF6" s="909"/>
      <c r="HSG6" s="909"/>
      <c r="HSH6" s="909"/>
      <c r="HSI6" s="909"/>
      <c r="HSJ6" s="909"/>
      <c r="HSK6" s="909"/>
      <c r="HSL6" s="909"/>
      <c r="HSM6" s="909"/>
      <c r="HSN6" s="909"/>
      <c r="HSO6" s="909"/>
      <c r="HSP6" s="909"/>
      <c r="HSQ6" s="909"/>
      <c r="HSR6" s="909"/>
      <c r="HSS6" s="909"/>
      <c r="HST6" s="909"/>
      <c r="HSU6" s="909"/>
      <c r="HSV6" s="909"/>
      <c r="HSW6" s="909"/>
      <c r="HSX6" s="909"/>
      <c r="HSY6" s="909"/>
      <c r="HSZ6" s="909"/>
      <c r="HTA6" s="909"/>
      <c r="HTB6" s="909"/>
      <c r="HTC6" s="909"/>
      <c r="HTD6" s="909"/>
      <c r="HTE6" s="909"/>
      <c r="HTF6" s="909"/>
      <c r="HTG6" s="909"/>
      <c r="HTH6" s="909"/>
      <c r="HTI6" s="909"/>
      <c r="HTJ6" s="909"/>
      <c r="HTK6" s="909"/>
      <c r="HTL6" s="909"/>
      <c r="HTM6" s="909"/>
      <c r="HTN6" s="909"/>
      <c r="HTO6" s="909"/>
      <c r="HTP6" s="909"/>
      <c r="HTQ6" s="909"/>
      <c r="HTR6" s="909"/>
      <c r="HTS6" s="909"/>
      <c r="HTT6" s="909"/>
      <c r="HTU6" s="909"/>
      <c r="HTV6" s="909"/>
      <c r="HTW6" s="909"/>
      <c r="HTX6" s="909"/>
      <c r="HTY6" s="909"/>
      <c r="HTZ6" s="909"/>
      <c r="HUA6" s="909"/>
      <c r="HUB6" s="909"/>
      <c r="HUC6" s="909"/>
      <c r="HUD6" s="909"/>
      <c r="HUE6" s="909"/>
      <c r="HUF6" s="909"/>
      <c r="HUG6" s="909"/>
      <c r="HUH6" s="909"/>
      <c r="HUI6" s="909"/>
      <c r="HUJ6" s="909"/>
      <c r="HUK6" s="909"/>
      <c r="HUL6" s="909"/>
      <c r="HUM6" s="909"/>
      <c r="HUN6" s="909"/>
      <c r="HUO6" s="909"/>
      <c r="HUP6" s="909"/>
      <c r="HUQ6" s="909"/>
      <c r="HUR6" s="909"/>
      <c r="HUS6" s="909"/>
      <c r="HUT6" s="909"/>
      <c r="HUU6" s="909"/>
      <c r="HUV6" s="909"/>
      <c r="HUW6" s="909"/>
      <c r="HUX6" s="909"/>
      <c r="HUY6" s="909"/>
      <c r="HUZ6" s="909"/>
      <c r="HVA6" s="909"/>
      <c r="HVB6" s="909"/>
      <c r="HVC6" s="909"/>
      <c r="HVD6" s="909"/>
      <c r="HVE6" s="909"/>
      <c r="HVF6" s="909"/>
      <c r="HVG6" s="909"/>
      <c r="HVH6" s="909"/>
      <c r="HVI6" s="909"/>
      <c r="HVJ6" s="909"/>
      <c r="HVK6" s="909"/>
      <c r="HVL6" s="909"/>
      <c r="HVM6" s="909"/>
      <c r="HVN6" s="909"/>
      <c r="HVO6" s="909"/>
      <c r="HVP6" s="909"/>
      <c r="HVQ6" s="909"/>
      <c r="HVR6" s="909"/>
      <c r="HVS6" s="909"/>
      <c r="HVT6" s="909"/>
      <c r="HVU6" s="909"/>
      <c r="HVV6" s="909"/>
      <c r="HVW6" s="909"/>
      <c r="HVX6" s="909"/>
      <c r="HVY6" s="909"/>
      <c r="HVZ6" s="909"/>
      <c r="HWA6" s="909"/>
      <c r="HWB6" s="909"/>
      <c r="HWC6" s="909"/>
      <c r="HWD6" s="909"/>
      <c r="HWE6" s="909"/>
      <c r="HWF6" s="909"/>
      <c r="HWG6" s="909"/>
      <c r="HWH6" s="909"/>
      <c r="HWI6" s="909"/>
      <c r="HWJ6" s="909"/>
      <c r="HWK6" s="909"/>
      <c r="HWL6" s="909"/>
      <c r="HWM6" s="909"/>
      <c r="HWN6" s="909"/>
      <c r="HWO6" s="909"/>
      <c r="HWP6" s="909"/>
      <c r="HWQ6" s="909"/>
      <c r="HWR6" s="909"/>
      <c r="HWS6" s="909"/>
      <c r="HWT6" s="909"/>
      <c r="HWU6" s="909"/>
      <c r="HWV6" s="909"/>
      <c r="HWW6" s="909"/>
      <c r="HWX6" s="909"/>
      <c r="HWY6" s="909"/>
      <c r="HWZ6" s="909"/>
      <c r="HXA6" s="909"/>
      <c r="HXB6" s="909"/>
      <c r="HXC6" s="909"/>
      <c r="HXD6" s="909"/>
      <c r="HXE6" s="909"/>
      <c r="HXF6" s="909"/>
      <c r="HXG6" s="909"/>
      <c r="HXH6" s="909"/>
      <c r="HXI6" s="909"/>
      <c r="HXJ6" s="909"/>
      <c r="HXK6" s="909"/>
      <c r="HXL6" s="909"/>
      <c r="HXM6" s="909"/>
      <c r="HXN6" s="909"/>
      <c r="HXO6" s="909"/>
      <c r="HXP6" s="909"/>
      <c r="HXQ6" s="909"/>
      <c r="HXR6" s="909"/>
      <c r="HXS6" s="909"/>
      <c r="HXT6" s="909"/>
      <c r="HXU6" s="909"/>
      <c r="HXV6" s="909"/>
      <c r="HXW6" s="909"/>
      <c r="HXX6" s="909"/>
      <c r="HXY6" s="909"/>
      <c r="HXZ6" s="909"/>
      <c r="HYA6" s="909"/>
      <c r="HYB6" s="909"/>
      <c r="HYC6" s="909"/>
      <c r="HYD6" s="909"/>
      <c r="HYE6" s="909"/>
      <c r="HYF6" s="909"/>
      <c r="HYG6" s="909"/>
      <c r="HYH6" s="909"/>
      <c r="HYI6" s="909"/>
      <c r="HYJ6" s="909"/>
      <c r="HYK6" s="909"/>
      <c r="HYL6" s="909"/>
      <c r="HYM6" s="909"/>
      <c r="HYN6" s="909"/>
      <c r="HYO6" s="909"/>
      <c r="HYP6" s="909"/>
      <c r="HYQ6" s="909"/>
      <c r="HYR6" s="909"/>
      <c r="HYS6" s="909"/>
      <c r="HYT6" s="909"/>
      <c r="HYU6" s="909"/>
      <c r="HYV6" s="909"/>
      <c r="HYW6" s="909"/>
      <c r="HYX6" s="909"/>
      <c r="HYY6" s="909"/>
      <c r="HYZ6" s="909"/>
      <c r="HZA6" s="909"/>
      <c r="HZB6" s="909"/>
      <c r="HZC6" s="909"/>
      <c r="HZD6" s="909"/>
      <c r="HZE6" s="909"/>
      <c r="HZF6" s="909"/>
      <c r="HZG6" s="909"/>
      <c r="HZH6" s="909"/>
      <c r="HZI6" s="909"/>
      <c r="HZJ6" s="909"/>
      <c r="HZK6" s="909"/>
      <c r="HZL6" s="909"/>
      <c r="HZM6" s="909"/>
      <c r="HZN6" s="909"/>
      <c r="HZO6" s="909"/>
      <c r="HZP6" s="909"/>
      <c r="HZQ6" s="909"/>
      <c r="HZR6" s="909"/>
      <c r="HZS6" s="909"/>
      <c r="HZT6" s="909"/>
      <c r="HZU6" s="909"/>
      <c r="HZV6" s="909"/>
      <c r="HZW6" s="909"/>
      <c r="HZX6" s="909"/>
      <c r="HZY6" s="909"/>
      <c r="HZZ6" s="909"/>
      <c r="IAA6" s="909"/>
      <c r="IAB6" s="909"/>
      <c r="IAC6" s="909"/>
      <c r="IAD6" s="909"/>
      <c r="IAE6" s="909"/>
      <c r="IAF6" s="909"/>
      <c r="IAG6" s="909"/>
      <c r="IAH6" s="909"/>
      <c r="IAI6" s="909"/>
      <c r="IAJ6" s="909"/>
      <c r="IAK6" s="909"/>
      <c r="IAL6" s="909"/>
      <c r="IAM6" s="909"/>
      <c r="IAN6" s="909"/>
      <c r="IAO6" s="909"/>
      <c r="IAP6" s="909"/>
      <c r="IAQ6" s="909"/>
      <c r="IAR6" s="909"/>
      <c r="IAS6" s="909"/>
      <c r="IAT6" s="909"/>
      <c r="IAU6" s="909"/>
      <c r="IAV6" s="909"/>
      <c r="IAW6" s="909"/>
      <c r="IAX6" s="909"/>
      <c r="IAY6" s="909"/>
      <c r="IAZ6" s="909"/>
      <c r="IBA6" s="909"/>
      <c r="IBB6" s="909"/>
      <c r="IBC6" s="909"/>
      <c r="IBD6" s="909"/>
      <c r="IBE6" s="909"/>
      <c r="IBF6" s="909"/>
      <c r="IBG6" s="909"/>
      <c r="IBH6" s="909"/>
      <c r="IBI6" s="909"/>
      <c r="IBJ6" s="909"/>
      <c r="IBK6" s="909"/>
      <c r="IBL6" s="909"/>
      <c r="IBM6" s="909"/>
      <c r="IBN6" s="909"/>
      <c r="IBO6" s="909"/>
      <c r="IBP6" s="909"/>
      <c r="IBQ6" s="909"/>
      <c r="IBR6" s="909"/>
      <c r="IBS6" s="909"/>
      <c r="IBT6" s="909"/>
      <c r="IBU6" s="909"/>
      <c r="IBV6" s="909"/>
      <c r="IBW6" s="909"/>
      <c r="IBX6" s="909"/>
      <c r="IBY6" s="909"/>
      <c r="IBZ6" s="909"/>
      <c r="ICA6" s="909"/>
      <c r="ICB6" s="909"/>
      <c r="ICC6" s="909"/>
      <c r="ICD6" s="909"/>
      <c r="ICE6" s="909"/>
      <c r="ICF6" s="909"/>
      <c r="ICG6" s="909"/>
      <c r="ICH6" s="909"/>
      <c r="ICI6" s="909"/>
      <c r="ICJ6" s="909"/>
      <c r="ICK6" s="909"/>
      <c r="ICL6" s="909"/>
      <c r="ICM6" s="909"/>
      <c r="ICN6" s="909"/>
      <c r="ICO6" s="909"/>
      <c r="ICP6" s="909"/>
      <c r="ICQ6" s="909"/>
      <c r="ICR6" s="909"/>
      <c r="ICS6" s="909"/>
      <c r="ICT6" s="909"/>
      <c r="ICU6" s="909"/>
      <c r="ICV6" s="909"/>
      <c r="ICW6" s="909"/>
      <c r="ICX6" s="909"/>
      <c r="ICY6" s="909"/>
      <c r="ICZ6" s="909"/>
      <c r="IDA6" s="909"/>
      <c r="IDB6" s="909"/>
      <c r="IDC6" s="909"/>
      <c r="IDD6" s="909"/>
      <c r="IDE6" s="909"/>
      <c r="IDF6" s="909"/>
      <c r="IDG6" s="909"/>
      <c r="IDH6" s="909"/>
      <c r="IDI6" s="909"/>
      <c r="IDJ6" s="909"/>
      <c r="IDK6" s="909"/>
      <c r="IDL6" s="909"/>
      <c r="IDM6" s="909"/>
      <c r="IDN6" s="909"/>
      <c r="IDO6" s="909"/>
      <c r="IDP6" s="909"/>
      <c r="IDQ6" s="909"/>
      <c r="IDR6" s="909"/>
      <c r="IDS6" s="909"/>
      <c r="IDT6" s="909"/>
      <c r="IDU6" s="909"/>
      <c r="IDV6" s="909"/>
      <c r="IDW6" s="909"/>
      <c r="IDX6" s="909"/>
      <c r="IDY6" s="909"/>
      <c r="IDZ6" s="909"/>
      <c r="IEA6" s="909"/>
      <c r="IEB6" s="909"/>
      <c r="IEC6" s="909"/>
      <c r="IED6" s="909"/>
      <c r="IEE6" s="909"/>
      <c r="IEF6" s="909"/>
      <c r="IEG6" s="909"/>
      <c r="IEH6" s="909"/>
      <c r="IEI6" s="909"/>
      <c r="IEJ6" s="909"/>
      <c r="IEK6" s="909"/>
      <c r="IEL6" s="909"/>
      <c r="IEM6" s="909"/>
      <c r="IEN6" s="909"/>
      <c r="IEO6" s="909"/>
      <c r="IEP6" s="909"/>
      <c r="IEQ6" s="909"/>
      <c r="IER6" s="909"/>
      <c r="IES6" s="909"/>
      <c r="IET6" s="909"/>
      <c r="IEU6" s="909"/>
      <c r="IEV6" s="909"/>
      <c r="IEW6" s="909"/>
      <c r="IEX6" s="909"/>
      <c r="IEY6" s="909"/>
      <c r="IEZ6" s="909"/>
      <c r="IFA6" s="909"/>
      <c r="IFB6" s="909"/>
      <c r="IFC6" s="909"/>
      <c r="IFD6" s="909"/>
      <c r="IFE6" s="909"/>
      <c r="IFF6" s="909"/>
      <c r="IFG6" s="909"/>
      <c r="IFH6" s="909"/>
      <c r="IFI6" s="909"/>
      <c r="IFJ6" s="909"/>
      <c r="IFK6" s="909"/>
      <c r="IFL6" s="909"/>
      <c r="IFM6" s="909"/>
      <c r="IFN6" s="909"/>
      <c r="IFO6" s="909"/>
      <c r="IFP6" s="909"/>
      <c r="IFQ6" s="909"/>
      <c r="IFR6" s="909"/>
      <c r="IFS6" s="909"/>
      <c r="IFT6" s="909"/>
      <c r="IFU6" s="909"/>
      <c r="IFV6" s="909"/>
      <c r="IFW6" s="909"/>
      <c r="IFX6" s="909"/>
      <c r="IFY6" s="909"/>
      <c r="IFZ6" s="909"/>
      <c r="IGA6" s="909"/>
      <c r="IGB6" s="909"/>
      <c r="IGC6" s="909"/>
      <c r="IGD6" s="909"/>
      <c r="IGE6" s="909"/>
      <c r="IGF6" s="909"/>
      <c r="IGG6" s="909"/>
      <c r="IGH6" s="909"/>
      <c r="IGI6" s="909"/>
      <c r="IGJ6" s="909"/>
      <c r="IGK6" s="909"/>
      <c r="IGL6" s="909"/>
      <c r="IGM6" s="909"/>
      <c r="IGN6" s="909"/>
      <c r="IGO6" s="909"/>
      <c r="IGP6" s="909"/>
      <c r="IGQ6" s="909"/>
      <c r="IGR6" s="909"/>
      <c r="IGS6" s="909"/>
      <c r="IGT6" s="909"/>
      <c r="IGU6" s="909"/>
      <c r="IGV6" s="909"/>
      <c r="IGW6" s="909"/>
      <c r="IGX6" s="909"/>
      <c r="IGY6" s="909"/>
      <c r="IGZ6" s="909"/>
      <c r="IHA6" s="909"/>
      <c r="IHB6" s="909"/>
      <c r="IHC6" s="909"/>
      <c r="IHD6" s="909"/>
      <c r="IHE6" s="909"/>
      <c r="IHF6" s="909"/>
      <c r="IHG6" s="909"/>
      <c r="IHH6" s="909"/>
      <c r="IHI6" s="909"/>
      <c r="IHJ6" s="909"/>
      <c r="IHK6" s="909"/>
      <c r="IHL6" s="909"/>
      <c r="IHM6" s="909"/>
      <c r="IHN6" s="909"/>
      <c r="IHO6" s="909"/>
      <c r="IHP6" s="909"/>
      <c r="IHQ6" s="909"/>
      <c r="IHR6" s="909"/>
      <c r="IHS6" s="909"/>
      <c r="IHT6" s="909"/>
      <c r="IHU6" s="909"/>
      <c r="IHV6" s="909"/>
      <c r="IHW6" s="909"/>
      <c r="IHX6" s="909"/>
      <c r="IHY6" s="909"/>
      <c r="IHZ6" s="909"/>
      <c r="IIA6" s="909"/>
      <c r="IIB6" s="909"/>
      <c r="IIC6" s="909"/>
      <c r="IID6" s="909"/>
      <c r="IIE6" s="909"/>
      <c r="IIF6" s="909"/>
      <c r="IIG6" s="909"/>
      <c r="IIH6" s="909"/>
      <c r="III6" s="909"/>
      <c r="IIJ6" s="909"/>
      <c r="IIK6" s="909"/>
      <c r="IIL6" s="909"/>
      <c r="IIM6" s="909"/>
      <c r="IIN6" s="909"/>
      <c r="IIO6" s="909"/>
      <c r="IIP6" s="909"/>
      <c r="IIQ6" s="909"/>
      <c r="IIR6" s="909"/>
      <c r="IIS6" s="909"/>
      <c r="IIT6" s="909"/>
      <c r="IIU6" s="909"/>
      <c r="IIV6" s="909"/>
      <c r="IIW6" s="909"/>
      <c r="IIX6" s="909"/>
      <c r="IIY6" s="909"/>
      <c r="IIZ6" s="909"/>
      <c r="IJA6" s="909"/>
      <c r="IJB6" s="909"/>
      <c r="IJC6" s="909"/>
      <c r="IJD6" s="909"/>
      <c r="IJE6" s="909"/>
      <c r="IJF6" s="909"/>
      <c r="IJG6" s="909"/>
      <c r="IJH6" s="909"/>
      <c r="IJI6" s="909"/>
      <c r="IJJ6" s="909"/>
      <c r="IJK6" s="909"/>
      <c r="IJL6" s="909"/>
      <c r="IJM6" s="909"/>
      <c r="IJN6" s="909"/>
      <c r="IJO6" s="909"/>
      <c r="IJP6" s="909"/>
      <c r="IJQ6" s="909"/>
      <c r="IJR6" s="909"/>
      <c r="IJS6" s="909"/>
      <c r="IJT6" s="909"/>
      <c r="IJU6" s="909"/>
      <c r="IJV6" s="909"/>
      <c r="IJW6" s="909"/>
      <c r="IJX6" s="909"/>
      <c r="IJY6" s="909"/>
      <c r="IJZ6" s="909"/>
      <c r="IKA6" s="909"/>
      <c r="IKB6" s="909"/>
      <c r="IKC6" s="909"/>
      <c r="IKD6" s="909"/>
      <c r="IKE6" s="909"/>
      <c r="IKF6" s="909"/>
      <c r="IKG6" s="909"/>
      <c r="IKH6" s="909"/>
      <c r="IKI6" s="909"/>
      <c r="IKJ6" s="909"/>
      <c r="IKK6" s="909"/>
      <c r="IKL6" s="909"/>
      <c r="IKM6" s="909"/>
      <c r="IKN6" s="909"/>
      <c r="IKO6" s="909"/>
      <c r="IKP6" s="909"/>
      <c r="IKQ6" s="909"/>
      <c r="IKR6" s="909"/>
      <c r="IKS6" s="909"/>
      <c r="IKT6" s="909"/>
      <c r="IKU6" s="909"/>
      <c r="IKV6" s="909"/>
      <c r="IKW6" s="909"/>
      <c r="IKX6" s="909"/>
      <c r="IKY6" s="909"/>
      <c r="IKZ6" s="909"/>
      <c r="ILA6" s="909"/>
      <c r="ILB6" s="909"/>
      <c r="ILC6" s="909"/>
      <c r="ILD6" s="909"/>
      <c r="ILE6" s="909"/>
      <c r="ILF6" s="909"/>
      <c r="ILG6" s="909"/>
      <c r="ILH6" s="909"/>
      <c r="ILI6" s="909"/>
      <c r="ILJ6" s="909"/>
      <c r="ILK6" s="909"/>
      <c r="ILL6" s="909"/>
      <c r="ILM6" s="909"/>
      <c r="ILN6" s="909"/>
      <c r="ILO6" s="909"/>
      <c r="ILP6" s="909"/>
      <c r="ILQ6" s="909"/>
      <c r="ILR6" s="909"/>
      <c r="ILS6" s="909"/>
      <c r="ILT6" s="909"/>
      <c r="ILU6" s="909"/>
      <c r="ILV6" s="909"/>
      <c r="ILW6" s="909"/>
      <c r="ILX6" s="909"/>
      <c r="ILY6" s="909"/>
      <c r="ILZ6" s="909"/>
      <c r="IMA6" s="909"/>
      <c r="IMB6" s="909"/>
      <c r="IMC6" s="909"/>
      <c r="IMD6" s="909"/>
      <c r="IME6" s="909"/>
      <c r="IMF6" s="909"/>
      <c r="IMG6" s="909"/>
      <c r="IMH6" s="909"/>
      <c r="IMI6" s="909"/>
      <c r="IMJ6" s="909"/>
      <c r="IMK6" s="909"/>
      <c r="IML6" s="909"/>
      <c r="IMM6" s="909"/>
      <c r="IMN6" s="909"/>
      <c r="IMO6" s="909"/>
      <c r="IMP6" s="909"/>
      <c r="IMQ6" s="909"/>
      <c r="IMR6" s="909"/>
      <c r="IMS6" s="909"/>
      <c r="IMT6" s="909"/>
      <c r="IMU6" s="909"/>
      <c r="IMV6" s="909"/>
      <c r="IMW6" s="909"/>
      <c r="IMX6" s="909"/>
      <c r="IMY6" s="909"/>
      <c r="IMZ6" s="909"/>
      <c r="INA6" s="909"/>
      <c r="INB6" s="909"/>
      <c r="INC6" s="909"/>
      <c r="IND6" s="909"/>
      <c r="INE6" s="909"/>
      <c r="INF6" s="909"/>
      <c r="ING6" s="909"/>
      <c r="INH6" s="909"/>
      <c r="INI6" s="909"/>
      <c r="INJ6" s="909"/>
      <c r="INK6" s="909"/>
      <c r="INL6" s="909"/>
      <c r="INM6" s="909"/>
      <c r="INN6" s="909"/>
      <c r="INO6" s="909"/>
      <c r="INP6" s="909"/>
      <c r="INQ6" s="909"/>
      <c r="INR6" s="909"/>
      <c r="INS6" s="909"/>
      <c r="INT6" s="909"/>
      <c r="INU6" s="909"/>
      <c r="INV6" s="909"/>
      <c r="INW6" s="909"/>
      <c r="INX6" s="909"/>
      <c r="INY6" s="909"/>
      <c r="INZ6" s="909"/>
      <c r="IOA6" s="909"/>
      <c r="IOB6" s="909"/>
      <c r="IOC6" s="909"/>
      <c r="IOD6" s="909"/>
      <c r="IOE6" s="909"/>
      <c r="IOF6" s="909"/>
      <c r="IOG6" s="909"/>
      <c r="IOH6" s="909"/>
      <c r="IOI6" s="909"/>
      <c r="IOJ6" s="909"/>
      <c r="IOK6" s="909"/>
      <c r="IOL6" s="909"/>
      <c r="IOM6" s="909"/>
      <c r="ION6" s="909"/>
      <c r="IOO6" s="909"/>
      <c r="IOP6" s="909"/>
      <c r="IOQ6" s="909"/>
      <c r="IOR6" s="909"/>
      <c r="IOS6" s="909"/>
      <c r="IOT6" s="909"/>
      <c r="IOU6" s="909"/>
      <c r="IOV6" s="909"/>
      <c r="IOW6" s="909"/>
      <c r="IOX6" s="909"/>
      <c r="IOY6" s="909"/>
      <c r="IOZ6" s="909"/>
      <c r="IPA6" s="909"/>
      <c r="IPB6" s="909"/>
      <c r="IPC6" s="909"/>
      <c r="IPD6" s="909"/>
      <c r="IPE6" s="909"/>
      <c r="IPF6" s="909"/>
      <c r="IPG6" s="909"/>
      <c r="IPH6" s="909"/>
      <c r="IPI6" s="909"/>
      <c r="IPJ6" s="909"/>
      <c r="IPK6" s="909"/>
      <c r="IPL6" s="909"/>
      <c r="IPM6" s="909"/>
      <c r="IPN6" s="909"/>
      <c r="IPO6" s="909"/>
      <c r="IPP6" s="909"/>
      <c r="IPQ6" s="909"/>
      <c r="IPR6" s="909"/>
      <c r="IPS6" s="909"/>
      <c r="IPT6" s="909"/>
      <c r="IPU6" s="909"/>
      <c r="IPV6" s="909"/>
      <c r="IPW6" s="909"/>
      <c r="IPX6" s="909"/>
      <c r="IPY6" s="909"/>
      <c r="IPZ6" s="909"/>
      <c r="IQA6" s="909"/>
      <c r="IQB6" s="909"/>
      <c r="IQC6" s="909"/>
      <c r="IQD6" s="909"/>
      <c r="IQE6" s="909"/>
      <c r="IQF6" s="909"/>
      <c r="IQG6" s="909"/>
      <c r="IQH6" s="909"/>
      <c r="IQI6" s="909"/>
      <c r="IQJ6" s="909"/>
      <c r="IQK6" s="909"/>
      <c r="IQL6" s="909"/>
      <c r="IQM6" s="909"/>
      <c r="IQN6" s="909"/>
      <c r="IQO6" s="909"/>
      <c r="IQP6" s="909"/>
      <c r="IQQ6" s="909"/>
      <c r="IQR6" s="909"/>
      <c r="IQS6" s="909"/>
      <c r="IQT6" s="909"/>
      <c r="IQU6" s="909"/>
      <c r="IQV6" s="909"/>
      <c r="IQW6" s="909"/>
      <c r="IQX6" s="909"/>
      <c r="IQY6" s="909"/>
      <c r="IQZ6" s="909"/>
      <c r="IRA6" s="909"/>
      <c r="IRB6" s="909"/>
      <c r="IRC6" s="909"/>
      <c r="IRD6" s="909"/>
      <c r="IRE6" s="909"/>
      <c r="IRF6" s="909"/>
      <c r="IRG6" s="909"/>
      <c r="IRH6" s="909"/>
      <c r="IRI6" s="909"/>
      <c r="IRJ6" s="909"/>
      <c r="IRK6" s="909"/>
      <c r="IRL6" s="909"/>
      <c r="IRM6" s="909"/>
      <c r="IRN6" s="909"/>
      <c r="IRO6" s="909"/>
      <c r="IRP6" s="909"/>
      <c r="IRQ6" s="909"/>
      <c r="IRR6" s="909"/>
      <c r="IRS6" s="909"/>
      <c r="IRT6" s="909"/>
      <c r="IRU6" s="909"/>
      <c r="IRV6" s="909"/>
      <c r="IRW6" s="909"/>
      <c r="IRX6" s="909"/>
      <c r="IRY6" s="909"/>
      <c r="IRZ6" s="909"/>
      <c r="ISA6" s="909"/>
      <c r="ISB6" s="909"/>
      <c r="ISC6" s="909"/>
      <c r="ISD6" s="909"/>
      <c r="ISE6" s="909"/>
      <c r="ISF6" s="909"/>
      <c r="ISG6" s="909"/>
      <c r="ISH6" s="909"/>
      <c r="ISI6" s="909"/>
      <c r="ISJ6" s="909"/>
      <c r="ISK6" s="909"/>
      <c r="ISL6" s="909"/>
      <c r="ISM6" s="909"/>
      <c r="ISN6" s="909"/>
      <c r="ISO6" s="909"/>
      <c r="ISP6" s="909"/>
      <c r="ISQ6" s="909"/>
      <c r="ISR6" s="909"/>
      <c r="ISS6" s="909"/>
      <c r="IST6" s="909"/>
      <c r="ISU6" s="909"/>
      <c r="ISV6" s="909"/>
      <c r="ISW6" s="909"/>
      <c r="ISX6" s="909"/>
      <c r="ISY6" s="909"/>
      <c r="ISZ6" s="909"/>
      <c r="ITA6" s="909"/>
      <c r="ITB6" s="909"/>
      <c r="ITC6" s="909"/>
      <c r="ITD6" s="909"/>
      <c r="ITE6" s="909"/>
      <c r="ITF6" s="909"/>
      <c r="ITG6" s="909"/>
      <c r="ITH6" s="909"/>
      <c r="ITI6" s="909"/>
      <c r="ITJ6" s="909"/>
      <c r="ITK6" s="909"/>
      <c r="ITL6" s="909"/>
      <c r="ITM6" s="909"/>
      <c r="ITN6" s="909"/>
      <c r="ITO6" s="909"/>
      <c r="ITP6" s="909"/>
      <c r="ITQ6" s="909"/>
      <c r="ITR6" s="909"/>
      <c r="ITS6" s="909"/>
      <c r="ITT6" s="909"/>
      <c r="ITU6" s="909"/>
      <c r="ITV6" s="909"/>
      <c r="ITW6" s="909"/>
      <c r="ITX6" s="909"/>
      <c r="ITY6" s="909"/>
      <c r="ITZ6" s="909"/>
      <c r="IUA6" s="909"/>
      <c r="IUB6" s="909"/>
      <c r="IUC6" s="909"/>
      <c r="IUD6" s="909"/>
      <c r="IUE6" s="909"/>
      <c r="IUF6" s="909"/>
      <c r="IUG6" s="909"/>
      <c r="IUH6" s="909"/>
      <c r="IUI6" s="909"/>
      <c r="IUJ6" s="909"/>
      <c r="IUK6" s="909"/>
      <c r="IUL6" s="909"/>
      <c r="IUM6" s="909"/>
      <c r="IUN6" s="909"/>
      <c r="IUO6" s="909"/>
      <c r="IUP6" s="909"/>
      <c r="IUQ6" s="909"/>
      <c r="IUR6" s="909"/>
      <c r="IUS6" s="909"/>
      <c r="IUT6" s="909"/>
      <c r="IUU6" s="909"/>
      <c r="IUV6" s="909"/>
      <c r="IUW6" s="909"/>
      <c r="IUX6" s="909"/>
      <c r="IUY6" s="909"/>
      <c r="IUZ6" s="909"/>
      <c r="IVA6" s="909"/>
      <c r="IVB6" s="909"/>
      <c r="IVC6" s="909"/>
      <c r="IVD6" s="909"/>
      <c r="IVE6" s="909"/>
      <c r="IVF6" s="909"/>
      <c r="IVG6" s="909"/>
      <c r="IVH6" s="909"/>
      <c r="IVI6" s="909"/>
      <c r="IVJ6" s="909"/>
      <c r="IVK6" s="909"/>
      <c r="IVL6" s="909"/>
      <c r="IVM6" s="909"/>
      <c r="IVN6" s="909"/>
      <c r="IVO6" s="909"/>
      <c r="IVP6" s="909"/>
      <c r="IVQ6" s="909"/>
      <c r="IVR6" s="909"/>
      <c r="IVS6" s="909"/>
      <c r="IVT6" s="909"/>
      <c r="IVU6" s="909"/>
      <c r="IVV6" s="909"/>
      <c r="IVW6" s="909"/>
      <c r="IVX6" s="909"/>
      <c r="IVY6" s="909"/>
      <c r="IVZ6" s="909"/>
      <c r="IWA6" s="909"/>
      <c r="IWB6" s="909"/>
      <c r="IWC6" s="909"/>
      <c r="IWD6" s="909"/>
      <c r="IWE6" s="909"/>
      <c r="IWF6" s="909"/>
      <c r="IWG6" s="909"/>
      <c r="IWH6" s="909"/>
      <c r="IWI6" s="909"/>
      <c r="IWJ6" s="909"/>
      <c r="IWK6" s="909"/>
      <c r="IWL6" s="909"/>
      <c r="IWM6" s="909"/>
      <c r="IWN6" s="909"/>
      <c r="IWO6" s="909"/>
      <c r="IWP6" s="909"/>
      <c r="IWQ6" s="909"/>
      <c r="IWR6" s="909"/>
      <c r="IWS6" s="909"/>
      <c r="IWT6" s="909"/>
      <c r="IWU6" s="909"/>
      <c r="IWV6" s="909"/>
      <c r="IWW6" s="909"/>
      <c r="IWX6" s="909"/>
      <c r="IWY6" s="909"/>
      <c r="IWZ6" s="909"/>
      <c r="IXA6" s="909"/>
      <c r="IXB6" s="909"/>
      <c r="IXC6" s="909"/>
      <c r="IXD6" s="909"/>
      <c r="IXE6" s="909"/>
      <c r="IXF6" s="909"/>
      <c r="IXG6" s="909"/>
      <c r="IXH6" s="909"/>
      <c r="IXI6" s="909"/>
      <c r="IXJ6" s="909"/>
      <c r="IXK6" s="909"/>
      <c r="IXL6" s="909"/>
      <c r="IXM6" s="909"/>
      <c r="IXN6" s="909"/>
      <c r="IXO6" s="909"/>
      <c r="IXP6" s="909"/>
      <c r="IXQ6" s="909"/>
      <c r="IXR6" s="909"/>
      <c r="IXS6" s="909"/>
      <c r="IXT6" s="909"/>
      <c r="IXU6" s="909"/>
      <c r="IXV6" s="909"/>
      <c r="IXW6" s="909"/>
      <c r="IXX6" s="909"/>
      <c r="IXY6" s="909"/>
      <c r="IXZ6" s="909"/>
      <c r="IYA6" s="909"/>
      <c r="IYB6" s="909"/>
      <c r="IYC6" s="909"/>
      <c r="IYD6" s="909"/>
      <c r="IYE6" s="909"/>
      <c r="IYF6" s="909"/>
      <c r="IYG6" s="909"/>
      <c r="IYH6" s="909"/>
      <c r="IYI6" s="909"/>
      <c r="IYJ6" s="909"/>
      <c r="IYK6" s="909"/>
      <c r="IYL6" s="909"/>
      <c r="IYM6" s="909"/>
      <c r="IYN6" s="909"/>
      <c r="IYO6" s="909"/>
      <c r="IYP6" s="909"/>
      <c r="IYQ6" s="909"/>
      <c r="IYR6" s="909"/>
      <c r="IYS6" s="909"/>
      <c r="IYT6" s="909"/>
      <c r="IYU6" s="909"/>
      <c r="IYV6" s="909"/>
      <c r="IYW6" s="909"/>
      <c r="IYX6" s="909"/>
      <c r="IYY6" s="909"/>
      <c r="IYZ6" s="909"/>
      <c r="IZA6" s="909"/>
      <c r="IZB6" s="909"/>
      <c r="IZC6" s="909"/>
      <c r="IZD6" s="909"/>
      <c r="IZE6" s="909"/>
      <c r="IZF6" s="909"/>
      <c r="IZG6" s="909"/>
      <c r="IZH6" s="909"/>
      <c r="IZI6" s="909"/>
      <c r="IZJ6" s="909"/>
      <c r="IZK6" s="909"/>
      <c r="IZL6" s="909"/>
      <c r="IZM6" s="909"/>
      <c r="IZN6" s="909"/>
      <c r="IZO6" s="909"/>
      <c r="IZP6" s="909"/>
      <c r="IZQ6" s="909"/>
      <c r="IZR6" s="909"/>
      <c r="IZS6" s="909"/>
      <c r="IZT6" s="909"/>
      <c r="IZU6" s="909"/>
      <c r="IZV6" s="909"/>
      <c r="IZW6" s="909"/>
      <c r="IZX6" s="909"/>
      <c r="IZY6" s="909"/>
      <c r="IZZ6" s="909"/>
      <c r="JAA6" s="909"/>
      <c r="JAB6" s="909"/>
      <c r="JAC6" s="909"/>
      <c r="JAD6" s="909"/>
      <c r="JAE6" s="909"/>
      <c r="JAF6" s="909"/>
      <c r="JAG6" s="909"/>
      <c r="JAH6" s="909"/>
      <c r="JAI6" s="909"/>
      <c r="JAJ6" s="909"/>
      <c r="JAK6" s="909"/>
      <c r="JAL6" s="909"/>
      <c r="JAM6" s="909"/>
      <c r="JAN6" s="909"/>
      <c r="JAO6" s="909"/>
      <c r="JAP6" s="909"/>
      <c r="JAQ6" s="909"/>
      <c r="JAR6" s="909"/>
      <c r="JAS6" s="909"/>
      <c r="JAT6" s="909"/>
      <c r="JAU6" s="909"/>
      <c r="JAV6" s="909"/>
      <c r="JAW6" s="909"/>
      <c r="JAX6" s="909"/>
      <c r="JAY6" s="909"/>
      <c r="JAZ6" s="909"/>
      <c r="JBA6" s="909"/>
      <c r="JBB6" s="909"/>
      <c r="JBC6" s="909"/>
      <c r="JBD6" s="909"/>
      <c r="JBE6" s="909"/>
      <c r="JBF6" s="909"/>
      <c r="JBG6" s="909"/>
      <c r="JBH6" s="909"/>
      <c r="JBI6" s="909"/>
      <c r="JBJ6" s="909"/>
      <c r="JBK6" s="909"/>
      <c r="JBL6" s="909"/>
      <c r="JBM6" s="909"/>
      <c r="JBN6" s="909"/>
      <c r="JBO6" s="909"/>
      <c r="JBP6" s="909"/>
      <c r="JBQ6" s="909"/>
      <c r="JBR6" s="909"/>
      <c r="JBS6" s="909"/>
      <c r="JBT6" s="909"/>
      <c r="JBU6" s="909"/>
      <c r="JBV6" s="909"/>
      <c r="JBW6" s="909"/>
      <c r="JBX6" s="909"/>
      <c r="JBY6" s="909"/>
      <c r="JBZ6" s="909"/>
      <c r="JCA6" s="909"/>
      <c r="JCB6" s="909"/>
      <c r="JCC6" s="909"/>
      <c r="JCD6" s="909"/>
      <c r="JCE6" s="909"/>
      <c r="JCF6" s="909"/>
      <c r="JCG6" s="909"/>
      <c r="JCH6" s="909"/>
      <c r="JCI6" s="909"/>
      <c r="JCJ6" s="909"/>
      <c r="JCK6" s="909"/>
      <c r="JCL6" s="909"/>
      <c r="JCM6" s="909"/>
      <c r="JCN6" s="909"/>
      <c r="JCO6" s="909"/>
      <c r="JCP6" s="909"/>
      <c r="JCQ6" s="909"/>
      <c r="JCR6" s="909"/>
      <c r="JCS6" s="909"/>
      <c r="JCT6" s="909"/>
      <c r="JCU6" s="909"/>
      <c r="JCV6" s="909"/>
      <c r="JCW6" s="909"/>
      <c r="JCX6" s="909"/>
      <c r="JCY6" s="909"/>
      <c r="JCZ6" s="909"/>
      <c r="JDA6" s="909"/>
      <c r="JDB6" s="909"/>
      <c r="JDC6" s="909"/>
      <c r="JDD6" s="909"/>
      <c r="JDE6" s="909"/>
      <c r="JDF6" s="909"/>
      <c r="JDG6" s="909"/>
      <c r="JDH6" s="909"/>
      <c r="JDI6" s="909"/>
      <c r="JDJ6" s="909"/>
      <c r="JDK6" s="909"/>
      <c r="JDL6" s="909"/>
      <c r="JDM6" s="909"/>
      <c r="JDN6" s="909"/>
      <c r="JDO6" s="909"/>
      <c r="JDP6" s="909"/>
      <c r="JDQ6" s="909"/>
      <c r="JDR6" s="909"/>
      <c r="JDS6" s="909"/>
      <c r="JDT6" s="909"/>
      <c r="JDU6" s="909"/>
      <c r="JDV6" s="909"/>
      <c r="JDW6" s="909"/>
      <c r="JDX6" s="909"/>
      <c r="JDY6" s="909"/>
      <c r="JDZ6" s="909"/>
      <c r="JEA6" s="909"/>
      <c r="JEB6" s="909"/>
      <c r="JEC6" s="909"/>
      <c r="JED6" s="909"/>
      <c r="JEE6" s="909"/>
      <c r="JEF6" s="909"/>
      <c r="JEG6" s="909"/>
      <c r="JEH6" s="909"/>
      <c r="JEI6" s="909"/>
      <c r="JEJ6" s="909"/>
      <c r="JEK6" s="909"/>
      <c r="JEL6" s="909"/>
      <c r="JEM6" s="909"/>
      <c r="JEN6" s="909"/>
      <c r="JEO6" s="909"/>
      <c r="JEP6" s="909"/>
      <c r="JEQ6" s="909"/>
      <c r="JER6" s="909"/>
      <c r="JES6" s="909"/>
      <c r="JET6" s="909"/>
      <c r="JEU6" s="909"/>
      <c r="JEV6" s="909"/>
      <c r="JEW6" s="909"/>
      <c r="JEX6" s="909"/>
      <c r="JEY6" s="909"/>
      <c r="JEZ6" s="909"/>
      <c r="JFA6" s="909"/>
      <c r="JFB6" s="909"/>
      <c r="JFC6" s="909"/>
      <c r="JFD6" s="909"/>
      <c r="JFE6" s="909"/>
      <c r="JFF6" s="909"/>
      <c r="JFG6" s="909"/>
      <c r="JFH6" s="909"/>
      <c r="JFI6" s="909"/>
      <c r="JFJ6" s="909"/>
      <c r="JFK6" s="909"/>
      <c r="JFL6" s="909"/>
      <c r="JFM6" s="909"/>
      <c r="JFN6" s="909"/>
      <c r="JFO6" s="909"/>
      <c r="JFP6" s="909"/>
      <c r="JFQ6" s="909"/>
      <c r="JFR6" s="909"/>
      <c r="JFS6" s="909"/>
      <c r="JFT6" s="909"/>
      <c r="JFU6" s="909"/>
      <c r="JFV6" s="909"/>
      <c r="JFW6" s="909"/>
      <c r="JFX6" s="909"/>
      <c r="JFY6" s="909"/>
      <c r="JFZ6" s="909"/>
      <c r="JGA6" s="909"/>
      <c r="JGB6" s="909"/>
      <c r="JGC6" s="909"/>
      <c r="JGD6" s="909"/>
      <c r="JGE6" s="909"/>
      <c r="JGF6" s="909"/>
      <c r="JGG6" s="909"/>
      <c r="JGH6" s="909"/>
      <c r="JGI6" s="909"/>
      <c r="JGJ6" s="909"/>
      <c r="JGK6" s="909"/>
      <c r="JGL6" s="909"/>
      <c r="JGM6" s="909"/>
      <c r="JGN6" s="909"/>
      <c r="JGO6" s="909"/>
      <c r="JGP6" s="909"/>
      <c r="JGQ6" s="909"/>
      <c r="JGR6" s="909"/>
      <c r="JGS6" s="909"/>
      <c r="JGT6" s="909"/>
      <c r="JGU6" s="909"/>
      <c r="JGV6" s="909"/>
      <c r="JGW6" s="909"/>
      <c r="JGX6" s="909"/>
      <c r="JGY6" s="909"/>
      <c r="JGZ6" s="909"/>
      <c r="JHA6" s="909"/>
      <c r="JHB6" s="909"/>
      <c r="JHC6" s="909"/>
      <c r="JHD6" s="909"/>
      <c r="JHE6" s="909"/>
      <c r="JHF6" s="909"/>
      <c r="JHG6" s="909"/>
      <c r="JHH6" s="909"/>
      <c r="JHI6" s="909"/>
      <c r="JHJ6" s="909"/>
      <c r="JHK6" s="909"/>
      <c r="JHL6" s="909"/>
      <c r="JHM6" s="909"/>
      <c r="JHN6" s="909"/>
      <c r="JHO6" s="909"/>
      <c r="JHP6" s="909"/>
      <c r="JHQ6" s="909"/>
      <c r="JHR6" s="909"/>
      <c r="JHS6" s="909"/>
      <c r="JHT6" s="909"/>
      <c r="JHU6" s="909"/>
      <c r="JHV6" s="909"/>
      <c r="JHW6" s="909"/>
      <c r="JHX6" s="909"/>
      <c r="JHY6" s="909"/>
      <c r="JHZ6" s="909"/>
      <c r="JIA6" s="909"/>
      <c r="JIB6" s="909"/>
      <c r="JIC6" s="909"/>
      <c r="JID6" s="909"/>
      <c r="JIE6" s="909"/>
      <c r="JIF6" s="909"/>
      <c r="JIG6" s="909"/>
      <c r="JIH6" s="909"/>
      <c r="JII6" s="909"/>
      <c r="JIJ6" s="909"/>
      <c r="JIK6" s="909"/>
      <c r="JIL6" s="909"/>
      <c r="JIM6" s="909"/>
      <c r="JIN6" s="909"/>
      <c r="JIO6" s="909"/>
      <c r="JIP6" s="909"/>
      <c r="JIQ6" s="909"/>
      <c r="JIR6" s="909"/>
      <c r="JIS6" s="909"/>
      <c r="JIT6" s="909"/>
      <c r="JIU6" s="909"/>
      <c r="JIV6" s="909"/>
      <c r="JIW6" s="909"/>
      <c r="JIX6" s="909"/>
      <c r="JIY6" s="909"/>
      <c r="JIZ6" s="909"/>
      <c r="JJA6" s="909"/>
      <c r="JJB6" s="909"/>
      <c r="JJC6" s="909"/>
      <c r="JJD6" s="909"/>
      <c r="JJE6" s="909"/>
      <c r="JJF6" s="909"/>
      <c r="JJG6" s="909"/>
      <c r="JJH6" s="909"/>
      <c r="JJI6" s="909"/>
      <c r="JJJ6" s="909"/>
      <c r="JJK6" s="909"/>
      <c r="JJL6" s="909"/>
      <c r="JJM6" s="909"/>
      <c r="JJN6" s="909"/>
      <c r="JJO6" s="909"/>
      <c r="JJP6" s="909"/>
      <c r="JJQ6" s="909"/>
      <c r="JJR6" s="909"/>
      <c r="JJS6" s="909"/>
      <c r="JJT6" s="909"/>
      <c r="JJU6" s="909"/>
      <c r="JJV6" s="909"/>
      <c r="JJW6" s="909"/>
      <c r="JJX6" s="909"/>
      <c r="JJY6" s="909"/>
      <c r="JJZ6" s="909"/>
      <c r="JKA6" s="909"/>
      <c r="JKB6" s="909"/>
      <c r="JKC6" s="909"/>
      <c r="JKD6" s="909"/>
      <c r="JKE6" s="909"/>
      <c r="JKF6" s="909"/>
      <c r="JKG6" s="909"/>
      <c r="JKH6" s="909"/>
      <c r="JKI6" s="909"/>
      <c r="JKJ6" s="909"/>
      <c r="JKK6" s="909"/>
      <c r="JKL6" s="909"/>
      <c r="JKM6" s="909"/>
      <c r="JKN6" s="909"/>
      <c r="JKO6" s="909"/>
      <c r="JKP6" s="909"/>
      <c r="JKQ6" s="909"/>
      <c r="JKR6" s="909"/>
      <c r="JKS6" s="909"/>
      <c r="JKT6" s="909"/>
      <c r="JKU6" s="909"/>
      <c r="JKV6" s="909"/>
      <c r="JKW6" s="909"/>
      <c r="JKX6" s="909"/>
      <c r="JKY6" s="909"/>
      <c r="JKZ6" s="909"/>
      <c r="JLA6" s="909"/>
      <c r="JLB6" s="909"/>
      <c r="JLC6" s="909"/>
      <c r="JLD6" s="909"/>
      <c r="JLE6" s="909"/>
      <c r="JLF6" s="909"/>
      <c r="JLG6" s="909"/>
      <c r="JLH6" s="909"/>
      <c r="JLI6" s="909"/>
      <c r="JLJ6" s="909"/>
      <c r="JLK6" s="909"/>
      <c r="JLL6" s="909"/>
      <c r="JLM6" s="909"/>
      <c r="JLN6" s="909"/>
      <c r="JLO6" s="909"/>
      <c r="JLP6" s="909"/>
      <c r="JLQ6" s="909"/>
      <c r="JLR6" s="909"/>
      <c r="JLS6" s="909"/>
      <c r="JLT6" s="909"/>
      <c r="JLU6" s="909"/>
      <c r="JLV6" s="909"/>
      <c r="JLW6" s="909"/>
      <c r="JLX6" s="909"/>
      <c r="JLY6" s="909"/>
      <c r="JLZ6" s="909"/>
      <c r="JMA6" s="909"/>
      <c r="JMB6" s="909"/>
      <c r="JMC6" s="909"/>
      <c r="JMD6" s="909"/>
      <c r="JME6" s="909"/>
      <c r="JMF6" s="909"/>
      <c r="JMG6" s="909"/>
      <c r="JMH6" s="909"/>
      <c r="JMI6" s="909"/>
      <c r="JMJ6" s="909"/>
      <c r="JMK6" s="909"/>
      <c r="JML6" s="909"/>
      <c r="JMM6" s="909"/>
      <c r="JMN6" s="909"/>
      <c r="JMO6" s="909"/>
      <c r="JMP6" s="909"/>
      <c r="JMQ6" s="909"/>
      <c r="JMR6" s="909"/>
      <c r="JMS6" s="909"/>
      <c r="JMT6" s="909"/>
      <c r="JMU6" s="909"/>
      <c r="JMV6" s="909"/>
      <c r="JMW6" s="909"/>
      <c r="JMX6" s="909"/>
      <c r="JMY6" s="909"/>
      <c r="JMZ6" s="909"/>
      <c r="JNA6" s="909"/>
      <c r="JNB6" s="909"/>
      <c r="JNC6" s="909"/>
      <c r="JND6" s="909"/>
      <c r="JNE6" s="909"/>
      <c r="JNF6" s="909"/>
      <c r="JNG6" s="909"/>
      <c r="JNH6" s="909"/>
      <c r="JNI6" s="909"/>
      <c r="JNJ6" s="909"/>
      <c r="JNK6" s="909"/>
      <c r="JNL6" s="909"/>
      <c r="JNM6" s="909"/>
      <c r="JNN6" s="909"/>
      <c r="JNO6" s="909"/>
      <c r="JNP6" s="909"/>
      <c r="JNQ6" s="909"/>
      <c r="JNR6" s="909"/>
      <c r="JNS6" s="909"/>
      <c r="JNT6" s="909"/>
      <c r="JNU6" s="909"/>
      <c r="JNV6" s="909"/>
      <c r="JNW6" s="909"/>
      <c r="JNX6" s="909"/>
      <c r="JNY6" s="909"/>
      <c r="JNZ6" s="909"/>
      <c r="JOA6" s="909"/>
      <c r="JOB6" s="909"/>
      <c r="JOC6" s="909"/>
      <c r="JOD6" s="909"/>
      <c r="JOE6" s="909"/>
      <c r="JOF6" s="909"/>
      <c r="JOG6" s="909"/>
      <c r="JOH6" s="909"/>
      <c r="JOI6" s="909"/>
      <c r="JOJ6" s="909"/>
      <c r="JOK6" s="909"/>
      <c r="JOL6" s="909"/>
      <c r="JOM6" s="909"/>
      <c r="JON6" s="909"/>
      <c r="JOO6" s="909"/>
      <c r="JOP6" s="909"/>
      <c r="JOQ6" s="909"/>
      <c r="JOR6" s="909"/>
      <c r="JOS6" s="909"/>
      <c r="JOT6" s="909"/>
      <c r="JOU6" s="909"/>
      <c r="JOV6" s="909"/>
      <c r="JOW6" s="909"/>
      <c r="JOX6" s="909"/>
      <c r="JOY6" s="909"/>
      <c r="JOZ6" s="909"/>
      <c r="JPA6" s="909"/>
      <c r="JPB6" s="909"/>
      <c r="JPC6" s="909"/>
      <c r="JPD6" s="909"/>
      <c r="JPE6" s="909"/>
      <c r="JPF6" s="909"/>
      <c r="JPG6" s="909"/>
      <c r="JPH6" s="909"/>
      <c r="JPI6" s="909"/>
      <c r="JPJ6" s="909"/>
      <c r="JPK6" s="909"/>
      <c r="JPL6" s="909"/>
      <c r="JPM6" s="909"/>
      <c r="JPN6" s="909"/>
      <c r="JPO6" s="909"/>
      <c r="JPP6" s="909"/>
      <c r="JPQ6" s="909"/>
      <c r="JPR6" s="909"/>
      <c r="JPS6" s="909"/>
      <c r="JPT6" s="909"/>
      <c r="JPU6" s="909"/>
      <c r="JPV6" s="909"/>
      <c r="JPW6" s="909"/>
      <c r="JPX6" s="909"/>
      <c r="JPY6" s="909"/>
      <c r="JPZ6" s="909"/>
      <c r="JQA6" s="909"/>
      <c r="JQB6" s="909"/>
      <c r="JQC6" s="909"/>
      <c r="JQD6" s="909"/>
      <c r="JQE6" s="909"/>
      <c r="JQF6" s="909"/>
      <c r="JQG6" s="909"/>
      <c r="JQH6" s="909"/>
      <c r="JQI6" s="909"/>
      <c r="JQJ6" s="909"/>
      <c r="JQK6" s="909"/>
      <c r="JQL6" s="909"/>
      <c r="JQM6" s="909"/>
      <c r="JQN6" s="909"/>
      <c r="JQO6" s="909"/>
      <c r="JQP6" s="909"/>
      <c r="JQQ6" s="909"/>
      <c r="JQR6" s="909"/>
      <c r="JQS6" s="909"/>
      <c r="JQT6" s="909"/>
      <c r="JQU6" s="909"/>
      <c r="JQV6" s="909"/>
      <c r="JQW6" s="909"/>
      <c r="JQX6" s="909"/>
      <c r="JQY6" s="909"/>
      <c r="JQZ6" s="909"/>
      <c r="JRA6" s="909"/>
      <c r="JRB6" s="909"/>
      <c r="JRC6" s="909"/>
      <c r="JRD6" s="909"/>
      <c r="JRE6" s="909"/>
      <c r="JRF6" s="909"/>
      <c r="JRG6" s="909"/>
      <c r="JRH6" s="909"/>
      <c r="JRI6" s="909"/>
      <c r="JRJ6" s="909"/>
      <c r="JRK6" s="909"/>
      <c r="JRL6" s="909"/>
      <c r="JRM6" s="909"/>
      <c r="JRN6" s="909"/>
      <c r="JRO6" s="909"/>
      <c r="JRP6" s="909"/>
      <c r="JRQ6" s="909"/>
      <c r="JRR6" s="909"/>
      <c r="JRS6" s="909"/>
      <c r="JRT6" s="909"/>
      <c r="JRU6" s="909"/>
      <c r="JRV6" s="909"/>
      <c r="JRW6" s="909"/>
      <c r="JRX6" s="909"/>
      <c r="JRY6" s="909"/>
      <c r="JRZ6" s="909"/>
      <c r="JSA6" s="909"/>
      <c r="JSB6" s="909"/>
      <c r="JSC6" s="909"/>
      <c r="JSD6" s="909"/>
      <c r="JSE6" s="909"/>
      <c r="JSF6" s="909"/>
      <c r="JSG6" s="909"/>
      <c r="JSH6" s="909"/>
      <c r="JSI6" s="909"/>
      <c r="JSJ6" s="909"/>
      <c r="JSK6" s="909"/>
      <c r="JSL6" s="909"/>
      <c r="JSM6" s="909"/>
      <c r="JSN6" s="909"/>
      <c r="JSO6" s="909"/>
      <c r="JSP6" s="909"/>
      <c r="JSQ6" s="909"/>
      <c r="JSR6" s="909"/>
      <c r="JSS6" s="909"/>
      <c r="JST6" s="909"/>
      <c r="JSU6" s="909"/>
      <c r="JSV6" s="909"/>
      <c r="JSW6" s="909"/>
      <c r="JSX6" s="909"/>
      <c r="JSY6" s="909"/>
      <c r="JSZ6" s="909"/>
      <c r="JTA6" s="909"/>
      <c r="JTB6" s="909"/>
      <c r="JTC6" s="909"/>
      <c r="JTD6" s="909"/>
      <c r="JTE6" s="909"/>
      <c r="JTF6" s="909"/>
      <c r="JTG6" s="909"/>
      <c r="JTH6" s="909"/>
      <c r="JTI6" s="909"/>
      <c r="JTJ6" s="909"/>
      <c r="JTK6" s="909"/>
      <c r="JTL6" s="909"/>
      <c r="JTM6" s="909"/>
      <c r="JTN6" s="909"/>
      <c r="JTO6" s="909"/>
      <c r="JTP6" s="909"/>
      <c r="JTQ6" s="909"/>
      <c r="JTR6" s="909"/>
      <c r="JTS6" s="909"/>
      <c r="JTT6" s="909"/>
      <c r="JTU6" s="909"/>
      <c r="JTV6" s="909"/>
      <c r="JTW6" s="909"/>
      <c r="JTX6" s="909"/>
      <c r="JTY6" s="909"/>
      <c r="JTZ6" s="909"/>
      <c r="JUA6" s="909"/>
      <c r="JUB6" s="909"/>
      <c r="JUC6" s="909"/>
      <c r="JUD6" s="909"/>
      <c r="JUE6" s="909"/>
      <c r="JUF6" s="909"/>
      <c r="JUG6" s="909"/>
      <c r="JUH6" s="909"/>
      <c r="JUI6" s="909"/>
      <c r="JUJ6" s="909"/>
      <c r="JUK6" s="909"/>
      <c r="JUL6" s="909"/>
      <c r="JUM6" s="909"/>
      <c r="JUN6" s="909"/>
      <c r="JUO6" s="909"/>
      <c r="JUP6" s="909"/>
      <c r="JUQ6" s="909"/>
      <c r="JUR6" s="909"/>
      <c r="JUS6" s="909"/>
      <c r="JUT6" s="909"/>
      <c r="JUU6" s="909"/>
      <c r="JUV6" s="909"/>
      <c r="JUW6" s="909"/>
      <c r="JUX6" s="909"/>
      <c r="JUY6" s="909"/>
      <c r="JUZ6" s="909"/>
      <c r="JVA6" s="909"/>
      <c r="JVB6" s="909"/>
      <c r="JVC6" s="909"/>
      <c r="JVD6" s="909"/>
      <c r="JVE6" s="909"/>
      <c r="JVF6" s="909"/>
      <c r="JVG6" s="909"/>
      <c r="JVH6" s="909"/>
      <c r="JVI6" s="909"/>
      <c r="JVJ6" s="909"/>
      <c r="JVK6" s="909"/>
      <c r="JVL6" s="909"/>
      <c r="JVM6" s="909"/>
      <c r="JVN6" s="909"/>
      <c r="JVO6" s="909"/>
      <c r="JVP6" s="909"/>
      <c r="JVQ6" s="909"/>
      <c r="JVR6" s="909"/>
      <c r="JVS6" s="909"/>
      <c r="JVT6" s="909"/>
      <c r="JVU6" s="909"/>
      <c r="JVV6" s="909"/>
      <c r="JVW6" s="909"/>
      <c r="JVX6" s="909"/>
      <c r="JVY6" s="909"/>
      <c r="JVZ6" s="909"/>
      <c r="JWA6" s="909"/>
      <c r="JWB6" s="909"/>
      <c r="JWC6" s="909"/>
      <c r="JWD6" s="909"/>
      <c r="JWE6" s="909"/>
      <c r="JWF6" s="909"/>
      <c r="JWG6" s="909"/>
      <c r="JWH6" s="909"/>
      <c r="JWI6" s="909"/>
      <c r="JWJ6" s="909"/>
      <c r="JWK6" s="909"/>
      <c r="JWL6" s="909"/>
      <c r="JWM6" s="909"/>
      <c r="JWN6" s="909"/>
      <c r="JWO6" s="909"/>
      <c r="JWP6" s="909"/>
      <c r="JWQ6" s="909"/>
      <c r="JWR6" s="909"/>
      <c r="JWS6" s="909"/>
      <c r="JWT6" s="909"/>
      <c r="JWU6" s="909"/>
      <c r="JWV6" s="909"/>
      <c r="JWW6" s="909"/>
      <c r="JWX6" s="909"/>
      <c r="JWY6" s="909"/>
      <c r="JWZ6" s="909"/>
      <c r="JXA6" s="909"/>
      <c r="JXB6" s="909"/>
      <c r="JXC6" s="909"/>
      <c r="JXD6" s="909"/>
      <c r="JXE6" s="909"/>
      <c r="JXF6" s="909"/>
      <c r="JXG6" s="909"/>
      <c r="JXH6" s="909"/>
      <c r="JXI6" s="909"/>
      <c r="JXJ6" s="909"/>
      <c r="JXK6" s="909"/>
      <c r="JXL6" s="909"/>
      <c r="JXM6" s="909"/>
      <c r="JXN6" s="909"/>
      <c r="JXO6" s="909"/>
      <c r="JXP6" s="909"/>
      <c r="JXQ6" s="909"/>
      <c r="JXR6" s="909"/>
      <c r="JXS6" s="909"/>
      <c r="JXT6" s="909"/>
      <c r="JXU6" s="909"/>
      <c r="JXV6" s="909"/>
      <c r="JXW6" s="909"/>
      <c r="JXX6" s="909"/>
      <c r="JXY6" s="909"/>
      <c r="JXZ6" s="909"/>
      <c r="JYA6" s="909"/>
      <c r="JYB6" s="909"/>
      <c r="JYC6" s="909"/>
      <c r="JYD6" s="909"/>
      <c r="JYE6" s="909"/>
      <c r="JYF6" s="909"/>
      <c r="JYG6" s="909"/>
      <c r="JYH6" s="909"/>
      <c r="JYI6" s="909"/>
      <c r="JYJ6" s="909"/>
      <c r="JYK6" s="909"/>
      <c r="JYL6" s="909"/>
      <c r="JYM6" s="909"/>
      <c r="JYN6" s="909"/>
      <c r="JYO6" s="909"/>
      <c r="JYP6" s="909"/>
      <c r="JYQ6" s="909"/>
      <c r="JYR6" s="909"/>
      <c r="JYS6" s="909"/>
      <c r="JYT6" s="909"/>
      <c r="JYU6" s="909"/>
      <c r="JYV6" s="909"/>
      <c r="JYW6" s="909"/>
      <c r="JYX6" s="909"/>
      <c r="JYY6" s="909"/>
      <c r="JYZ6" s="909"/>
      <c r="JZA6" s="909"/>
      <c r="JZB6" s="909"/>
      <c r="JZC6" s="909"/>
      <c r="JZD6" s="909"/>
      <c r="JZE6" s="909"/>
      <c r="JZF6" s="909"/>
      <c r="JZG6" s="909"/>
      <c r="JZH6" s="909"/>
      <c r="JZI6" s="909"/>
      <c r="JZJ6" s="909"/>
      <c r="JZK6" s="909"/>
      <c r="JZL6" s="909"/>
      <c r="JZM6" s="909"/>
      <c r="JZN6" s="909"/>
      <c r="JZO6" s="909"/>
      <c r="JZP6" s="909"/>
      <c r="JZQ6" s="909"/>
      <c r="JZR6" s="909"/>
      <c r="JZS6" s="909"/>
      <c r="JZT6" s="909"/>
      <c r="JZU6" s="909"/>
      <c r="JZV6" s="909"/>
      <c r="JZW6" s="909"/>
      <c r="JZX6" s="909"/>
      <c r="JZY6" s="909"/>
      <c r="JZZ6" s="909"/>
      <c r="KAA6" s="909"/>
      <c r="KAB6" s="909"/>
      <c r="KAC6" s="909"/>
      <c r="KAD6" s="909"/>
      <c r="KAE6" s="909"/>
      <c r="KAF6" s="909"/>
      <c r="KAG6" s="909"/>
      <c r="KAH6" s="909"/>
      <c r="KAI6" s="909"/>
      <c r="KAJ6" s="909"/>
      <c r="KAK6" s="909"/>
      <c r="KAL6" s="909"/>
      <c r="KAM6" s="909"/>
      <c r="KAN6" s="909"/>
      <c r="KAO6" s="909"/>
      <c r="KAP6" s="909"/>
      <c r="KAQ6" s="909"/>
      <c r="KAR6" s="909"/>
      <c r="KAS6" s="909"/>
      <c r="KAT6" s="909"/>
      <c r="KAU6" s="909"/>
      <c r="KAV6" s="909"/>
      <c r="KAW6" s="909"/>
      <c r="KAX6" s="909"/>
      <c r="KAY6" s="909"/>
      <c r="KAZ6" s="909"/>
      <c r="KBA6" s="909"/>
      <c r="KBB6" s="909"/>
      <c r="KBC6" s="909"/>
      <c r="KBD6" s="909"/>
      <c r="KBE6" s="909"/>
      <c r="KBF6" s="909"/>
      <c r="KBG6" s="909"/>
      <c r="KBH6" s="909"/>
      <c r="KBI6" s="909"/>
      <c r="KBJ6" s="909"/>
      <c r="KBK6" s="909"/>
      <c r="KBL6" s="909"/>
      <c r="KBM6" s="909"/>
      <c r="KBN6" s="909"/>
      <c r="KBO6" s="909"/>
      <c r="KBP6" s="909"/>
      <c r="KBQ6" s="909"/>
      <c r="KBR6" s="909"/>
      <c r="KBS6" s="909"/>
      <c r="KBT6" s="909"/>
      <c r="KBU6" s="909"/>
      <c r="KBV6" s="909"/>
      <c r="KBW6" s="909"/>
      <c r="KBX6" s="909"/>
      <c r="KBY6" s="909"/>
      <c r="KBZ6" s="909"/>
      <c r="KCA6" s="909"/>
      <c r="KCB6" s="909"/>
      <c r="KCC6" s="909"/>
      <c r="KCD6" s="909"/>
      <c r="KCE6" s="909"/>
      <c r="KCF6" s="909"/>
      <c r="KCG6" s="909"/>
      <c r="KCH6" s="909"/>
      <c r="KCI6" s="909"/>
      <c r="KCJ6" s="909"/>
      <c r="KCK6" s="909"/>
      <c r="KCL6" s="909"/>
      <c r="KCM6" s="909"/>
      <c r="KCN6" s="909"/>
      <c r="KCO6" s="909"/>
      <c r="KCP6" s="909"/>
      <c r="KCQ6" s="909"/>
      <c r="KCR6" s="909"/>
      <c r="KCS6" s="909"/>
      <c r="KCT6" s="909"/>
      <c r="KCU6" s="909"/>
      <c r="KCV6" s="909"/>
      <c r="KCW6" s="909"/>
      <c r="KCX6" s="909"/>
      <c r="KCY6" s="909"/>
      <c r="KCZ6" s="909"/>
      <c r="KDA6" s="909"/>
      <c r="KDB6" s="909"/>
      <c r="KDC6" s="909"/>
      <c r="KDD6" s="909"/>
      <c r="KDE6" s="909"/>
      <c r="KDF6" s="909"/>
      <c r="KDG6" s="909"/>
      <c r="KDH6" s="909"/>
      <c r="KDI6" s="909"/>
      <c r="KDJ6" s="909"/>
      <c r="KDK6" s="909"/>
      <c r="KDL6" s="909"/>
      <c r="KDM6" s="909"/>
      <c r="KDN6" s="909"/>
      <c r="KDO6" s="909"/>
      <c r="KDP6" s="909"/>
      <c r="KDQ6" s="909"/>
      <c r="KDR6" s="909"/>
      <c r="KDS6" s="909"/>
      <c r="KDT6" s="909"/>
      <c r="KDU6" s="909"/>
      <c r="KDV6" s="909"/>
      <c r="KDW6" s="909"/>
      <c r="KDX6" s="909"/>
      <c r="KDY6" s="909"/>
      <c r="KDZ6" s="909"/>
      <c r="KEA6" s="909"/>
      <c r="KEB6" s="909"/>
      <c r="KEC6" s="909"/>
      <c r="KED6" s="909"/>
      <c r="KEE6" s="909"/>
      <c r="KEF6" s="909"/>
      <c r="KEG6" s="909"/>
      <c r="KEH6" s="909"/>
      <c r="KEI6" s="909"/>
      <c r="KEJ6" s="909"/>
      <c r="KEK6" s="909"/>
      <c r="KEL6" s="909"/>
      <c r="KEM6" s="909"/>
      <c r="KEN6" s="909"/>
      <c r="KEO6" s="909"/>
      <c r="KEP6" s="909"/>
      <c r="KEQ6" s="909"/>
      <c r="KER6" s="909"/>
      <c r="KES6" s="909"/>
      <c r="KET6" s="909"/>
      <c r="KEU6" s="909"/>
      <c r="KEV6" s="909"/>
      <c r="KEW6" s="909"/>
      <c r="KEX6" s="909"/>
      <c r="KEY6" s="909"/>
      <c r="KEZ6" s="909"/>
      <c r="KFA6" s="909"/>
      <c r="KFB6" s="909"/>
      <c r="KFC6" s="909"/>
      <c r="KFD6" s="909"/>
      <c r="KFE6" s="909"/>
      <c r="KFF6" s="909"/>
      <c r="KFG6" s="909"/>
      <c r="KFH6" s="909"/>
      <c r="KFI6" s="909"/>
      <c r="KFJ6" s="909"/>
      <c r="KFK6" s="909"/>
      <c r="KFL6" s="909"/>
      <c r="KFM6" s="909"/>
      <c r="KFN6" s="909"/>
      <c r="KFO6" s="909"/>
      <c r="KFP6" s="909"/>
      <c r="KFQ6" s="909"/>
      <c r="KFR6" s="909"/>
      <c r="KFS6" s="909"/>
      <c r="KFT6" s="909"/>
      <c r="KFU6" s="909"/>
      <c r="KFV6" s="909"/>
      <c r="KFW6" s="909"/>
      <c r="KFX6" s="909"/>
      <c r="KFY6" s="909"/>
      <c r="KFZ6" s="909"/>
      <c r="KGA6" s="909"/>
      <c r="KGB6" s="909"/>
      <c r="KGC6" s="909"/>
      <c r="KGD6" s="909"/>
      <c r="KGE6" s="909"/>
      <c r="KGF6" s="909"/>
      <c r="KGG6" s="909"/>
      <c r="KGH6" s="909"/>
      <c r="KGI6" s="909"/>
      <c r="KGJ6" s="909"/>
      <c r="KGK6" s="909"/>
      <c r="KGL6" s="909"/>
      <c r="KGM6" s="909"/>
      <c r="KGN6" s="909"/>
      <c r="KGO6" s="909"/>
      <c r="KGP6" s="909"/>
      <c r="KGQ6" s="909"/>
      <c r="KGR6" s="909"/>
      <c r="KGS6" s="909"/>
      <c r="KGT6" s="909"/>
      <c r="KGU6" s="909"/>
      <c r="KGV6" s="909"/>
      <c r="KGW6" s="909"/>
      <c r="KGX6" s="909"/>
      <c r="KGY6" s="909"/>
      <c r="KGZ6" s="909"/>
      <c r="KHA6" s="909"/>
      <c r="KHB6" s="909"/>
      <c r="KHC6" s="909"/>
      <c r="KHD6" s="909"/>
      <c r="KHE6" s="909"/>
      <c r="KHF6" s="909"/>
      <c r="KHG6" s="909"/>
      <c r="KHH6" s="909"/>
      <c r="KHI6" s="909"/>
      <c r="KHJ6" s="909"/>
      <c r="KHK6" s="909"/>
      <c r="KHL6" s="909"/>
      <c r="KHM6" s="909"/>
      <c r="KHN6" s="909"/>
      <c r="KHO6" s="909"/>
      <c r="KHP6" s="909"/>
      <c r="KHQ6" s="909"/>
      <c r="KHR6" s="909"/>
      <c r="KHS6" s="909"/>
      <c r="KHT6" s="909"/>
      <c r="KHU6" s="909"/>
      <c r="KHV6" s="909"/>
      <c r="KHW6" s="909"/>
      <c r="KHX6" s="909"/>
      <c r="KHY6" s="909"/>
      <c r="KHZ6" s="909"/>
      <c r="KIA6" s="909"/>
      <c r="KIB6" s="909"/>
      <c r="KIC6" s="909"/>
      <c r="KID6" s="909"/>
      <c r="KIE6" s="909"/>
      <c r="KIF6" s="909"/>
      <c r="KIG6" s="909"/>
      <c r="KIH6" s="909"/>
      <c r="KII6" s="909"/>
      <c r="KIJ6" s="909"/>
      <c r="KIK6" s="909"/>
      <c r="KIL6" s="909"/>
      <c r="KIM6" s="909"/>
      <c r="KIN6" s="909"/>
      <c r="KIO6" s="909"/>
      <c r="KIP6" s="909"/>
      <c r="KIQ6" s="909"/>
      <c r="KIR6" s="909"/>
      <c r="KIS6" s="909"/>
      <c r="KIT6" s="909"/>
      <c r="KIU6" s="909"/>
      <c r="KIV6" s="909"/>
      <c r="KIW6" s="909"/>
      <c r="KIX6" s="909"/>
      <c r="KIY6" s="909"/>
      <c r="KIZ6" s="909"/>
      <c r="KJA6" s="909"/>
      <c r="KJB6" s="909"/>
      <c r="KJC6" s="909"/>
      <c r="KJD6" s="909"/>
      <c r="KJE6" s="909"/>
      <c r="KJF6" s="909"/>
      <c r="KJG6" s="909"/>
      <c r="KJH6" s="909"/>
      <c r="KJI6" s="909"/>
      <c r="KJJ6" s="909"/>
      <c r="KJK6" s="909"/>
      <c r="KJL6" s="909"/>
      <c r="KJM6" s="909"/>
      <c r="KJN6" s="909"/>
      <c r="KJO6" s="909"/>
      <c r="KJP6" s="909"/>
      <c r="KJQ6" s="909"/>
      <c r="KJR6" s="909"/>
      <c r="KJS6" s="909"/>
      <c r="KJT6" s="909"/>
      <c r="KJU6" s="909"/>
      <c r="KJV6" s="909"/>
      <c r="KJW6" s="909"/>
      <c r="KJX6" s="909"/>
      <c r="KJY6" s="909"/>
      <c r="KJZ6" s="909"/>
      <c r="KKA6" s="909"/>
      <c r="KKB6" s="909"/>
      <c r="KKC6" s="909"/>
      <c r="KKD6" s="909"/>
      <c r="KKE6" s="909"/>
      <c r="KKF6" s="909"/>
      <c r="KKG6" s="909"/>
      <c r="KKH6" s="909"/>
      <c r="KKI6" s="909"/>
      <c r="KKJ6" s="909"/>
      <c r="KKK6" s="909"/>
      <c r="KKL6" s="909"/>
      <c r="KKM6" s="909"/>
      <c r="KKN6" s="909"/>
      <c r="KKO6" s="909"/>
      <c r="KKP6" s="909"/>
      <c r="KKQ6" s="909"/>
      <c r="KKR6" s="909"/>
      <c r="KKS6" s="909"/>
      <c r="KKT6" s="909"/>
      <c r="KKU6" s="909"/>
      <c r="KKV6" s="909"/>
      <c r="KKW6" s="909"/>
      <c r="KKX6" s="909"/>
      <c r="KKY6" s="909"/>
      <c r="KKZ6" s="909"/>
      <c r="KLA6" s="909"/>
      <c r="KLB6" s="909"/>
      <c r="KLC6" s="909"/>
      <c r="KLD6" s="909"/>
      <c r="KLE6" s="909"/>
      <c r="KLF6" s="909"/>
      <c r="KLG6" s="909"/>
      <c r="KLH6" s="909"/>
      <c r="KLI6" s="909"/>
      <c r="KLJ6" s="909"/>
      <c r="KLK6" s="909"/>
      <c r="KLL6" s="909"/>
      <c r="KLM6" s="909"/>
      <c r="KLN6" s="909"/>
      <c r="KLO6" s="909"/>
      <c r="KLP6" s="909"/>
      <c r="KLQ6" s="909"/>
      <c r="KLR6" s="909"/>
      <c r="KLS6" s="909"/>
      <c r="KLT6" s="909"/>
      <c r="KLU6" s="909"/>
      <c r="KLV6" s="909"/>
      <c r="KLW6" s="909"/>
      <c r="KLX6" s="909"/>
      <c r="KLY6" s="909"/>
      <c r="KLZ6" s="909"/>
      <c r="KMA6" s="909"/>
      <c r="KMB6" s="909"/>
      <c r="KMC6" s="909"/>
      <c r="KMD6" s="909"/>
      <c r="KME6" s="909"/>
      <c r="KMF6" s="909"/>
      <c r="KMG6" s="909"/>
      <c r="KMH6" s="909"/>
      <c r="KMI6" s="909"/>
      <c r="KMJ6" s="909"/>
      <c r="KMK6" s="909"/>
      <c r="KML6" s="909"/>
      <c r="KMM6" s="909"/>
      <c r="KMN6" s="909"/>
      <c r="KMO6" s="909"/>
      <c r="KMP6" s="909"/>
      <c r="KMQ6" s="909"/>
      <c r="KMR6" s="909"/>
      <c r="KMS6" s="909"/>
      <c r="KMT6" s="909"/>
      <c r="KMU6" s="909"/>
      <c r="KMV6" s="909"/>
      <c r="KMW6" s="909"/>
      <c r="KMX6" s="909"/>
      <c r="KMY6" s="909"/>
      <c r="KMZ6" s="909"/>
      <c r="KNA6" s="909"/>
      <c r="KNB6" s="909"/>
      <c r="KNC6" s="909"/>
      <c r="KND6" s="909"/>
      <c r="KNE6" s="909"/>
      <c r="KNF6" s="909"/>
      <c r="KNG6" s="909"/>
      <c r="KNH6" s="909"/>
      <c r="KNI6" s="909"/>
      <c r="KNJ6" s="909"/>
      <c r="KNK6" s="909"/>
      <c r="KNL6" s="909"/>
      <c r="KNM6" s="909"/>
      <c r="KNN6" s="909"/>
      <c r="KNO6" s="909"/>
      <c r="KNP6" s="909"/>
      <c r="KNQ6" s="909"/>
      <c r="KNR6" s="909"/>
      <c r="KNS6" s="909"/>
      <c r="KNT6" s="909"/>
      <c r="KNU6" s="909"/>
      <c r="KNV6" s="909"/>
      <c r="KNW6" s="909"/>
      <c r="KNX6" s="909"/>
      <c r="KNY6" s="909"/>
      <c r="KNZ6" s="909"/>
      <c r="KOA6" s="909"/>
      <c r="KOB6" s="909"/>
      <c r="KOC6" s="909"/>
      <c r="KOD6" s="909"/>
      <c r="KOE6" s="909"/>
      <c r="KOF6" s="909"/>
      <c r="KOG6" s="909"/>
      <c r="KOH6" s="909"/>
      <c r="KOI6" s="909"/>
      <c r="KOJ6" s="909"/>
      <c r="KOK6" s="909"/>
      <c r="KOL6" s="909"/>
      <c r="KOM6" s="909"/>
      <c r="KON6" s="909"/>
      <c r="KOO6" s="909"/>
      <c r="KOP6" s="909"/>
      <c r="KOQ6" s="909"/>
      <c r="KOR6" s="909"/>
      <c r="KOS6" s="909"/>
      <c r="KOT6" s="909"/>
      <c r="KOU6" s="909"/>
      <c r="KOV6" s="909"/>
      <c r="KOW6" s="909"/>
      <c r="KOX6" s="909"/>
      <c r="KOY6" s="909"/>
      <c r="KOZ6" s="909"/>
      <c r="KPA6" s="909"/>
      <c r="KPB6" s="909"/>
      <c r="KPC6" s="909"/>
      <c r="KPD6" s="909"/>
      <c r="KPE6" s="909"/>
      <c r="KPF6" s="909"/>
      <c r="KPG6" s="909"/>
      <c r="KPH6" s="909"/>
      <c r="KPI6" s="909"/>
      <c r="KPJ6" s="909"/>
      <c r="KPK6" s="909"/>
      <c r="KPL6" s="909"/>
      <c r="KPM6" s="909"/>
      <c r="KPN6" s="909"/>
      <c r="KPO6" s="909"/>
      <c r="KPP6" s="909"/>
      <c r="KPQ6" s="909"/>
      <c r="KPR6" s="909"/>
      <c r="KPS6" s="909"/>
      <c r="KPT6" s="909"/>
      <c r="KPU6" s="909"/>
      <c r="KPV6" s="909"/>
      <c r="KPW6" s="909"/>
      <c r="KPX6" s="909"/>
      <c r="KPY6" s="909"/>
      <c r="KPZ6" s="909"/>
      <c r="KQA6" s="909"/>
      <c r="KQB6" s="909"/>
      <c r="KQC6" s="909"/>
      <c r="KQD6" s="909"/>
      <c r="KQE6" s="909"/>
      <c r="KQF6" s="909"/>
      <c r="KQG6" s="909"/>
      <c r="KQH6" s="909"/>
      <c r="KQI6" s="909"/>
      <c r="KQJ6" s="909"/>
      <c r="KQK6" s="909"/>
      <c r="KQL6" s="909"/>
      <c r="KQM6" s="909"/>
      <c r="KQN6" s="909"/>
      <c r="KQO6" s="909"/>
      <c r="KQP6" s="909"/>
      <c r="KQQ6" s="909"/>
      <c r="KQR6" s="909"/>
      <c r="KQS6" s="909"/>
      <c r="KQT6" s="909"/>
      <c r="KQU6" s="909"/>
      <c r="KQV6" s="909"/>
      <c r="KQW6" s="909"/>
      <c r="KQX6" s="909"/>
      <c r="KQY6" s="909"/>
      <c r="KQZ6" s="909"/>
      <c r="KRA6" s="909"/>
      <c r="KRB6" s="909"/>
      <c r="KRC6" s="909"/>
      <c r="KRD6" s="909"/>
      <c r="KRE6" s="909"/>
      <c r="KRF6" s="909"/>
      <c r="KRG6" s="909"/>
      <c r="KRH6" s="909"/>
      <c r="KRI6" s="909"/>
      <c r="KRJ6" s="909"/>
      <c r="KRK6" s="909"/>
      <c r="KRL6" s="909"/>
      <c r="KRM6" s="909"/>
      <c r="KRN6" s="909"/>
      <c r="KRO6" s="909"/>
      <c r="KRP6" s="909"/>
      <c r="KRQ6" s="909"/>
      <c r="KRR6" s="909"/>
      <c r="KRS6" s="909"/>
      <c r="KRT6" s="909"/>
      <c r="KRU6" s="909"/>
      <c r="KRV6" s="909"/>
      <c r="KRW6" s="909"/>
      <c r="KRX6" s="909"/>
      <c r="KRY6" s="909"/>
      <c r="KRZ6" s="909"/>
      <c r="KSA6" s="909"/>
      <c r="KSB6" s="909"/>
      <c r="KSC6" s="909"/>
      <c r="KSD6" s="909"/>
      <c r="KSE6" s="909"/>
      <c r="KSF6" s="909"/>
      <c r="KSG6" s="909"/>
      <c r="KSH6" s="909"/>
      <c r="KSI6" s="909"/>
      <c r="KSJ6" s="909"/>
      <c r="KSK6" s="909"/>
      <c r="KSL6" s="909"/>
      <c r="KSM6" s="909"/>
      <c r="KSN6" s="909"/>
      <c r="KSO6" s="909"/>
      <c r="KSP6" s="909"/>
      <c r="KSQ6" s="909"/>
      <c r="KSR6" s="909"/>
      <c r="KSS6" s="909"/>
      <c r="KST6" s="909"/>
      <c r="KSU6" s="909"/>
      <c r="KSV6" s="909"/>
      <c r="KSW6" s="909"/>
      <c r="KSX6" s="909"/>
      <c r="KSY6" s="909"/>
      <c r="KSZ6" s="909"/>
      <c r="KTA6" s="909"/>
      <c r="KTB6" s="909"/>
      <c r="KTC6" s="909"/>
      <c r="KTD6" s="909"/>
      <c r="KTE6" s="909"/>
      <c r="KTF6" s="909"/>
      <c r="KTG6" s="909"/>
      <c r="KTH6" s="909"/>
      <c r="KTI6" s="909"/>
      <c r="KTJ6" s="909"/>
      <c r="KTK6" s="909"/>
      <c r="KTL6" s="909"/>
      <c r="KTM6" s="909"/>
      <c r="KTN6" s="909"/>
      <c r="KTO6" s="909"/>
      <c r="KTP6" s="909"/>
      <c r="KTQ6" s="909"/>
      <c r="KTR6" s="909"/>
      <c r="KTS6" s="909"/>
      <c r="KTT6" s="909"/>
      <c r="KTU6" s="909"/>
      <c r="KTV6" s="909"/>
      <c r="KTW6" s="909"/>
      <c r="KTX6" s="909"/>
      <c r="KTY6" s="909"/>
      <c r="KTZ6" s="909"/>
      <c r="KUA6" s="909"/>
      <c r="KUB6" s="909"/>
      <c r="KUC6" s="909"/>
      <c r="KUD6" s="909"/>
      <c r="KUE6" s="909"/>
      <c r="KUF6" s="909"/>
      <c r="KUG6" s="909"/>
      <c r="KUH6" s="909"/>
      <c r="KUI6" s="909"/>
      <c r="KUJ6" s="909"/>
      <c r="KUK6" s="909"/>
      <c r="KUL6" s="909"/>
      <c r="KUM6" s="909"/>
      <c r="KUN6" s="909"/>
      <c r="KUO6" s="909"/>
      <c r="KUP6" s="909"/>
      <c r="KUQ6" s="909"/>
      <c r="KUR6" s="909"/>
      <c r="KUS6" s="909"/>
      <c r="KUT6" s="909"/>
      <c r="KUU6" s="909"/>
      <c r="KUV6" s="909"/>
      <c r="KUW6" s="909"/>
      <c r="KUX6" s="909"/>
      <c r="KUY6" s="909"/>
      <c r="KUZ6" s="909"/>
      <c r="KVA6" s="909"/>
      <c r="KVB6" s="909"/>
      <c r="KVC6" s="909"/>
      <c r="KVD6" s="909"/>
      <c r="KVE6" s="909"/>
      <c r="KVF6" s="909"/>
      <c r="KVG6" s="909"/>
      <c r="KVH6" s="909"/>
      <c r="KVI6" s="909"/>
      <c r="KVJ6" s="909"/>
      <c r="KVK6" s="909"/>
      <c r="KVL6" s="909"/>
      <c r="KVM6" s="909"/>
      <c r="KVN6" s="909"/>
      <c r="KVO6" s="909"/>
      <c r="KVP6" s="909"/>
      <c r="KVQ6" s="909"/>
      <c r="KVR6" s="909"/>
      <c r="KVS6" s="909"/>
      <c r="KVT6" s="909"/>
      <c r="KVU6" s="909"/>
      <c r="KVV6" s="909"/>
      <c r="KVW6" s="909"/>
      <c r="KVX6" s="909"/>
      <c r="KVY6" s="909"/>
      <c r="KVZ6" s="909"/>
      <c r="KWA6" s="909"/>
      <c r="KWB6" s="909"/>
      <c r="KWC6" s="909"/>
      <c r="KWD6" s="909"/>
      <c r="KWE6" s="909"/>
      <c r="KWF6" s="909"/>
      <c r="KWG6" s="909"/>
      <c r="KWH6" s="909"/>
      <c r="KWI6" s="909"/>
      <c r="KWJ6" s="909"/>
      <c r="KWK6" s="909"/>
      <c r="KWL6" s="909"/>
      <c r="KWM6" s="909"/>
      <c r="KWN6" s="909"/>
      <c r="KWO6" s="909"/>
      <c r="KWP6" s="909"/>
      <c r="KWQ6" s="909"/>
      <c r="KWR6" s="909"/>
      <c r="KWS6" s="909"/>
      <c r="KWT6" s="909"/>
      <c r="KWU6" s="909"/>
      <c r="KWV6" s="909"/>
      <c r="KWW6" s="909"/>
      <c r="KWX6" s="909"/>
      <c r="KWY6" s="909"/>
      <c r="KWZ6" s="909"/>
      <c r="KXA6" s="909"/>
      <c r="KXB6" s="909"/>
      <c r="KXC6" s="909"/>
      <c r="KXD6" s="909"/>
      <c r="KXE6" s="909"/>
      <c r="KXF6" s="909"/>
      <c r="KXG6" s="909"/>
      <c r="KXH6" s="909"/>
      <c r="KXI6" s="909"/>
      <c r="KXJ6" s="909"/>
      <c r="KXK6" s="909"/>
      <c r="KXL6" s="909"/>
      <c r="KXM6" s="909"/>
      <c r="KXN6" s="909"/>
      <c r="KXO6" s="909"/>
      <c r="KXP6" s="909"/>
      <c r="KXQ6" s="909"/>
      <c r="KXR6" s="909"/>
      <c r="KXS6" s="909"/>
      <c r="KXT6" s="909"/>
      <c r="KXU6" s="909"/>
      <c r="KXV6" s="909"/>
      <c r="KXW6" s="909"/>
      <c r="KXX6" s="909"/>
      <c r="KXY6" s="909"/>
      <c r="KXZ6" s="909"/>
      <c r="KYA6" s="909"/>
      <c r="KYB6" s="909"/>
      <c r="KYC6" s="909"/>
      <c r="KYD6" s="909"/>
      <c r="KYE6" s="909"/>
      <c r="KYF6" s="909"/>
      <c r="KYG6" s="909"/>
      <c r="KYH6" s="909"/>
      <c r="KYI6" s="909"/>
      <c r="KYJ6" s="909"/>
      <c r="KYK6" s="909"/>
      <c r="KYL6" s="909"/>
      <c r="KYM6" s="909"/>
      <c r="KYN6" s="909"/>
      <c r="KYO6" s="909"/>
      <c r="KYP6" s="909"/>
      <c r="KYQ6" s="909"/>
      <c r="KYR6" s="909"/>
      <c r="KYS6" s="909"/>
      <c r="KYT6" s="909"/>
      <c r="KYU6" s="909"/>
      <c r="KYV6" s="909"/>
      <c r="KYW6" s="909"/>
      <c r="KYX6" s="909"/>
      <c r="KYY6" s="909"/>
      <c r="KYZ6" s="909"/>
      <c r="KZA6" s="909"/>
      <c r="KZB6" s="909"/>
      <c r="KZC6" s="909"/>
      <c r="KZD6" s="909"/>
      <c r="KZE6" s="909"/>
      <c r="KZF6" s="909"/>
      <c r="KZG6" s="909"/>
      <c r="KZH6" s="909"/>
      <c r="KZI6" s="909"/>
      <c r="KZJ6" s="909"/>
      <c r="KZK6" s="909"/>
      <c r="KZL6" s="909"/>
      <c r="KZM6" s="909"/>
      <c r="KZN6" s="909"/>
      <c r="KZO6" s="909"/>
      <c r="KZP6" s="909"/>
      <c r="KZQ6" s="909"/>
      <c r="KZR6" s="909"/>
      <c r="KZS6" s="909"/>
      <c r="KZT6" s="909"/>
      <c r="KZU6" s="909"/>
      <c r="KZV6" s="909"/>
      <c r="KZW6" s="909"/>
      <c r="KZX6" s="909"/>
      <c r="KZY6" s="909"/>
      <c r="KZZ6" s="909"/>
      <c r="LAA6" s="909"/>
      <c r="LAB6" s="909"/>
      <c r="LAC6" s="909"/>
      <c r="LAD6" s="909"/>
      <c r="LAE6" s="909"/>
      <c r="LAF6" s="909"/>
      <c r="LAG6" s="909"/>
      <c r="LAH6" s="909"/>
      <c r="LAI6" s="909"/>
      <c r="LAJ6" s="909"/>
      <c r="LAK6" s="909"/>
      <c r="LAL6" s="909"/>
      <c r="LAM6" s="909"/>
      <c r="LAN6" s="909"/>
      <c r="LAO6" s="909"/>
      <c r="LAP6" s="909"/>
      <c r="LAQ6" s="909"/>
      <c r="LAR6" s="909"/>
      <c r="LAS6" s="909"/>
      <c r="LAT6" s="909"/>
      <c r="LAU6" s="909"/>
      <c r="LAV6" s="909"/>
      <c r="LAW6" s="909"/>
      <c r="LAX6" s="909"/>
      <c r="LAY6" s="909"/>
      <c r="LAZ6" s="909"/>
      <c r="LBA6" s="909"/>
      <c r="LBB6" s="909"/>
      <c r="LBC6" s="909"/>
      <c r="LBD6" s="909"/>
      <c r="LBE6" s="909"/>
      <c r="LBF6" s="909"/>
      <c r="LBG6" s="909"/>
      <c r="LBH6" s="909"/>
      <c r="LBI6" s="909"/>
      <c r="LBJ6" s="909"/>
      <c r="LBK6" s="909"/>
      <c r="LBL6" s="909"/>
      <c r="LBM6" s="909"/>
      <c r="LBN6" s="909"/>
      <c r="LBO6" s="909"/>
      <c r="LBP6" s="909"/>
      <c r="LBQ6" s="909"/>
      <c r="LBR6" s="909"/>
      <c r="LBS6" s="909"/>
      <c r="LBT6" s="909"/>
      <c r="LBU6" s="909"/>
      <c r="LBV6" s="909"/>
      <c r="LBW6" s="909"/>
      <c r="LBX6" s="909"/>
      <c r="LBY6" s="909"/>
      <c r="LBZ6" s="909"/>
      <c r="LCA6" s="909"/>
      <c r="LCB6" s="909"/>
      <c r="LCC6" s="909"/>
      <c r="LCD6" s="909"/>
      <c r="LCE6" s="909"/>
      <c r="LCF6" s="909"/>
      <c r="LCG6" s="909"/>
      <c r="LCH6" s="909"/>
      <c r="LCI6" s="909"/>
      <c r="LCJ6" s="909"/>
      <c r="LCK6" s="909"/>
      <c r="LCL6" s="909"/>
      <c r="LCM6" s="909"/>
      <c r="LCN6" s="909"/>
      <c r="LCO6" s="909"/>
      <c r="LCP6" s="909"/>
      <c r="LCQ6" s="909"/>
      <c r="LCR6" s="909"/>
      <c r="LCS6" s="909"/>
      <c r="LCT6" s="909"/>
      <c r="LCU6" s="909"/>
      <c r="LCV6" s="909"/>
      <c r="LCW6" s="909"/>
      <c r="LCX6" s="909"/>
      <c r="LCY6" s="909"/>
      <c r="LCZ6" s="909"/>
      <c r="LDA6" s="909"/>
      <c r="LDB6" s="909"/>
      <c r="LDC6" s="909"/>
      <c r="LDD6" s="909"/>
      <c r="LDE6" s="909"/>
      <c r="LDF6" s="909"/>
      <c r="LDG6" s="909"/>
      <c r="LDH6" s="909"/>
      <c r="LDI6" s="909"/>
      <c r="LDJ6" s="909"/>
      <c r="LDK6" s="909"/>
      <c r="LDL6" s="909"/>
      <c r="LDM6" s="909"/>
      <c r="LDN6" s="909"/>
      <c r="LDO6" s="909"/>
      <c r="LDP6" s="909"/>
      <c r="LDQ6" s="909"/>
      <c r="LDR6" s="909"/>
      <c r="LDS6" s="909"/>
      <c r="LDT6" s="909"/>
      <c r="LDU6" s="909"/>
      <c r="LDV6" s="909"/>
      <c r="LDW6" s="909"/>
      <c r="LDX6" s="909"/>
      <c r="LDY6" s="909"/>
      <c r="LDZ6" s="909"/>
      <c r="LEA6" s="909"/>
      <c r="LEB6" s="909"/>
      <c r="LEC6" s="909"/>
      <c r="LED6" s="909"/>
      <c r="LEE6" s="909"/>
      <c r="LEF6" s="909"/>
      <c r="LEG6" s="909"/>
      <c r="LEH6" s="909"/>
      <c r="LEI6" s="909"/>
      <c r="LEJ6" s="909"/>
      <c r="LEK6" s="909"/>
      <c r="LEL6" s="909"/>
      <c r="LEM6" s="909"/>
      <c r="LEN6" s="909"/>
      <c r="LEO6" s="909"/>
      <c r="LEP6" s="909"/>
      <c r="LEQ6" s="909"/>
      <c r="LER6" s="909"/>
      <c r="LES6" s="909"/>
      <c r="LET6" s="909"/>
      <c r="LEU6" s="909"/>
      <c r="LEV6" s="909"/>
      <c r="LEW6" s="909"/>
      <c r="LEX6" s="909"/>
      <c r="LEY6" s="909"/>
      <c r="LEZ6" s="909"/>
      <c r="LFA6" s="909"/>
      <c r="LFB6" s="909"/>
      <c r="LFC6" s="909"/>
      <c r="LFD6" s="909"/>
      <c r="LFE6" s="909"/>
      <c r="LFF6" s="909"/>
      <c r="LFG6" s="909"/>
      <c r="LFH6" s="909"/>
      <c r="LFI6" s="909"/>
      <c r="LFJ6" s="909"/>
      <c r="LFK6" s="909"/>
      <c r="LFL6" s="909"/>
      <c r="LFM6" s="909"/>
      <c r="LFN6" s="909"/>
      <c r="LFO6" s="909"/>
      <c r="LFP6" s="909"/>
      <c r="LFQ6" s="909"/>
      <c r="LFR6" s="909"/>
      <c r="LFS6" s="909"/>
      <c r="LFT6" s="909"/>
      <c r="LFU6" s="909"/>
      <c r="LFV6" s="909"/>
      <c r="LFW6" s="909"/>
      <c r="LFX6" s="909"/>
      <c r="LFY6" s="909"/>
      <c r="LFZ6" s="909"/>
      <c r="LGA6" s="909"/>
      <c r="LGB6" s="909"/>
      <c r="LGC6" s="909"/>
      <c r="LGD6" s="909"/>
      <c r="LGE6" s="909"/>
      <c r="LGF6" s="909"/>
      <c r="LGG6" s="909"/>
      <c r="LGH6" s="909"/>
      <c r="LGI6" s="909"/>
      <c r="LGJ6" s="909"/>
      <c r="LGK6" s="909"/>
      <c r="LGL6" s="909"/>
      <c r="LGM6" s="909"/>
      <c r="LGN6" s="909"/>
      <c r="LGO6" s="909"/>
      <c r="LGP6" s="909"/>
      <c r="LGQ6" s="909"/>
      <c r="LGR6" s="909"/>
      <c r="LGS6" s="909"/>
      <c r="LGT6" s="909"/>
      <c r="LGU6" s="909"/>
      <c r="LGV6" s="909"/>
      <c r="LGW6" s="909"/>
      <c r="LGX6" s="909"/>
      <c r="LGY6" s="909"/>
      <c r="LGZ6" s="909"/>
      <c r="LHA6" s="909"/>
      <c r="LHB6" s="909"/>
      <c r="LHC6" s="909"/>
      <c r="LHD6" s="909"/>
      <c r="LHE6" s="909"/>
      <c r="LHF6" s="909"/>
      <c r="LHG6" s="909"/>
      <c r="LHH6" s="909"/>
      <c r="LHI6" s="909"/>
      <c r="LHJ6" s="909"/>
      <c r="LHK6" s="909"/>
      <c r="LHL6" s="909"/>
      <c r="LHM6" s="909"/>
      <c r="LHN6" s="909"/>
      <c r="LHO6" s="909"/>
      <c r="LHP6" s="909"/>
      <c r="LHQ6" s="909"/>
      <c r="LHR6" s="909"/>
      <c r="LHS6" s="909"/>
      <c r="LHT6" s="909"/>
      <c r="LHU6" s="909"/>
      <c r="LHV6" s="909"/>
      <c r="LHW6" s="909"/>
      <c r="LHX6" s="909"/>
      <c r="LHY6" s="909"/>
      <c r="LHZ6" s="909"/>
      <c r="LIA6" s="909"/>
      <c r="LIB6" s="909"/>
      <c r="LIC6" s="909"/>
      <c r="LID6" s="909"/>
      <c r="LIE6" s="909"/>
      <c r="LIF6" s="909"/>
      <c r="LIG6" s="909"/>
      <c r="LIH6" s="909"/>
      <c r="LII6" s="909"/>
      <c r="LIJ6" s="909"/>
      <c r="LIK6" s="909"/>
      <c r="LIL6" s="909"/>
      <c r="LIM6" s="909"/>
      <c r="LIN6" s="909"/>
      <c r="LIO6" s="909"/>
      <c r="LIP6" s="909"/>
      <c r="LIQ6" s="909"/>
      <c r="LIR6" s="909"/>
      <c r="LIS6" s="909"/>
      <c r="LIT6" s="909"/>
      <c r="LIU6" s="909"/>
      <c r="LIV6" s="909"/>
      <c r="LIW6" s="909"/>
      <c r="LIX6" s="909"/>
      <c r="LIY6" s="909"/>
      <c r="LIZ6" s="909"/>
      <c r="LJA6" s="909"/>
      <c r="LJB6" s="909"/>
      <c r="LJC6" s="909"/>
      <c r="LJD6" s="909"/>
      <c r="LJE6" s="909"/>
      <c r="LJF6" s="909"/>
      <c r="LJG6" s="909"/>
      <c r="LJH6" s="909"/>
      <c r="LJI6" s="909"/>
      <c r="LJJ6" s="909"/>
      <c r="LJK6" s="909"/>
      <c r="LJL6" s="909"/>
      <c r="LJM6" s="909"/>
      <c r="LJN6" s="909"/>
      <c r="LJO6" s="909"/>
      <c r="LJP6" s="909"/>
      <c r="LJQ6" s="909"/>
      <c r="LJR6" s="909"/>
      <c r="LJS6" s="909"/>
      <c r="LJT6" s="909"/>
      <c r="LJU6" s="909"/>
      <c r="LJV6" s="909"/>
      <c r="LJW6" s="909"/>
      <c r="LJX6" s="909"/>
      <c r="LJY6" s="909"/>
      <c r="LJZ6" s="909"/>
      <c r="LKA6" s="909"/>
      <c r="LKB6" s="909"/>
      <c r="LKC6" s="909"/>
      <c r="LKD6" s="909"/>
      <c r="LKE6" s="909"/>
      <c r="LKF6" s="909"/>
      <c r="LKG6" s="909"/>
      <c r="LKH6" s="909"/>
      <c r="LKI6" s="909"/>
      <c r="LKJ6" s="909"/>
      <c r="LKK6" s="909"/>
      <c r="LKL6" s="909"/>
      <c r="LKM6" s="909"/>
      <c r="LKN6" s="909"/>
      <c r="LKO6" s="909"/>
      <c r="LKP6" s="909"/>
      <c r="LKQ6" s="909"/>
      <c r="LKR6" s="909"/>
      <c r="LKS6" s="909"/>
      <c r="LKT6" s="909"/>
      <c r="LKU6" s="909"/>
      <c r="LKV6" s="909"/>
      <c r="LKW6" s="909"/>
      <c r="LKX6" s="909"/>
      <c r="LKY6" s="909"/>
      <c r="LKZ6" s="909"/>
      <c r="LLA6" s="909"/>
      <c r="LLB6" s="909"/>
      <c r="LLC6" s="909"/>
      <c r="LLD6" s="909"/>
      <c r="LLE6" s="909"/>
      <c r="LLF6" s="909"/>
      <c r="LLG6" s="909"/>
      <c r="LLH6" s="909"/>
      <c r="LLI6" s="909"/>
      <c r="LLJ6" s="909"/>
      <c r="LLK6" s="909"/>
      <c r="LLL6" s="909"/>
      <c r="LLM6" s="909"/>
      <c r="LLN6" s="909"/>
      <c r="LLO6" s="909"/>
      <c r="LLP6" s="909"/>
      <c r="LLQ6" s="909"/>
      <c r="LLR6" s="909"/>
      <c r="LLS6" s="909"/>
      <c r="LLT6" s="909"/>
      <c r="LLU6" s="909"/>
      <c r="LLV6" s="909"/>
      <c r="LLW6" s="909"/>
      <c r="LLX6" s="909"/>
      <c r="LLY6" s="909"/>
      <c r="LLZ6" s="909"/>
      <c r="LMA6" s="909"/>
      <c r="LMB6" s="909"/>
      <c r="LMC6" s="909"/>
      <c r="LMD6" s="909"/>
      <c r="LME6" s="909"/>
      <c r="LMF6" s="909"/>
      <c r="LMG6" s="909"/>
      <c r="LMH6" s="909"/>
      <c r="LMI6" s="909"/>
      <c r="LMJ6" s="909"/>
      <c r="LMK6" s="909"/>
      <c r="LML6" s="909"/>
      <c r="LMM6" s="909"/>
      <c r="LMN6" s="909"/>
      <c r="LMO6" s="909"/>
      <c r="LMP6" s="909"/>
      <c r="LMQ6" s="909"/>
      <c r="LMR6" s="909"/>
      <c r="LMS6" s="909"/>
      <c r="LMT6" s="909"/>
      <c r="LMU6" s="909"/>
      <c r="LMV6" s="909"/>
      <c r="LMW6" s="909"/>
      <c r="LMX6" s="909"/>
      <c r="LMY6" s="909"/>
      <c r="LMZ6" s="909"/>
      <c r="LNA6" s="909"/>
      <c r="LNB6" s="909"/>
      <c r="LNC6" s="909"/>
      <c r="LND6" s="909"/>
      <c r="LNE6" s="909"/>
      <c r="LNF6" s="909"/>
      <c r="LNG6" s="909"/>
      <c r="LNH6" s="909"/>
      <c r="LNI6" s="909"/>
      <c r="LNJ6" s="909"/>
      <c r="LNK6" s="909"/>
      <c r="LNL6" s="909"/>
      <c r="LNM6" s="909"/>
      <c r="LNN6" s="909"/>
      <c r="LNO6" s="909"/>
      <c r="LNP6" s="909"/>
      <c r="LNQ6" s="909"/>
      <c r="LNR6" s="909"/>
      <c r="LNS6" s="909"/>
      <c r="LNT6" s="909"/>
      <c r="LNU6" s="909"/>
      <c r="LNV6" s="909"/>
      <c r="LNW6" s="909"/>
      <c r="LNX6" s="909"/>
      <c r="LNY6" s="909"/>
      <c r="LNZ6" s="909"/>
      <c r="LOA6" s="909"/>
      <c r="LOB6" s="909"/>
      <c r="LOC6" s="909"/>
      <c r="LOD6" s="909"/>
      <c r="LOE6" s="909"/>
      <c r="LOF6" s="909"/>
      <c r="LOG6" s="909"/>
      <c r="LOH6" s="909"/>
      <c r="LOI6" s="909"/>
      <c r="LOJ6" s="909"/>
      <c r="LOK6" s="909"/>
      <c r="LOL6" s="909"/>
      <c r="LOM6" s="909"/>
      <c r="LON6" s="909"/>
      <c r="LOO6" s="909"/>
      <c r="LOP6" s="909"/>
      <c r="LOQ6" s="909"/>
      <c r="LOR6" s="909"/>
      <c r="LOS6" s="909"/>
      <c r="LOT6" s="909"/>
      <c r="LOU6" s="909"/>
      <c r="LOV6" s="909"/>
      <c r="LOW6" s="909"/>
      <c r="LOX6" s="909"/>
      <c r="LOY6" s="909"/>
      <c r="LOZ6" s="909"/>
      <c r="LPA6" s="909"/>
      <c r="LPB6" s="909"/>
      <c r="LPC6" s="909"/>
      <c r="LPD6" s="909"/>
      <c r="LPE6" s="909"/>
      <c r="LPF6" s="909"/>
      <c r="LPG6" s="909"/>
      <c r="LPH6" s="909"/>
      <c r="LPI6" s="909"/>
      <c r="LPJ6" s="909"/>
      <c r="LPK6" s="909"/>
      <c r="LPL6" s="909"/>
      <c r="LPM6" s="909"/>
      <c r="LPN6" s="909"/>
      <c r="LPO6" s="909"/>
      <c r="LPP6" s="909"/>
      <c r="LPQ6" s="909"/>
      <c r="LPR6" s="909"/>
      <c r="LPS6" s="909"/>
      <c r="LPT6" s="909"/>
      <c r="LPU6" s="909"/>
      <c r="LPV6" s="909"/>
      <c r="LPW6" s="909"/>
      <c r="LPX6" s="909"/>
      <c r="LPY6" s="909"/>
      <c r="LPZ6" s="909"/>
      <c r="LQA6" s="909"/>
      <c r="LQB6" s="909"/>
      <c r="LQC6" s="909"/>
      <c r="LQD6" s="909"/>
      <c r="LQE6" s="909"/>
      <c r="LQF6" s="909"/>
      <c r="LQG6" s="909"/>
      <c r="LQH6" s="909"/>
      <c r="LQI6" s="909"/>
      <c r="LQJ6" s="909"/>
      <c r="LQK6" s="909"/>
      <c r="LQL6" s="909"/>
      <c r="LQM6" s="909"/>
      <c r="LQN6" s="909"/>
      <c r="LQO6" s="909"/>
      <c r="LQP6" s="909"/>
      <c r="LQQ6" s="909"/>
      <c r="LQR6" s="909"/>
      <c r="LQS6" s="909"/>
      <c r="LQT6" s="909"/>
      <c r="LQU6" s="909"/>
      <c r="LQV6" s="909"/>
      <c r="LQW6" s="909"/>
      <c r="LQX6" s="909"/>
      <c r="LQY6" s="909"/>
      <c r="LQZ6" s="909"/>
      <c r="LRA6" s="909"/>
      <c r="LRB6" s="909"/>
      <c r="LRC6" s="909"/>
      <c r="LRD6" s="909"/>
      <c r="LRE6" s="909"/>
      <c r="LRF6" s="909"/>
      <c r="LRG6" s="909"/>
      <c r="LRH6" s="909"/>
      <c r="LRI6" s="909"/>
      <c r="LRJ6" s="909"/>
      <c r="LRK6" s="909"/>
      <c r="LRL6" s="909"/>
      <c r="LRM6" s="909"/>
      <c r="LRN6" s="909"/>
      <c r="LRO6" s="909"/>
      <c r="LRP6" s="909"/>
      <c r="LRQ6" s="909"/>
      <c r="LRR6" s="909"/>
      <c r="LRS6" s="909"/>
      <c r="LRT6" s="909"/>
      <c r="LRU6" s="909"/>
      <c r="LRV6" s="909"/>
      <c r="LRW6" s="909"/>
      <c r="LRX6" s="909"/>
      <c r="LRY6" s="909"/>
      <c r="LRZ6" s="909"/>
      <c r="LSA6" s="909"/>
      <c r="LSB6" s="909"/>
      <c r="LSC6" s="909"/>
      <c r="LSD6" s="909"/>
      <c r="LSE6" s="909"/>
      <c r="LSF6" s="909"/>
      <c r="LSG6" s="909"/>
      <c r="LSH6" s="909"/>
      <c r="LSI6" s="909"/>
      <c r="LSJ6" s="909"/>
      <c r="LSK6" s="909"/>
      <c r="LSL6" s="909"/>
      <c r="LSM6" s="909"/>
      <c r="LSN6" s="909"/>
      <c r="LSO6" s="909"/>
      <c r="LSP6" s="909"/>
      <c r="LSQ6" s="909"/>
      <c r="LSR6" s="909"/>
      <c r="LSS6" s="909"/>
      <c r="LST6" s="909"/>
      <c r="LSU6" s="909"/>
      <c r="LSV6" s="909"/>
      <c r="LSW6" s="909"/>
      <c r="LSX6" s="909"/>
      <c r="LSY6" s="909"/>
      <c r="LSZ6" s="909"/>
      <c r="LTA6" s="909"/>
      <c r="LTB6" s="909"/>
      <c r="LTC6" s="909"/>
      <c r="LTD6" s="909"/>
      <c r="LTE6" s="909"/>
      <c r="LTF6" s="909"/>
      <c r="LTG6" s="909"/>
      <c r="LTH6" s="909"/>
      <c r="LTI6" s="909"/>
      <c r="LTJ6" s="909"/>
      <c r="LTK6" s="909"/>
      <c r="LTL6" s="909"/>
      <c r="LTM6" s="909"/>
      <c r="LTN6" s="909"/>
      <c r="LTO6" s="909"/>
      <c r="LTP6" s="909"/>
      <c r="LTQ6" s="909"/>
      <c r="LTR6" s="909"/>
      <c r="LTS6" s="909"/>
      <c r="LTT6" s="909"/>
      <c r="LTU6" s="909"/>
      <c r="LTV6" s="909"/>
      <c r="LTW6" s="909"/>
      <c r="LTX6" s="909"/>
      <c r="LTY6" s="909"/>
      <c r="LTZ6" s="909"/>
      <c r="LUA6" s="909"/>
      <c r="LUB6" s="909"/>
      <c r="LUC6" s="909"/>
      <c r="LUD6" s="909"/>
      <c r="LUE6" s="909"/>
      <c r="LUF6" s="909"/>
      <c r="LUG6" s="909"/>
      <c r="LUH6" s="909"/>
      <c r="LUI6" s="909"/>
      <c r="LUJ6" s="909"/>
      <c r="LUK6" s="909"/>
      <c r="LUL6" s="909"/>
      <c r="LUM6" s="909"/>
      <c r="LUN6" s="909"/>
      <c r="LUO6" s="909"/>
      <c r="LUP6" s="909"/>
      <c r="LUQ6" s="909"/>
      <c r="LUR6" s="909"/>
      <c r="LUS6" s="909"/>
      <c r="LUT6" s="909"/>
      <c r="LUU6" s="909"/>
      <c r="LUV6" s="909"/>
      <c r="LUW6" s="909"/>
      <c r="LUX6" s="909"/>
      <c r="LUY6" s="909"/>
      <c r="LUZ6" s="909"/>
      <c r="LVA6" s="909"/>
      <c r="LVB6" s="909"/>
      <c r="LVC6" s="909"/>
      <c r="LVD6" s="909"/>
      <c r="LVE6" s="909"/>
      <c r="LVF6" s="909"/>
      <c r="LVG6" s="909"/>
      <c r="LVH6" s="909"/>
      <c r="LVI6" s="909"/>
      <c r="LVJ6" s="909"/>
      <c r="LVK6" s="909"/>
      <c r="LVL6" s="909"/>
      <c r="LVM6" s="909"/>
      <c r="LVN6" s="909"/>
      <c r="LVO6" s="909"/>
      <c r="LVP6" s="909"/>
      <c r="LVQ6" s="909"/>
      <c r="LVR6" s="909"/>
      <c r="LVS6" s="909"/>
      <c r="LVT6" s="909"/>
      <c r="LVU6" s="909"/>
      <c r="LVV6" s="909"/>
      <c r="LVW6" s="909"/>
      <c r="LVX6" s="909"/>
      <c r="LVY6" s="909"/>
      <c r="LVZ6" s="909"/>
      <c r="LWA6" s="909"/>
      <c r="LWB6" s="909"/>
      <c r="LWC6" s="909"/>
      <c r="LWD6" s="909"/>
      <c r="LWE6" s="909"/>
      <c r="LWF6" s="909"/>
      <c r="LWG6" s="909"/>
      <c r="LWH6" s="909"/>
      <c r="LWI6" s="909"/>
      <c r="LWJ6" s="909"/>
      <c r="LWK6" s="909"/>
      <c r="LWL6" s="909"/>
      <c r="LWM6" s="909"/>
      <c r="LWN6" s="909"/>
      <c r="LWO6" s="909"/>
      <c r="LWP6" s="909"/>
      <c r="LWQ6" s="909"/>
      <c r="LWR6" s="909"/>
      <c r="LWS6" s="909"/>
      <c r="LWT6" s="909"/>
      <c r="LWU6" s="909"/>
      <c r="LWV6" s="909"/>
      <c r="LWW6" s="909"/>
      <c r="LWX6" s="909"/>
      <c r="LWY6" s="909"/>
      <c r="LWZ6" s="909"/>
      <c r="LXA6" s="909"/>
      <c r="LXB6" s="909"/>
      <c r="LXC6" s="909"/>
      <c r="LXD6" s="909"/>
      <c r="LXE6" s="909"/>
      <c r="LXF6" s="909"/>
      <c r="LXG6" s="909"/>
      <c r="LXH6" s="909"/>
      <c r="LXI6" s="909"/>
      <c r="LXJ6" s="909"/>
      <c r="LXK6" s="909"/>
      <c r="LXL6" s="909"/>
      <c r="LXM6" s="909"/>
      <c r="LXN6" s="909"/>
      <c r="LXO6" s="909"/>
      <c r="LXP6" s="909"/>
      <c r="LXQ6" s="909"/>
      <c r="LXR6" s="909"/>
      <c r="LXS6" s="909"/>
      <c r="LXT6" s="909"/>
      <c r="LXU6" s="909"/>
      <c r="LXV6" s="909"/>
      <c r="LXW6" s="909"/>
      <c r="LXX6" s="909"/>
      <c r="LXY6" s="909"/>
      <c r="LXZ6" s="909"/>
      <c r="LYA6" s="909"/>
      <c r="LYB6" s="909"/>
      <c r="LYC6" s="909"/>
      <c r="LYD6" s="909"/>
      <c r="LYE6" s="909"/>
      <c r="LYF6" s="909"/>
      <c r="LYG6" s="909"/>
      <c r="LYH6" s="909"/>
      <c r="LYI6" s="909"/>
      <c r="LYJ6" s="909"/>
      <c r="LYK6" s="909"/>
      <c r="LYL6" s="909"/>
      <c r="LYM6" s="909"/>
      <c r="LYN6" s="909"/>
      <c r="LYO6" s="909"/>
      <c r="LYP6" s="909"/>
      <c r="LYQ6" s="909"/>
      <c r="LYR6" s="909"/>
      <c r="LYS6" s="909"/>
      <c r="LYT6" s="909"/>
      <c r="LYU6" s="909"/>
      <c r="LYV6" s="909"/>
      <c r="LYW6" s="909"/>
      <c r="LYX6" s="909"/>
      <c r="LYY6" s="909"/>
      <c r="LYZ6" s="909"/>
      <c r="LZA6" s="909"/>
      <c r="LZB6" s="909"/>
      <c r="LZC6" s="909"/>
      <c r="LZD6" s="909"/>
      <c r="LZE6" s="909"/>
      <c r="LZF6" s="909"/>
      <c r="LZG6" s="909"/>
      <c r="LZH6" s="909"/>
      <c r="LZI6" s="909"/>
      <c r="LZJ6" s="909"/>
      <c r="LZK6" s="909"/>
      <c r="LZL6" s="909"/>
      <c r="LZM6" s="909"/>
      <c r="LZN6" s="909"/>
      <c r="LZO6" s="909"/>
      <c r="LZP6" s="909"/>
      <c r="LZQ6" s="909"/>
      <c r="LZR6" s="909"/>
      <c r="LZS6" s="909"/>
      <c r="LZT6" s="909"/>
      <c r="LZU6" s="909"/>
      <c r="LZV6" s="909"/>
      <c r="LZW6" s="909"/>
      <c r="LZX6" s="909"/>
      <c r="LZY6" s="909"/>
      <c r="LZZ6" s="909"/>
      <c r="MAA6" s="909"/>
      <c r="MAB6" s="909"/>
      <c r="MAC6" s="909"/>
      <c r="MAD6" s="909"/>
      <c r="MAE6" s="909"/>
      <c r="MAF6" s="909"/>
      <c r="MAG6" s="909"/>
      <c r="MAH6" s="909"/>
      <c r="MAI6" s="909"/>
      <c r="MAJ6" s="909"/>
      <c r="MAK6" s="909"/>
      <c r="MAL6" s="909"/>
      <c r="MAM6" s="909"/>
      <c r="MAN6" s="909"/>
      <c r="MAO6" s="909"/>
      <c r="MAP6" s="909"/>
      <c r="MAQ6" s="909"/>
      <c r="MAR6" s="909"/>
      <c r="MAS6" s="909"/>
      <c r="MAT6" s="909"/>
      <c r="MAU6" s="909"/>
      <c r="MAV6" s="909"/>
      <c r="MAW6" s="909"/>
      <c r="MAX6" s="909"/>
      <c r="MAY6" s="909"/>
      <c r="MAZ6" s="909"/>
      <c r="MBA6" s="909"/>
      <c r="MBB6" s="909"/>
      <c r="MBC6" s="909"/>
      <c r="MBD6" s="909"/>
      <c r="MBE6" s="909"/>
      <c r="MBF6" s="909"/>
      <c r="MBG6" s="909"/>
      <c r="MBH6" s="909"/>
      <c r="MBI6" s="909"/>
      <c r="MBJ6" s="909"/>
      <c r="MBK6" s="909"/>
      <c r="MBL6" s="909"/>
      <c r="MBM6" s="909"/>
      <c r="MBN6" s="909"/>
      <c r="MBO6" s="909"/>
      <c r="MBP6" s="909"/>
      <c r="MBQ6" s="909"/>
      <c r="MBR6" s="909"/>
      <c r="MBS6" s="909"/>
      <c r="MBT6" s="909"/>
      <c r="MBU6" s="909"/>
      <c r="MBV6" s="909"/>
      <c r="MBW6" s="909"/>
      <c r="MBX6" s="909"/>
      <c r="MBY6" s="909"/>
      <c r="MBZ6" s="909"/>
      <c r="MCA6" s="909"/>
      <c r="MCB6" s="909"/>
      <c r="MCC6" s="909"/>
      <c r="MCD6" s="909"/>
      <c r="MCE6" s="909"/>
      <c r="MCF6" s="909"/>
      <c r="MCG6" s="909"/>
      <c r="MCH6" s="909"/>
      <c r="MCI6" s="909"/>
      <c r="MCJ6" s="909"/>
      <c r="MCK6" s="909"/>
      <c r="MCL6" s="909"/>
      <c r="MCM6" s="909"/>
      <c r="MCN6" s="909"/>
      <c r="MCO6" s="909"/>
      <c r="MCP6" s="909"/>
      <c r="MCQ6" s="909"/>
      <c r="MCR6" s="909"/>
      <c r="MCS6" s="909"/>
      <c r="MCT6" s="909"/>
      <c r="MCU6" s="909"/>
      <c r="MCV6" s="909"/>
      <c r="MCW6" s="909"/>
      <c r="MCX6" s="909"/>
      <c r="MCY6" s="909"/>
      <c r="MCZ6" s="909"/>
      <c r="MDA6" s="909"/>
      <c r="MDB6" s="909"/>
      <c r="MDC6" s="909"/>
      <c r="MDD6" s="909"/>
      <c r="MDE6" s="909"/>
      <c r="MDF6" s="909"/>
      <c r="MDG6" s="909"/>
      <c r="MDH6" s="909"/>
      <c r="MDI6" s="909"/>
      <c r="MDJ6" s="909"/>
      <c r="MDK6" s="909"/>
      <c r="MDL6" s="909"/>
      <c r="MDM6" s="909"/>
      <c r="MDN6" s="909"/>
      <c r="MDO6" s="909"/>
      <c r="MDP6" s="909"/>
      <c r="MDQ6" s="909"/>
      <c r="MDR6" s="909"/>
      <c r="MDS6" s="909"/>
      <c r="MDT6" s="909"/>
      <c r="MDU6" s="909"/>
      <c r="MDV6" s="909"/>
      <c r="MDW6" s="909"/>
      <c r="MDX6" s="909"/>
      <c r="MDY6" s="909"/>
      <c r="MDZ6" s="909"/>
      <c r="MEA6" s="909"/>
      <c r="MEB6" s="909"/>
      <c r="MEC6" s="909"/>
      <c r="MED6" s="909"/>
      <c r="MEE6" s="909"/>
      <c r="MEF6" s="909"/>
      <c r="MEG6" s="909"/>
      <c r="MEH6" s="909"/>
      <c r="MEI6" s="909"/>
      <c r="MEJ6" s="909"/>
      <c r="MEK6" s="909"/>
      <c r="MEL6" s="909"/>
      <c r="MEM6" s="909"/>
      <c r="MEN6" s="909"/>
      <c r="MEO6" s="909"/>
      <c r="MEP6" s="909"/>
      <c r="MEQ6" s="909"/>
      <c r="MER6" s="909"/>
      <c r="MES6" s="909"/>
      <c r="MET6" s="909"/>
      <c r="MEU6" s="909"/>
      <c r="MEV6" s="909"/>
      <c r="MEW6" s="909"/>
      <c r="MEX6" s="909"/>
      <c r="MEY6" s="909"/>
      <c r="MEZ6" s="909"/>
      <c r="MFA6" s="909"/>
      <c r="MFB6" s="909"/>
      <c r="MFC6" s="909"/>
      <c r="MFD6" s="909"/>
      <c r="MFE6" s="909"/>
      <c r="MFF6" s="909"/>
      <c r="MFG6" s="909"/>
      <c r="MFH6" s="909"/>
      <c r="MFI6" s="909"/>
      <c r="MFJ6" s="909"/>
      <c r="MFK6" s="909"/>
      <c r="MFL6" s="909"/>
      <c r="MFM6" s="909"/>
      <c r="MFN6" s="909"/>
      <c r="MFO6" s="909"/>
      <c r="MFP6" s="909"/>
      <c r="MFQ6" s="909"/>
      <c r="MFR6" s="909"/>
      <c r="MFS6" s="909"/>
      <c r="MFT6" s="909"/>
      <c r="MFU6" s="909"/>
      <c r="MFV6" s="909"/>
      <c r="MFW6" s="909"/>
      <c r="MFX6" s="909"/>
      <c r="MFY6" s="909"/>
      <c r="MFZ6" s="909"/>
      <c r="MGA6" s="909"/>
      <c r="MGB6" s="909"/>
      <c r="MGC6" s="909"/>
      <c r="MGD6" s="909"/>
      <c r="MGE6" s="909"/>
      <c r="MGF6" s="909"/>
      <c r="MGG6" s="909"/>
      <c r="MGH6" s="909"/>
      <c r="MGI6" s="909"/>
      <c r="MGJ6" s="909"/>
      <c r="MGK6" s="909"/>
      <c r="MGL6" s="909"/>
      <c r="MGM6" s="909"/>
      <c r="MGN6" s="909"/>
      <c r="MGO6" s="909"/>
      <c r="MGP6" s="909"/>
      <c r="MGQ6" s="909"/>
      <c r="MGR6" s="909"/>
      <c r="MGS6" s="909"/>
      <c r="MGT6" s="909"/>
      <c r="MGU6" s="909"/>
      <c r="MGV6" s="909"/>
      <c r="MGW6" s="909"/>
      <c r="MGX6" s="909"/>
      <c r="MGY6" s="909"/>
      <c r="MGZ6" s="909"/>
      <c r="MHA6" s="909"/>
      <c r="MHB6" s="909"/>
      <c r="MHC6" s="909"/>
      <c r="MHD6" s="909"/>
      <c r="MHE6" s="909"/>
      <c r="MHF6" s="909"/>
      <c r="MHG6" s="909"/>
      <c r="MHH6" s="909"/>
      <c r="MHI6" s="909"/>
      <c r="MHJ6" s="909"/>
      <c r="MHK6" s="909"/>
      <c r="MHL6" s="909"/>
      <c r="MHM6" s="909"/>
      <c r="MHN6" s="909"/>
      <c r="MHO6" s="909"/>
      <c r="MHP6" s="909"/>
      <c r="MHQ6" s="909"/>
      <c r="MHR6" s="909"/>
      <c r="MHS6" s="909"/>
      <c r="MHT6" s="909"/>
      <c r="MHU6" s="909"/>
      <c r="MHV6" s="909"/>
      <c r="MHW6" s="909"/>
      <c r="MHX6" s="909"/>
      <c r="MHY6" s="909"/>
      <c r="MHZ6" s="909"/>
      <c r="MIA6" s="909"/>
      <c r="MIB6" s="909"/>
      <c r="MIC6" s="909"/>
      <c r="MID6" s="909"/>
      <c r="MIE6" s="909"/>
      <c r="MIF6" s="909"/>
      <c r="MIG6" s="909"/>
      <c r="MIH6" s="909"/>
      <c r="MII6" s="909"/>
      <c r="MIJ6" s="909"/>
      <c r="MIK6" s="909"/>
      <c r="MIL6" s="909"/>
      <c r="MIM6" s="909"/>
      <c r="MIN6" s="909"/>
      <c r="MIO6" s="909"/>
      <c r="MIP6" s="909"/>
      <c r="MIQ6" s="909"/>
      <c r="MIR6" s="909"/>
      <c r="MIS6" s="909"/>
      <c r="MIT6" s="909"/>
      <c r="MIU6" s="909"/>
      <c r="MIV6" s="909"/>
      <c r="MIW6" s="909"/>
      <c r="MIX6" s="909"/>
      <c r="MIY6" s="909"/>
      <c r="MIZ6" s="909"/>
      <c r="MJA6" s="909"/>
      <c r="MJB6" s="909"/>
      <c r="MJC6" s="909"/>
      <c r="MJD6" s="909"/>
      <c r="MJE6" s="909"/>
      <c r="MJF6" s="909"/>
      <c r="MJG6" s="909"/>
      <c r="MJH6" s="909"/>
      <c r="MJI6" s="909"/>
      <c r="MJJ6" s="909"/>
      <c r="MJK6" s="909"/>
      <c r="MJL6" s="909"/>
      <c r="MJM6" s="909"/>
      <c r="MJN6" s="909"/>
      <c r="MJO6" s="909"/>
      <c r="MJP6" s="909"/>
      <c r="MJQ6" s="909"/>
      <c r="MJR6" s="909"/>
      <c r="MJS6" s="909"/>
      <c r="MJT6" s="909"/>
      <c r="MJU6" s="909"/>
      <c r="MJV6" s="909"/>
      <c r="MJW6" s="909"/>
      <c r="MJX6" s="909"/>
      <c r="MJY6" s="909"/>
      <c r="MJZ6" s="909"/>
      <c r="MKA6" s="909"/>
      <c r="MKB6" s="909"/>
      <c r="MKC6" s="909"/>
      <c r="MKD6" s="909"/>
      <c r="MKE6" s="909"/>
      <c r="MKF6" s="909"/>
      <c r="MKG6" s="909"/>
      <c r="MKH6" s="909"/>
      <c r="MKI6" s="909"/>
      <c r="MKJ6" s="909"/>
      <c r="MKK6" s="909"/>
      <c r="MKL6" s="909"/>
      <c r="MKM6" s="909"/>
      <c r="MKN6" s="909"/>
      <c r="MKO6" s="909"/>
      <c r="MKP6" s="909"/>
      <c r="MKQ6" s="909"/>
      <c r="MKR6" s="909"/>
      <c r="MKS6" s="909"/>
      <c r="MKT6" s="909"/>
      <c r="MKU6" s="909"/>
      <c r="MKV6" s="909"/>
      <c r="MKW6" s="909"/>
      <c r="MKX6" s="909"/>
      <c r="MKY6" s="909"/>
      <c r="MKZ6" s="909"/>
      <c r="MLA6" s="909"/>
      <c r="MLB6" s="909"/>
      <c r="MLC6" s="909"/>
      <c r="MLD6" s="909"/>
      <c r="MLE6" s="909"/>
      <c r="MLF6" s="909"/>
      <c r="MLG6" s="909"/>
      <c r="MLH6" s="909"/>
      <c r="MLI6" s="909"/>
      <c r="MLJ6" s="909"/>
      <c r="MLK6" s="909"/>
      <c r="MLL6" s="909"/>
      <c r="MLM6" s="909"/>
      <c r="MLN6" s="909"/>
      <c r="MLO6" s="909"/>
      <c r="MLP6" s="909"/>
      <c r="MLQ6" s="909"/>
      <c r="MLR6" s="909"/>
      <c r="MLS6" s="909"/>
      <c r="MLT6" s="909"/>
      <c r="MLU6" s="909"/>
      <c r="MLV6" s="909"/>
      <c r="MLW6" s="909"/>
      <c r="MLX6" s="909"/>
      <c r="MLY6" s="909"/>
      <c r="MLZ6" s="909"/>
      <c r="MMA6" s="909"/>
      <c r="MMB6" s="909"/>
      <c r="MMC6" s="909"/>
      <c r="MMD6" s="909"/>
      <c r="MME6" s="909"/>
      <c r="MMF6" s="909"/>
      <c r="MMG6" s="909"/>
      <c r="MMH6" s="909"/>
      <c r="MMI6" s="909"/>
      <c r="MMJ6" s="909"/>
      <c r="MMK6" s="909"/>
      <c r="MML6" s="909"/>
      <c r="MMM6" s="909"/>
      <c r="MMN6" s="909"/>
      <c r="MMO6" s="909"/>
      <c r="MMP6" s="909"/>
      <c r="MMQ6" s="909"/>
      <c r="MMR6" s="909"/>
      <c r="MMS6" s="909"/>
      <c r="MMT6" s="909"/>
      <c r="MMU6" s="909"/>
      <c r="MMV6" s="909"/>
      <c r="MMW6" s="909"/>
      <c r="MMX6" s="909"/>
      <c r="MMY6" s="909"/>
      <c r="MMZ6" s="909"/>
      <c r="MNA6" s="909"/>
      <c r="MNB6" s="909"/>
      <c r="MNC6" s="909"/>
      <c r="MND6" s="909"/>
      <c r="MNE6" s="909"/>
      <c r="MNF6" s="909"/>
      <c r="MNG6" s="909"/>
      <c r="MNH6" s="909"/>
      <c r="MNI6" s="909"/>
      <c r="MNJ6" s="909"/>
      <c r="MNK6" s="909"/>
      <c r="MNL6" s="909"/>
      <c r="MNM6" s="909"/>
      <c r="MNN6" s="909"/>
      <c r="MNO6" s="909"/>
      <c r="MNP6" s="909"/>
      <c r="MNQ6" s="909"/>
      <c r="MNR6" s="909"/>
      <c r="MNS6" s="909"/>
      <c r="MNT6" s="909"/>
      <c r="MNU6" s="909"/>
      <c r="MNV6" s="909"/>
      <c r="MNW6" s="909"/>
      <c r="MNX6" s="909"/>
      <c r="MNY6" s="909"/>
      <c r="MNZ6" s="909"/>
      <c r="MOA6" s="909"/>
      <c r="MOB6" s="909"/>
      <c r="MOC6" s="909"/>
      <c r="MOD6" s="909"/>
      <c r="MOE6" s="909"/>
      <c r="MOF6" s="909"/>
      <c r="MOG6" s="909"/>
      <c r="MOH6" s="909"/>
      <c r="MOI6" s="909"/>
      <c r="MOJ6" s="909"/>
      <c r="MOK6" s="909"/>
      <c r="MOL6" s="909"/>
      <c r="MOM6" s="909"/>
      <c r="MON6" s="909"/>
      <c r="MOO6" s="909"/>
      <c r="MOP6" s="909"/>
      <c r="MOQ6" s="909"/>
      <c r="MOR6" s="909"/>
      <c r="MOS6" s="909"/>
      <c r="MOT6" s="909"/>
      <c r="MOU6" s="909"/>
      <c r="MOV6" s="909"/>
      <c r="MOW6" s="909"/>
      <c r="MOX6" s="909"/>
      <c r="MOY6" s="909"/>
      <c r="MOZ6" s="909"/>
      <c r="MPA6" s="909"/>
      <c r="MPB6" s="909"/>
      <c r="MPC6" s="909"/>
      <c r="MPD6" s="909"/>
      <c r="MPE6" s="909"/>
      <c r="MPF6" s="909"/>
      <c r="MPG6" s="909"/>
      <c r="MPH6" s="909"/>
      <c r="MPI6" s="909"/>
      <c r="MPJ6" s="909"/>
      <c r="MPK6" s="909"/>
      <c r="MPL6" s="909"/>
      <c r="MPM6" s="909"/>
      <c r="MPN6" s="909"/>
      <c r="MPO6" s="909"/>
      <c r="MPP6" s="909"/>
      <c r="MPQ6" s="909"/>
      <c r="MPR6" s="909"/>
      <c r="MPS6" s="909"/>
      <c r="MPT6" s="909"/>
      <c r="MPU6" s="909"/>
      <c r="MPV6" s="909"/>
      <c r="MPW6" s="909"/>
      <c r="MPX6" s="909"/>
      <c r="MPY6" s="909"/>
      <c r="MPZ6" s="909"/>
      <c r="MQA6" s="909"/>
      <c r="MQB6" s="909"/>
      <c r="MQC6" s="909"/>
      <c r="MQD6" s="909"/>
      <c r="MQE6" s="909"/>
      <c r="MQF6" s="909"/>
      <c r="MQG6" s="909"/>
      <c r="MQH6" s="909"/>
      <c r="MQI6" s="909"/>
      <c r="MQJ6" s="909"/>
      <c r="MQK6" s="909"/>
      <c r="MQL6" s="909"/>
      <c r="MQM6" s="909"/>
      <c r="MQN6" s="909"/>
      <c r="MQO6" s="909"/>
      <c r="MQP6" s="909"/>
      <c r="MQQ6" s="909"/>
      <c r="MQR6" s="909"/>
      <c r="MQS6" s="909"/>
      <c r="MQT6" s="909"/>
      <c r="MQU6" s="909"/>
      <c r="MQV6" s="909"/>
      <c r="MQW6" s="909"/>
      <c r="MQX6" s="909"/>
      <c r="MQY6" s="909"/>
      <c r="MQZ6" s="909"/>
      <c r="MRA6" s="909"/>
      <c r="MRB6" s="909"/>
      <c r="MRC6" s="909"/>
      <c r="MRD6" s="909"/>
      <c r="MRE6" s="909"/>
      <c r="MRF6" s="909"/>
      <c r="MRG6" s="909"/>
      <c r="MRH6" s="909"/>
      <c r="MRI6" s="909"/>
      <c r="MRJ6" s="909"/>
      <c r="MRK6" s="909"/>
      <c r="MRL6" s="909"/>
      <c r="MRM6" s="909"/>
      <c r="MRN6" s="909"/>
      <c r="MRO6" s="909"/>
      <c r="MRP6" s="909"/>
      <c r="MRQ6" s="909"/>
      <c r="MRR6" s="909"/>
      <c r="MRS6" s="909"/>
      <c r="MRT6" s="909"/>
      <c r="MRU6" s="909"/>
      <c r="MRV6" s="909"/>
      <c r="MRW6" s="909"/>
      <c r="MRX6" s="909"/>
      <c r="MRY6" s="909"/>
      <c r="MRZ6" s="909"/>
      <c r="MSA6" s="909"/>
      <c r="MSB6" s="909"/>
      <c r="MSC6" s="909"/>
      <c r="MSD6" s="909"/>
      <c r="MSE6" s="909"/>
      <c r="MSF6" s="909"/>
      <c r="MSG6" s="909"/>
      <c r="MSH6" s="909"/>
      <c r="MSI6" s="909"/>
      <c r="MSJ6" s="909"/>
      <c r="MSK6" s="909"/>
      <c r="MSL6" s="909"/>
      <c r="MSM6" s="909"/>
      <c r="MSN6" s="909"/>
      <c r="MSO6" s="909"/>
      <c r="MSP6" s="909"/>
      <c r="MSQ6" s="909"/>
      <c r="MSR6" s="909"/>
      <c r="MSS6" s="909"/>
      <c r="MST6" s="909"/>
      <c r="MSU6" s="909"/>
      <c r="MSV6" s="909"/>
      <c r="MSW6" s="909"/>
      <c r="MSX6" s="909"/>
      <c r="MSY6" s="909"/>
      <c r="MSZ6" s="909"/>
      <c r="MTA6" s="909"/>
      <c r="MTB6" s="909"/>
      <c r="MTC6" s="909"/>
      <c r="MTD6" s="909"/>
      <c r="MTE6" s="909"/>
      <c r="MTF6" s="909"/>
      <c r="MTG6" s="909"/>
      <c r="MTH6" s="909"/>
      <c r="MTI6" s="909"/>
      <c r="MTJ6" s="909"/>
      <c r="MTK6" s="909"/>
      <c r="MTL6" s="909"/>
      <c r="MTM6" s="909"/>
      <c r="MTN6" s="909"/>
      <c r="MTO6" s="909"/>
      <c r="MTP6" s="909"/>
      <c r="MTQ6" s="909"/>
      <c r="MTR6" s="909"/>
      <c r="MTS6" s="909"/>
      <c r="MTT6" s="909"/>
      <c r="MTU6" s="909"/>
      <c r="MTV6" s="909"/>
      <c r="MTW6" s="909"/>
      <c r="MTX6" s="909"/>
      <c r="MTY6" s="909"/>
      <c r="MTZ6" s="909"/>
      <c r="MUA6" s="909"/>
      <c r="MUB6" s="909"/>
      <c r="MUC6" s="909"/>
      <c r="MUD6" s="909"/>
      <c r="MUE6" s="909"/>
      <c r="MUF6" s="909"/>
      <c r="MUG6" s="909"/>
      <c r="MUH6" s="909"/>
      <c r="MUI6" s="909"/>
      <c r="MUJ6" s="909"/>
      <c r="MUK6" s="909"/>
      <c r="MUL6" s="909"/>
      <c r="MUM6" s="909"/>
      <c r="MUN6" s="909"/>
      <c r="MUO6" s="909"/>
      <c r="MUP6" s="909"/>
      <c r="MUQ6" s="909"/>
      <c r="MUR6" s="909"/>
      <c r="MUS6" s="909"/>
      <c r="MUT6" s="909"/>
      <c r="MUU6" s="909"/>
      <c r="MUV6" s="909"/>
      <c r="MUW6" s="909"/>
      <c r="MUX6" s="909"/>
      <c r="MUY6" s="909"/>
      <c r="MUZ6" s="909"/>
      <c r="MVA6" s="909"/>
      <c r="MVB6" s="909"/>
      <c r="MVC6" s="909"/>
      <c r="MVD6" s="909"/>
      <c r="MVE6" s="909"/>
      <c r="MVF6" s="909"/>
      <c r="MVG6" s="909"/>
      <c r="MVH6" s="909"/>
      <c r="MVI6" s="909"/>
      <c r="MVJ6" s="909"/>
      <c r="MVK6" s="909"/>
      <c r="MVL6" s="909"/>
      <c r="MVM6" s="909"/>
      <c r="MVN6" s="909"/>
      <c r="MVO6" s="909"/>
      <c r="MVP6" s="909"/>
      <c r="MVQ6" s="909"/>
      <c r="MVR6" s="909"/>
      <c r="MVS6" s="909"/>
      <c r="MVT6" s="909"/>
      <c r="MVU6" s="909"/>
      <c r="MVV6" s="909"/>
      <c r="MVW6" s="909"/>
      <c r="MVX6" s="909"/>
      <c r="MVY6" s="909"/>
      <c r="MVZ6" s="909"/>
      <c r="MWA6" s="909"/>
      <c r="MWB6" s="909"/>
      <c r="MWC6" s="909"/>
      <c r="MWD6" s="909"/>
      <c r="MWE6" s="909"/>
      <c r="MWF6" s="909"/>
      <c r="MWG6" s="909"/>
      <c r="MWH6" s="909"/>
      <c r="MWI6" s="909"/>
      <c r="MWJ6" s="909"/>
      <c r="MWK6" s="909"/>
      <c r="MWL6" s="909"/>
      <c r="MWM6" s="909"/>
      <c r="MWN6" s="909"/>
      <c r="MWO6" s="909"/>
      <c r="MWP6" s="909"/>
      <c r="MWQ6" s="909"/>
      <c r="MWR6" s="909"/>
      <c r="MWS6" s="909"/>
      <c r="MWT6" s="909"/>
      <c r="MWU6" s="909"/>
      <c r="MWV6" s="909"/>
      <c r="MWW6" s="909"/>
      <c r="MWX6" s="909"/>
      <c r="MWY6" s="909"/>
      <c r="MWZ6" s="909"/>
      <c r="MXA6" s="909"/>
      <c r="MXB6" s="909"/>
      <c r="MXC6" s="909"/>
      <c r="MXD6" s="909"/>
      <c r="MXE6" s="909"/>
      <c r="MXF6" s="909"/>
      <c r="MXG6" s="909"/>
      <c r="MXH6" s="909"/>
      <c r="MXI6" s="909"/>
      <c r="MXJ6" s="909"/>
      <c r="MXK6" s="909"/>
      <c r="MXL6" s="909"/>
      <c r="MXM6" s="909"/>
      <c r="MXN6" s="909"/>
      <c r="MXO6" s="909"/>
      <c r="MXP6" s="909"/>
      <c r="MXQ6" s="909"/>
      <c r="MXR6" s="909"/>
      <c r="MXS6" s="909"/>
      <c r="MXT6" s="909"/>
      <c r="MXU6" s="909"/>
      <c r="MXV6" s="909"/>
      <c r="MXW6" s="909"/>
      <c r="MXX6" s="909"/>
      <c r="MXY6" s="909"/>
      <c r="MXZ6" s="909"/>
      <c r="MYA6" s="909"/>
      <c r="MYB6" s="909"/>
      <c r="MYC6" s="909"/>
      <c r="MYD6" s="909"/>
      <c r="MYE6" s="909"/>
      <c r="MYF6" s="909"/>
      <c r="MYG6" s="909"/>
      <c r="MYH6" s="909"/>
      <c r="MYI6" s="909"/>
      <c r="MYJ6" s="909"/>
      <c r="MYK6" s="909"/>
      <c r="MYL6" s="909"/>
      <c r="MYM6" s="909"/>
      <c r="MYN6" s="909"/>
      <c r="MYO6" s="909"/>
      <c r="MYP6" s="909"/>
      <c r="MYQ6" s="909"/>
      <c r="MYR6" s="909"/>
      <c r="MYS6" s="909"/>
      <c r="MYT6" s="909"/>
      <c r="MYU6" s="909"/>
      <c r="MYV6" s="909"/>
      <c r="MYW6" s="909"/>
      <c r="MYX6" s="909"/>
      <c r="MYY6" s="909"/>
      <c r="MYZ6" s="909"/>
      <c r="MZA6" s="909"/>
      <c r="MZB6" s="909"/>
      <c r="MZC6" s="909"/>
      <c r="MZD6" s="909"/>
      <c r="MZE6" s="909"/>
      <c r="MZF6" s="909"/>
      <c r="MZG6" s="909"/>
      <c r="MZH6" s="909"/>
      <c r="MZI6" s="909"/>
      <c r="MZJ6" s="909"/>
      <c r="MZK6" s="909"/>
      <c r="MZL6" s="909"/>
      <c r="MZM6" s="909"/>
      <c r="MZN6" s="909"/>
      <c r="MZO6" s="909"/>
      <c r="MZP6" s="909"/>
      <c r="MZQ6" s="909"/>
      <c r="MZR6" s="909"/>
      <c r="MZS6" s="909"/>
      <c r="MZT6" s="909"/>
      <c r="MZU6" s="909"/>
      <c r="MZV6" s="909"/>
      <c r="MZW6" s="909"/>
      <c r="MZX6" s="909"/>
      <c r="MZY6" s="909"/>
      <c r="MZZ6" s="909"/>
      <c r="NAA6" s="909"/>
      <c r="NAB6" s="909"/>
      <c r="NAC6" s="909"/>
      <c r="NAD6" s="909"/>
      <c r="NAE6" s="909"/>
      <c r="NAF6" s="909"/>
      <c r="NAG6" s="909"/>
      <c r="NAH6" s="909"/>
      <c r="NAI6" s="909"/>
      <c r="NAJ6" s="909"/>
      <c r="NAK6" s="909"/>
      <c r="NAL6" s="909"/>
      <c r="NAM6" s="909"/>
      <c r="NAN6" s="909"/>
      <c r="NAO6" s="909"/>
      <c r="NAP6" s="909"/>
      <c r="NAQ6" s="909"/>
      <c r="NAR6" s="909"/>
      <c r="NAS6" s="909"/>
      <c r="NAT6" s="909"/>
      <c r="NAU6" s="909"/>
      <c r="NAV6" s="909"/>
      <c r="NAW6" s="909"/>
      <c r="NAX6" s="909"/>
      <c r="NAY6" s="909"/>
      <c r="NAZ6" s="909"/>
      <c r="NBA6" s="909"/>
      <c r="NBB6" s="909"/>
      <c r="NBC6" s="909"/>
      <c r="NBD6" s="909"/>
      <c r="NBE6" s="909"/>
      <c r="NBF6" s="909"/>
      <c r="NBG6" s="909"/>
      <c r="NBH6" s="909"/>
      <c r="NBI6" s="909"/>
      <c r="NBJ6" s="909"/>
      <c r="NBK6" s="909"/>
      <c r="NBL6" s="909"/>
      <c r="NBM6" s="909"/>
      <c r="NBN6" s="909"/>
      <c r="NBO6" s="909"/>
      <c r="NBP6" s="909"/>
      <c r="NBQ6" s="909"/>
      <c r="NBR6" s="909"/>
      <c r="NBS6" s="909"/>
      <c r="NBT6" s="909"/>
      <c r="NBU6" s="909"/>
      <c r="NBV6" s="909"/>
      <c r="NBW6" s="909"/>
      <c r="NBX6" s="909"/>
      <c r="NBY6" s="909"/>
      <c r="NBZ6" s="909"/>
      <c r="NCA6" s="909"/>
      <c r="NCB6" s="909"/>
      <c r="NCC6" s="909"/>
      <c r="NCD6" s="909"/>
      <c r="NCE6" s="909"/>
      <c r="NCF6" s="909"/>
      <c r="NCG6" s="909"/>
      <c r="NCH6" s="909"/>
      <c r="NCI6" s="909"/>
      <c r="NCJ6" s="909"/>
      <c r="NCK6" s="909"/>
      <c r="NCL6" s="909"/>
      <c r="NCM6" s="909"/>
      <c r="NCN6" s="909"/>
      <c r="NCO6" s="909"/>
      <c r="NCP6" s="909"/>
      <c r="NCQ6" s="909"/>
      <c r="NCR6" s="909"/>
      <c r="NCS6" s="909"/>
      <c r="NCT6" s="909"/>
      <c r="NCU6" s="909"/>
      <c r="NCV6" s="909"/>
      <c r="NCW6" s="909"/>
      <c r="NCX6" s="909"/>
      <c r="NCY6" s="909"/>
      <c r="NCZ6" s="909"/>
      <c r="NDA6" s="909"/>
      <c r="NDB6" s="909"/>
      <c r="NDC6" s="909"/>
      <c r="NDD6" s="909"/>
      <c r="NDE6" s="909"/>
      <c r="NDF6" s="909"/>
      <c r="NDG6" s="909"/>
      <c r="NDH6" s="909"/>
      <c r="NDI6" s="909"/>
      <c r="NDJ6" s="909"/>
      <c r="NDK6" s="909"/>
      <c r="NDL6" s="909"/>
      <c r="NDM6" s="909"/>
      <c r="NDN6" s="909"/>
      <c r="NDO6" s="909"/>
      <c r="NDP6" s="909"/>
      <c r="NDQ6" s="909"/>
      <c r="NDR6" s="909"/>
      <c r="NDS6" s="909"/>
      <c r="NDT6" s="909"/>
      <c r="NDU6" s="909"/>
      <c r="NDV6" s="909"/>
      <c r="NDW6" s="909"/>
      <c r="NDX6" s="909"/>
      <c r="NDY6" s="909"/>
      <c r="NDZ6" s="909"/>
      <c r="NEA6" s="909"/>
      <c r="NEB6" s="909"/>
      <c r="NEC6" s="909"/>
      <c r="NED6" s="909"/>
      <c r="NEE6" s="909"/>
      <c r="NEF6" s="909"/>
      <c r="NEG6" s="909"/>
      <c r="NEH6" s="909"/>
      <c r="NEI6" s="909"/>
      <c r="NEJ6" s="909"/>
      <c r="NEK6" s="909"/>
      <c r="NEL6" s="909"/>
      <c r="NEM6" s="909"/>
      <c r="NEN6" s="909"/>
      <c r="NEO6" s="909"/>
      <c r="NEP6" s="909"/>
      <c r="NEQ6" s="909"/>
      <c r="NER6" s="909"/>
      <c r="NES6" s="909"/>
      <c r="NET6" s="909"/>
      <c r="NEU6" s="909"/>
      <c r="NEV6" s="909"/>
      <c r="NEW6" s="909"/>
      <c r="NEX6" s="909"/>
      <c r="NEY6" s="909"/>
      <c r="NEZ6" s="909"/>
      <c r="NFA6" s="909"/>
      <c r="NFB6" s="909"/>
      <c r="NFC6" s="909"/>
      <c r="NFD6" s="909"/>
      <c r="NFE6" s="909"/>
      <c r="NFF6" s="909"/>
      <c r="NFG6" s="909"/>
      <c r="NFH6" s="909"/>
      <c r="NFI6" s="909"/>
      <c r="NFJ6" s="909"/>
      <c r="NFK6" s="909"/>
      <c r="NFL6" s="909"/>
      <c r="NFM6" s="909"/>
      <c r="NFN6" s="909"/>
      <c r="NFO6" s="909"/>
      <c r="NFP6" s="909"/>
      <c r="NFQ6" s="909"/>
      <c r="NFR6" s="909"/>
      <c r="NFS6" s="909"/>
      <c r="NFT6" s="909"/>
      <c r="NFU6" s="909"/>
      <c r="NFV6" s="909"/>
      <c r="NFW6" s="909"/>
      <c r="NFX6" s="909"/>
      <c r="NFY6" s="909"/>
      <c r="NFZ6" s="909"/>
      <c r="NGA6" s="909"/>
      <c r="NGB6" s="909"/>
      <c r="NGC6" s="909"/>
      <c r="NGD6" s="909"/>
      <c r="NGE6" s="909"/>
      <c r="NGF6" s="909"/>
      <c r="NGG6" s="909"/>
      <c r="NGH6" s="909"/>
      <c r="NGI6" s="909"/>
      <c r="NGJ6" s="909"/>
      <c r="NGK6" s="909"/>
      <c r="NGL6" s="909"/>
      <c r="NGM6" s="909"/>
      <c r="NGN6" s="909"/>
      <c r="NGO6" s="909"/>
      <c r="NGP6" s="909"/>
      <c r="NGQ6" s="909"/>
      <c r="NGR6" s="909"/>
      <c r="NGS6" s="909"/>
      <c r="NGT6" s="909"/>
      <c r="NGU6" s="909"/>
      <c r="NGV6" s="909"/>
      <c r="NGW6" s="909"/>
      <c r="NGX6" s="909"/>
      <c r="NGY6" s="909"/>
      <c r="NGZ6" s="909"/>
      <c r="NHA6" s="909"/>
      <c r="NHB6" s="909"/>
      <c r="NHC6" s="909"/>
      <c r="NHD6" s="909"/>
      <c r="NHE6" s="909"/>
      <c r="NHF6" s="909"/>
      <c r="NHG6" s="909"/>
      <c r="NHH6" s="909"/>
      <c r="NHI6" s="909"/>
      <c r="NHJ6" s="909"/>
      <c r="NHK6" s="909"/>
      <c r="NHL6" s="909"/>
      <c r="NHM6" s="909"/>
      <c r="NHN6" s="909"/>
      <c r="NHO6" s="909"/>
      <c r="NHP6" s="909"/>
      <c r="NHQ6" s="909"/>
      <c r="NHR6" s="909"/>
      <c r="NHS6" s="909"/>
      <c r="NHT6" s="909"/>
      <c r="NHU6" s="909"/>
      <c r="NHV6" s="909"/>
      <c r="NHW6" s="909"/>
      <c r="NHX6" s="909"/>
      <c r="NHY6" s="909"/>
      <c r="NHZ6" s="909"/>
      <c r="NIA6" s="909"/>
      <c r="NIB6" s="909"/>
      <c r="NIC6" s="909"/>
      <c r="NID6" s="909"/>
      <c r="NIE6" s="909"/>
      <c r="NIF6" s="909"/>
      <c r="NIG6" s="909"/>
      <c r="NIH6" s="909"/>
      <c r="NII6" s="909"/>
      <c r="NIJ6" s="909"/>
      <c r="NIK6" s="909"/>
      <c r="NIL6" s="909"/>
      <c r="NIM6" s="909"/>
      <c r="NIN6" s="909"/>
      <c r="NIO6" s="909"/>
      <c r="NIP6" s="909"/>
      <c r="NIQ6" s="909"/>
      <c r="NIR6" s="909"/>
      <c r="NIS6" s="909"/>
      <c r="NIT6" s="909"/>
      <c r="NIU6" s="909"/>
      <c r="NIV6" s="909"/>
      <c r="NIW6" s="909"/>
      <c r="NIX6" s="909"/>
      <c r="NIY6" s="909"/>
      <c r="NIZ6" s="909"/>
      <c r="NJA6" s="909"/>
      <c r="NJB6" s="909"/>
      <c r="NJC6" s="909"/>
      <c r="NJD6" s="909"/>
      <c r="NJE6" s="909"/>
      <c r="NJF6" s="909"/>
      <c r="NJG6" s="909"/>
      <c r="NJH6" s="909"/>
      <c r="NJI6" s="909"/>
      <c r="NJJ6" s="909"/>
      <c r="NJK6" s="909"/>
      <c r="NJL6" s="909"/>
      <c r="NJM6" s="909"/>
      <c r="NJN6" s="909"/>
      <c r="NJO6" s="909"/>
      <c r="NJP6" s="909"/>
      <c r="NJQ6" s="909"/>
      <c r="NJR6" s="909"/>
      <c r="NJS6" s="909"/>
      <c r="NJT6" s="909"/>
      <c r="NJU6" s="909"/>
      <c r="NJV6" s="909"/>
      <c r="NJW6" s="909"/>
      <c r="NJX6" s="909"/>
      <c r="NJY6" s="909"/>
      <c r="NJZ6" s="909"/>
      <c r="NKA6" s="909"/>
      <c r="NKB6" s="909"/>
      <c r="NKC6" s="909"/>
      <c r="NKD6" s="909"/>
      <c r="NKE6" s="909"/>
      <c r="NKF6" s="909"/>
      <c r="NKG6" s="909"/>
      <c r="NKH6" s="909"/>
      <c r="NKI6" s="909"/>
      <c r="NKJ6" s="909"/>
      <c r="NKK6" s="909"/>
      <c r="NKL6" s="909"/>
      <c r="NKM6" s="909"/>
      <c r="NKN6" s="909"/>
      <c r="NKO6" s="909"/>
      <c r="NKP6" s="909"/>
      <c r="NKQ6" s="909"/>
      <c r="NKR6" s="909"/>
      <c r="NKS6" s="909"/>
      <c r="NKT6" s="909"/>
      <c r="NKU6" s="909"/>
      <c r="NKV6" s="909"/>
      <c r="NKW6" s="909"/>
      <c r="NKX6" s="909"/>
      <c r="NKY6" s="909"/>
      <c r="NKZ6" s="909"/>
      <c r="NLA6" s="909"/>
      <c r="NLB6" s="909"/>
      <c r="NLC6" s="909"/>
      <c r="NLD6" s="909"/>
      <c r="NLE6" s="909"/>
      <c r="NLF6" s="909"/>
      <c r="NLG6" s="909"/>
      <c r="NLH6" s="909"/>
      <c r="NLI6" s="909"/>
      <c r="NLJ6" s="909"/>
      <c r="NLK6" s="909"/>
      <c r="NLL6" s="909"/>
      <c r="NLM6" s="909"/>
      <c r="NLN6" s="909"/>
      <c r="NLO6" s="909"/>
      <c r="NLP6" s="909"/>
      <c r="NLQ6" s="909"/>
      <c r="NLR6" s="909"/>
      <c r="NLS6" s="909"/>
      <c r="NLT6" s="909"/>
      <c r="NLU6" s="909"/>
      <c r="NLV6" s="909"/>
      <c r="NLW6" s="909"/>
      <c r="NLX6" s="909"/>
      <c r="NLY6" s="909"/>
      <c r="NLZ6" s="909"/>
      <c r="NMA6" s="909"/>
      <c r="NMB6" s="909"/>
      <c r="NMC6" s="909"/>
      <c r="NMD6" s="909"/>
      <c r="NME6" s="909"/>
      <c r="NMF6" s="909"/>
      <c r="NMG6" s="909"/>
      <c r="NMH6" s="909"/>
      <c r="NMI6" s="909"/>
      <c r="NMJ6" s="909"/>
      <c r="NMK6" s="909"/>
      <c r="NML6" s="909"/>
      <c r="NMM6" s="909"/>
      <c r="NMN6" s="909"/>
      <c r="NMO6" s="909"/>
      <c r="NMP6" s="909"/>
      <c r="NMQ6" s="909"/>
      <c r="NMR6" s="909"/>
      <c r="NMS6" s="909"/>
      <c r="NMT6" s="909"/>
      <c r="NMU6" s="909"/>
      <c r="NMV6" s="909"/>
      <c r="NMW6" s="909"/>
      <c r="NMX6" s="909"/>
      <c r="NMY6" s="909"/>
      <c r="NMZ6" s="909"/>
      <c r="NNA6" s="909"/>
      <c r="NNB6" s="909"/>
      <c r="NNC6" s="909"/>
      <c r="NND6" s="909"/>
      <c r="NNE6" s="909"/>
      <c r="NNF6" s="909"/>
      <c r="NNG6" s="909"/>
      <c r="NNH6" s="909"/>
      <c r="NNI6" s="909"/>
      <c r="NNJ6" s="909"/>
      <c r="NNK6" s="909"/>
      <c r="NNL6" s="909"/>
      <c r="NNM6" s="909"/>
      <c r="NNN6" s="909"/>
      <c r="NNO6" s="909"/>
      <c r="NNP6" s="909"/>
      <c r="NNQ6" s="909"/>
      <c r="NNR6" s="909"/>
      <c r="NNS6" s="909"/>
      <c r="NNT6" s="909"/>
      <c r="NNU6" s="909"/>
      <c r="NNV6" s="909"/>
      <c r="NNW6" s="909"/>
      <c r="NNX6" s="909"/>
      <c r="NNY6" s="909"/>
      <c r="NNZ6" s="909"/>
      <c r="NOA6" s="909"/>
      <c r="NOB6" s="909"/>
      <c r="NOC6" s="909"/>
      <c r="NOD6" s="909"/>
      <c r="NOE6" s="909"/>
      <c r="NOF6" s="909"/>
      <c r="NOG6" s="909"/>
      <c r="NOH6" s="909"/>
      <c r="NOI6" s="909"/>
      <c r="NOJ6" s="909"/>
      <c r="NOK6" s="909"/>
      <c r="NOL6" s="909"/>
      <c r="NOM6" s="909"/>
      <c r="NON6" s="909"/>
      <c r="NOO6" s="909"/>
      <c r="NOP6" s="909"/>
      <c r="NOQ6" s="909"/>
      <c r="NOR6" s="909"/>
      <c r="NOS6" s="909"/>
      <c r="NOT6" s="909"/>
      <c r="NOU6" s="909"/>
      <c r="NOV6" s="909"/>
      <c r="NOW6" s="909"/>
      <c r="NOX6" s="909"/>
      <c r="NOY6" s="909"/>
      <c r="NOZ6" s="909"/>
      <c r="NPA6" s="909"/>
      <c r="NPB6" s="909"/>
      <c r="NPC6" s="909"/>
      <c r="NPD6" s="909"/>
      <c r="NPE6" s="909"/>
      <c r="NPF6" s="909"/>
      <c r="NPG6" s="909"/>
      <c r="NPH6" s="909"/>
      <c r="NPI6" s="909"/>
      <c r="NPJ6" s="909"/>
      <c r="NPK6" s="909"/>
      <c r="NPL6" s="909"/>
      <c r="NPM6" s="909"/>
      <c r="NPN6" s="909"/>
      <c r="NPO6" s="909"/>
      <c r="NPP6" s="909"/>
      <c r="NPQ6" s="909"/>
      <c r="NPR6" s="909"/>
      <c r="NPS6" s="909"/>
      <c r="NPT6" s="909"/>
      <c r="NPU6" s="909"/>
      <c r="NPV6" s="909"/>
      <c r="NPW6" s="909"/>
      <c r="NPX6" s="909"/>
      <c r="NPY6" s="909"/>
      <c r="NPZ6" s="909"/>
      <c r="NQA6" s="909"/>
      <c r="NQB6" s="909"/>
      <c r="NQC6" s="909"/>
      <c r="NQD6" s="909"/>
      <c r="NQE6" s="909"/>
      <c r="NQF6" s="909"/>
      <c r="NQG6" s="909"/>
      <c r="NQH6" s="909"/>
      <c r="NQI6" s="909"/>
      <c r="NQJ6" s="909"/>
      <c r="NQK6" s="909"/>
      <c r="NQL6" s="909"/>
      <c r="NQM6" s="909"/>
      <c r="NQN6" s="909"/>
      <c r="NQO6" s="909"/>
      <c r="NQP6" s="909"/>
      <c r="NQQ6" s="909"/>
      <c r="NQR6" s="909"/>
      <c r="NQS6" s="909"/>
      <c r="NQT6" s="909"/>
      <c r="NQU6" s="909"/>
      <c r="NQV6" s="909"/>
      <c r="NQW6" s="909"/>
      <c r="NQX6" s="909"/>
      <c r="NQY6" s="909"/>
      <c r="NQZ6" s="909"/>
      <c r="NRA6" s="909"/>
      <c r="NRB6" s="909"/>
      <c r="NRC6" s="909"/>
      <c r="NRD6" s="909"/>
      <c r="NRE6" s="909"/>
      <c r="NRF6" s="909"/>
      <c r="NRG6" s="909"/>
      <c r="NRH6" s="909"/>
      <c r="NRI6" s="909"/>
      <c r="NRJ6" s="909"/>
      <c r="NRK6" s="909"/>
      <c r="NRL6" s="909"/>
      <c r="NRM6" s="909"/>
      <c r="NRN6" s="909"/>
      <c r="NRO6" s="909"/>
      <c r="NRP6" s="909"/>
      <c r="NRQ6" s="909"/>
      <c r="NRR6" s="909"/>
      <c r="NRS6" s="909"/>
      <c r="NRT6" s="909"/>
      <c r="NRU6" s="909"/>
      <c r="NRV6" s="909"/>
      <c r="NRW6" s="909"/>
      <c r="NRX6" s="909"/>
      <c r="NRY6" s="909"/>
      <c r="NRZ6" s="909"/>
      <c r="NSA6" s="909"/>
      <c r="NSB6" s="909"/>
      <c r="NSC6" s="909"/>
      <c r="NSD6" s="909"/>
      <c r="NSE6" s="909"/>
      <c r="NSF6" s="909"/>
      <c r="NSG6" s="909"/>
      <c r="NSH6" s="909"/>
      <c r="NSI6" s="909"/>
      <c r="NSJ6" s="909"/>
      <c r="NSK6" s="909"/>
      <c r="NSL6" s="909"/>
      <c r="NSM6" s="909"/>
      <c r="NSN6" s="909"/>
      <c r="NSO6" s="909"/>
      <c r="NSP6" s="909"/>
      <c r="NSQ6" s="909"/>
      <c r="NSR6" s="909"/>
      <c r="NSS6" s="909"/>
      <c r="NST6" s="909"/>
      <c r="NSU6" s="909"/>
      <c r="NSV6" s="909"/>
      <c r="NSW6" s="909"/>
      <c r="NSX6" s="909"/>
      <c r="NSY6" s="909"/>
      <c r="NSZ6" s="909"/>
      <c r="NTA6" s="909"/>
      <c r="NTB6" s="909"/>
      <c r="NTC6" s="909"/>
      <c r="NTD6" s="909"/>
      <c r="NTE6" s="909"/>
      <c r="NTF6" s="909"/>
      <c r="NTG6" s="909"/>
      <c r="NTH6" s="909"/>
      <c r="NTI6" s="909"/>
      <c r="NTJ6" s="909"/>
      <c r="NTK6" s="909"/>
      <c r="NTL6" s="909"/>
      <c r="NTM6" s="909"/>
      <c r="NTN6" s="909"/>
      <c r="NTO6" s="909"/>
      <c r="NTP6" s="909"/>
      <c r="NTQ6" s="909"/>
      <c r="NTR6" s="909"/>
      <c r="NTS6" s="909"/>
      <c r="NTT6" s="909"/>
      <c r="NTU6" s="909"/>
      <c r="NTV6" s="909"/>
      <c r="NTW6" s="909"/>
      <c r="NTX6" s="909"/>
      <c r="NTY6" s="909"/>
      <c r="NTZ6" s="909"/>
      <c r="NUA6" s="909"/>
      <c r="NUB6" s="909"/>
      <c r="NUC6" s="909"/>
      <c r="NUD6" s="909"/>
      <c r="NUE6" s="909"/>
      <c r="NUF6" s="909"/>
      <c r="NUG6" s="909"/>
      <c r="NUH6" s="909"/>
      <c r="NUI6" s="909"/>
      <c r="NUJ6" s="909"/>
      <c r="NUK6" s="909"/>
      <c r="NUL6" s="909"/>
      <c r="NUM6" s="909"/>
      <c r="NUN6" s="909"/>
      <c r="NUO6" s="909"/>
      <c r="NUP6" s="909"/>
      <c r="NUQ6" s="909"/>
      <c r="NUR6" s="909"/>
      <c r="NUS6" s="909"/>
      <c r="NUT6" s="909"/>
      <c r="NUU6" s="909"/>
      <c r="NUV6" s="909"/>
      <c r="NUW6" s="909"/>
      <c r="NUX6" s="909"/>
      <c r="NUY6" s="909"/>
      <c r="NUZ6" s="909"/>
      <c r="NVA6" s="909"/>
      <c r="NVB6" s="909"/>
      <c r="NVC6" s="909"/>
      <c r="NVD6" s="909"/>
      <c r="NVE6" s="909"/>
      <c r="NVF6" s="909"/>
      <c r="NVG6" s="909"/>
      <c r="NVH6" s="909"/>
      <c r="NVI6" s="909"/>
      <c r="NVJ6" s="909"/>
      <c r="NVK6" s="909"/>
      <c r="NVL6" s="909"/>
      <c r="NVM6" s="909"/>
      <c r="NVN6" s="909"/>
      <c r="NVO6" s="909"/>
      <c r="NVP6" s="909"/>
      <c r="NVQ6" s="909"/>
      <c r="NVR6" s="909"/>
      <c r="NVS6" s="909"/>
      <c r="NVT6" s="909"/>
      <c r="NVU6" s="909"/>
      <c r="NVV6" s="909"/>
      <c r="NVW6" s="909"/>
      <c r="NVX6" s="909"/>
      <c r="NVY6" s="909"/>
      <c r="NVZ6" s="909"/>
      <c r="NWA6" s="909"/>
      <c r="NWB6" s="909"/>
      <c r="NWC6" s="909"/>
      <c r="NWD6" s="909"/>
      <c r="NWE6" s="909"/>
      <c r="NWF6" s="909"/>
      <c r="NWG6" s="909"/>
      <c r="NWH6" s="909"/>
      <c r="NWI6" s="909"/>
      <c r="NWJ6" s="909"/>
      <c r="NWK6" s="909"/>
      <c r="NWL6" s="909"/>
      <c r="NWM6" s="909"/>
      <c r="NWN6" s="909"/>
      <c r="NWO6" s="909"/>
      <c r="NWP6" s="909"/>
      <c r="NWQ6" s="909"/>
      <c r="NWR6" s="909"/>
      <c r="NWS6" s="909"/>
      <c r="NWT6" s="909"/>
      <c r="NWU6" s="909"/>
      <c r="NWV6" s="909"/>
      <c r="NWW6" s="909"/>
      <c r="NWX6" s="909"/>
      <c r="NWY6" s="909"/>
      <c r="NWZ6" s="909"/>
      <c r="NXA6" s="909"/>
      <c r="NXB6" s="909"/>
      <c r="NXC6" s="909"/>
      <c r="NXD6" s="909"/>
      <c r="NXE6" s="909"/>
      <c r="NXF6" s="909"/>
      <c r="NXG6" s="909"/>
      <c r="NXH6" s="909"/>
      <c r="NXI6" s="909"/>
      <c r="NXJ6" s="909"/>
      <c r="NXK6" s="909"/>
      <c r="NXL6" s="909"/>
      <c r="NXM6" s="909"/>
      <c r="NXN6" s="909"/>
      <c r="NXO6" s="909"/>
      <c r="NXP6" s="909"/>
      <c r="NXQ6" s="909"/>
      <c r="NXR6" s="909"/>
      <c r="NXS6" s="909"/>
      <c r="NXT6" s="909"/>
      <c r="NXU6" s="909"/>
      <c r="NXV6" s="909"/>
      <c r="NXW6" s="909"/>
      <c r="NXX6" s="909"/>
      <c r="NXY6" s="909"/>
      <c r="NXZ6" s="909"/>
      <c r="NYA6" s="909"/>
      <c r="NYB6" s="909"/>
      <c r="NYC6" s="909"/>
      <c r="NYD6" s="909"/>
      <c r="NYE6" s="909"/>
      <c r="NYF6" s="909"/>
      <c r="NYG6" s="909"/>
      <c r="NYH6" s="909"/>
      <c r="NYI6" s="909"/>
      <c r="NYJ6" s="909"/>
      <c r="NYK6" s="909"/>
      <c r="NYL6" s="909"/>
      <c r="NYM6" s="909"/>
      <c r="NYN6" s="909"/>
      <c r="NYO6" s="909"/>
      <c r="NYP6" s="909"/>
      <c r="NYQ6" s="909"/>
      <c r="NYR6" s="909"/>
      <c r="NYS6" s="909"/>
      <c r="NYT6" s="909"/>
      <c r="NYU6" s="909"/>
      <c r="NYV6" s="909"/>
      <c r="NYW6" s="909"/>
      <c r="NYX6" s="909"/>
      <c r="NYY6" s="909"/>
      <c r="NYZ6" s="909"/>
      <c r="NZA6" s="909"/>
      <c r="NZB6" s="909"/>
      <c r="NZC6" s="909"/>
      <c r="NZD6" s="909"/>
      <c r="NZE6" s="909"/>
      <c r="NZF6" s="909"/>
      <c r="NZG6" s="909"/>
      <c r="NZH6" s="909"/>
      <c r="NZI6" s="909"/>
      <c r="NZJ6" s="909"/>
      <c r="NZK6" s="909"/>
      <c r="NZL6" s="909"/>
      <c r="NZM6" s="909"/>
      <c r="NZN6" s="909"/>
      <c r="NZO6" s="909"/>
      <c r="NZP6" s="909"/>
      <c r="NZQ6" s="909"/>
      <c r="NZR6" s="909"/>
      <c r="NZS6" s="909"/>
      <c r="NZT6" s="909"/>
      <c r="NZU6" s="909"/>
      <c r="NZV6" s="909"/>
      <c r="NZW6" s="909"/>
      <c r="NZX6" s="909"/>
      <c r="NZY6" s="909"/>
      <c r="NZZ6" s="909"/>
      <c r="OAA6" s="909"/>
      <c r="OAB6" s="909"/>
      <c r="OAC6" s="909"/>
      <c r="OAD6" s="909"/>
      <c r="OAE6" s="909"/>
      <c r="OAF6" s="909"/>
      <c r="OAG6" s="909"/>
      <c r="OAH6" s="909"/>
      <c r="OAI6" s="909"/>
      <c r="OAJ6" s="909"/>
      <c r="OAK6" s="909"/>
      <c r="OAL6" s="909"/>
      <c r="OAM6" s="909"/>
      <c r="OAN6" s="909"/>
      <c r="OAO6" s="909"/>
      <c r="OAP6" s="909"/>
      <c r="OAQ6" s="909"/>
      <c r="OAR6" s="909"/>
      <c r="OAS6" s="909"/>
      <c r="OAT6" s="909"/>
      <c r="OAU6" s="909"/>
      <c r="OAV6" s="909"/>
      <c r="OAW6" s="909"/>
      <c r="OAX6" s="909"/>
      <c r="OAY6" s="909"/>
      <c r="OAZ6" s="909"/>
      <c r="OBA6" s="909"/>
      <c r="OBB6" s="909"/>
      <c r="OBC6" s="909"/>
      <c r="OBD6" s="909"/>
      <c r="OBE6" s="909"/>
      <c r="OBF6" s="909"/>
      <c r="OBG6" s="909"/>
      <c r="OBH6" s="909"/>
      <c r="OBI6" s="909"/>
      <c r="OBJ6" s="909"/>
      <c r="OBK6" s="909"/>
      <c r="OBL6" s="909"/>
      <c r="OBM6" s="909"/>
      <c r="OBN6" s="909"/>
      <c r="OBO6" s="909"/>
      <c r="OBP6" s="909"/>
      <c r="OBQ6" s="909"/>
      <c r="OBR6" s="909"/>
      <c r="OBS6" s="909"/>
      <c r="OBT6" s="909"/>
      <c r="OBU6" s="909"/>
      <c r="OBV6" s="909"/>
      <c r="OBW6" s="909"/>
      <c r="OBX6" s="909"/>
      <c r="OBY6" s="909"/>
      <c r="OBZ6" s="909"/>
      <c r="OCA6" s="909"/>
      <c r="OCB6" s="909"/>
      <c r="OCC6" s="909"/>
      <c r="OCD6" s="909"/>
      <c r="OCE6" s="909"/>
      <c r="OCF6" s="909"/>
      <c r="OCG6" s="909"/>
      <c r="OCH6" s="909"/>
      <c r="OCI6" s="909"/>
      <c r="OCJ6" s="909"/>
      <c r="OCK6" s="909"/>
      <c r="OCL6" s="909"/>
      <c r="OCM6" s="909"/>
      <c r="OCN6" s="909"/>
      <c r="OCO6" s="909"/>
      <c r="OCP6" s="909"/>
      <c r="OCQ6" s="909"/>
      <c r="OCR6" s="909"/>
      <c r="OCS6" s="909"/>
      <c r="OCT6" s="909"/>
      <c r="OCU6" s="909"/>
      <c r="OCV6" s="909"/>
      <c r="OCW6" s="909"/>
      <c r="OCX6" s="909"/>
      <c r="OCY6" s="909"/>
      <c r="OCZ6" s="909"/>
      <c r="ODA6" s="909"/>
      <c r="ODB6" s="909"/>
      <c r="ODC6" s="909"/>
      <c r="ODD6" s="909"/>
      <c r="ODE6" s="909"/>
      <c r="ODF6" s="909"/>
      <c r="ODG6" s="909"/>
      <c r="ODH6" s="909"/>
      <c r="ODI6" s="909"/>
      <c r="ODJ6" s="909"/>
      <c r="ODK6" s="909"/>
      <c r="ODL6" s="909"/>
      <c r="ODM6" s="909"/>
      <c r="ODN6" s="909"/>
      <c r="ODO6" s="909"/>
      <c r="ODP6" s="909"/>
      <c r="ODQ6" s="909"/>
      <c r="ODR6" s="909"/>
      <c r="ODS6" s="909"/>
      <c r="ODT6" s="909"/>
      <c r="ODU6" s="909"/>
      <c r="ODV6" s="909"/>
      <c r="ODW6" s="909"/>
      <c r="ODX6" s="909"/>
      <c r="ODY6" s="909"/>
      <c r="ODZ6" s="909"/>
      <c r="OEA6" s="909"/>
      <c r="OEB6" s="909"/>
      <c r="OEC6" s="909"/>
      <c r="OED6" s="909"/>
      <c r="OEE6" s="909"/>
      <c r="OEF6" s="909"/>
      <c r="OEG6" s="909"/>
      <c r="OEH6" s="909"/>
      <c r="OEI6" s="909"/>
      <c r="OEJ6" s="909"/>
      <c r="OEK6" s="909"/>
      <c r="OEL6" s="909"/>
      <c r="OEM6" s="909"/>
      <c r="OEN6" s="909"/>
      <c r="OEO6" s="909"/>
      <c r="OEP6" s="909"/>
      <c r="OEQ6" s="909"/>
      <c r="OER6" s="909"/>
      <c r="OES6" s="909"/>
      <c r="OET6" s="909"/>
      <c r="OEU6" s="909"/>
      <c r="OEV6" s="909"/>
      <c r="OEW6" s="909"/>
      <c r="OEX6" s="909"/>
      <c r="OEY6" s="909"/>
      <c r="OEZ6" s="909"/>
      <c r="OFA6" s="909"/>
      <c r="OFB6" s="909"/>
      <c r="OFC6" s="909"/>
      <c r="OFD6" s="909"/>
      <c r="OFE6" s="909"/>
      <c r="OFF6" s="909"/>
      <c r="OFG6" s="909"/>
      <c r="OFH6" s="909"/>
      <c r="OFI6" s="909"/>
      <c r="OFJ6" s="909"/>
      <c r="OFK6" s="909"/>
      <c r="OFL6" s="909"/>
      <c r="OFM6" s="909"/>
      <c r="OFN6" s="909"/>
      <c r="OFO6" s="909"/>
      <c r="OFP6" s="909"/>
      <c r="OFQ6" s="909"/>
      <c r="OFR6" s="909"/>
      <c r="OFS6" s="909"/>
      <c r="OFT6" s="909"/>
      <c r="OFU6" s="909"/>
      <c r="OFV6" s="909"/>
      <c r="OFW6" s="909"/>
      <c r="OFX6" s="909"/>
      <c r="OFY6" s="909"/>
      <c r="OFZ6" s="909"/>
      <c r="OGA6" s="909"/>
      <c r="OGB6" s="909"/>
      <c r="OGC6" s="909"/>
      <c r="OGD6" s="909"/>
      <c r="OGE6" s="909"/>
      <c r="OGF6" s="909"/>
      <c r="OGG6" s="909"/>
      <c r="OGH6" s="909"/>
      <c r="OGI6" s="909"/>
      <c r="OGJ6" s="909"/>
      <c r="OGK6" s="909"/>
      <c r="OGL6" s="909"/>
      <c r="OGM6" s="909"/>
      <c r="OGN6" s="909"/>
      <c r="OGO6" s="909"/>
      <c r="OGP6" s="909"/>
      <c r="OGQ6" s="909"/>
      <c r="OGR6" s="909"/>
      <c r="OGS6" s="909"/>
      <c r="OGT6" s="909"/>
      <c r="OGU6" s="909"/>
      <c r="OGV6" s="909"/>
      <c r="OGW6" s="909"/>
      <c r="OGX6" s="909"/>
      <c r="OGY6" s="909"/>
      <c r="OGZ6" s="909"/>
      <c r="OHA6" s="909"/>
      <c r="OHB6" s="909"/>
      <c r="OHC6" s="909"/>
      <c r="OHD6" s="909"/>
      <c r="OHE6" s="909"/>
      <c r="OHF6" s="909"/>
      <c r="OHG6" s="909"/>
      <c r="OHH6" s="909"/>
      <c r="OHI6" s="909"/>
      <c r="OHJ6" s="909"/>
      <c r="OHK6" s="909"/>
      <c r="OHL6" s="909"/>
      <c r="OHM6" s="909"/>
      <c r="OHN6" s="909"/>
      <c r="OHO6" s="909"/>
      <c r="OHP6" s="909"/>
      <c r="OHQ6" s="909"/>
      <c r="OHR6" s="909"/>
      <c r="OHS6" s="909"/>
      <c r="OHT6" s="909"/>
      <c r="OHU6" s="909"/>
      <c r="OHV6" s="909"/>
      <c r="OHW6" s="909"/>
      <c r="OHX6" s="909"/>
      <c r="OHY6" s="909"/>
      <c r="OHZ6" s="909"/>
      <c r="OIA6" s="909"/>
      <c r="OIB6" s="909"/>
      <c r="OIC6" s="909"/>
      <c r="OID6" s="909"/>
      <c r="OIE6" s="909"/>
      <c r="OIF6" s="909"/>
      <c r="OIG6" s="909"/>
      <c r="OIH6" s="909"/>
      <c r="OII6" s="909"/>
      <c r="OIJ6" s="909"/>
      <c r="OIK6" s="909"/>
      <c r="OIL6" s="909"/>
      <c r="OIM6" s="909"/>
      <c r="OIN6" s="909"/>
      <c r="OIO6" s="909"/>
      <c r="OIP6" s="909"/>
      <c r="OIQ6" s="909"/>
      <c r="OIR6" s="909"/>
      <c r="OIS6" s="909"/>
      <c r="OIT6" s="909"/>
      <c r="OIU6" s="909"/>
      <c r="OIV6" s="909"/>
      <c r="OIW6" s="909"/>
      <c r="OIX6" s="909"/>
      <c r="OIY6" s="909"/>
      <c r="OIZ6" s="909"/>
      <c r="OJA6" s="909"/>
      <c r="OJB6" s="909"/>
      <c r="OJC6" s="909"/>
      <c r="OJD6" s="909"/>
      <c r="OJE6" s="909"/>
      <c r="OJF6" s="909"/>
      <c r="OJG6" s="909"/>
      <c r="OJH6" s="909"/>
      <c r="OJI6" s="909"/>
      <c r="OJJ6" s="909"/>
      <c r="OJK6" s="909"/>
      <c r="OJL6" s="909"/>
      <c r="OJM6" s="909"/>
      <c r="OJN6" s="909"/>
      <c r="OJO6" s="909"/>
      <c r="OJP6" s="909"/>
      <c r="OJQ6" s="909"/>
      <c r="OJR6" s="909"/>
      <c r="OJS6" s="909"/>
      <c r="OJT6" s="909"/>
      <c r="OJU6" s="909"/>
      <c r="OJV6" s="909"/>
      <c r="OJW6" s="909"/>
      <c r="OJX6" s="909"/>
      <c r="OJY6" s="909"/>
      <c r="OJZ6" s="909"/>
      <c r="OKA6" s="909"/>
      <c r="OKB6" s="909"/>
      <c r="OKC6" s="909"/>
      <c r="OKD6" s="909"/>
      <c r="OKE6" s="909"/>
      <c r="OKF6" s="909"/>
      <c r="OKG6" s="909"/>
      <c r="OKH6" s="909"/>
      <c r="OKI6" s="909"/>
      <c r="OKJ6" s="909"/>
      <c r="OKK6" s="909"/>
      <c r="OKL6" s="909"/>
      <c r="OKM6" s="909"/>
      <c r="OKN6" s="909"/>
      <c r="OKO6" s="909"/>
      <c r="OKP6" s="909"/>
      <c r="OKQ6" s="909"/>
      <c r="OKR6" s="909"/>
      <c r="OKS6" s="909"/>
      <c r="OKT6" s="909"/>
      <c r="OKU6" s="909"/>
      <c r="OKV6" s="909"/>
      <c r="OKW6" s="909"/>
      <c r="OKX6" s="909"/>
      <c r="OKY6" s="909"/>
      <c r="OKZ6" s="909"/>
      <c r="OLA6" s="909"/>
      <c r="OLB6" s="909"/>
      <c r="OLC6" s="909"/>
      <c r="OLD6" s="909"/>
      <c r="OLE6" s="909"/>
      <c r="OLF6" s="909"/>
      <c r="OLG6" s="909"/>
      <c r="OLH6" s="909"/>
      <c r="OLI6" s="909"/>
      <c r="OLJ6" s="909"/>
      <c r="OLK6" s="909"/>
      <c r="OLL6" s="909"/>
      <c r="OLM6" s="909"/>
      <c r="OLN6" s="909"/>
      <c r="OLO6" s="909"/>
      <c r="OLP6" s="909"/>
      <c r="OLQ6" s="909"/>
      <c r="OLR6" s="909"/>
      <c r="OLS6" s="909"/>
      <c r="OLT6" s="909"/>
      <c r="OLU6" s="909"/>
      <c r="OLV6" s="909"/>
      <c r="OLW6" s="909"/>
      <c r="OLX6" s="909"/>
      <c r="OLY6" s="909"/>
      <c r="OLZ6" s="909"/>
      <c r="OMA6" s="909"/>
      <c r="OMB6" s="909"/>
      <c r="OMC6" s="909"/>
      <c r="OMD6" s="909"/>
      <c r="OME6" s="909"/>
      <c r="OMF6" s="909"/>
      <c r="OMG6" s="909"/>
      <c r="OMH6" s="909"/>
      <c r="OMI6" s="909"/>
      <c r="OMJ6" s="909"/>
      <c r="OMK6" s="909"/>
      <c r="OML6" s="909"/>
      <c r="OMM6" s="909"/>
      <c r="OMN6" s="909"/>
      <c r="OMO6" s="909"/>
      <c r="OMP6" s="909"/>
      <c r="OMQ6" s="909"/>
      <c r="OMR6" s="909"/>
      <c r="OMS6" s="909"/>
      <c r="OMT6" s="909"/>
      <c r="OMU6" s="909"/>
      <c r="OMV6" s="909"/>
      <c r="OMW6" s="909"/>
      <c r="OMX6" s="909"/>
      <c r="OMY6" s="909"/>
      <c r="OMZ6" s="909"/>
      <c r="ONA6" s="909"/>
      <c r="ONB6" s="909"/>
      <c r="ONC6" s="909"/>
      <c r="OND6" s="909"/>
      <c r="ONE6" s="909"/>
      <c r="ONF6" s="909"/>
      <c r="ONG6" s="909"/>
      <c r="ONH6" s="909"/>
      <c r="ONI6" s="909"/>
      <c r="ONJ6" s="909"/>
      <c r="ONK6" s="909"/>
      <c r="ONL6" s="909"/>
      <c r="ONM6" s="909"/>
      <c r="ONN6" s="909"/>
      <c r="ONO6" s="909"/>
      <c r="ONP6" s="909"/>
      <c r="ONQ6" s="909"/>
      <c r="ONR6" s="909"/>
      <c r="ONS6" s="909"/>
      <c r="ONT6" s="909"/>
      <c r="ONU6" s="909"/>
      <c r="ONV6" s="909"/>
      <c r="ONW6" s="909"/>
      <c r="ONX6" s="909"/>
      <c r="ONY6" s="909"/>
      <c r="ONZ6" s="909"/>
      <c r="OOA6" s="909"/>
      <c r="OOB6" s="909"/>
      <c r="OOC6" s="909"/>
      <c r="OOD6" s="909"/>
      <c r="OOE6" s="909"/>
      <c r="OOF6" s="909"/>
      <c r="OOG6" s="909"/>
      <c r="OOH6" s="909"/>
      <c r="OOI6" s="909"/>
      <c r="OOJ6" s="909"/>
      <c r="OOK6" s="909"/>
      <c r="OOL6" s="909"/>
      <c r="OOM6" s="909"/>
      <c r="OON6" s="909"/>
      <c r="OOO6" s="909"/>
      <c r="OOP6" s="909"/>
      <c r="OOQ6" s="909"/>
      <c r="OOR6" s="909"/>
      <c r="OOS6" s="909"/>
      <c r="OOT6" s="909"/>
      <c r="OOU6" s="909"/>
      <c r="OOV6" s="909"/>
      <c r="OOW6" s="909"/>
      <c r="OOX6" s="909"/>
      <c r="OOY6" s="909"/>
      <c r="OOZ6" s="909"/>
      <c r="OPA6" s="909"/>
      <c r="OPB6" s="909"/>
      <c r="OPC6" s="909"/>
      <c r="OPD6" s="909"/>
      <c r="OPE6" s="909"/>
      <c r="OPF6" s="909"/>
      <c r="OPG6" s="909"/>
      <c r="OPH6" s="909"/>
      <c r="OPI6" s="909"/>
      <c r="OPJ6" s="909"/>
      <c r="OPK6" s="909"/>
      <c r="OPL6" s="909"/>
      <c r="OPM6" s="909"/>
      <c r="OPN6" s="909"/>
      <c r="OPO6" s="909"/>
      <c r="OPP6" s="909"/>
      <c r="OPQ6" s="909"/>
      <c r="OPR6" s="909"/>
      <c r="OPS6" s="909"/>
      <c r="OPT6" s="909"/>
      <c r="OPU6" s="909"/>
      <c r="OPV6" s="909"/>
      <c r="OPW6" s="909"/>
      <c r="OPX6" s="909"/>
      <c r="OPY6" s="909"/>
      <c r="OPZ6" s="909"/>
      <c r="OQA6" s="909"/>
      <c r="OQB6" s="909"/>
      <c r="OQC6" s="909"/>
      <c r="OQD6" s="909"/>
      <c r="OQE6" s="909"/>
      <c r="OQF6" s="909"/>
      <c r="OQG6" s="909"/>
      <c r="OQH6" s="909"/>
      <c r="OQI6" s="909"/>
      <c r="OQJ6" s="909"/>
      <c r="OQK6" s="909"/>
      <c r="OQL6" s="909"/>
      <c r="OQM6" s="909"/>
      <c r="OQN6" s="909"/>
      <c r="OQO6" s="909"/>
      <c r="OQP6" s="909"/>
      <c r="OQQ6" s="909"/>
      <c r="OQR6" s="909"/>
      <c r="OQS6" s="909"/>
      <c r="OQT6" s="909"/>
      <c r="OQU6" s="909"/>
      <c r="OQV6" s="909"/>
      <c r="OQW6" s="909"/>
      <c r="OQX6" s="909"/>
      <c r="OQY6" s="909"/>
      <c r="OQZ6" s="909"/>
      <c r="ORA6" s="909"/>
      <c r="ORB6" s="909"/>
      <c r="ORC6" s="909"/>
      <c r="ORD6" s="909"/>
      <c r="ORE6" s="909"/>
      <c r="ORF6" s="909"/>
      <c r="ORG6" s="909"/>
      <c r="ORH6" s="909"/>
      <c r="ORI6" s="909"/>
      <c r="ORJ6" s="909"/>
      <c r="ORK6" s="909"/>
      <c r="ORL6" s="909"/>
      <c r="ORM6" s="909"/>
      <c r="ORN6" s="909"/>
      <c r="ORO6" s="909"/>
      <c r="ORP6" s="909"/>
      <c r="ORQ6" s="909"/>
      <c r="ORR6" s="909"/>
      <c r="ORS6" s="909"/>
      <c r="ORT6" s="909"/>
      <c r="ORU6" s="909"/>
      <c r="ORV6" s="909"/>
      <c r="ORW6" s="909"/>
      <c r="ORX6" s="909"/>
      <c r="ORY6" s="909"/>
      <c r="ORZ6" s="909"/>
      <c r="OSA6" s="909"/>
      <c r="OSB6" s="909"/>
      <c r="OSC6" s="909"/>
      <c r="OSD6" s="909"/>
      <c r="OSE6" s="909"/>
      <c r="OSF6" s="909"/>
      <c r="OSG6" s="909"/>
      <c r="OSH6" s="909"/>
      <c r="OSI6" s="909"/>
      <c r="OSJ6" s="909"/>
      <c r="OSK6" s="909"/>
      <c r="OSL6" s="909"/>
      <c r="OSM6" s="909"/>
      <c r="OSN6" s="909"/>
      <c r="OSO6" s="909"/>
      <c r="OSP6" s="909"/>
      <c r="OSQ6" s="909"/>
      <c r="OSR6" s="909"/>
      <c r="OSS6" s="909"/>
      <c r="OST6" s="909"/>
      <c r="OSU6" s="909"/>
      <c r="OSV6" s="909"/>
      <c r="OSW6" s="909"/>
      <c r="OSX6" s="909"/>
      <c r="OSY6" s="909"/>
      <c r="OSZ6" s="909"/>
      <c r="OTA6" s="909"/>
      <c r="OTB6" s="909"/>
      <c r="OTC6" s="909"/>
      <c r="OTD6" s="909"/>
      <c r="OTE6" s="909"/>
      <c r="OTF6" s="909"/>
      <c r="OTG6" s="909"/>
      <c r="OTH6" s="909"/>
      <c r="OTI6" s="909"/>
      <c r="OTJ6" s="909"/>
      <c r="OTK6" s="909"/>
      <c r="OTL6" s="909"/>
      <c r="OTM6" s="909"/>
      <c r="OTN6" s="909"/>
      <c r="OTO6" s="909"/>
      <c r="OTP6" s="909"/>
      <c r="OTQ6" s="909"/>
      <c r="OTR6" s="909"/>
      <c r="OTS6" s="909"/>
      <c r="OTT6" s="909"/>
      <c r="OTU6" s="909"/>
      <c r="OTV6" s="909"/>
      <c r="OTW6" s="909"/>
      <c r="OTX6" s="909"/>
      <c r="OTY6" s="909"/>
      <c r="OTZ6" s="909"/>
      <c r="OUA6" s="909"/>
      <c r="OUB6" s="909"/>
      <c r="OUC6" s="909"/>
      <c r="OUD6" s="909"/>
      <c r="OUE6" s="909"/>
      <c r="OUF6" s="909"/>
      <c r="OUG6" s="909"/>
      <c r="OUH6" s="909"/>
      <c r="OUI6" s="909"/>
      <c r="OUJ6" s="909"/>
      <c r="OUK6" s="909"/>
      <c r="OUL6" s="909"/>
      <c r="OUM6" s="909"/>
      <c r="OUN6" s="909"/>
      <c r="OUO6" s="909"/>
      <c r="OUP6" s="909"/>
      <c r="OUQ6" s="909"/>
      <c r="OUR6" s="909"/>
      <c r="OUS6" s="909"/>
      <c r="OUT6" s="909"/>
      <c r="OUU6" s="909"/>
      <c r="OUV6" s="909"/>
      <c r="OUW6" s="909"/>
      <c r="OUX6" s="909"/>
      <c r="OUY6" s="909"/>
      <c r="OUZ6" s="909"/>
      <c r="OVA6" s="909"/>
      <c r="OVB6" s="909"/>
      <c r="OVC6" s="909"/>
      <c r="OVD6" s="909"/>
      <c r="OVE6" s="909"/>
      <c r="OVF6" s="909"/>
      <c r="OVG6" s="909"/>
      <c r="OVH6" s="909"/>
      <c r="OVI6" s="909"/>
      <c r="OVJ6" s="909"/>
      <c r="OVK6" s="909"/>
      <c r="OVL6" s="909"/>
      <c r="OVM6" s="909"/>
      <c r="OVN6" s="909"/>
      <c r="OVO6" s="909"/>
      <c r="OVP6" s="909"/>
      <c r="OVQ6" s="909"/>
      <c r="OVR6" s="909"/>
      <c r="OVS6" s="909"/>
      <c r="OVT6" s="909"/>
      <c r="OVU6" s="909"/>
      <c r="OVV6" s="909"/>
      <c r="OVW6" s="909"/>
      <c r="OVX6" s="909"/>
      <c r="OVY6" s="909"/>
      <c r="OVZ6" s="909"/>
      <c r="OWA6" s="909"/>
      <c r="OWB6" s="909"/>
      <c r="OWC6" s="909"/>
      <c r="OWD6" s="909"/>
      <c r="OWE6" s="909"/>
      <c r="OWF6" s="909"/>
      <c r="OWG6" s="909"/>
      <c r="OWH6" s="909"/>
      <c r="OWI6" s="909"/>
      <c r="OWJ6" s="909"/>
      <c r="OWK6" s="909"/>
      <c r="OWL6" s="909"/>
      <c r="OWM6" s="909"/>
      <c r="OWN6" s="909"/>
      <c r="OWO6" s="909"/>
      <c r="OWP6" s="909"/>
      <c r="OWQ6" s="909"/>
      <c r="OWR6" s="909"/>
      <c r="OWS6" s="909"/>
      <c r="OWT6" s="909"/>
      <c r="OWU6" s="909"/>
      <c r="OWV6" s="909"/>
      <c r="OWW6" s="909"/>
      <c r="OWX6" s="909"/>
      <c r="OWY6" s="909"/>
      <c r="OWZ6" s="909"/>
      <c r="OXA6" s="909"/>
      <c r="OXB6" s="909"/>
      <c r="OXC6" s="909"/>
      <c r="OXD6" s="909"/>
      <c r="OXE6" s="909"/>
      <c r="OXF6" s="909"/>
      <c r="OXG6" s="909"/>
      <c r="OXH6" s="909"/>
      <c r="OXI6" s="909"/>
      <c r="OXJ6" s="909"/>
      <c r="OXK6" s="909"/>
      <c r="OXL6" s="909"/>
      <c r="OXM6" s="909"/>
      <c r="OXN6" s="909"/>
      <c r="OXO6" s="909"/>
      <c r="OXP6" s="909"/>
      <c r="OXQ6" s="909"/>
      <c r="OXR6" s="909"/>
      <c r="OXS6" s="909"/>
      <c r="OXT6" s="909"/>
      <c r="OXU6" s="909"/>
      <c r="OXV6" s="909"/>
      <c r="OXW6" s="909"/>
      <c r="OXX6" s="909"/>
      <c r="OXY6" s="909"/>
      <c r="OXZ6" s="909"/>
      <c r="OYA6" s="909"/>
      <c r="OYB6" s="909"/>
      <c r="OYC6" s="909"/>
      <c r="OYD6" s="909"/>
      <c r="OYE6" s="909"/>
      <c r="OYF6" s="909"/>
      <c r="OYG6" s="909"/>
      <c r="OYH6" s="909"/>
      <c r="OYI6" s="909"/>
      <c r="OYJ6" s="909"/>
      <c r="OYK6" s="909"/>
      <c r="OYL6" s="909"/>
      <c r="OYM6" s="909"/>
      <c r="OYN6" s="909"/>
      <c r="OYO6" s="909"/>
      <c r="OYP6" s="909"/>
      <c r="OYQ6" s="909"/>
      <c r="OYR6" s="909"/>
      <c r="OYS6" s="909"/>
      <c r="OYT6" s="909"/>
      <c r="OYU6" s="909"/>
      <c r="OYV6" s="909"/>
      <c r="OYW6" s="909"/>
      <c r="OYX6" s="909"/>
      <c r="OYY6" s="909"/>
      <c r="OYZ6" s="909"/>
      <c r="OZA6" s="909"/>
      <c r="OZB6" s="909"/>
      <c r="OZC6" s="909"/>
      <c r="OZD6" s="909"/>
      <c r="OZE6" s="909"/>
      <c r="OZF6" s="909"/>
      <c r="OZG6" s="909"/>
      <c r="OZH6" s="909"/>
      <c r="OZI6" s="909"/>
      <c r="OZJ6" s="909"/>
      <c r="OZK6" s="909"/>
      <c r="OZL6" s="909"/>
      <c r="OZM6" s="909"/>
      <c r="OZN6" s="909"/>
      <c r="OZO6" s="909"/>
      <c r="OZP6" s="909"/>
      <c r="OZQ6" s="909"/>
      <c r="OZR6" s="909"/>
      <c r="OZS6" s="909"/>
      <c r="OZT6" s="909"/>
      <c r="OZU6" s="909"/>
      <c r="OZV6" s="909"/>
      <c r="OZW6" s="909"/>
      <c r="OZX6" s="909"/>
      <c r="OZY6" s="909"/>
      <c r="OZZ6" s="909"/>
      <c r="PAA6" s="909"/>
      <c r="PAB6" s="909"/>
      <c r="PAC6" s="909"/>
      <c r="PAD6" s="909"/>
      <c r="PAE6" s="909"/>
      <c r="PAF6" s="909"/>
      <c r="PAG6" s="909"/>
      <c r="PAH6" s="909"/>
      <c r="PAI6" s="909"/>
      <c r="PAJ6" s="909"/>
      <c r="PAK6" s="909"/>
      <c r="PAL6" s="909"/>
      <c r="PAM6" s="909"/>
      <c r="PAN6" s="909"/>
      <c r="PAO6" s="909"/>
      <c r="PAP6" s="909"/>
      <c r="PAQ6" s="909"/>
      <c r="PAR6" s="909"/>
      <c r="PAS6" s="909"/>
      <c r="PAT6" s="909"/>
      <c r="PAU6" s="909"/>
      <c r="PAV6" s="909"/>
      <c r="PAW6" s="909"/>
      <c r="PAX6" s="909"/>
      <c r="PAY6" s="909"/>
      <c r="PAZ6" s="909"/>
      <c r="PBA6" s="909"/>
      <c r="PBB6" s="909"/>
      <c r="PBC6" s="909"/>
      <c r="PBD6" s="909"/>
      <c r="PBE6" s="909"/>
      <c r="PBF6" s="909"/>
      <c r="PBG6" s="909"/>
      <c r="PBH6" s="909"/>
      <c r="PBI6" s="909"/>
      <c r="PBJ6" s="909"/>
      <c r="PBK6" s="909"/>
      <c r="PBL6" s="909"/>
      <c r="PBM6" s="909"/>
      <c r="PBN6" s="909"/>
      <c r="PBO6" s="909"/>
      <c r="PBP6" s="909"/>
      <c r="PBQ6" s="909"/>
      <c r="PBR6" s="909"/>
      <c r="PBS6" s="909"/>
      <c r="PBT6" s="909"/>
      <c r="PBU6" s="909"/>
      <c r="PBV6" s="909"/>
      <c r="PBW6" s="909"/>
      <c r="PBX6" s="909"/>
      <c r="PBY6" s="909"/>
      <c r="PBZ6" s="909"/>
      <c r="PCA6" s="909"/>
      <c r="PCB6" s="909"/>
      <c r="PCC6" s="909"/>
      <c r="PCD6" s="909"/>
      <c r="PCE6" s="909"/>
      <c r="PCF6" s="909"/>
      <c r="PCG6" s="909"/>
      <c r="PCH6" s="909"/>
      <c r="PCI6" s="909"/>
      <c r="PCJ6" s="909"/>
      <c r="PCK6" s="909"/>
      <c r="PCL6" s="909"/>
      <c r="PCM6" s="909"/>
      <c r="PCN6" s="909"/>
      <c r="PCO6" s="909"/>
      <c r="PCP6" s="909"/>
      <c r="PCQ6" s="909"/>
      <c r="PCR6" s="909"/>
      <c r="PCS6" s="909"/>
      <c r="PCT6" s="909"/>
      <c r="PCU6" s="909"/>
      <c r="PCV6" s="909"/>
      <c r="PCW6" s="909"/>
      <c r="PCX6" s="909"/>
      <c r="PCY6" s="909"/>
      <c r="PCZ6" s="909"/>
      <c r="PDA6" s="909"/>
      <c r="PDB6" s="909"/>
      <c r="PDC6" s="909"/>
      <c r="PDD6" s="909"/>
      <c r="PDE6" s="909"/>
      <c r="PDF6" s="909"/>
      <c r="PDG6" s="909"/>
      <c r="PDH6" s="909"/>
      <c r="PDI6" s="909"/>
      <c r="PDJ6" s="909"/>
      <c r="PDK6" s="909"/>
      <c r="PDL6" s="909"/>
      <c r="PDM6" s="909"/>
      <c r="PDN6" s="909"/>
      <c r="PDO6" s="909"/>
      <c r="PDP6" s="909"/>
      <c r="PDQ6" s="909"/>
      <c r="PDR6" s="909"/>
      <c r="PDS6" s="909"/>
      <c r="PDT6" s="909"/>
      <c r="PDU6" s="909"/>
      <c r="PDV6" s="909"/>
      <c r="PDW6" s="909"/>
      <c r="PDX6" s="909"/>
      <c r="PDY6" s="909"/>
      <c r="PDZ6" s="909"/>
      <c r="PEA6" s="909"/>
      <c r="PEB6" s="909"/>
      <c r="PEC6" s="909"/>
      <c r="PED6" s="909"/>
      <c r="PEE6" s="909"/>
      <c r="PEF6" s="909"/>
      <c r="PEG6" s="909"/>
      <c r="PEH6" s="909"/>
      <c r="PEI6" s="909"/>
      <c r="PEJ6" s="909"/>
      <c r="PEK6" s="909"/>
      <c r="PEL6" s="909"/>
      <c r="PEM6" s="909"/>
      <c r="PEN6" s="909"/>
      <c r="PEO6" s="909"/>
      <c r="PEP6" s="909"/>
      <c r="PEQ6" s="909"/>
      <c r="PER6" s="909"/>
      <c r="PES6" s="909"/>
      <c r="PET6" s="909"/>
      <c r="PEU6" s="909"/>
      <c r="PEV6" s="909"/>
      <c r="PEW6" s="909"/>
      <c r="PEX6" s="909"/>
      <c r="PEY6" s="909"/>
      <c r="PEZ6" s="909"/>
      <c r="PFA6" s="909"/>
      <c r="PFB6" s="909"/>
      <c r="PFC6" s="909"/>
      <c r="PFD6" s="909"/>
      <c r="PFE6" s="909"/>
      <c r="PFF6" s="909"/>
      <c r="PFG6" s="909"/>
      <c r="PFH6" s="909"/>
      <c r="PFI6" s="909"/>
      <c r="PFJ6" s="909"/>
      <c r="PFK6" s="909"/>
      <c r="PFL6" s="909"/>
      <c r="PFM6" s="909"/>
      <c r="PFN6" s="909"/>
      <c r="PFO6" s="909"/>
      <c r="PFP6" s="909"/>
      <c r="PFQ6" s="909"/>
      <c r="PFR6" s="909"/>
      <c r="PFS6" s="909"/>
      <c r="PFT6" s="909"/>
      <c r="PFU6" s="909"/>
      <c r="PFV6" s="909"/>
      <c r="PFW6" s="909"/>
      <c r="PFX6" s="909"/>
      <c r="PFY6" s="909"/>
      <c r="PFZ6" s="909"/>
      <c r="PGA6" s="909"/>
      <c r="PGB6" s="909"/>
      <c r="PGC6" s="909"/>
      <c r="PGD6" s="909"/>
      <c r="PGE6" s="909"/>
      <c r="PGF6" s="909"/>
      <c r="PGG6" s="909"/>
      <c r="PGH6" s="909"/>
      <c r="PGI6" s="909"/>
      <c r="PGJ6" s="909"/>
      <c r="PGK6" s="909"/>
      <c r="PGL6" s="909"/>
      <c r="PGM6" s="909"/>
      <c r="PGN6" s="909"/>
      <c r="PGO6" s="909"/>
      <c r="PGP6" s="909"/>
      <c r="PGQ6" s="909"/>
      <c r="PGR6" s="909"/>
      <c r="PGS6" s="909"/>
      <c r="PGT6" s="909"/>
      <c r="PGU6" s="909"/>
      <c r="PGV6" s="909"/>
      <c r="PGW6" s="909"/>
      <c r="PGX6" s="909"/>
      <c r="PGY6" s="909"/>
      <c r="PGZ6" s="909"/>
      <c r="PHA6" s="909"/>
      <c r="PHB6" s="909"/>
      <c r="PHC6" s="909"/>
      <c r="PHD6" s="909"/>
      <c r="PHE6" s="909"/>
      <c r="PHF6" s="909"/>
      <c r="PHG6" s="909"/>
      <c r="PHH6" s="909"/>
      <c r="PHI6" s="909"/>
      <c r="PHJ6" s="909"/>
      <c r="PHK6" s="909"/>
      <c r="PHL6" s="909"/>
      <c r="PHM6" s="909"/>
      <c r="PHN6" s="909"/>
      <c r="PHO6" s="909"/>
      <c r="PHP6" s="909"/>
      <c r="PHQ6" s="909"/>
      <c r="PHR6" s="909"/>
      <c r="PHS6" s="909"/>
      <c r="PHT6" s="909"/>
      <c r="PHU6" s="909"/>
      <c r="PHV6" s="909"/>
      <c r="PHW6" s="909"/>
      <c r="PHX6" s="909"/>
      <c r="PHY6" s="909"/>
      <c r="PHZ6" s="909"/>
      <c r="PIA6" s="909"/>
      <c r="PIB6" s="909"/>
      <c r="PIC6" s="909"/>
      <c r="PID6" s="909"/>
      <c r="PIE6" s="909"/>
      <c r="PIF6" s="909"/>
      <c r="PIG6" s="909"/>
      <c r="PIH6" s="909"/>
      <c r="PII6" s="909"/>
      <c r="PIJ6" s="909"/>
      <c r="PIK6" s="909"/>
      <c r="PIL6" s="909"/>
      <c r="PIM6" s="909"/>
      <c r="PIN6" s="909"/>
      <c r="PIO6" s="909"/>
      <c r="PIP6" s="909"/>
      <c r="PIQ6" s="909"/>
      <c r="PIR6" s="909"/>
      <c r="PIS6" s="909"/>
      <c r="PIT6" s="909"/>
      <c r="PIU6" s="909"/>
      <c r="PIV6" s="909"/>
      <c r="PIW6" s="909"/>
      <c r="PIX6" s="909"/>
      <c r="PIY6" s="909"/>
      <c r="PIZ6" s="909"/>
      <c r="PJA6" s="909"/>
      <c r="PJB6" s="909"/>
      <c r="PJC6" s="909"/>
      <c r="PJD6" s="909"/>
      <c r="PJE6" s="909"/>
      <c r="PJF6" s="909"/>
      <c r="PJG6" s="909"/>
      <c r="PJH6" s="909"/>
      <c r="PJI6" s="909"/>
      <c r="PJJ6" s="909"/>
      <c r="PJK6" s="909"/>
      <c r="PJL6" s="909"/>
      <c r="PJM6" s="909"/>
      <c r="PJN6" s="909"/>
      <c r="PJO6" s="909"/>
      <c r="PJP6" s="909"/>
      <c r="PJQ6" s="909"/>
      <c r="PJR6" s="909"/>
      <c r="PJS6" s="909"/>
      <c r="PJT6" s="909"/>
      <c r="PJU6" s="909"/>
      <c r="PJV6" s="909"/>
      <c r="PJW6" s="909"/>
      <c r="PJX6" s="909"/>
      <c r="PJY6" s="909"/>
      <c r="PJZ6" s="909"/>
      <c r="PKA6" s="909"/>
      <c r="PKB6" s="909"/>
      <c r="PKC6" s="909"/>
      <c r="PKD6" s="909"/>
      <c r="PKE6" s="909"/>
      <c r="PKF6" s="909"/>
      <c r="PKG6" s="909"/>
      <c r="PKH6" s="909"/>
      <c r="PKI6" s="909"/>
      <c r="PKJ6" s="909"/>
      <c r="PKK6" s="909"/>
      <c r="PKL6" s="909"/>
      <c r="PKM6" s="909"/>
      <c r="PKN6" s="909"/>
      <c r="PKO6" s="909"/>
      <c r="PKP6" s="909"/>
      <c r="PKQ6" s="909"/>
      <c r="PKR6" s="909"/>
      <c r="PKS6" s="909"/>
      <c r="PKT6" s="909"/>
      <c r="PKU6" s="909"/>
      <c r="PKV6" s="909"/>
      <c r="PKW6" s="909"/>
      <c r="PKX6" s="909"/>
      <c r="PKY6" s="909"/>
      <c r="PKZ6" s="909"/>
      <c r="PLA6" s="909"/>
      <c r="PLB6" s="909"/>
      <c r="PLC6" s="909"/>
      <c r="PLD6" s="909"/>
      <c r="PLE6" s="909"/>
      <c r="PLF6" s="909"/>
      <c r="PLG6" s="909"/>
      <c r="PLH6" s="909"/>
      <c r="PLI6" s="909"/>
      <c r="PLJ6" s="909"/>
      <c r="PLK6" s="909"/>
      <c r="PLL6" s="909"/>
      <c r="PLM6" s="909"/>
      <c r="PLN6" s="909"/>
      <c r="PLO6" s="909"/>
      <c r="PLP6" s="909"/>
      <c r="PLQ6" s="909"/>
      <c r="PLR6" s="909"/>
      <c r="PLS6" s="909"/>
      <c r="PLT6" s="909"/>
      <c r="PLU6" s="909"/>
      <c r="PLV6" s="909"/>
      <c r="PLW6" s="909"/>
      <c r="PLX6" s="909"/>
      <c r="PLY6" s="909"/>
      <c r="PLZ6" s="909"/>
      <c r="PMA6" s="909"/>
      <c r="PMB6" s="909"/>
      <c r="PMC6" s="909"/>
      <c r="PMD6" s="909"/>
      <c r="PME6" s="909"/>
      <c r="PMF6" s="909"/>
      <c r="PMG6" s="909"/>
      <c r="PMH6" s="909"/>
      <c r="PMI6" s="909"/>
      <c r="PMJ6" s="909"/>
      <c r="PMK6" s="909"/>
      <c r="PML6" s="909"/>
      <c r="PMM6" s="909"/>
      <c r="PMN6" s="909"/>
      <c r="PMO6" s="909"/>
      <c r="PMP6" s="909"/>
      <c r="PMQ6" s="909"/>
      <c r="PMR6" s="909"/>
      <c r="PMS6" s="909"/>
      <c r="PMT6" s="909"/>
      <c r="PMU6" s="909"/>
      <c r="PMV6" s="909"/>
      <c r="PMW6" s="909"/>
      <c r="PMX6" s="909"/>
      <c r="PMY6" s="909"/>
      <c r="PMZ6" s="909"/>
      <c r="PNA6" s="909"/>
      <c r="PNB6" s="909"/>
      <c r="PNC6" s="909"/>
      <c r="PND6" s="909"/>
      <c r="PNE6" s="909"/>
      <c r="PNF6" s="909"/>
      <c r="PNG6" s="909"/>
      <c r="PNH6" s="909"/>
      <c r="PNI6" s="909"/>
      <c r="PNJ6" s="909"/>
      <c r="PNK6" s="909"/>
      <c r="PNL6" s="909"/>
      <c r="PNM6" s="909"/>
      <c r="PNN6" s="909"/>
      <c r="PNO6" s="909"/>
      <c r="PNP6" s="909"/>
      <c r="PNQ6" s="909"/>
      <c r="PNR6" s="909"/>
      <c r="PNS6" s="909"/>
      <c r="PNT6" s="909"/>
      <c r="PNU6" s="909"/>
      <c r="PNV6" s="909"/>
      <c r="PNW6" s="909"/>
      <c r="PNX6" s="909"/>
      <c r="PNY6" s="909"/>
      <c r="PNZ6" s="909"/>
      <c r="POA6" s="909"/>
      <c r="POB6" s="909"/>
      <c r="POC6" s="909"/>
      <c r="POD6" s="909"/>
      <c r="POE6" s="909"/>
      <c r="POF6" s="909"/>
      <c r="POG6" s="909"/>
      <c r="POH6" s="909"/>
      <c r="POI6" s="909"/>
      <c r="POJ6" s="909"/>
      <c r="POK6" s="909"/>
      <c r="POL6" s="909"/>
      <c r="POM6" s="909"/>
      <c r="PON6" s="909"/>
      <c r="POO6" s="909"/>
      <c r="POP6" s="909"/>
      <c r="POQ6" s="909"/>
      <c r="POR6" s="909"/>
      <c r="POS6" s="909"/>
      <c r="POT6" s="909"/>
      <c r="POU6" s="909"/>
      <c r="POV6" s="909"/>
      <c r="POW6" s="909"/>
      <c r="POX6" s="909"/>
      <c r="POY6" s="909"/>
      <c r="POZ6" s="909"/>
      <c r="PPA6" s="909"/>
      <c r="PPB6" s="909"/>
      <c r="PPC6" s="909"/>
      <c r="PPD6" s="909"/>
      <c r="PPE6" s="909"/>
      <c r="PPF6" s="909"/>
      <c r="PPG6" s="909"/>
      <c r="PPH6" s="909"/>
      <c r="PPI6" s="909"/>
      <c r="PPJ6" s="909"/>
      <c r="PPK6" s="909"/>
      <c r="PPL6" s="909"/>
      <c r="PPM6" s="909"/>
      <c r="PPN6" s="909"/>
      <c r="PPO6" s="909"/>
      <c r="PPP6" s="909"/>
      <c r="PPQ6" s="909"/>
      <c r="PPR6" s="909"/>
      <c r="PPS6" s="909"/>
      <c r="PPT6" s="909"/>
      <c r="PPU6" s="909"/>
      <c r="PPV6" s="909"/>
      <c r="PPW6" s="909"/>
      <c r="PPX6" s="909"/>
      <c r="PPY6" s="909"/>
      <c r="PPZ6" s="909"/>
      <c r="PQA6" s="909"/>
      <c r="PQB6" s="909"/>
      <c r="PQC6" s="909"/>
      <c r="PQD6" s="909"/>
      <c r="PQE6" s="909"/>
      <c r="PQF6" s="909"/>
      <c r="PQG6" s="909"/>
      <c r="PQH6" s="909"/>
      <c r="PQI6" s="909"/>
      <c r="PQJ6" s="909"/>
      <c r="PQK6" s="909"/>
      <c r="PQL6" s="909"/>
      <c r="PQM6" s="909"/>
      <c r="PQN6" s="909"/>
      <c r="PQO6" s="909"/>
      <c r="PQP6" s="909"/>
      <c r="PQQ6" s="909"/>
      <c r="PQR6" s="909"/>
      <c r="PQS6" s="909"/>
      <c r="PQT6" s="909"/>
      <c r="PQU6" s="909"/>
      <c r="PQV6" s="909"/>
      <c r="PQW6" s="909"/>
      <c r="PQX6" s="909"/>
      <c r="PQY6" s="909"/>
      <c r="PQZ6" s="909"/>
      <c r="PRA6" s="909"/>
      <c r="PRB6" s="909"/>
      <c r="PRC6" s="909"/>
      <c r="PRD6" s="909"/>
      <c r="PRE6" s="909"/>
      <c r="PRF6" s="909"/>
      <c r="PRG6" s="909"/>
      <c r="PRH6" s="909"/>
      <c r="PRI6" s="909"/>
      <c r="PRJ6" s="909"/>
      <c r="PRK6" s="909"/>
      <c r="PRL6" s="909"/>
      <c r="PRM6" s="909"/>
      <c r="PRN6" s="909"/>
      <c r="PRO6" s="909"/>
      <c r="PRP6" s="909"/>
      <c r="PRQ6" s="909"/>
      <c r="PRR6" s="909"/>
      <c r="PRS6" s="909"/>
      <c r="PRT6" s="909"/>
      <c r="PRU6" s="909"/>
      <c r="PRV6" s="909"/>
      <c r="PRW6" s="909"/>
      <c r="PRX6" s="909"/>
      <c r="PRY6" s="909"/>
      <c r="PRZ6" s="909"/>
      <c r="PSA6" s="909"/>
      <c r="PSB6" s="909"/>
      <c r="PSC6" s="909"/>
      <c r="PSD6" s="909"/>
      <c r="PSE6" s="909"/>
      <c r="PSF6" s="909"/>
      <c r="PSG6" s="909"/>
      <c r="PSH6" s="909"/>
      <c r="PSI6" s="909"/>
      <c r="PSJ6" s="909"/>
      <c r="PSK6" s="909"/>
      <c r="PSL6" s="909"/>
      <c r="PSM6" s="909"/>
      <c r="PSN6" s="909"/>
      <c r="PSO6" s="909"/>
      <c r="PSP6" s="909"/>
      <c r="PSQ6" s="909"/>
      <c r="PSR6" s="909"/>
      <c r="PSS6" s="909"/>
      <c r="PST6" s="909"/>
      <c r="PSU6" s="909"/>
      <c r="PSV6" s="909"/>
      <c r="PSW6" s="909"/>
      <c r="PSX6" s="909"/>
      <c r="PSY6" s="909"/>
      <c r="PSZ6" s="909"/>
      <c r="PTA6" s="909"/>
      <c r="PTB6" s="909"/>
      <c r="PTC6" s="909"/>
      <c r="PTD6" s="909"/>
      <c r="PTE6" s="909"/>
      <c r="PTF6" s="909"/>
      <c r="PTG6" s="909"/>
      <c r="PTH6" s="909"/>
      <c r="PTI6" s="909"/>
      <c r="PTJ6" s="909"/>
      <c r="PTK6" s="909"/>
      <c r="PTL6" s="909"/>
      <c r="PTM6" s="909"/>
      <c r="PTN6" s="909"/>
      <c r="PTO6" s="909"/>
      <c r="PTP6" s="909"/>
      <c r="PTQ6" s="909"/>
      <c r="PTR6" s="909"/>
      <c r="PTS6" s="909"/>
      <c r="PTT6" s="909"/>
      <c r="PTU6" s="909"/>
      <c r="PTV6" s="909"/>
      <c r="PTW6" s="909"/>
      <c r="PTX6" s="909"/>
      <c r="PTY6" s="909"/>
      <c r="PTZ6" s="909"/>
      <c r="PUA6" s="909"/>
      <c r="PUB6" s="909"/>
      <c r="PUC6" s="909"/>
      <c r="PUD6" s="909"/>
      <c r="PUE6" s="909"/>
      <c r="PUF6" s="909"/>
      <c r="PUG6" s="909"/>
      <c r="PUH6" s="909"/>
      <c r="PUI6" s="909"/>
      <c r="PUJ6" s="909"/>
      <c r="PUK6" s="909"/>
      <c r="PUL6" s="909"/>
      <c r="PUM6" s="909"/>
      <c r="PUN6" s="909"/>
      <c r="PUO6" s="909"/>
      <c r="PUP6" s="909"/>
      <c r="PUQ6" s="909"/>
      <c r="PUR6" s="909"/>
      <c r="PUS6" s="909"/>
      <c r="PUT6" s="909"/>
      <c r="PUU6" s="909"/>
      <c r="PUV6" s="909"/>
      <c r="PUW6" s="909"/>
      <c r="PUX6" s="909"/>
      <c r="PUY6" s="909"/>
      <c r="PUZ6" s="909"/>
      <c r="PVA6" s="909"/>
      <c r="PVB6" s="909"/>
      <c r="PVC6" s="909"/>
      <c r="PVD6" s="909"/>
      <c r="PVE6" s="909"/>
      <c r="PVF6" s="909"/>
      <c r="PVG6" s="909"/>
      <c r="PVH6" s="909"/>
      <c r="PVI6" s="909"/>
      <c r="PVJ6" s="909"/>
      <c r="PVK6" s="909"/>
      <c r="PVL6" s="909"/>
      <c r="PVM6" s="909"/>
      <c r="PVN6" s="909"/>
      <c r="PVO6" s="909"/>
      <c r="PVP6" s="909"/>
      <c r="PVQ6" s="909"/>
      <c r="PVR6" s="909"/>
      <c r="PVS6" s="909"/>
      <c r="PVT6" s="909"/>
      <c r="PVU6" s="909"/>
      <c r="PVV6" s="909"/>
      <c r="PVW6" s="909"/>
      <c r="PVX6" s="909"/>
      <c r="PVY6" s="909"/>
      <c r="PVZ6" s="909"/>
      <c r="PWA6" s="909"/>
      <c r="PWB6" s="909"/>
      <c r="PWC6" s="909"/>
      <c r="PWD6" s="909"/>
      <c r="PWE6" s="909"/>
      <c r="PWF6" s="909"/>
      <c r="PWG6" s="909"/>
      <c r="PWH6" s="909"/>
      <c r="PWI6" s="909"/>
      <c r="PWJ6" s="909"/>
      <c r="PWK6" s="909"/>
      <c r="PWL6" s="909"/>
      <c r="PWM6" s="909"/>
      <c r="PWN6" s="909"/>
      <c r="PWO6" s="909"/>
      <c r="PWP6" s="909"/>
      <c r="PWQ6" s="909"/>
      <c r="PWR6" s="909"/>
      <c r="PWS6" s="909"/>
      <c r="PWT6" s="909"/>
      <c r="PWU6" s="909"/>
      <c r="PWV6" s="909"/>
      <c r="PWW6" s="909"/>
      <c r="PWX6" s="909"/>
      <c r="PWY6" s="909"/>
      <c r="PWZ6" s="909"/>
      <c r="PXA6" s="909"/>
      <c r="PXB6" s="909"/>
      <c r="PXC6" s="909"/>
      <c r="PXD6" s="909"/>
      <c r="PXE6" s="909"/>
      <c r="PXF6" s="909"/>
      <c r="PXG6" s="909"/>
      <c r="PXH6" s="909"/>
      <c r="PXI6" s="909"/>
      <c r="PXJ6" s="909"/>
      <c r="PXK6" s="909"/>
      <c r="PXL6" s="909"/>
      <c r="PXM6" s="909"/>
      <c r="PXN6" s="909"/>
      <c r="PXO6" s="909"/>
      <c r="PXP6" s="909"/>
      <c r="PXQ6" s="909"/>
      <c r="PXR6" s="909"/>
      <c r="PXS6" s="909"/>
      <c r="PXT6" s="909"/>
      <c r="PXU6" s="909"/>
      <c r="PXV6" s="909"/>
      <c r="PXW6" s="909"/>
      <c r="PXX6" s="909"/>
      <c r="PXY6" s="909"/>
      <c r="PXZ6" s="909"/>
      <c r="PYA6" s="909"/>
      <c r="PYB6" s="909"/>
      <c r="PYC6" s="909"/>
      <c r="PYD6" s="909"/>
      <c r="PYE6" s="909"/>
      <c r="PYF6" s="909"/>
      <c r="PYG6" s="909"/>
      <c r="PYH6" s="909"/>
      <c r="PYI6" s="909"/>
      <c r="PYJ6" s="909"/>
      <c r="PYK6" s="909"/>
      <c r="PYL6" s="909"/>
      <c r="PYM6" s="909"/>
      <c r="PYN6" s="909"/>
      <c r="PYO6" s="909"/>
      <c r="PYP6" s="909"/>
      <c r="PYQ6" s="909"/>
      <c r="PYR6" s="909"/>
      <c r="PYS6" s="909"/>
      <c r="PYT6" s="909"/>
      <c r="PYU6" s="909"/>
      <c r="PYV6" s="909"/>
      <c r="PYW6" s="909"/>
      <c r="PYX6" s="909"/>
      <c r="PYY6" s="909"/>
      <c r="PYZ6" s="909"/>
      <c r="PZA6" s="909"/>
      <c r="PZB6" s="909"/>
      <c r="PZC6" s="909"/>
      <c r="PZD6" s="909"/>
      <c r="PZE6" s="909"/>
      <c r="PZF6" s="909"/>
      <c r="PZG6" s="909"/>
      <c r="PZH6" s="909"/>
      <c r="PZI6" s="909"/>
      <c r="PZJ6" s="909"/>
      <c r="PZK6" s="909"/>
      <c r="PZL6" s="909"/>
      <c r="PZM6" s="909"/>
      <c r="PZN6" s="909"/>
      <c r="PZO6" s="909"/>
      <c r="PZP6" s="909"/>
      <c r="PZQ6" s="909"/>
      <c r="PZR6" s="909"/>
      <c r="PZS6" s="909"/>
      <c r="PZT6" s="909"/>
      <c r="PZU6" s="909"/>
      <c r="PZV6" s="909"/>
      <c r="PZW6" s="909"/>
      <c r="PZX6" s="909"/>
      <c r="PZY6" s="909"/>
      <c r="PZZ6" s="909"/>
      <c r="QAA6" s="909"/>
      <c r="QAB6" s="909"/>
      <c r="QAC6" s="909"/>
      <c r="QAD6" s="909"/>
      <c r="QAE6" s="909"/>
      <c r="QAF6" s="909"/>
      <c r="QAG6" s="909"/>
      <c r="QAH6" s="909"/>
      <c r="QAI6" s="909"/>
      <c r="QAJ6" s="909"/>
      <c r="QAK6" s="909"/>
      <c r="QAL6" s="909"/>
      <c r="QAM6" s="909"/>
      <c r="QAN6" s="909"/>
      <c r="QAO6" s="909"/>
      <c r="QAP6" s="909"/>
      <c r="QAQ6" s="909"/>
      <c r="QAR6" s="909"/>
      <c r="QAS6" s="909"/>
      <c r="QAT6" s="909"/>
      <c r="QAU6" s="909"/>
      <c r="QAV6" s="909"/>
      <c r="QAW6" s="909"/>
      <c r="QAX6" s="909"/>
      <c r="QAY6" s="909"/>
      <c r="QAZ6" s="909"/>
      <c r="QBA6" s="909"/>
      <c r="QBB6" s="909"/>
      <c r="QBC6" s="909"/>
      <c r="QBD6" s="909"/>
      <c r="QBE6" s="909"/>
      <c r="QBF6" s="909"/>
      <c r="QBG6" s="909"/>
      <c r="QBH6" s="909"/>
      <c r="QBI6" s="909"/>
      <c r="QBJ6" s="909"/>
      <c r="QBK6" s="909"/>
      <c r="QBL6" s="909"/>
      <c r="QBM6" s="909"/>
      <c r="QBN6" s="909"/>
      <c r="QBO6" s="909"/>
      <c r="QBP6" s="909"/>
      <c r="QBQ6" s="909"/>
      <c r="QBR6" s="909"/>
      <c r="QBS6" s="909"/>
      <c r="QBT6" s="909"/>
      <c r="QBU6" s="909"/>
      <c r="QBV6" s="909"/>
      <c r="QBW6" s="909"/>
      <c r="QBX6" s="909"/>
      <c r="QBY6" s="909"/>
      <c r="QBZ6" s="909"/>
      <c r="QCA6" s="909"/>
      <c r="QCB6" s="909"/>
      <c r="QCC6" s="909"/>
      <c r="QCD6" s="909"/>
      <c r="QCE6" s="909"/>
      <c r="QCF6" s="909"/>
      <c r="QCG6" s="909"/>
      <c r="QCH6" s="909"/>
      <c r="QCI6" s="909"/>
      <c r="QCJ6" s="909"/>
      <c r="QCK6" s="909"/>
      <c r="QCL6" s="909"/>
      <c r="QCM6" s="909"/>
      <c r="QCN6" s="909"/>
      <c r="QCO6" s="909"/>
      <c r="QCP6" s="909"/>
      <c r="QCQ6" s="909"/>
      <c r="QCR6" s="909"/>
      <c r="QCS6" s="909"/>
      <c r="QCT6" s="909"/>
      <c r="QCU6" s="909"/>
      <c r="QCV6" s="909"/>
      <c r="QCW6" s="909"/>
      <c r="QCX6" s="909"/>
      <c r="QCY6" s="909"/>
      <c r="QCZ6" s="909"/>
      <c r="QDA6" s="909"/>
      <c r="QDB6" s="909"/>
      <c r="QDC6" s="909"/>
      <c r="QDD6" s="909"/>
      <c r="QDE6" s="909"/>
      <c r="QDF6" s="909"/>
      <c r="QDG6" s="909"/>
      <c r="QDH6" s="909"/>
      <c r="QDI6" s="909"/>
      <c r="QDJ6" s="909"/>
      <c r="QDK6" s="909"/>
      <c r="QDL6" s="909"/>
      <c r="QDM6" s="909"/>
      <c r="QDN6" s="909"/>
      <c r="QDO6" s="909"/>
      <c r="QDP6" s="909"/>
      <c r="QDQ6" s="909"/>
      <c r="QDR6" s="909"/>
      <c r="QDS6" s="909"/>
      <c r="QDT6" s="909"/>
      <c r="QDU6" s="909"/>
      <c r="QDV6" s="909"/>
      <c r="QDW6" s="909"/>
      <c r="QDX6" s="909"/>
      <c r="QDY6" s="909"/>
      <c r="QDZ6" s="909"/>
      <c r="QEA6" s="909"/>
      <c r="QEB6" s="909"/>
      <c r="QEC6" s="909"/>
      <c r="QED6" s="909"/>
      <c r="QEE6" s="909"/>
      <c r="QEF6" s="909"/>
      <c r="QEG6" s="909"/>
      <c r="QEH6" s="909"/>
      <c r="QEI6" s="909"/>
      <c r="QEJ6" s="909"/>
      <c r="QEK6" s="909"/>
      <c r="QEL6" s="909"/>
      <c r="QEM6" s="909"/>
      <c r="QEN6" s="909"/>
      <c r="QEO6" s="909"/>
      <c r="QEP6" s="909"/>
      <c r="QEQ6" s="909"/>
      <c r="QER6" s="909"/>
      <c r="QES6" s="909"/>
      <c r="QET6" s="909"/>
      <c r="QEU6" s="909"/>
      <c r="QEV6" s="909"/>
      <c r="QEW6" s="909"/>
      <c r="QEX6" s="909"/>
      <c r="QEY6" s="909"/>
      <c r="QEZ6" s="909"/>
      <c r="QFA6" s="909"/>
      <c r="QFB6" s="909"/>
      <c r="QFC6" s="909"/>
      <c r="QFD6" s="909"/>
      <c r="QFE6" s="909"/>
      <c r="QFF6" s="909"/>
      <c r="QFG6" s="909"/>
      <c r="QFH6" s="909"/>
      <c r="QFI6" s="909"/>
      <c r="QFJ6" s="909"/>
      <c r="QFK6" s="909"/>
      <c r="QFL6" s="909"/>
      <c r="QFM6" s="909"/>
      <c r="QFN6" s="909"/>
      <c r="QFO6" s="909"/>
      <c r="QFP6" s="909"/>
      <c r="QFQ6" s="909"/>
      <c r="QFR6" s="909"/>
      <c r="QFS6" s="909"/>
      <c r="QFT6" s="909"/>
      <c r="QFU6" s="909"/>
      <c r="QFV6" s="909"/>
      <c r="QFW6" s="909"/>
      <c r="QFX6" s="909"/>
      <c r="QFY6" s="909"/>
      <c r="QFZ6" s="909"/>
      <c r="QGA6" s="909"/>
      <c r="QGB6" s="909"/>
      <c r="QGC6" s="909"/>
      <c r="QGD6" s="909"/>
      <c r="QGE6" s="909"/>
      <c r="QGF6" s="909"/>
      <c r="QGG6" s="909"/>
      <c r="QGH6" s="909"/>
      <c r="QGI6" s="909"/>
      <c r="QGJ6" s="909"/>
      <c r="QGK6" s="909"/>
      <c r="QGL6" s="909"/>
      <c r="QGM6" s="909"/>
      <c r="QGN6" s="909"/>
      <c r="QGO6" s="909"/>
      <c r="QGP6" s="909"/>
      <c r="QGQ6" s="909"/>
      <c r="QGR6" s="909"/>
      <c r="QGS6" s="909"/>
      <c r="QGT6" s="909"/>
      <c r="QGU6" s="909"/>
      <c r="QGV6" s="909"/>
      <c r="QGW6" s="909"/>
      <c r="QGX6" s="909"/>
      <c r="QGY6" s="909"/>
      <c r="QGZ6" s="909"/>
      <c r="QHA6" s="909"/>
      <c r="QHB6" s="909"/>
      <c r="QHC6" s="909"/>
      <c r="QHD6" s="909"/>
      <c r="QHE6" s="909"/>
      <c r="QHF6" s="909"/>
      <c r="QHG6" s="909"/>
      <c r="QHH6" s="909"/>
      <c r="QHI6" s="909"/>
      <c r="QHJ6" s="909"/>
      <c r="QHK6" s="909"/>
      <c r="QHL6" s="909"/>
      <c r="QHM6" s="909"/>
      <c r="QHN6" s="909"/>
      <c r="QHO6" s="909"/>
      <c r="QHP6" s="909"/>
      <c r="QHQ6" s="909"/>
      <c r="QHR6" s="909"/>
      <c r="QHS6" s="909"/>
      <c r="QHT6" s="909"/>
      <c r="QHU6" s="909"/>
      <c r="QHV6" s="909"/>
      <c r="QHW6" s="909"/>
      <c r="QHX6" s="909"/>
      <c r="QHY6" s="909"/>
      <c r="QHZ6" s="909"/>
      <c r="QIA6" s="909"/>
      <c r="QIB6" s="909"/>
      <c r="QIC6" s="909"/>
      <c r="QID6" s="909"/>
      <c r="QIE6" s="909"/>
      <c r="QIF6" s="909"/>
      <c r="QIG6" s="909"/>
      <c r="QIH6" s="909"/>
      <c r="QII6" s="909"/>
      <c r="QIJ6" s="909"/>
      <c r="QIK6" s="909"/>
      <c r="QIL6" s="909"/>
      <c r="QIM6" s="909"/>
      <c r="QIN6" s="909"/>
      <c r="QIO6" s="909"/>
      <c r="QIP6" s="909"/>
      <c r="QIQ6" s="909"/>
      <c r="QIR6" s="909"/>
      <c r="QIS6" s="909"/>
      <c r="QIT6" s="909"/>
      <c r="QIU6" s="909"/>
      <c r="QIV6" s="909"/>
      <c r="QIW6" s="909"/>
      <c r="QIX6" s="909"/>
      <c r="QIY6" s="909"/>
      <c r="QIZ6" s="909"/>
      <c r="QJA6" s="909"/>
      <c r="QJB6" s="909"/>
      <c r="QJC6" s="909"/>
      <c r="QJD6" s="909"/>
      <c r="QJE6" s="909"/>
      <c r="QJF6" s="909"/>
      <c r="QJG6" s="909"/>
      <c r="QJH6" s="909"/>
      <c r="QJI6" s="909"/>
      <c r="QJJ6" s="909"/>
      <c r="QJK6" s="909"/>
      <c r="QJL6" s="909"/>
      <c r="QJM6" s="909"/>
      <c r="QJN6" s="909"/>
      <c r="QJO6" s="909"/>
      <c r="QJP6" s="909"/>
      <c r="QJQ6" s="909"/>
      <c r="QJR6" s="909"/>
      <c r="QJS6" s="909"/>
      <c r="QJT6" s="909"/>
      <c r="QJU6" s="909"/>
      <c r="QJV6" s="909"/>
      <c r="QJW6" s="909"/>
      <c r="QJX6" s="909"/>
      <c r="QJY6" s="909"/>
      <c r="QJZ6" s="909"/>
      <c r="QKA6" s="909"/>
      <c r="QKB6" s="909"/>
      <c r="QKC6" s="909"/>
      <c r="QKD6" s="909"/>
      <c r="QKE6" s="909"/>
      <c r="QKF6" s="909"/>
      <c r="QKG6" s="909"/>
      <c r="QKH6" s="909"/>
      <c r="QKI6" s="909"/>
      <c r="QKJ6" s="909"/>
      <c r="QKK6" s="909"/>
      <c r="QKL6" s="909"/>
      <c r="QKM6" s="909"/>
      <c r="QKN6" s="909"/>
      <c r="QKO6" s="909"/>
      <c r="QKP6" s="909"/>
      <c r="QKQ6" s="909"/>
      <c r="QKR6" s="909"/>
      <c r="QKS6" s="909"/>
      <c r="QKT6" s="909"/>
      <c r="QKU6" s="909"/>
      <c r="QKV6" s="909"/>
      <c r="QKW6" s="909"/>
      <c r="QKX6" s="909"/>
      <c r="QKY6" s="909"/>
      <c r="QKZ6" s="909"/>
      <c r="QLA6" s="909"/>
      <c r="QLB6" s="909"/>
      <c r="QLC6" s="909"/>
      <c r="QLD6" s="909"/>
      <c r="QLE6" s="909"/>
      <c r="QLF6" s="909"/>
      <c r="QLG6" s="909"/>
      <c r="QLH6" s="909"/>
      <c r="QLI6" s="909"/>
      <c r="QLJ6" s="909"/>
      <c r="QLK6" s="909"/>
      <c r="QLL6" s="909"/>
      <c r="QLM6" s="909"/>
      <c r="QLN6" s="909"/>
      <c r="QLO6" s="909"/>
      <c r="QLP6" s="909"/>
      <c r="QLQ6" s="909"/>
      <c r="QLR6" s="909"/>
      <c r="QLS6" s="909"/>
      <c r="QLT6" s="909"/>
      <c r="QLU6" s="909"/>
      <c r="QLV6" s="909"/>
      <c r="QLW6" s="909"/>
      <c r="QLX6" s="909"/>
      <c r="QLY6" s="909"/>
      <c r="QLZ6" s="909"/>
      <c r="QMA6" s="909"/>
      <c r="QMB6" s="909"/>
      <c r="QMC6" s="909"/>
      <c r="QMD6" s="909"/>
      <c r="QME6" s="909"/>
      <c r="QMF6" s="909"/>
      <c r="QMG6" s="909"/>
      <c r="QMH6" s="909"/>
      <c r="QMI6" s="909"/>
      <c r="QMJ6" s="909"/>
      <c r="QMK6" s="909"/>
      <c r="QML6" s="909"/>
      <c r="QMM6" s="909"/>
      <c r="QMN6" s="909"/>
      <c r="QMO6" s="909"/>
      <c r="QMP6" s="909"/>
      <c r="QMQ6" s="909"/>
      <c r="QMR6" s="909"/>
      <c r="QMS6" s="909"/>
      <c r="QMT6" s="909"/>
      <c r="QMU6" s="909"/>
      <c r="QMV6" s="909"/>
      <c r="QMW6" s="909"/>
      <c r="QMX6" s="909"/>
      <c r="QMY6" s="909"/>
      <c r="QMZ6" s="909"/>
      <c r="QNA6" s="909"/>
      <c r="QNB6" s="909"/>
      <c r="QNC6" s="909"/>
      <c r="QND6" s="909"/>
      <c r="QNE6" s="909"/>
      <c r="QNF6" s="909"/>
      <c r="QNG6" s="909"/>
      <c r="QNH6" s="909"/>
      <c r="QNI6" s="909"/>
      <c r="QNJ6" s="909"/>
      <c r="QNK6" s="909"/>
      <c r="QNL6" s="909"/>
      <c r="QNM6" s="909"/>
      <c r="QNN6" s="909"/>
      <c r="QNO6" s="909"/>
      <c r="QNP6" s="909"/>
      <c r="QNQ6" s="909"/>
      <c r="QNR6" s="909"/>
      <c r="QNS6" s="909"/>
      <c r="QNT6" s="909"/>
      <c r="QNU6" s="909"/>
      <c r="QNV6" s="909"/>
      <c r="QNW6" s="909"/>
      <c r="QNX6" s="909"/>
      <c r="QNY6" s="909"/>
      <c r="QNZ6" s="909"/>
      <c r="QOA6" s="909"/>
      <c r="QOB6" s="909"/>
      <c r="QOC6" s="909"/>
      <c r="QOD6" s="909"/>
      <c r="QOE6" s="909"/>
      <c r="QOF6" s="909"/>
      <c r="QOG6" s="909"/>
      <c r="QOH6" s="909"/>
      <c r="QOI6" s="909"/>
      <c r="QOJ6" s="909"/>
      <c r="QOK6" s="909"/>
      <c r="QOL6" s="909"/>
      <c r="QOM6" s="909"/>
      <c r="QON6" s="909"/>
      <c r="QOO6" s="909"/>
      <c r="QOP6" s="909"/>
      <c r="QOQ6" s="909"/>
      <c r="QOR6" s="909"/>
      <c r="QOS6" s="909"/>
      <c r="QOT6" s="909"/>
      <c r="QOU6" s="909"/>
      <c r="QOV6" s="909"/>
      <c r="QOW6" s="909"/>
      <c r="QOX6" s="909"/>
      <c r="QOY6" s="909"/>
      <c r="QOZ6" s="909"/>
      <c r="QPA6" s="909"/>
      <c r="QPB6" s="909"/>
      <c r="QPC6" s="909"/>
      <c r="QPD6" s="909"/>
      <c r="QPE6" s="909"/>
      <c r="QPF6" s="909"/>
      <c r="QPG6" s="909"/>
      <c r="QPH6" s="909"/>
      <c r="QPI6" s="909"/>
      <c r="QPJ6" s="909"/>
      <c r="QPK6" s="909"/>
      <c r="QPL6" s="909"/>
      <c r="QPM6" s="909"/>
      <c r="QPN6" s="909"/>
      <c r="QPO6" s="909"/>
      <c r="QPP6" s="909"/>
      <c r="QPQ6" s="909"/>
      <c r="QPR6" s="909"/>
      <c r="QPS6" s="909"/>
      <c r="QPT6" s="909"/>
      <c r="QPU6" s="909"/>
      <c r="QPV6" s="909"/>
      <c r="QPW6" s="909"/>
      <c r="QPX6" s="909"/>
      <c r="QPY6" s="909"/>
      <c r="QPZ6" s="909"/>
      <c r="QQA6" s="909"/>
      <c r="QQB6" s="909"/>
      <c r="QQC6" s="909"/>
      <c r="QQD6" s="909"/>
      <c r="QQE6" s="909"/>
      <c r="QQF6" s="909"/>
      <c r="QQG6" s="909"/>
      <c r="QQH6" s="909"/>
      <c r="QQI6" s="909"/>
      <c r="QQJ6" s="909"/>
      <c r="QQK6" s="909"/>
      <c r="QQL6" s="909"/>
      <c r="QQM6" s="909"/>
      <c r="QQN6" s="909"/>
      <c r="QQO6" s="909"/>
      <c r="QQP6" s="909"/>
      <c r="QQQ6" s="909"/>
      <c r="QQR6" s="909"/>
      <c r="QQS6" s="909"/>
      <c r="QQT6" s="909"/>
      <c r="QQU6" s="909"/>
      <c r="QQV6" s="909"/>
      <c r="QQW6" s="909"/>
      <c r="QQX6" s="909"/>
      <c r="QQY6" s="909"/>
      <c r="QQZ6" s="909"/>
      <c r="QRA6" s="909"/>
      <c r="QRB6" s="909"/>
      <c r="QRC6" s="909"/>
      <c r="QRD6" s="909"/>
      <c r="QRE6" s="909"/>
      <c r="QRF6" s="909"/>
      <c r="QRG6" s="909"/>
      <c r="QRH6" s="909"/>
      <c r="QRI6" s="909"/>
      <c r="QRJ6" s="909"/>
      <c r="QRK6" s="909"/>
      <c r="QRL6" s="909"/>
      <c r="QRM6" s="909"/>
      <c r="QRN6" s="909"/>
      <c r="QRO6" s="909"/>
      <c r="QRP6" s="909"/>
      <c r="QRQ6" s="909"/>
      <c r="QRR6" s="909"/>
      <c r="QRS6" s="909"/>
      <c r="QRT6" s="909"/>
      <c r="QRU6" s="909"/>
      <c r="QRV6" s="909"/>
      <c r="QRW6" s="909"/>
      <c r="QRX6" s="909"/>
      <c r="QRY6" s="909"/>
      <c r="QRZ6" s="909"/>
      <c r="QSA6" s="909"/>
      <c r="QSB6" s="909"/>
      <c r="QSC6" s="909"/>
      <c r="QSD6" s="909"/>
      <c r="QSE6" s="909"/>
      <c r="QSF6" s="909"/>
      <c r="QSG6" s="909"/>
      <c r="QSH6" s="909"/>
      <c r="QSI6" s="909"/>
      <c r="QSJ6" s="909"/>
      <c r="QSK6" s="909"/>
      <c r="QSL6" s="909"/>
      <c r="QSM6" s="909"/>
      <c r="QSN6" s="909"/>
      <c r="QSO6" s="909"/>
      <c r="QSP6" s="909"/>
      <c r="QSQ6" s="909"/>
      <c r="QSR6" s="909"/>
      <c r="QSS6" s="909"/>
      <c r="QST6" s="909"/>
      <c r="QSU6" s="909"/>
      <c r="QSV6" s="909"/>
      <c r="QSW6" s="909"/>
      <c r="QSX6" s="909"/>
      <c r="QSY6" s="909"/>
      <c r="QSZ6" s="909"/>
      <c r="QTA6" s="909"/>
      <c r="QTB6" s="909"/>
      <c r="QTC6" s="909"/>
      <c r="QTD6" s="909"/>
      <c r="QTE6" s="909"/>
      <c r="QTF6" s="909"/>
      <c r="QTG6" s="909"/>
      <c r="QTH6" s="909"/>
      <c r="QTI6" s="909"/>
      <c r="QTJ6" s="909"/>
      <c r="QTK6" s="909"/>
      <c r="QTL6" s="909"/>
      <c r="QTM6" s="909"/>
      <c r="QTN6" s="909"/>
      <c r="QTO6" s="909"/>
      <c r="QTP6" s="909"/>
      <c r="QTQ6" s="909"/>
      <c r="QTR6" s="909"/>
      <c r="QTS6" s="909"/>
      <c r="QTT6" s="909"/>
      <c r="QTU6" s="909"/>
      <c r="QTV6" s="909"/>
      <c r="QTW6" s="909"/>
      <c r="QTX6" s="909"/>
      <c r="QTY6" s="909"/>
      <c r="QTZ6" s="909"/>
      <c r="QUA6" s="909"/>
      <c r="QUB6" s="909"/>
      <c r="QUC6" s="909"/>
      <c r="QUD6" s="909"/>
      <c r="QUE6" s="909"/>
      <c r="QUF6" s="909"/>
      <c r="QUG6" s="909"/>
      <c r="QUH6" s="909"/>
      <c r="QUI6" s="909"/>
      <c r="QUJ6" s="909"/>
      <c r="QUK6" s="909"/>
      <c r="QUL6" s="909"/>
      <c r="QUM6" s="909"/>
      <c r="QUN6" s="909"/>
      <c r="QUO6" s="909"/>
      <c r="QUP6" s="909"/>
      <c r="QUQ6" s="909"/>
      <c r="QUR6" s="909"/>
      <c r="QUS6" s="909"/>
      <c r="QUT6" s="909"/>
      <c r="QUU6" s="909"/>
      <c r="QUV6" s="909"/>
      <c r="QUW6" s="909"/>
      <c r="QUX6" s="909"/>
      <c r="QUY6" s="909"/>
      <c r="QUZ6" s="909"/>
      <c r="QVA6" s="909"/>
      <c r="QVB6" s="909"/>
      <c r="QVC6" s="909"/>
      <c r="QVD6" s="909"/>
      <c r="QVE6" s="909"/>
      <c r="QVF6" s="909"/>
      <c r="QVG6" s="909"/>
      <c r="QVH6" s="909"/>
      <c r="QVI6" s="909"/>
      <c r="QVJ6" s="909"/>
      <c r="QVK6" s="909"/>
      <c r="QVL6" s="909"/>
      <c r="QVM6" s="909"/>
      <c r="QVN6" s="909"/>
      <c r="QVO6" s="909"/>
      <c r="QVP6" s="909"/>
      <c r="QVQ6" s="909"/>
      <c r="QVR6" s="909"/>
      <c r="QVS6" s="909"/>
      <c r="QVT6" s="909"/>
      <c r="QVU6" s="909"/>
      <c r="QVV6" s="909"/>
      <c r="QVW6" s="909"/>
      <c r="QVX6" s="909"/>
      <c r="QVY6" s="909"/>
      <c r="QVZ6" s="909"/>
      <c r="QWA6" s="909"/>
      <c r="QWB6" s="909"/>
      <c r="QWC6" s="909"/>
      <c r="QWD6" s="909"/>
      <c r="QWE6" s="909"/>
      <c r="QWF6" s="909"/>
      <c r="QWG6" s="909"/>
      <c r="QWH6" s="909"/>
      <c r="QWI6" s="909"/>
      <c r="QWJ6" s="909"/>
      <c r="QWK6" s="909"/>
      <c r="QWL6" s="909"/>
      <c r="QWM6" s="909"/>
      <c r="QWN6" s="909"/>
      <c r="QWO6" s="909"/>
      <c r="QWP6" s="909"/>
      <c r="QWQ6" s="909"/>
      <c r="QWR6" s="909"/>
      <c r="QWS6" s="909"/>
      <c r="QWT6" s="909"/>
      <c r="QWU6" s="909"/>
      <c r="QWV6" s="909"/>
      <c r="QWW6" s="909"/>
      <c r="QWX6" s="909"/>
      <c r="QWY6" s="909"/>
      <c r="QWZ6" s="909"/>
      <c r="QXA6" s="909"/>
      <c r="QXB6" s="909"/>
      <c r="QXC6" s="909"/>
      <c r="QXD6" s="909"/>
      <c r="QXE6" s="909"/>
      <c r="QXF6" s="909"/>
      <c r="QXG6" s="909"/>
      <c r="QXH6" s="909"/>
      <c r="QXI6" s="909"/>
      <c r="QXJ6" s="909"/>
      <c r="QXK6" s="909"/>
      <c r="QXL6" s="909"/>
      <c r="QXM6" s="909"/>
      <c r="QXN6" s="909"/>
      <c r="QXO6" s="909"/>
      <c r="QXP6" s="909"/>
      <c r="QXQ6" s="909"/>
      <c r="QXR6" s="909"/>
      <c r="QXS6" s="909"/>
      <c r="QXT6" s="909"/>
      <c r="QXU6" s="909"/>
      <c r="QXV6" s="909"/>
      <c r="QXW6" s="909"/>
      <c r="QXX6" s="909"/>
      <c r="QXY6" s="909"/>
      <c r="QXZ6" s="909"/>
      <c r="QYA6" s="909"/>
      <c r="QYB6" s="909"/>
      <c r="QYC6" s="909"/>
      <c r="QYD6" s="909"/>
      <c r="QYE6" s="909"/>
      <c r="QYF6" s="909"/>
      <c r="QYG6" s="909"/>
      <c r="QYH6" s="909"/>
      <c r="QYI6" s="909"/>
      <c r="QYJ6" s="909"/>
      <c r="QYK6" s="909"/>
      <c r="QYL6" s="909"/>
      <c r="QYM6" s="909"/>
      <c r="QYN6" s="909"/>
      <c r="QYO6" s="909"/>
      <c r="QYP6" s="909"/>
      <c r="QYQ6" s="909"/>
      <c r="QYR6" s="909"/>
      <c r="QYS6" s="909"/>
      <c r="QYT6" s="909"/>
      <c r="QYU6" s="909"/>
      <c r="QYV6" s="909"/>
      <c r="QYW6" s="909"/>
      <c r="QYX6" s="909"/>
      <c r="QYY6" s="909"/>
      <c r="QYZ6" s="909"/>
      <c r="QZA6" s="909"/>
      <c r="QZB6" s="909"/>
      <c r="QZC6" s="909"/>
      <c r="QZD6" s="909"/>
      <c r="QZE6" s="909"/>
      <c r="QZF6" s="909"/>
      <c r="QZG6" s="909"/>
      <c r="QZH6" s="909"/>
      <c r="QZI6" s="909"/>
      <c r="QZJ6" s="909"/>
      <c r="QZK6" s="909"/>
      <c r="QZL6" s="909"/>
      <c r="QZM6" s="909"/>
      <c r="QZN6" s="909"/>
      <c r="QZO6" s="909"/>
      <c r="QZP6" s="909"/>
      <c r="QZQ6" s="909"/>
      <c r="QZR6" s="909"/>
      <c r="QZS6" s="909"/>
      <c r="QZT6" s="909"/>
      <c r="QZU6" s="909"/>
      <c r="QZV6" s="909"/>
      <c r="QZW6" s="909"/>
      <c r="QZX6" s="909"/>
      <c r="QZY6" s="909"/>
      <c r="QZZ6" s="909"/>
      <c r="RAA6" s="909"/>
      <c r="RAB6" s="909"/>
      <c r="RAC6" s="909"/>
      <c r="RAD6" s="909"/>
      <c r="RAE6" s="909"/>
      <c r="RAF6" s="909"/>
      <c r="RAG6" s="909"/>
      <c r="RAH6" s="909"/>
      <c r="RAI6" s="909"/>
      <c r="RAJ6" s="909"/>
      <c r="RAK6" s="909"/>
      <c r="RAL6" s="909"/>
      <c r="RAM6" s="909"/>
      <c r="RAN6" s="909"/>
      <c r="RAO6" s="909"/>
      <c r="RAP6" s="909"/>
      <c r="RAQ6" s="909"/>
      <c r="RAR6" s="909"/>
      <c r="RAS6" s="909"/>
      <c r="RAT6" s="909"/>
      <c r="RAU6" s="909"/>
      <c r="RAV6" s="909"/>
      <c r="RAW6" s="909"/>
      <c r="RAX6" s="909"/>
      <c r="RAY6" s="909"/>
      <c r="RAZ6" s="909"/>
      <c r="RBA6" s="909"/>
      <c r="RBB6" s="909"/>
      <c r="RBC6" s="909"/>
      <c r="RBD6" s="909"/>
      <c r="RBE6" s="909"/>
      <c r="RBF6" s="909"/>
      <c r="RBG6" s="909"/>
      <c r="RBH6" s="909"/>
      <c r="RBI6" s="909"/>
      <c r="RBJ6" s="909"/>
      <c r="RBK6" s="909"/>
      <c r="RBL6" s="909"/>
      <c r="RBM6" s="909"/>
      <c r="RBN6" s="909"/>
      <c r="RBO6" s="909"/>
      <c r="RBP6" s="909"/>
      <c r="RBQ6" s="909"/>
      <c r="RBR6" s="909"/>
      <c r="RBS6" s="909"/>
      <c r="RBT6" s="909"/>
      <c r="RBU6" s="909"/>
      <c r="RBV6" s="909"/>
      <c r="RBW6" s="909"/>
      <c r="RBX6" s="909"/>
      <c r="RBY6" s="909"/>
      <c r="RBZ6" s="909"/>
      <c r="RCA6" s="909"/>
      <c r="RCB6" s="909"/>
      <c r="RCC6" s="909"/>
      <c r="RCD6" s="909"/>
      <c r="RCE6" s="909"/>
      <c r="RCF6" s="909"/>
      <c r="RCG6" s="909"/>
      <c r="RCH6" s="909"/>
      <c r="RCI6" s="909"/>
      <c r="RCJ6" s="909"/>
      <c r="RCK6" s="909"/>
      <c r="RCL6" s="909"/>
      <c r="RCM6" s="909"/>
      <c r="RCN6" s="909"/>
      <c r="RCO6" s="909"/>
      <c r="RCP6" s="909"/>
      <c r="RCQ6" s="909"/>
      <c r="RCR6" s="909"/>
      <c r="RCS6" s="909"/>
      <c r="RCT6" s="909"/>
      <c r="RCU6" s="909"/>
      <c r="RCV6" s="909"/>
      <c r="RCW6" s="909"/>
      <c r="RCX6" s="909"/>
      <c r="RCY6" s="909"/>
      <c r="RCZ6" s="909"/>
      <c r="RDA6" s="909"/>
      <c r="RDB6" s="909"/>
      <c r="RDC6" s="909"/>
      <c r="RDD6" s="909"/>
      <c r="RDE6" s="909"/>
      <c r="RDF6" s="909"/>
      <c r="RDG6" s="909"/>
      <c r="RDH6" s="909"/>
      <c r="RDI6" s="909"/>
      <c r="RDJ6" s="909"/>
      <c r="RDK6" s="909"/>
      <c r="RDL6" s="909"/>
      <c r="RDM6" s="909"/>
      <c r="RDN6" s="909"/>
      <c r="RDO6" s="909"/>
      <c r="RDP6" s="909"/>
      <c r="RDQ6" s="909"/>
      <c r="RDR6" s="909"/>
      <c r="RDS6" s="909"/>
      <c r="RDT6" s="909"/>
      <c r="RDU6" s="909"/>
      <c r="RDV6" s="909"/>
      <c r="RDW6" s="909"/>
      <c r="RDX6" s="909"/>
      <c r="RDY6" s="909"/>
      <c r="RDZ6" s="909"/>
      <c r="REA6" s="909"/>
      <c r="REB6" s="909"/>
      <c r="REC6" s="909"/>
      <c r="RED6" s="909"/>
      <c r="REE6" s="909"/>
      <c r="REF6" s="909"/>
      <c r="REG6" s="909"/>
      <c r="REH6" s="909"/>
      <c r="REI6" s="909"/>
      <c r="REJ6" s="909"/>
      <c r="REK6" s="909"/>
      <c r="REL6" s="909"/>
      <c r="REM6" s="909"/>
      <c r="REN6" s="909"/>
      <c r="REO6" s="909"/>
      <c r="REP6" s="909"/>
      <c r="REQ6" s="909"/>
      <c r="RER6" s="909"/>
      <c r="RES6" s="909"/>
      <c r="RET6" s="909"/>
      <c r="REU6" s="909"/>
      <c r="REV6" s="909"/>
      <c r="REW6" s="909"/>
      <c r="REX6" s="909"/>
      <c r="REY6" s="909"/>
      <c r="REZ6" s="909"/>
      <c r="RFA6" s="909"/>
      <c r="RFB6" s="909"/>
      <c r="RFC6" s="909"/>
      <c r="RFD6" s="909"/>
      <c r="RFE6" s="909"/>
      <c r="RFF6" s="909"/>
      <c r="RFG6" s="909"/>
      <c r="RFH6" s="909"/>
      <c r="RFI6" s="909"/>
      <c r="RFJ6" s="909"/>
      <c r="RFK6" s="909"/>
      <c r="RFL6" s="909"/>
      <c r="RFM6" s="909"/>
      <c r="RFN6" s="909"/>
      <c r="RFO6" s="909"/>
      <c r="RFP6" s="909"/>
      <c r="RFQ6" s="909"/>
      <c r="RFR6" s="909"/>
      <c r="RFS6" s="909"/>
      <c r="RFT6" s="909"/>
      <c r="RFU6" s="909"/>
      <c r="RFV6" s="909"/>
      <c r="RFW6" s="909"/>
      <c r="RFX6" s="909"/>
      <c r="RFY6" s="909"/>
      <c r="RFZ6" s="909"/>
      <c r="RGA6" s="909"/>
      <c r="RGB6" s="909"/>
      <c r="RGC6" s="909"/>
      <c r="RGD6" s="909"/>
      <c r="RGE6" s="909"/>
      <c r="RGF6" s="909"/>
      <c r="RGG6" s="909"/>
      <c r="RGH6" s="909"/>
      <c r="RGI6" s="909"/>
      <c r="RGJ6" s="909"/>
      <c r="RGK6" s="909"/>
      <c r="RGL6" s="909"/>
      <c r="RGM6" s="909"/>
      <c r="RGN6" s="909"/>
      <c r="RGO6" s="909"/>
      <c r="RGP6" s="909"/>
      <c r="RGQ6" s="909"/>
      <c r="RGR6" s="909"/>
      <c r="RGS6" s="909"/>
      <c r="RGT6" s="909"/>
      <c r="RGU6" s="909"/>
      <c r="RGV6" s="909"/>
      <c r="RGW6" s="909"/>
      <c r="RGX6" s="909"/>
      <c r="RGY6" s="909"/>
      <c r="RGZ6" s="909"/>
      <c r="RHA6" s="909"/>
      <c r="RHB6" s="909"/>
      <c r="RHC6" s="909"/>
      <c r="RHD6" s="909"/>
      <c r="RHE6" s="909"/>
      <c r="RHF6" s="909"/>
      <c r="RHG6" s="909"/>
      <c r="RHH6" s="909"/>
      <c r="RHI6" s="909"/>
      <c r="RHJ6" s="909"/>
      <c r="RHK6" s="909"/>
      <c r="RHL6" s="909"/>
      <c r="RHM6" s="909"/>
      <c r="RHN6" s="909"/>
      <c r="RHO6" s="909"/>
      <c r="RHP6" s="909"/>
      <c r="RHQ6" s="909"/>
      <c r="RHR6" s="909"/>
      <c r="RHS6" s="909"/>
      <c r="RHT6" s="909"/>
      <c r="RHU6" s="909"/>
      <c r="RHV6" s="909"/>
      <c r="RHW6" s="909"/>
      <c r="RHX6" s="909"/>
      <c r="RHY6" s="909"/>
      <c r="RHZ6" s="909"/>
      <c r="RIA6" s="909"/>
      <c r="RIB6" s="909"/>
      <c r="RIC6" s="909"/>
      <c r="RID6" s="909"/>
      <c r="RIE6" s="909"/>
      <c r="RIF6" s="909"/>
      <c r="RIG6" s="909"/>
      <c r="RIH6" s="909"/>
      <c r="RII6" s="909"/>
      <c r="RIJ6" s="909"/>
      <c r="RIK6" s="909"/>
      <c r="RIL6" s="909"/>
      <c r="RIM6" s="909"/>
      <c r="RIN6" s="909"/>
      <c r="RIO6" s="909"/>
      <c r="RIP6" s="909"/>
      <c r="RIQ6" s="909"/>
      <c r="RIR6" s="909"/>
      <c r="RIS6" s="909"/>
      <c r="RIT6" s="909"/>
      <c r="RIU6" s="909"/>
      <c r="RIV6" s="909"/>
      <c r="RIW6" s="909"/>
      <c r="RIX6" s="909"/>
      <c r="RIY6" s="909"/>
      <c r="RIZ6" s="909"/>
      <c r="RJA6" s="909"/>
      <c r="RJB6" s="909"/>
      <c r="RJC6" s="909"/>
      <c r="RJD6" s="909"/>
      <c r="RJE6" s="909"/>
      <c r="RJF6" s="909"/>
      <c r="RJG6" s="909"/>
      <c r="RJH6" s="909"/>
      <c r="RJI6" s="909"/>
      <c r="RJJ6" s="909"/>
      <c r="RJK6" s="909"/>
      <c r="RJL6" s="909"/>
      <c r="RJM6" s="909"/>
      <c r="RJN6" s="909"/>
      <c r="RJO6" s="909"/>
      <c r="RJP6" s="909"/>
      <c r="RJQ6" s="909"/>
      <c r="RJR6" s="909"/>
      <c r="RJS6" s="909"/>
      <c r="RJT6" s="909"/>
      <c r="RJU6" s="909"/>
      <c r="RJV6" s="909"/>
      <c r="RJW6" s="909"/>
      <c r="RJX6" s="909"/>
      <c r="RJY6" s="909"/>
      <c r="RJZ6" s="909"/>
      <c r="RKA6" s="909"/>
      <c r="RKB6" s="909"/>
      <c r="RKC6" s="909"/>
      <c r="RKD6" s="909"/>
      <c r="RKE6" s="909"/>
      <c r="RKF6" s="909"/>
      <c r="RKG6" s="909"/>
      <c r="RKH6" s="909"/>
      <c r="RKI6" s="909"/>
      <c r="RKJ6" s="909"/>
      <c r="RKK6" s="909"/>
      <c r="RKL6" s="909"/>
      <c r="RKM6" s="909"/>
      <c r="RKN6" s="909"/>
      <c r="RKO6" s="909"/>
      <c r="RKP6" s="909"/>
      <c r="RKQ6" s="909"/>
      <c r="RKR6" s="909"/>
      <c r="RKS6" s="909"/>
      <c r="RKT6" s="909"/>
      <c r="RKU6" s="909"/>
      <c r="RKV6" s="909"/>
      <c r="RKW6" s="909"/>
      <c r="RKX6" s="909"/>
      <c r="RKY6" s="909"/>
      <c r="RKZ6" s="909"/>
      <c r="RLA6" s="909"/>
      <c r="RLB6" s="909"/>
      <c r="RLC6" s="909"/>
      <c r="RLD6" s="909"/>
      <c r="RLE6" s="909"/>
      <c r="RLF6" s="909"/>
      <c r="RLG6" s="909"/>
      <c r="RLH6" s="909"/>
      <c r="RLI6" s="909"/>
      <c r="RLJ6" s="909"/>
      <c r="RLK6" s="909"/>
      <c r="RLL6" s="909"/>
      <c r="RLM6" s="909"/>
      <c r="RLN6" s="909"/>
      <c r="RLO6" s="909"/>
      <c r="RLP6" s="909"/>
      <c r="RLQ6" s="909"/>
      <c r="RLR6" s="909"/>
      <c r="RLS6" s="909"/>
      <c r="RLT6" s="909"/>
      <c r="RLU6" s="909"/>
      <c r="RLV6" s="909"/>
      <c r="RLW6" s="909"/>
      <c r="RLX6" s="909"/>
      <c r="RLY6" s="909"/>
      <c r="RLZ6" s="909"/>
      <c r="RMA6" s="909"/>
      <c r="RMB6" s="909"/>
      <c r="RMC6" s="909"/>
      <c r="RMD6" s="909"/>
      <c r="RME6" s="909"/>
      <c r="RMF6" s="909"/>
      <c r="RMG6" s="909"/>
      <c r="RMH6" s="909"/>
      <c r="RMI6" s="909"/>
      <c r="RMJ6" s="909"/>
      <c r="RMK6" s="909"/>
      <c r="RML6" s="909"/>
      <c r="RMM6" s="909"/>
      <c r="RMN6" s="909"/>
      <c r="RMO6" s="909"/>
      <c r="RMP6" s="909"/>
      <c r="RMQ6" s="909"/>
      <c r="RMR6" s="909"/>
      <c r="RMS6" s="909"/>
      <c r="RMT6" s="909"/>
      <c r="RMU6" s="909"/>
      <c r="RMV6" s="909"/>
      <c r="RMW6" s="909"/>
      <c r="RMX6" s="909"/>
      <c r="RMY6" s="909"/>
      <c r="RMZ6" s="909"/>
      <c r="RNA6" s="909"/>
      <c r="RNB6" s="909"/>
      <c r="RNC6" s="909"/>
      <c r="RND6" s="909"/>
      <c r="RNE6" s="909"/>
      <c r="RNF6" s="909"/>
      <c r="RNG6" s="909"/>
      <c r="RNH6" s="909"/>
      <c r="RNI6" s="909"/>
      <c r="RNJ6" s="909"/>
      <c r="RNK6" s="909"/>
      <c r="RNL6" s="909"/>
      <c r="RNM6" s="909"/>
      <c r="RNN6" s="909"/>
      <c r="RNO6" s="909"/>
      <c r="RNP6" s="909"/>
      <c r="RNQ6" s="909"/>
      <c r="RNR6" s="909"/>
      <c r="RNS6" s="909"/>
      <c r="RNT6" s="909"/>
      <c r="RNU6" s="909"/>
      <c r="RNV6" s="909"/>
      <c r="RNW6" s="909"/>
      <c r="RNX6" s="909"/>
      <c r="RNY6" s="909"/>
      <c r="RNZ6" s="909"/>
      <c r="ROA6" s="909"/>
      <c r="ROB6" s="909"/>
      <c r="ROC6" s="909"/>
      <c r="ROD6" s="909"/>
      <c r="ROE6" s="909"/>
      <c r="ROF6" s="909"/>
      <c r="ROG6" s="909"/>
      <c r="ROH6" s="909"/>
      <c r="ROI6" s="909"/>
      <c r="ROJ6" s="909"/>
      <c r="ROK6" s="909"/>
      <c r="ROL6" s="909"/>
      <c r="ROM6" s="909"/>
      <c r="RON6" s="909"/>
      <c r="ROO6" s="909"/>
      <c r="ROP6" s="909"/>
      <c r="ROQ6" s="909"/>
      <c r="ROR6" s="909"/>
      <c r="ROS6" s="909"/>
      <c r="ROT6" s="909"/>
      <c r="ROU6" s="909"/>
      <c r="ROV6" s="909"/>
      <c r="ROW6" s="909"/>
      <c r="ROX6" s="909"/>
      <c r="ROY6" s="909"/>
      <c r="ROZ6" s="909"/>
      <c r="RPA6" s="909"/>
      <c r="RPB6" s="909"/>
      <c r="RPC6" s="909"/>
      <c r="RPD6" s="909"/>
      <c r="RPE6" s="909"/>
      <c r="RPF6" s="909"/>
      <c r="RPG6" s="909"/>
      <c r="RPH6" s="909"/>
      <c r="RPI6" s="909"/>
      <c r="RPJ6" s="909"/>
      <c r="RPK6" s="909"/>
      <c r="RPL6" s="909"/>
      <c r="RPM6" s="909"/>
      <c r="RPN6" s="909"/>
      <c r="RPO6" s="909"/>
      <c r="RPP6" s="909"/>
      <c r="RPQ6" s="909"/>
      <c r="RPR6" s="909"/>
      <c r="RPS6" s="909"/>
      <c r="RPT6" s="909"/>
      <c r="RPU6" s="909"/>
      <c r="RPV6" s="909"/>
      <c r="RPW6" s="909"/>
      <c r="RPX6" s="909"/>
      <c r="RPY6" s="909"/>
      <c r="RPZ6" s="909"/>
      <c r="RQA6" s="909"/>
      <c r="RQB6" s="909"/>
      <c r="RQC6" s="909"/>
      <c r="RQD6" s="909"/>
      <c r="RQE6" s="909"/>
      <c r="RQF6" s="909"/>
      <c r="RQG6" s="909"/>
      <c r="RQH6" s="909"/>
      <c r="RQI6" s="909"/>
      <c r="RQJ6" s="909"/>
      <c r="RQK6" s="909"/>
      <c r="RQL6" s="909"/>
      <c r="RQM6" s="909"/>
      <c r="RQN6" s="909"/>
      <c r="RQO6" s="909"/>
      <c r="RQP6" s="909"/>
      <c r="RQQ6" s="909"/>
      <c r="RQR6" s="909"/>
      <c r="RQS6" s="909"/>
      <c r="RQT6" s="909"/>
      <c r="RQU6" s="909"/>
      <c r="RQV6" s="909"/>
      <c r="RQW6" s="909"/>
      <c r="RQX6" s="909"/>
      <c r="RQY6" s="909"/>
      <c r="RQZ6" s="909"/>
      <c r="RRA6" s="909"/>
      <c r="RRB6" s="909"/>
      <c r="RRC6" s="909"/>
      <c r="RRD6" s="909"/>
      <c r="RRE6" s="909"/>
      <c r="RRF6" s="909"/>
      <c r="RRG6" s="909"/>
      <c r="RRH6" s="909"/>
      <c r="RRI6" s="909"/>
      <c r="RRJ6" s="909"/>
      <c r="RRK6" s="909"/>
      <c r="RRL6" s="909"/>
      <c r="RRM6" s="909"/>
      <c r="RRN6" s="909"/>
      <c r="RRO6" s="909"/>
      <c r="RRP6" s="909"/>
      <c r="RRQ6" s="909"/>
      <c r="RRR6" s="909"/>
      <c r="RRS6" s="909"/>
      <c r="RRT6" s="909"/>
      <c r="RRU6" s="909"/>
      <c r="RRV6" s="909"/>
      <c r="RRW6" s="909"/>
      <c r="RRX6" s="909"/>
      <c r="RRY6" s="909"/>
      <c r="RRZ6" s="909"/>
      <c r="RSA6" s="909"/>
      <c r="RSB6" s="909"/>
      <c r="RSC6" s="909"/>
      <c r="RSD6" s="909"/>
      <c r="RSE6" s="909"/>
      <c r="RSF6" s="909"/>
      <c r="RSG6" s="909"/>
      <c r="RSH6" s="909"/>
      <c r="RSI6" s="909"/>
      <c r="RSJ6" s="909"/>
      <c r="RSK6" s="909"/>
      <c r="RSL6" s="909"/>
      <c r="RSM6" s="909"/>
      <c r="RSN6" s="909"/>
      <c r="RSO6" s="909"/>
      <c r="RSP6" s="909"/>
      <c r="RSQ6" s="909"/>
      <c r="RSR6" s="909"/>
      <c r="RSS6" s="909"/>
      <c r="RST6" s="909"/>
      <c r="RSU6" s="909"/>
      <c r="RSV6" s="909"/>
      <c r="RSW6" s="909"/>
      <c r="RSX6" s="909"/>
      <c r="RSY6" s="909"/>
      <c r="RSZ6" s="909"/>
      <c r="RTA6" s="909"/>
      <c r="RTB6" s="909"/>
      <c r="RTC6" s="909"/>
      <c r="RTD6" s="909"/>
      <c r="RTE6" s="909"/>
      <c r="RTF6" s="909"/>
      <c r="RTG6" s="909"/>
      <c r="RTH6" s="909"/>
      <c r="RTI6" s="909"/>
      <c r="RTJ6" s="909"/>
      <c r="RTK6" s="909"/>
      <c r="RTL6" s="909"/>
      <c r="RTM6" s="909"/>
      <c r="RTN6" s="909"/>
      <c r="RTO6" s="909"/>
      <c r="RTP6" s="909"/>
      <c r="RTQ6" s="909"/>
      <c r="RTR6" s="909"/>
      <c r="RTS6" s="909"/>
      <c r="RTT6" s="909"/>
      <c r="RTU6" s="909"/>
      <c r="RTV6" s="909"/>
      <c r="RTW6" s="909"/>
      <c r="RTX6" s="909"/>
      <c r="RTY6" s="909"/>
      <c r="RTZ6" s="909"/>
      <c r="RUA6" s="909"/>
      <c r="RUB6" s="909"/>
      <c r="RUC6" s="909"/>
      <c r="RUD6" s="909"/>
      <c r="RUE6" s="909"/>
      <c r="RUF6" s="909"/>
      <c r="RUG6" s="909"/>
      <c r="RUH6" s="909"/>
      <c r="RUI6" s="909"/>
      <c r="RUJ6" s="909"/>
      <c r="RUK6" s="909"/>
      <c r="RUL6" s="909"/>
      <c r="RUM6" s="909"/>
      <c r="RUN6" s="909"/>
      <c r="RUO6" s="909"/>
      <c r="RUP6" s="909"/>
      <c r="RUQ6" s="909"/>
      <c r="RUR6" s="909"/>
      <c r="RUS6" s="909"/>
      <c r="RUT6" s="909"/>
      <c r="RUU6" s="909"/>
      <c r="RUV6" s="909"/>
      <c r="RUW6" s="909"/>
      <c r="RUX6" s="909"/>
      <c r="RUY6" s="909"/>
      <c r="RUZ6" s="909"/>
      <c r="RVA6" s="909"/>
      <c r="RVB6" s="909"/>
      <c r="RVC6" s="909"/>
      <c r="RVD6" s="909"/>
      <c r="RVE6" s="909"/>
      <c r="RVF6" s="909"/>
      <c r="RVG6" s="909"/>
      <c r="RVH6" s="909"/>
      <c r="RVI6" s="909"/>
      <c r="RVJ6" s="909"/>
      <c r="RVK6" s="909"/>
      <c r="RVL6" s="909"/>
      <c r="RVM6" s="909"/>
      <c r="RVN6" s="909"/>
      <c r="RVO6" s="909"/>
      <c r="RVP6" s="909"/>
      <c r="RVQ6" s="909"/>
      <c r="RVR6" s="909"/>
      <c r="RVS6" s="909"/>
      <c r="RVT6" s="909"/>
      <c r="RVU6" s="909"/>
      <c r="RVV6" s="909"/>
      <c r="RVW6" s="909"/>
      <c r="RVX6" s="909"/>
      <c r="RVY6" s="909"/>
      <c r="RVZ6" s="909"/>
      <c r="RWA6" s="909"/>
      <c r="RWB6" s="909"/>
      <c r="RWC6" s="909"/>
      <c r="RWD6" s="909"/>
      <c r="RWE6" s="909"/>
      <c r="RWF6" s="909"/>
      <c r="RWG6" s="909"/>
      <c r="RWH6" s="909"/>
      <c r="RWI6" s="909"/>
      <c r="RWJ6" s="909"/>
      <c r="RWK6" s="909"/>
      <c r="RWL6" s="909"/>
      <c r="RWM6" s="909"/>
      <c r="RWN6" s="909"/>
      <c r="RWO6" s="909"/>
      <c r="RWP6" s="909"/>
      <c r="RWQ6" s="909"/>
      <c r="RWR6" s="909"/>
      <c r="RWS6" s="909"/>
      <c r="RWT6" s="909"/>
      <c r="RWU6" s="909"/>
      <c r="RWV6" s="909"/>
      <c r="RWW6" s="909"/>
      <c r="RWX6" s="909"/>
      <c r="RWY6" s="909"/>
      <c r="RWZ6" s="909"/>
      <c r="RXA6" s="909"/>
      <c r="RXB6" s="909"/>
      <c r="RXC6" s="909"/>
      <c r="RXD6" s="909"/>
      <c r="RXE6" s="909"/>
      <c r="RXF6" s="909"/>
      <c r="RXG6" s="909"/>
      <c r="RXH6" s="909"/>
      <c r="RXI6" s="909"/>
      <c r="RXJ6" s="909"/>
      <c r="RXK6" s="909"/>
      <c r="RXL6" s="909"/>
      <c r="RXM6" s="909"/>
      <c r="RXN6" s="909"/>
      <c r="RXO6" s="909"/>
      <c r="RXP6" s="909"/>
      <c r="RXQ6" s="909"/>
      <c r="RXR6" s="909"/>
      <c r="RXS6" s="909"/>
      <c r="RXT6" s="909"/>
      <c r="RXU6" s="909"/>
      <c r="RXV6" s="909"/>
      <c r="RXW6" s="909"/>
      <c r="RXX6" s="909"/>
      <c r="RXY6" s="909"/>
      <c r="RXZ6" s="909"/>
      <c r="RYA6" s="909"/>
      <c r="RYB6" s="909"/>
      <c r="RYC6" s="909"/>
      <c r="RYD6" s="909"/>
      <c r="RYE6" s="909"/>
      <c r="RYF6" s="909"/>
      <c r="RYG6" s="909"/>
      <c r="RYH6" s="909"/>
      <c r="RYI6" s="909"/>
      <c r="RYJ6" s="909"/>
      <c r="RYK6" s="909"/>
      <c r="RYL6" s="909"/>
      <c r="RYM6" s="909"/>
      <c r="RYN6" s="909"/>
      <c r="RYO6" s="909"/>
      <c r="RYP6" s="909"/>
      <c r="RYQ6" s="909"/>
      <c r="RYR6" s="909"/>
      <c r="RYS6" s="909"/>
      <c r="RYT6" s="909"/>
      <c r="RYU6" s="909"/>
      <c r="RYV6" s="909"/>
      <c r="RYW6" s="909"/>
      <c r="RYX6" s="909"/>
      <c r="RYY6" s="909"/>
      <c r="RYZ6" s="909"/>
      <c r="RZA6" s="909"/>
      <c r="RZB6" s="909"/>
      <c r="RZC6" s="909"/>
      <c r="RZD6" s="909"/>
      <c r="RZE6" s="909"/>
      <c r="RZF6" s="909"/>
      <c r="RZG6" s="909"/>
      <c r="RZH6" s="909"/>
      <c r="RZI6" s="909"/>
      <c r="RZJ6" s="909"/>
      <c r="RZK6" s="909"/>
      <c r="RZL6" s="909"/>
      <c r="RZM6" s="909"/>
      <c r="RZN6" s="909"/>
      <c r="RZO6" s="909"/>
      <c r="RZP6" s="909"/>
      <c r="RZQ6" s="909"/>
      <c r="RZR6" s="909"/>
      <c r="RZS6" s="909"/>
      <c r="RZT6" s="909"/>
      <c r="RZU6" s="909"/>
      <c r="RZV6" s="909"/>
      <c r="RZW6" s="909"/>
      <c r="RZX6" s="909"/>
      <c r="RZY6" s="909"/>
      <c r="RZZ6" s="909"/>
      <c r="SAA6" s="909"/>
      <c r="SAB6" s="909"/>
      <c r="SAC6" s="909"/>
      <c r="SAD6" s="909"/>
      <c r="SAE6" s="909"/>
      <c r="SAF6" s="909"/>
      <c r="SAG6" s="909"/>
      <c r="SAH6" s="909"/>
      <c r="SAI6" s="909"/>
      <c r="SAJ6" s="909"/>
      <c r="SAK6" s="909"/>
      <c r="SAL6" s="909"/>
      <c r="SAM6" s="909"/>
      <c r="SAN6" s="909"/>
      <c r="SAO6" s="909"/>
      <c r="SAP6" s="909"/>
      <c r="SAQ6" s="909"/>
      <c r="SAR6" s="909"/>
      <c r="SAS6" s="909"/>
      <c r="SAT6" s="909"/>
      <c r="SAU6" s="909"/>
      <c r="SAV6" s="909"/>
      <c r="SAW6" s="909"/>
      <c r="SAX6" s="909"/>
      <c r="SAY6" s="909"/>
      <c r="SAZ6" s="909"/>
      <c r="SBA6" s="909"/>
      <c r="SBB6" s="909"/>
      <c r="SBC6" s="909"/>
      <c r="SBD6" s="909"/>
      <c r="SBE6" s="909"/>
      <c r="SBF6" s="909"/>
      <c r="SBG6" s="909"/>
      <c r="SBH6" s="909"/>
      <c r="SBI6" s="909"/>
      <c r="SBJ6" s="909"/>
      <c r="SBK6" s="909"/>
      <c r="SBL6" s="909"/>
      <c r="SBM6" s="909"/>
      <c r="SBN6" s="909"/>
      <c r="SBO6" s="909"/>
      <c r="SBP6" s="909"/>
      <c r="SBQ6" s="909"/>
      <c r="SBR6" s="909"/>
      <c r="SBS6" s="909"/>
      <c r="SBT6" s="909"/>
      <c r="SBU6" s="909"/>
      <c r="SBV6" s="909"/>
      <c r="SBW6" s="909"/>
      <c r="SBX6" s="909"/>
      <c r="SBY6" s="909"/>
      <c r="SBZ6" s="909"/>
      <c r="SCA6" s="909"/>
      <c r="SCB6" s="909"/>
      <c r="SCC6" s="909"/>
      <c r="SCD6" s="909"/>
      <c r="SCE6" s="909"/>
      <c r="SCF6" s="909"/>
      <c r="SCG6" s="909"/>
      <c r="SCH6" s="909"/>
      <c r="SCI6" s="909"/>
      <c r="SCJ6" s="909"/>
      <c r="SCK6" s="909"/>
      <c r="SCL6" s="909"/>
      <c r="SCM6" s="909"/>
      <c r="SCN6" s="909"/>
      <c r="SCO6" s="909"/>
      <c r="SCP6" s="909"/>
      <c r="SCQ6" s="909"/>
      <c r="SCR6" s="909"/>
      <c r="SCS6" s="909"/>
      <c r="SCT6" s="909"/>
      <c r="SCU6" s="909"/>
      <c r="SCV6" s="909"/>
      <c r="SCW6" s="909"/>
      <c r="SCX6" s="909"/>
      <c r="SCY6" s="909"/>
      <c r="SCZ6" s="909"/>
      <c r="SDA6" s="909"/>
      <c r="SDB6" s="909"/>
      <c r="SDC6" s="909"/>
      <c r="SDD6" s="909"/>
      <c r="SDE6" s="909"/>
      <c r="SDF6" s="909"/>
      <c r="SDG6" s="909"/>
      <c r="SDH6" s="909"/>
      <c r="SDI6" s="909"/>
      <c r="SDJ6" s="909"/>
      <c r="SDK6" s="909"/>
      <c r="SDL6" s="909"/>
      <c r="SDM6" s="909"/>
      <c r="SDN6" s="909"/>
      <c r="SDO6" s="909"/>
      <c r="SDP6" s="909"/>
      <c r="SDQ6" s="909"/>
      <c r="SDR6" s="909"/>
      <c r="SDS6" s="909"/>
      <c r="SDT6" s="909"/>
      <c r="SDU6" s="909"/>
      <c r="SDV6" s="909"/>
      <c r="SDW6" s="909"/>
      <c r="SDX6" s="909"/>
      <c r="SDY6" s="909"/>
      <c r="SDZ6" s="909"/>
      <c r="SEA6" s="909"/>
      <c r="SEB6" s="909"/>
      <c r="SEC6" s="909"/>
      <c r="SED6" s="909"/>
      <c r="SEE6" s="909"/>
      <c r="SEF6" s="909"/>
      <c r="SEG6" s="909"/>
      <c r="SEH6" s="909"/>
      <c r="SEI6" s="909"/>
      <c r="SEJ6" s="909"/>
      <c r="SEK6" s="909"/>
      <c r="SEL6" s="909"/>
      <c r="SEM6" s="909"/>
      <c r="SEN6" s="909"/>
      <c r="SEO6" s="909"/>
      <c r="SEP6" s="909"/>
      <c r="SEQ6" s="909"/>
      <c r="SER6" s="909"/>
      <c r="SES6" s="909"/>
      <c r="SET6" s="909"/>
      <c r="SEU6" s="909"/>
      <c r="SEV6" s="909"/>
      <c r="SEW6" s="909"/>
      <c r="SEX6" s="909"/>
      <c r="SEY6" s="909"/>
      <c r="SEZ6" s="909"/>
      <c r="SFA6" s="909"/>
      <c r="SFB6" s="909"/>
      <c r="SFC6" s="909"/>
      <c r="SFD6" s="909"/>
      <c r="SFE6" s="909"/>
      <c r="SFF6" s="909"/>
      <c r="SFG6" s="909"/>
      <c r="SFH6" s="909"/>
      <c r="SFI6" s="909"/>
      <c r="SFJ6" s="909"/>
      <c r="SFK6" s="909"/>
      <c r="SFL6" s="909"/>
      <c r="SFM6" s="909"/>
      <c r="SFN6" s="909"/>
      <c r="SFO6" s="909"/>
      <c r="SFP6" s="909"/>
      <c r="SFQ6" s="909"/>
      <c r="SFR6" s="909"/>
      <c r="SFS6" s="909"/>
      <c r="SFT6" s="909"/>
      <c r="SFU6" s="909"/>
      <c r="SFV6" s="909"/>
      <c r="SFW6" s="909"/>
      <c r="SFX6" s="909"/>
      <c r="SFY6" s="909"/>
      <c r="SFZ6" s="909"/>
      <c r="SGA6" s="909"/>
      <c r="SGB6" s="909"/>
      <c r="SGC6" s="909"/>
      <c r="SGD6" s="909"/>
      <c r="SGE6" s="909"/>
      <c r="SGF6" s="909"/>
      <c r="SGG6" s="909"/>
      <c r="SGH6" s="909"/>
      <c r="SGI6" s="909"/>
      <c r="SGJ6" s="909"/>
      <c r="SGK6" s="909"/>
      <c r="SGL6" s="909"/>
      <c r="SGM6" s="909"/>
      <c r="SGN6" s="909"/>
      <c r="SGO6" s="909"/>
      <c r="SGP6" s="909"/>
      <c r="SGQ6" s="909"/>
      <c r="SGR6" s="909"/>
      <c r="SGS6" s="909"/>
      <c r="SGT6" s="909"/>
      <c r="SGU6" s="909"/>
      <c r="SGV6" s="909"/>
      <c r="SGW6" s="909"/>
      <c r="SGX6" s="909"/>
      <c r="SGY6" s="909"/>
      <c r="SGZ6" s="909"/>
      <c r="SHA6" s="909"/>
      <c r="SHB6" s="909"/>
      <c r="SHC6" s="909"/>
      <c r="SHD6" s="909"/>
      <c r="SHE6" s="909"/>
      <c r="SHF6" s="909"/>
      <c r="SHG6" s="909"/>
      <c r="SHH6" s="909"/>
      <c r="SHI6" s="909"/>
      <c r="SHJ6" s="909"/>
      <c r="SHK6" s="909"/>
      <c r="SHL6" s="909"/>
      <c r="SHM6" s="909"/>
      <c r="SHN6" s="909"/>
      <c r="SHO6" s="909"/>
      <c r="SHP6" s="909"/>
      <c r="SHQ6" s="909"/>
      <c r="SHR6" s="909"/>
      <c r="SHS6" s="909"/>
      <c r="SHT6" s="909"/>
      <c r="SHU6" s="909"/>
      <c r="SHV6" s="909"/>
      <c r="SHW6" s="909"/>
      <c r="SHX6" s="909"/>
      <c r="SHY6" s="909"/>
      <c r="SHZ6" s="909"/>
      <c r="SIA6" s="909"/>
      <c r="SIB6" s="909"/>
      <c r="SIC6" s="909"/>
      <c r="SID6" s="909"/>
      <c r="SIE6" s="909"/>
      <c r="SIF6" s="909"/>
      <c r="SIG6" s="909"/>
      <c r="SIH6" s="909"/>
      <c r="SII6" s="909"/>
      <c r="SIJ6" s="909"/>
      <c r="SIK6" s="909"/>
      <c r="SIL6" s="909"/>
      <c r="SIM6" s="909"/>
      <c r="SIN6" s="909"/>
      <c r="SIO6" s="909"/>
      <c r="SIP6" s="909"/>
      <c r="SIQ6" s="909"/>
      <c r="SIR6" s="909"/>
      <c r="SIS6" s="909"/>
      <c r="SIT6" s="909"/>
      <c r="SIU6" s="909"/>
      <c r="SIV6" s="909"/>
      <c r="SIW6" s="909"/>
      <c r="SIX6" s="909"/>
      <c r="SIY6" s="909"/>
      <c r="SIZ6" s="909"/>
      <c r="SJA6" s="909"/>
      <c r="SJB6" s="909"/>
      <c r="SJC6" s="909"/>
      <c r="SJD6" s="909"/>
      <c r="SJE6" s="909"/>
      <c r="SJF6" s="909"/>
      <c r="SJG6" s="909"/>
      <c r="SJH6" s="909"/>
      <c r="SJI6" s="909"/>
      <c r="SJJ6" s="909"/>
      <c r="SJK6" s="909"/>
      <c r="SJL6" s="909"/>
      <c r="SJM6" s="909"/>
      <c r="SJN6" s="909"/>
      <c r="SJO6" s="909"/>
      <c r="SJP6" s="909"/>
      <c r="SJQ6" s="909"/>
      <c r="SJR6" s="909"/>
      <c r="SJS6" s="909"/>
      <c r="SJT6" s="909"/>
      <c r="SJU6" s="909"/>
      <c r="SJV6" s="909"/>
      <c r="SJW6" s="909"/>
      <c r="SJX6" s="909"/>
      <c r="SJY6" s="909"/>
      <c r="SJZ6" s="909"/>
      <c r="SKA6" s="909"/>
      <c r="SKB6" s="909"/>
      <c r="SKC6" s="909"/>
      <c r="SKD6" s="909"/>
      <c r="SKE6" s="909"/>
      <c r="SKF6" s="909"/>
      <c r="SKG6" s="909"/>
      <c r="SKH6" s="909"/>
      <c r="SKI6" s="909"/>
      <c r="SKJ6" s="909"/>
      <c r="SKK6" s="909"/>
      <c r="SKL6" s="909"/>
      <c r="SKM6" s="909"/>
      <c r="SKN6" s="909"/>
      <c r="SKO6" s="909"/>
      <c r="SKP6" s="909"/>
      <c r="SKQ6" s="909"/>
      <c r="SKR6" s="909"/>
      <c r="SKS6" s="909"/>
      <c r="SKT6" s="909"/>
      <c r="SKU6" s="909"/>
      <c r="SKV6" s="909"/>
      <c r="SKW6" s="909"/>
      <c r="SKX6" s="909"/>
      <c r="SKY6" s="909"/>
      <c r="SKZ6" s="909"/>
      <c r="SLA6" s="909"/>
      <c r="SLB6" s="909"/>
      <c r="SLC6" s="909"/>
      <c r="SLD6" s="909"/>
      <c r="SLE6" s="909"/>
      <c r="SLF6" s="909"/>
      <c r="SLG6" s="909"/>
      <c r="SLH6" s="909"/>
      <c r="SLI6" s="909"/>
      <c r="SLJ6" s="909"/>
      <c r="SLK6" s="909"/>
      <c r="SLL6" s="909"/>
      <c r="SLM6" s="909"/>
      <c r="SLN6" s="909"/>
      <c r="SLO6" s="909"/>
      <c r="SLP6" s="909"/>
      <c r="SLQ6" s="909"/>
      <c r="SLR6" s="909"/>
      <c r="SLS6" s="909"/>
      <c r="SLT6" s="909"/>
      <c r="SLU6" s="909"/>
      <c r="SLV6" s="909"/>
      <c r="SLW6" s="909"/>
      <c r="SLX6" s="909"/>
      <c r="SLY6" s="909"/>
      <c r="SLZ6" s="909"/>
      <c r="SMA6" s="909"/>
      <c r="SMB6" s="909"/>
      <c r="SMC6" s="909"/>
      <c r="SMD6" s="909"/>
      <c r="SME6" s="909"/>
      <c r="SMF6" s="909"/>
      <c r="SMG6" s="909"/>
      <c r="SMH6" s="909"/>
      <c r="SMI6" s="909"/>
      <c r="SMJ6" s="909"/>
      <c r="SMK6" s="909"/>
      <c r="SML6" s="909"/>
      <c r="SMM6" s="909"/>
      <c r="SMN6" s="909"/>
      <c r="SMO6" s="909"/>
      <c r="SMP6" s="909"/>
      <c r="SMQ6" s="909"/>
      <c r="SMR6" s="909"/>
      <c r="SMS6" s="909"/>
      <c r="SMT6" s="909"/>
      <c r="SMU6" s="909"/>
      <c r="SMV6" s="909"/>
      <c r="SMW6" s="909"/>
      <c r="SMX6" s="909"/>
      <c r="SMY6" s="909"/>
      <c r="SMZ6" s="909"/>
      <c r="SNA6" s="909"/>
      <c r="SNB6" s="909"/>
      <c r="SNC6" s="909"/>
      <c r="SND6" s="909"/>
      <c r="SNE6" s="909"/>
      <c r="SNF6" s="909"/>
      <c r="SNG6" s="909"/>
      <c r="SNH6" s="909"/>
      <c r="SNI6" s="909"/>
      <c r="SNJ6" s="909"/>
      <c r="SNK6" s="909"/>
      <c r="SNL6" s="909"/>
      <c r="SNM6" s="909"/>
      <c r="SNN6" s="909"/>
      <c r="SNO6" s="909"/>
      <c r="SNP6" s="909"/>
      <c r="SNQ6" s="909"/>
      <c r="SNR6" s="909"/>
      <c r="SNS6" s="909"/>
      <c r="SNT6" s="909"/>
      <c r="SNU6" s="909"/>
      <c r="SNV6" s="909"/>
      <c r="SNW6" s="909"/>
      <c r="SNX6" s="909"/>
      <c r="SNY6" s="909"/>
      <c r="SNZ6" s="909"/>
      <c r="SOA6" s="909"/>
      <c r="SOB6" s="909"/>
      <c r="SOC6" s="909"/>
      <c r="SOD6" s="909"/>
      <c r="SOE6" s="909"/>
      <c r="SOF6" s="909"/>
      <c r="SOG6" s="909"/>
      <c r="SOH6" s="909"/>
      <c r="SOI6" s="909"/>
      <c r="SOJ6" s="909"/>
      <c r="SOK6" s="909"/>
      <c r="SOL6" s="909"/>
      <c r="SOM6" s="909"/>
      <c r="SON6" s="909"/>
      <c r="SOO6" s="909"/>
      <c r="SOP6" s="909"/>
      <c r="SOQ6" s="909"/>
      <c r="SOR6" s="909"/>
      <c r="SOS6" s="909"/>
      <c r="SOT6" s="909"/>
      <c r="SOU6" s="909"/>
      <c r="SOV6" s="909"/>
      <c r="SOW6" s="909"/>
      <c r="SOX6" s="909"/>
      <c r="SOY6" s="909"/>
      <c r="SOZ6" s="909"/>
      <c r="SPA6" s="909"/>
      <c r="SPB6" s="909"/>
      <c r="SPC6" s="909"/>
      <c r="SPD6" s="909"/>
      <c r="SPE6" s="909"/>
      <c r="SPF6" s="909"/>
      <c r="SPG6" s="909"/>
      <c r="SPH6" s="909"/>
      <c r="SPI6" s="909"/>
      <c r="SPJ6" s="909"/>
      <c r="SPK6" s="909"/>
      <c r="SPL6" s="909"/>
      <c r="SPM6" s="909"/>
      <c r="SPN6" s="909"/>
      <c r="SPO6" s="909"/>
      <c r="SPP6" s="909"/>
      <c r="SPQ6" s="909"/>
      <c r="SPR6" s="909"/>
      <c r="SPS6" s="909"/>
      <c r="SPT6" s="909"/>
      <c r="SPU6" s="909"/>
      <c r="SPV6" s="909"/>
      <c r="SPW6" s="909"/>
      <c r="SPX6" s="909"/>
      <c r="SPY6" s="909"/>
      <c r="SPZ6" s="909"/>
      <c r="SQA6" s="909"/>
      <c r="SQB6" s="909"/>
      <c r="SQC6" s="909"/>
      <c r="SQD6" s="909"/>
      <c r="SQE6" s="909"/>
      <c r="SQF6" s="909"/>
      <c r="SQG6" s="909"/>
      <c r="SQH6" s="909"/>
      <c r="SQI6" s="909"/>
      <c r="SQJ6" s="909"/>
      <c r="SQK6" s="909"/>
      <c r="SQL6" s="909"/>
      <c r="SQM6" s="909"/>
      <c r="SQN6" s="909"/>
      <c r="SQO6" s="909"/>
      <c r="SQP6" s="909"/>
      <c r="SQQ6" s="909"/>
      <c r="SQR6" s="909"/>
      <c r="SQS6" s="909"/>
      <c r="SQT6" s="909"/>
      <c r="SQU6" s="909"/>
      <c r="SQV6" s="909"/>
      <c r="SQW6" s="909"/>
      <c r="SQX6" s="909"/>
      <c r="SQY6" s="909"/>
      <c r="SQZ6" s="909"/>
      <c r="SRA6" s="909"/>
      <c r="SRB6" s="909"/>
      <c r="SRC6" s="909"/>
      <c r="SRD6" s="909"/>
      <c r="SRE6" s="909"/>
      <c r="SRF6" s="909"/>
      <c r="SRG6" s="909"/>
      <c r="SRH6" s="909"/>
      <c r="SRI6" s="909"/>
      <c r="SRJ6" s="909"/>
      <c r="SRK6" s="909"/>
      <c r="SRL6" s="909"/>
      <c r="SRM6" s="909"/>
      <c r="SRN6" s="909"/>
      <c r="SRO6" s="909"/>
      <c r="SRP6" s="909"/>
      <c r="SRQ6" s="909"/>
      <c r="SRR6" s="909"/>
      <c r="SRS6" s="909"/>
      <c r="SRT6" s="909"/>
      <c r="SRU6" s="909"/>
      <c r="SRV6" s="909"/>
      <c r="SRW6" s="909"/>
      <c r="SRX6" s="909"/>
      <c r="SRY6" s="909"/>
      <c r="SRZ6" s="909"/>
      <c r="SSA6" s="909"/>
      <c r="SSB6" s="909"/>
      <c r="SSC6" s="909"/>
      <c r="SSD6" s="909"/>
      <c r="SSE6" s="909"/>
      <c r="SSF6" s="909"/>
      <c r="SSG6" s="909"/>
      <c r="SSH6" s="909"/>
      <c r="SSI6" s="909"/>
      <c r="SSJ6" s="909"/>
      <c r="SSK6" s="909"/>
      <c r="SSL6" s="909"/>
      <c r="SSM6" s="909"/>
      <c r="SSN6" s="909"/>
      <c r="SSO6" s="909"/>
      <c r="SSP6" s="909"/>
      <c r="SSQ6" s="909"/>
      <c r="SSR6" s="909"/>
      <c r="SSS6" s="909"/>
      <c r="SST6" s="909"/>
      <c r="SSU6" s="909"/>
      <c r="SSV6" s="909"/>
      <c r="SSW6" s="909"/>
      <c r="SSX6" s="909"/>
      <c r="SSY6" s="909"/>
      <c r="SSZ6" s="909"/>
      <c r="STA6" s="909"/>
      <c r="STB6" s="909"/>
      <c r="STC6" s="909"/>
      <c r="STD6" s="909"/>
      <c r="STE6" s="909"/>
      <c r="STF6" s="909"/>
      <c r="STG6" s="909"/>
      <c r="STH6" s="909"/>
      <c r="STI6" s="909"/>
      <c r="STJ6" s="909"/>
      <c r="STK6" s="909"/>
      <c r="STL6" s="909"/>
      <c r="STM6" s="909"/>
      <c r="STN6" s="909"/>
      <c r="STO6" s="909"/>
      <c r="STP6" s="909"/>
      <c r="STQ6" s="909"/>
      <c r="STR6" s="909"/>
      <c r="STS6" s="909"/>
      <c r="STT6" s="909"/>
      <c r="STU6" s="909"/>
      <c r="STV6" s="909"/>
      <c r="STW6" s="909"/>
      <c r="STX6" s="909"/>
      <c r="STY6" s="909"/>
      <c r="STZ6" s="909"/>
      <c r="SUA6" s="909"/>
      <c r="SUB6" s="909"/>
      <c r="SUC6" s="909"/>
      <c r="SUD6" s="909"/>
      <c r="SUE6" s="909"/>
      <c r="SUF6" s="909"/>
      <c r="SUG6" s="909"/>
      <c r="SUH6" s="909"/>
      <c r="SUI6" s="909"/>
      <c r="SUJ6" s="909"/>
      <c r="SUK6" s="909"/>
      <c r="SUL6" s="909"/>
      <c r="SUM6" s="909"/>
      <c r="SUN6" s="909"/>
      <c r="SUO6" s="909"/>
      <c r="SUP6" s="909"/>
      <c r="SUQ6" s="909"/>
      <c r="SUR6" s="909"/>
      <c r="SUS6" s="909"/>
      <c r="SUT6" s="909"/>
      <c r="SUU6" s="909"/>
      <c r="SUV6" s="909"/>
      <c r="SUW6" s="909"/>
      <c r="SUX6" s="909"/>
      <c r="SUY6" s="909"/>
      <c r="SUZ6" s="909"/>
      <c r="SVA6" s="909"/>
      <c r="SVB6" s="909"/>
      <c r="SVC6" s="909"/>
      <c r="SVD6" s="909"/>
      <c r="SVE6" s="909"/>
      <c r="SVF6" s="909"/>
      <c r="SVG6" s="909"/>
      <c r="SVH6" s="909"/>
      <c r="SVI6" s="909"/>
      <c r="SVJ6" s="909"/>
      <c r="SVK6" s="909"/>
      <c r="SVL6" s="909"/>
      <c r="SVM6" s="909"/>
      <c r="SVN6" s="909"/>
      <c r="SVO6" s="909"/>
      <c r="SVP6" s="909"/>
      <c r="SVQ6" s="909"/>
      <c r="SVR6" s="909"/>
      <c r="SVS6" s="909"/>
      <c r="SVT6" s="909"/>
      <c r="SVU6" s="909"/>
      <c r="SVV6" s="909"/>
      <c r="SVW6" s="909"/>
      <c r="SVX6" s="909"/>
      <c r="SVY6" s="909"/>
      <c r="SVZ6" s="909"/>
      <c r="SWA6" s="909"/>
      <c r="SWB6" s="909"/>
      <c r="SWC6" s="909"/>
      <c r="SWD6" s="909"/>
      <c r="SWE6" s="909"/>
      <c r="SWF6" s="909"/>
      <c r="SWG6" s="909"/>
      <c r="SWH6" s="909"/>
      <c r="SWI6" s="909"/>
      <c r="SWJ6" s="909"/>
      <c r="SWK6" s="909"/>
      <c r="SWL6" s="909"/>
      <c r="SWM6" s="909"/>
      <c r="SWN6" s="909"/>
      <c r="SWO6" s="909"/>
      <c r="SWP6" s="909"/>
      <c r="SWQ6" s="909"/>
      <c r="SWR6" s="909"/>
      <c r="SWS6" s="909"/>
      <c r="SWT6" s="909"/>
      <c r="SWU6" s="909"/>
      <c r="SWV6" s="909"/>
      <c r="SWW6" s="909"/>
      <c r="SWX6" s="909"/>
      <c r="SWY6" s="909"/>
      <c r="SWZ6" s="909"/>
      <c r="SXA6" s="909"/>
      <c r="SXB6" s="909"/>
      <c r="SXC6" s="909"/>
      <c r="SXD6" s="909"/>
      <c r="SXE6" s="909"/>
      <c r="SXF6" s="909"/>
      <c r="SXG6" s="909"/>
      <c r="SXH6" s="909"/>
      <c r="SXI6" s="909"/>
      <c r="SXJ6" s="909"/>
      <c r="SXK6" s="909"/>
      <c r="SXL6" s="909"/>
      <c r="SXM6" s="909"/>
      <c r="SXN6" s="909"/>
      <c r="SXO6" s="909"/>
      <c r="SXP6" s="909"/>
      <c r="SXQ6" s="909"/>
      <c r="SXR6" s="909"/>
      <c r="SXS6" s="909"/>
      <c r="SXT6" s="909"/>
      <c r="SXU6" s="909"/>
      <c r="SXV6" s="909"/>
      <c r="SXW6" s="909"/>
      <c r="SXX6" s="909"/>
      <c r="SXY6" s="909"/>
      <c r="SXZ6" s="909"/>
      <c r="SYA6" s="909"/>
      <c r="SYB6" s="909"/>
      <c r="SYC6" s="909"/>
      <c r="SYD6" s="909"/>
      <c r="SYE6" s="909"/>
      <c r="SYF6" s="909"/>
      <c r="SYG6" s="909"/>
      <c r="SYH6" s="909"/>
      <c r="SYI6" s="909"/>
      <c r="SYJ6" s="909"/>
      <c r="SYK6" s="909"/>
      <c r="SYL6" s="909"/>
      <c r="SYM6" s="909"/>
      <c r="SYN6" s="909"/>
      <c r="SYO6" s="909"/>
      <c r="SYP6" s="909"/>
      <c r="SYQ6" s="909"/>
      <c r="SYR6" s="909"/>
      <c r="SYS6" s="909"/>
      <c r="SYT6" s="909"/>
      <c r="SYU6" s="909"/>
      <c r="SYV6" s="909"/>
      <c r="SYW6" s="909"/>
      <c r="SYX6" s="909"/>
      <c r="SYY6" s="909"/>
      <c r="SYZ6" s="909"/>
      <c r="SZA6" s="909"/>
      <c r="SZB6" s="909"/>
      <c r="SZC6" s="909"/>
      <c r="SZD6" s="909"/>
      <c r="SZE6" s="909"/>
      <c r="SZF6" s="909"/>
      <c r="SZG6" s="909"/>
      <c r="SZH6" s="909"/>
      <c r="SZI6" s="909"/>
      <c r="SZJ6" s="909"/>
      <c r="SZK6" s="909"/>
      <c r="SZL6" s="909"/>
      <c r="SZM6" s="909"/>
      <c r="SZN6" s="909"/>
      <c r="SZO6" s="909"/>
      <c r="SZP6" s="909"/>
      <c r="SZQ6" s="909"/>
      <c r="SZR6" s="909"/>
      <c r="SZS6" s="909"/>
      <c r="SZT6" s="909"/>
      <c r="SZU6" s="909"/>
      <c r="SZV6" s="909"/>
      <c r="SZW6" s="909"/>
      <c r="SZX6" s="909"/>
      <c r="SZY6" s="909"/>
      <c r="SZZ6" s="909"/>
      <c r="TAA6" s="909"/>
      <c r="TAB6" s="909"/>
      <c r="TAC6" s="909"/>
      <c r="TAD6" s="909"/>
      <c r="TAE6" s="909"/>
      <c r="TAF6" s="909"/>
      <c r="TAG6" s="909"/>
      <c r="TAH6" s="909"/>
      <c r="TAI6" s="909"/>
      <c r="TAJ6" s="909"/>
      <c r="TAK6" s="909"/>
      <c r="TAL6" s="909"/>
      <c r="TAM6" s="909"/>
      <c r="TAN6" s="909"/>
      <c r="TAO6" s="909"/>
      <c r="TAP6" s="909"/>
      <c r="TAQ6" s="909"/>
      <c r="TAR6" s="909"/>
      <c r="TAS6" s="909"/>
      <c r="TAT6" s="909"/>
      <c r="TAU6" s="909"/>
      <c r="TAV6" s="909"/>
      <c r="TAW6" s="909"/>
      <c r="TAX6" s="909"/>
      <c r="TAY6" s="909"/>
      <c r="TAZ6" s="909"/>
      <c r="TBA6" s="909"/>
      <c r="TBB6" s="909"/>
      <c r="TBC6" s="909"/>
      <c r="TBD6" s="909"/>
      <c r="TBE6" s="909"/>
      <c r="TBF6" s="909"/>
      <c r="TBG6" s="909"/>
      <c r="TBH6" s="909"/>
      <c r="TBI6" s="909"/>
      <c r="TBJ6" s="909"/>
      <c r="TBK6" s="909"/>
      <c r="TBL6" s="909"/>
      <c r="TBM6" s="909"/>
      <c r="TBN6" s="909"/>
      <c r="TBO6" s="909"/>
      <c r="TBP6" s="909"/>
      <c r="TBQ6" s="909"/>
      <c r="TBR6" s="909"/>
      <c r="TBS6" s="909"/>
      <c r="TBT6" s="909"/>
      <c r="TBU6" s="909"/>
      <c r="TBV6" s="909"/>
      <c r="TBW6" s="909"/>
      <c r="TBX6" s="909"/>
      <c r="TBY6" s="909"/>
      <c r="TBZ6" s="909"/>
      <c r="TCA6" s="909"/>
      <c r="TCB6" s="909"/>
      <c r="TCC6" s="909"/>
      <c r="TCD6" s="909"/>
      <c r="TCE6" s="909"/>
      <c r="TCF6" s="909"/>
      <c r="TCG6" s="909"/>
      <c r="TCH6" s="909"/>
      <c r="TCI6" s="909"/>
      <c r="TCJ6" s="909"/>
      <c r="TCK6" s="909"/>
      <c r="TCL6" s="909"/>
      <c r="TCM6" s="909"/>
      <c r="TCN6" s="909"/>
      <c r="TCO6" s="909"/>
      <c r="TCP6" s="909"/>
      <c r="TCQ6" s="909"/>
      <c r="TCR6" s="909"/>
      <c r="TCS6" s="909"/>
      <c r="TCT6" s="909"/>
      <c r="TCU6" s="909"/>
      <c r="TCV6" s="909"/>
      <c r="TCW6" s="909"/>
      <c r="TCX6" s="909"/>
      <c r="TCY6" s="909"/>
      <c r="TCZ6" s="909"/>
      <c r="TDA6" s="909"/>
      <c r="TDB6" s="909"/>
      <c r="TDC6" s="909"/>
      <c r="TDD6" s="909"/>
      <c r="TDE6" s="909"/>
      <c r="TDF6" s="909"/>
      <c r="TDG6" s="909"/>
      <c r="TDH6" s="909"/>
      <c r="TDI6" s="909"/>
      <c r="TDJ6" s="909"/>
      <c r="TDK6" s="909"/>
      <c r="TDL6" s="909"/>
      <c r="TDM6" s="909"/>
      <c r="TDN6" s="909"/>
      <c r="TDO6" s="909"/>
      <c r="TDP6" s="909"/>
      <c r="TDQ6" s="909"/>
      <c r="TDR6" s="909"/>
      <c r="TDS6" s="909"/>
      <c r="TDT6" s="909"/>
      <c r="TDU6" s="909"/>
      <c r="TDV6" s="909"/>
      <c r="TDW6" s="909"/>
      <c r="TDX6" s="909"/>
      <c r="TDY6" s="909"/>
      <c r="TDZ6" s="909"/>
      <c r="TEA6" s="909"/>
      <c r="TEB6" s="909"/>
      <c r="TEC6" s="909"/>
      <c r="TED6" s="909"/>
      <c r="TEE6" s="909"/>
      <c r="TEF6" s="909"/>
      <c r="TEG6" s="909"/>
      <c r="TEH6" s="909"/>
      <c r="TEI6" s="909"/>
      <c r="TEJ6" s="909"/>
      <c r="TEK6" s="909"/>
      <c r="TEL6" s="909"/>
      <c r="TEM6" s="909"/>
      <c r="TEN6" s="909"/>
      <c r="TEO6" s="909"/>
      <c r="TEP6" s="909"/>
      <c r="TEQ6" s="909"/>
      <c r="TER6" s="909"/>
      <c r="TES6" s="909"/>
      <c r="TET6" s="909"/>
      <c r="TEU6" s="909"/>
      <c r="TEV6" s="909"/>
      <c r="TEW6" s="909"/>
      <c r="TEX6" s="909"/>
      <c r="TEY6" s="909"/>
      <c r="TEZ6" s="909"/>
      <c r="TFA6" s="909"/>
      <c r="TFB6" s="909"/>
      <c r="TFC6" s="909"/>
      <c r="TFD6" s="909"/>
      <c r="TFE6" s="909"/>
      <c r="TFF6" s="909"/>
      <c r="TFG6" s="909"/>
      <c r="TFH6" s="909"/>
      <c r="TFI6" s="909"/>
      <c r="TFJ6" s="909"/>
      <c r="TFK6" s="909"/>
      <c r="TFL6" s="909"/>
      <c r="TFM6" s="909"/>
      <c r="TFN6" s="909"/>
      <c r="TFO6" s="909"/>
      <c r="TFP6" s="909"/>
      <c r="TFQ6" s="909"/>
      <c r="TFR6" s="909"/>
      <c r="TFS6" s="909"/>
      <c r="TFT6" s="909"/>
      <c r="TFU6" s="909"/>
      <c r="TFV6" s="909"/>
      <c r="TFW6" s="909"/>
      <c r="TFX6" s="909"/>
      <c r="TFY6" s="909"/>
      <c r="TFZ6" s="909"/>
      <c r="TGA6" s="909"/>
      <c r="TGB6" s="909"/>
      <c r="TGC6" s="909"/>
      <c r="TGD6" s="909"/>
      <c r="TGE6" s="909"/>
      <c r="TGF6" s="909"/>
      <c r="TGG6" s="909"/>
      <c r="TGH6" s="909"/>
      <c r="TGI6" s="909"/>
      <c r="TGJ6" s="909"/>
      <c r="TGK6" s="909"/>
      <c r="TGL6" s="909"/>
      <c r="TGM6" s="909"/>
      <c r="TGN6" s="909"/>
      <c r="TGO6" s="909"/>
      <c r="TGP6" s="909"/>
      <c r="TGQ6" s="909"/>
      <c r="TGR6" s="909"/>
      <c r="TGS6" s="909"/>
      <c r="TGT6" s="909"/>
      <c r="TGU6" s="909"/>
      <c r="TGV6" s="909"/>
      <c r="TGW6" s="909"/>
      <c r="TGX6" s="909"/>
      <c r="TGY6" s="909"/>
      <c r="TGZ6" s="909"/>
      <c r="THA6" s="909"/>
      <c r="THB6" s="909"/>
      <c r="THC6" s="909"/>
      <c r="THD6" s="909"/>
      <c r="THE6" s="909"/>
      <c r="THF6" s="909"/>
      <c r="THG6" s="909"/>
      <c r="THH6" s="909"/>
      <c r="THI6" s="909"/>
      <c r="THJ6" s="909"/>
      <c r="THK6" s="909"/>
      <c r="THL6" s="909"/>
      <c r="THM6" s="909"/>
      <c r="THN6" s="909"/>
      <c r="THO6" s="909"/>
      <c r="THP6" s="909"/>
      <c r="THQ6" s="909"/>
      <c r="THR6" s="909"/>
      <c r="THS6" s="909"/>
      <c r="THT6" s="909"/>
      <c r="THU6" s="909"/>
      <c r="THV6" s="909"/>
      <c r="THW6" s="909"/>
      <c r="THX6" s="909"/>
      <c r="THY6" s="909"/>
      <c r="THZ6" s="909"/>
      <c r="TIA6" s="909"/>
      <c r="TIB6" s="909"/>
      <c r="TIC6" s="909"/>
      <c r="TID6" s="909"/>
      <c r="TIE6" s="909"/>
      <c r="TIF6" s="909"/>
      <c r="TIG6" s="909"/>
      <c r="TIH6" s="909"/>
      <c r="TII6" s="909"/>
      <c r="TIJ6" s="909"/>
      <c r="TIK6" s="909"/>
      <c r="TIL6" s="909"/>
      <c r="TIM6" s="909"/>
      <c r="TIN6" s="909"/>
      <c r="TIO6" s="909"/>
      <c r="TIP6" s="909"/>
      <c r="TIQ6" s="909"/>
      <c r="TIR6" s="909"/>
      <c r="TIS6" s="909"/>
      <c r="TIT6" s="909"/>
      <c r="TIU6" s="909"/>
      <c r="TIV6" s="909"/>
      <c r="TIW6" s="909"/>
      <c r="TIX6" s="909"/>
      <c r="TIY6" s="909"/>
      <c r="TIZ6" s="909"/>
      <c r="TJA6" s="909"/>
      <c r="TJB6" s="909"/>
      <c r="TJC6" s="909"/>
      <c r="TJD6" s="909"/>
      <c r="TJE6" s="909"/>
      <c r="TJF6" s="909"/>
      <c r="TJG6" s="909"/>
      <c r="TJH6" s="909"/>
      <c r="TJI6" s="909"/>
      <c r="TJJ6" s="909"/>
      <c r="TJK6" s="909"/>
      <c r="TJL6" s="909"/>
      <c r="TJM6" s="909"/>
      <c r="TJN6" s="909"/>
      <c r="TJO6" s="909"/>
      <c r="TJP6" s="909"/>
      <c r="TJQ6" s="909"/>
      <c r="TJR6" s="909"/>
      <c r="TJS6" s="909"/>
      <c r="TJT6" s="909"/>
      <c r="TJU6" s="909"/>
      <c r="TJV6" s="909"/>
      <c r="TJW6" s="909"/>
      <c r="TJX6" s="909"/>
      <c r="TJY6" s="909"/>
      <c r="TJZ6" s="909"/>
      <c r="TKA6" s="909"/>
      <c r="TKB6" s="909"/>
      <c r="TKC6" s="909"/>
      <c r="TKD6" s="909"/>
      <c r="TKE6" s="909"/>
      <c r="TKF6" s="909"/>
      <c r="TKG6" s="909"/>
      <c r="TKH6" s="909"/>
      <c r="TKI6" s="909"/>
      <c r="TKJ6" s="909"/>
      <c r="TKK6" s="909"/>
      <c r="TKL6" s="909"/>
      <c r="TKM6" s="909"/>
      <c r="TKN6" s="909"/>
      <c r="TKO6" s="909"/>
      <c r="TKP6" s="909"/>
      <c r="TKQ6" s="909"/>
      <c r="TKR6" s="909"/>
      <c r="TKS6" s="909"/>
      <c r="TKT6" s="909"/>
      <c r="TKU6" s="909"/>
      <c r="TKV6" s="909"/>
      <c r="TKW6" s="909"/>
      <c r="TKX6" s="909"/>
      <c r="TKY6" s="909"/>
      <c r="TKZ6" s="909"/>
      <c r="TLA6" s="909"/>
      <c r="TLB6" s="909"/>
      <c r="TLC6" s="909"/>
      <c r="TLD6" s="909"/>
      <c r="TLE6" s="909"/>
      <c r="TLF6" s="909"/>
      <c r="TLG6" s="909"/>
      <c r="TLH6" s="909"/>
      <c r="TLI6" s="909"/>
      <c r="TLJ6" s="909"/>
      <c r="TLK6" s="909"/>
      <c r="TLL6" s="909"/>
      <c r="TLM6" s="909"/>
      <c r="TLN6" s="909"/>
      <c r="TLO6" s="909"/>
      <c r="TLP6" s="909"/>
      <c r="TLQ6" s="909"/>
      <c r="TLR6" s="909"/>
      <c r="TLS6" s="909"/>
      <c r="TLT6" s="909"/>
      <c r="TLU6" s="909"/>
      <c r="TLV6" s="909"/>
      <c r="TLW6" s="909"/>
      <c r="TLX6" s="909"/>
      <c r="TLY6" s="909"/>
      <c r="TLZ6" s="909"/>
      <c r="TMA6" s="909"/>
      <c r="TMB6" s="909"/>
      <c r="TMC6" s="909"/>
      <c r="TMD6" s="909"/>
      <c r="TME6" s="909"/>
      <c r="TMF6" s="909"/>
      <c r="TMG6" s="909"/>
      <c r="TMH6" s="909"/>
      <c r="TMI6" s="909"/>
      <c r="TMJ6" s="909"/>
      <c r="TMK6" s="909"/>
      <c r="TML6" s="909"/>
      <c r="TMM6" s="909"/>
      <c r="TMN6" s="909"/>
      <c r="TMO6" s="909"/>
      <c r="TMP6" s="909"/>
      <c r="TMQ6" s="909"/>
      <c r="TMR6" s="909"/>
      <c r="TMS6" s="909"/>
      <c r="TMT6" s="909"/>
      <c r="TMU6" s="909"/>
      <c r="TMV6" s="909"/>
      <c r="TMW6" s="909"/>
      <c r="TMX6" s="909"/>
      <c r="TMY6" s="909"/>
      <c r="TMZ6" s="909"/>
      <c r="TNA6" s="909"/>
      <c r="TNB6" s="909"/>
      <c r="TNC6" s="909"/>
      <c r="TND6" s="909"/>
      <c r="TNE6" s="909"/>
      <c r="TNF6" s="909"/>
      <c r="TNG6" s="909"/>
      <c r="TNH6" s="909"/>
      <c r="TNI6" s="909"/>
      <c r="TNJ6" s="909"/>
      <c r="TNK6" s="909"/>
      <c r="TNL6" s="909"/>
      <c r="TNM6" s="909"/>
      <c r="TNN6" s="909"/>
      <c r="TNO6" s="909"/>
      <c r="TNP6" s="909"/>
      <c r="TNQ6" s="909"/>
      <c r="TNR6" s="909"/>
      <c r="TNS6" s="909"/>
      <c r="TNT6" s="909"/>
      <c r="TNU6" s="909"/>
      <c r="TNV6" s="909"/>
      <c r="TNW6" s="909"/>
      <c r="TNX6" s="909"/>
      <c r="TNY6" s="909"/>
      <c r="TNZ6" s="909"/>
      <c r="TOA6" s="909"/>
      <c r="TOB6" s="909"/>
      <c r="TOC6" s="909"/>
      <c r="TOD6" s="909"/>
      <c r="TOE6" s="909"/>
      <c r="TOF6" s="909"/>
      <c r="TOG6" s="909"/>
      <c r="TOH6" s="909"/>
      <c r="TOI6" s="909"/>
      <c r="TOJ6" s="909"/>
      <c r="TOK6" s="909"/>
      <c r="TOL6" s="909"/>
      <c r="TOM6" s="909"/>
      <c r="TON6" s="909"/>
      <c r="TOO6" s="909"/>
      <c r="TOP6" s="909"/>
      <c r="TOQ6" s="909"/>
      <c r="TOR6" s="909"/>
      <c r="TOS6" s="909"/>
      <c r="TOT6" s="909"/>
      <c r="TOU6" s="909"/>
      <c r="TOV6" s="909"/>
      <c r="TOW6" s="909"/>
      <c r="TOX6" s="909"/>
      <c r="TOY6" s="909"/>
      <c r="TOZ6" s="909"/>
      <c r="TPA6" s="909"/>
      <c r="TPB6" s="909"/>
      <c r="TPC6" s="909"/>
      <c r="TPD6" s="909"/>
      <c r="TPE6" s="909"/>
      <c r="TPF6" s="909"/>
      <c r="TPG6" s="909"/>
      <c r="TPH6" s="909"/>
      <c r="TPI6" s="909"/>
      <c r="TPJ6" s="909"/>
      <c r="TPK6" s="909"/>
      <c r="TPL6" s="909"/>
      <c r="TPM6" s="909"/>
      <c r="TPN6" s="909"/>
      <c r="TPO6" s="909"/>
      <c r="TPP6" s="909"/>
      <c r="TPQ6" s="909"/>
      <c r="TPR6" s="909"/>
      <c r="TPS6" s="909"/>
      <c r="TPT6" s="909"/>
      <c r="TPU6" s="909"/>
      <c r="TPV6" s="909"/>
      <c r="TPW6" s="909"/>
      <c r="TPX6" s="909"/>
      <c r="TPY6" s="909"/>
      <c r="TPZ6" s="909"/>
      <c r="TQA6" s="909"/>
      <c r="TQB6" s="909"/>
      <c r="TQC6" s="909"/>
      <c r="TQD6" s="909"/>
      <c r="TQE6" s="909"/>
      <c r="TQF6" s="909"/>
      <c r="TQG6" s="909"/>
      <c r="TQH6" s="909"/>
      <c r="TQI6" s="909"/>
      <c r="TQJ6" s="909"/>
      <c r="TQK6" s="909"/>
      <c r="TQL6" s="909"/>
      <c r="TQM6" s="909"/>
      <c r="TQN6" s="909"/>
      <c r="TQO6" s="909"/>
      <c r="TQP6" s="909"/>
      <c r="TQQ6" s="909"/>
      <c r="TQR6" s="909"/>
      <c r="TQS6" s="909"/>
      <c r="TQT6" s="909"/>
      <c r="TQU6" s="909"/>
      <c r="TQV6" s="909"/>
      <c r="TQW6" s="909"/>
      <c r="TQX6" s="909"/>
      <c r="TQY6" s="909"/>
      <c r="TQZ6" s="909"/>
      <c r="TRA6" s="909"/>
      <c r="TRB6" s="909"/>
      <c r="TRC6" s="909"/>
      <c r="TRD6" s="909"/>
      <c r="TRE6" s="909"/>
      <c r="TRF6" s="909"/>
      <c r="TRG6" s="909"/>
      <c r="TRH6" s="909"/>
      <c r="TRI6" s="909"/>
      <c r="TRJ6" s="909"/>
      <c r="TRK6" s="909"/>
      <c r="TRL6" s="909"/>
      <c r="TRM6" s="909"/>
      <c r="TRN6" s="909"/>
      <c r="TRO6" s="909"/>
      <c r="TRP6" s="909"/>
      <c r="TRQ6" s="909"/>
      <c r="TRR6" s="909"/>
      <c r="TRS6" s="909"/>
      <c r="TRT6" s="909"/>
      <c r="TRU6" s="909"/>
      <c r="TRV6" s="909"/>
      <c r="TRW6" s="909"/>
      <c r="TRX6" s="909"/>
      <c r="TRY6" s="909"/>
      <c r="TRZ6" s="909"/>
      <c r="TSA6" s="909"/>
      <c r="TSB6" s="909"/>
      <c r="TSC6" s="909"/>
      <c r="TSD6" s="909"/>
      <c r="TSE6" s="909"/>
      <c r="TSF6" s="909"/>
      <c r="TSG6" s="909"/>
      <c r="TSH6" s="909"/>
      <c r="TSI6" s="909"/>
      <c r="TSJ6" s="909"/>
      <c r="TSK6" s="909"/>
      <c r="TSL6" s="909"/>
      <c r="TSM6" s="909"/>
      <c r="TSN6" s="909"/>
      <c r="TSO6" s="909"/>
      <c r="TSP6" s="909"/>
      <c r="TSQ6" s="909"/>
      <c r="TSR6" s="909"/>
      <c r="TSS6" s="909"/>
      <c r="TST6" s="909"/>
      <c r="TSU6" s="909"/>
      <c r="TSV6" s="909"/>
      <c r="TSW6" s="909"/>
      <c r="TSX6" s="909"/>
      <c r="TSY6" s="909"/>
      <c r="TSZ6" s="909"/>
      <c r="TTA6" s="909"/>
      <c r="TTB6" s="909"/>
      <c r="TTC6" s="909"/>
      <c r="TTD6" s="909"/>
      <c r="TTE6" s="909"/>
      <c r="TTF6" s="909"/>
      <c r="TTG6" s="909"/>
      <c r="TTH6" s="909"/>
      <c r="TTI6" s="909"/>
      <c r="TTJ6" s="909"/>
      <c r="TTK6" s="909"/>
      <c r="TTL6" s="909"/>
      <c r="TTM6" s="909"/>
      <c r="TTN6" s="909"/>
      <c r="TTO6" s="909"/>
      <c r="TTP6" s="909"/>
      <c r="TTQ6" s="909"/>
      <c r="TTR6" s="909"/>
      <c r="TTS6" s="909"/>
      <c r="TTT6" s="909"/>
      <c r="TTU6" s="909"/>
      <c r="TTV6" s="909"/>
      <c r="TTW6" s="909"/>
      <c r="TTX6" s="909"/>
      <c r="TTY6" s="909"/>
      <c r="TTZ6" s="909"/>
      <c r="TUA6" s="909"/>
      <c r="TUB6" s="909"/>
      <c r="TUC6" s="909"/>
      <c r="TUD6" s="909"/>
      <c r="TUE6" s="909"/>
      <c r="TUF6" s="909"/>
      <c r="TUG6" s="909"/>
      <c r="TUH6" s="909"/>
      <c r="TUI6" s="909"/>
      <c r="TUJ6" s="909"/>
      <c r="TUK6" s="909"/>
      <c r="TUL6" s="909"/>
      <c r="TUM6" s="909"/>
      <c r="TUN6" s="909"/>
      <c r="TUO6" s="909"/>
      <c r="TUP6" s="909"/>
      <c r="TUQ6" s="909"/>
      <c r="TUR6" s="909"/>
      <c r="TUS6" s="909"/>
      <c r="TUT6" s="909"/>
      <c r="TUU6" s="909"/>
      <c r="TUV6" s="909"/>
      <c r="TUW6" s="909"/>
      <c r="TUX6" s="909"/>
      <c r="TUY6" s="909"/>
      <c r="TUZ6" s="909"/>
      <c r="TVA6" s="909"/>
      <c r="TVB6" s="909"/>
      <c r="TVC6" s="909"/>
      <c r="TVD6" s="909"/>
      <c r="TVE6" s="909"/>
      <c r="TVF6" s="909"/>
      <c r="TVG6" s="909"/>
      <c r="TVH6" s="909"/>
      <c r="TVI6" s="909"/>
      <c r="TVJ6" s="909"/>
      <c r="TVK6" s="909"/>
      <c r="TVL6" s="909"/>
      <c r="TVM6" s="909"/>
      <c r="TVN6" s="909"/>
      <c r="TVO6" s="909"/>
      <c r="TVP6" s="909"/>
      <c r="TVQ6" s="909"/>
      <c r="TVR6" s="909"/>
      <c r="TVS6" s="909"/>
      <c r="TVT6" s="909"/>
      <c r="TVU6" s="909"/>
      <c r="TVV6" s="909"/>
      <c r="TVW6" s="909"/>
      <c r="TVX6" s="909"/>
      <c r="TVY6" s="909"/>
      <c r="TVZ6" s="909"/>
      <c r="TWA6" s="909"/>
      <c r="TWB6" s="909"/>
      <c r="TWC6" s="909"/>
      <c r="TWD6" s="909"/>
      <c r="TWE6" s="909"/>
      <c r="TWF6" s="909"/>
      <c r="TWG6" s="909"/>
      <c r="TWH6" s="909"/>
      <c r="TWI6" s="909"/>
      <c r="TWJ6" s="909"/>
      <c r="TWK6" s="909"/>
      <c r="TWL6" s="909"/>
      <c r="TWM6" s="909"/>
      <c r="TWN6" s="909"/>
      <c r="TWO6" s="909"/>
      <c r="TWP6" s="909"/>
      <c r="TWQ6" s="909"/>
      <c r="TWR6" s="909"/>
      <c r="TWS6" s="909"/>
      <c r="TWT6" s="909"/>
      <c r="TWU6" s="909"/>
      <c r="TWV6" s="909"/>
      <c r="TWW6" s="909"/>
      <c r="TWX6" s="909"/>
      <c r="TWY6" s="909"/>
      <c r="TWZ6" s="909"/>
      <c r="TXA6" s="909"/>
      <c r="TXB6" s="909"/>
      <c r="TXC6" s="909"/>
      <c r="TXD6" s="909"/>
      <c r="TXE6" s="909"/>
      <c r="TXF6" s="909"/>
      <c r="TXG6" s="909"/>
      <c r="TXH6" s="909"/>
      <c r="TXI6" s="909"/>
      <c r="TXJ6" s="909"/>
      <c r="TXK6" s="909"/>
      <c r="TXL6" s="909"/>
      <c r="TXM6" s="909"/>
      <c r="TXN6" s="909"/>
      <c r="TXO6" s="909"/>
      <c r="TXP6" s="909"/>
      <c r="TXQ6" s="909"/>
      <c r="TXR6" s="909"/>
      <c r="TXS6" s="909"/>
      <c r="TXT6" s="909"/>
      <c r="TXU6" s="909"/>
      <c r="TXV6" s="909"/>
      <c r="TXW6" s="909"/>
      <c r="TXX6" s="909"/>
      <c r="TXY6" s="909"/>
      <c r="TXZ6" s="909"/>
      <c r="TYA6" s="909"/>
      <c r="TYB6" s="909"/>
      <c r="TYC6" s="909"/>
      <c r="TYD6" s="909"/>
      <c r="TYE6" s="909"/>
      <c r="TYF6" s="909"/>
      <c r="TYG6" s="909"/>
      <c r="TYH6" s="909"/>
      <c r="TYI6" s="909"/>
      <c r="TYJ6" s="909"/>
      <c r="TYK6" s="909"/>
      <c r="TYL6" s="909"/>
      <c r="TYM6" s="909"/>
      <c r="TYN6" s="909"/>
      <c r="TYO6" s="909"/>
      <c r="TYP6" s="909"/>
      <c r="TYQ6" s="909"/>
      <c r="TYR6" s="909"/>
      <c r="TYS6" s="909"/>
      <c r="TYT6" s="909"/>
      <c r="TYU6" s="909"/>
      <c r="TYV6" s="909"/>
      <c r="TYW6" s="909"/>
      <c r="TYX6" s="909"/>
      <c r="TYY6" s="909"/>
      <c r="TYZ6" s="909"/>
      <c r="TZA6" s="909"/>
      <c r="TZB6" s="909"/>
      <c r="TZC6" s="909"/>
      <c r="TZD6" s="909"/>
      <c r="TZE6" s="909"/>
      <c r="TZF6" s="909"/>
      <c r="TZG6" s="909"/>
      <c r="TZH6" s="909"/>
      <c r="TZI6" s="909"/>
      <c r="TZJ6" s="909"/>
      <c r="TZK6" s="909"/>
      <c r="TZL6" s="909"/>
      <c r="TZM6" s="909"/>
      <c r="TZN6" s="909"/>
      <c r="TZO6" s="909"/>
      <c r="TZP6" s="909"/>
      <c r="TZQ6" s="909"/>
      <c r="TZR6" s="909"/>
      <c r="TZS6" s="909"/>
      <c r="TZT6" s="909"/>
      <c r="TZU6" s="909"/>
      <c r="TZV6" s="909"/>
      <c r="TZW6" s="909"/>
      <c r="TZX6" s="909"/>
      <c r="TZY6" s="909"/>
      <c r="TZZ6" s="909"/>
      <c r="UAA6" s="909"/>
      <c r="UAB6" s="909"/>
      <c r="UAC6" s="909"/>
      <c r="UAD6" s="909"/>
      <c r="UAE6" s="909"/>
      <c r="UAF6" s="909"/>
      <c r="UAG6" s="909"/>
      <c r="UAH6" s="909"/>
      <c r="UAI6" s="909"/>
      <c r="UAJ6" s="909"/>
      <c r="UAK6" s="909"/>
      <c r="UAL6" s="909"/>
      <c r="UAM6" s="909"/>
      <c r="UAN6" s="909"/>
      <c r="UAO6" s="909"/>
      <c r="UAP6" s="909"/>
      <c r="UAQ6" s="909"/>
      <c r="UAR6" s="909"/>
      <c r="UAS6" s="909"/>
      <c r="UAT6" s="909"/>
      <c r="UAU6" s="909"/>
      <c r="UAV6" s="909"/>
      <c r="UAW6" s="909"/>
      <c r="UAX6" s="909"/>
      <c r="UAY6" s="909"/>
      <c r="UAZ6" s="909"/>
      <c r="UBA6" s="909"/>
      <c r="UBB6" s="909"/>
      <c r="UBC6" s="909"/>
      <c r="UBD6" s="909"/>
      <c r="UBE6" s="909"/>
      <c r="UBF6" s="909"/>
      <c r="UBG6" s="909"/>
      <c r="UBH6" s="909"/>
      <c r="UBI6" s="909"/>
      <c r="UBJ6" s="909"/>
      <c r="UBK6" s="909"/>
      <c r="UBL6" s="909"/>
      <c r="UBM6" s="909"/>
      <c r="UBN6" s="909"/>
      <c r="UBO6" s="909"/>
      <c r="UBP6" s="909"/>
      <c r="UBQ6" s="909"/>
      <c r="UBR6" s="909"/>
      <c r="UBS6" s="909"/>
      <c r="UBT6" s="909"/>
      <c r="UBU6" s="909"/>
      <c r="UBV6" s="909"/>
      <c r="UBW6" s="909"/>
      <c r="UBX6" s="909"/>
      <c r="UBY6" s="909"/>
      <c r="UBZ6" s="909"/>
      <c r="UCA6" s="909"/>
      <c r="UCB6" s="909"/>
      <c r="UCC6" s="909"/>
      <c r="UCD6" s="909"/>
      <c r="UCE6" s="909"/>
      <c r="UCF6" s="909"/>
      <c r="UCG6" s="909"/>
      <c r="UCH6" s="909"/>
      <c r="UCI6" s="909"/>
      <c r="UCJ6" s="909"/>
      <c r="UCK6" s="909"/>
      <c r="UCL6" s="909"/>
      <c r="UCM6" s="909"/>
      <c r="UCN6" s="909"/>
      <c r="UCO6" s="909"/>
      <c r="UCP6" s="909"/>
      <c r="UCQ6" s="909"/>
      <c r="UCR6" s="909"/>
      <c r="UCS6" s="909"/>
      <c r="UCT6" s="909"/>
      <c r="UCU6" s="909"/>
      <c r="UCV6" s="909"/>
      <c r="UCW6" s="909"/>
      <c r="UCX6" s="909"/>
      <c r="UCY6" s="909"/>
      <c r="UCZ6" s="909"/>
      <c r="UDA6" s="909"/>
      <c r="UDB6" s="909"/>
      <c r="UDC6" s="909"/>
      <c r="UDD6" s="909"/>
      <c r="UDE6" s="909"/>
      <c r="UDF6" s="909"/>
      <c r="UDG6" s="909"/>
      <c r="UDH6" s="909"/>
      <c r="UDI6" s="909"/>
      <c r="UDJ6" s="909"/>
      <c r="UDK6" s="909"/>
      <c r="UDL6" s="909"/>
      <c r="UDM6" s="909"/>
      <c r="UDN6" s="909"/>
      <c r="UDO6" s="909"/>
      <c r="UDP6" s="909"/>
      <c r="UDQ6" s="909"/>
      <c r="UDR6" s="909"/>
      <c r="UDS6" s="909"/>
      <c r="UDT6" s="909"/>
      <c r="UDU6" s="909"/>
      <c r="UDV6" s="909"/>
      <c r="UDW6" s="909"/>
      <c r="UDX6" s="909"/>
      <c r="UDY6" s="909"/>
      <c r="UDZ6" s="909"/>
      <c r="UEA6" s="909"/>
      <c r="UEB6" s="909"/>
      <c r="UEC6" s="909"/>
      <c r="UED6" s="909"/>
      <c r="UEE6" s="909"/>
      <c r="UEF6" s="909"/>
      <c r="UEG6" s="909"/>
      <c r="UEH6" s="909"/>
      <c r="UEI6" s="909"/>
      <c r="UEJ6" s="909"/>
      <c r="UEK6" s="909"/>
      <c r="UEL6" s="909"/>
      <c r="UEM6" s="909"/>
      <c r="UEN6" s="909"/>
      <c r="UEO6" s="909"/>
      <c r="UEP6" s="909"/>
      <c r="UEQ6" s="909"/>
      <c r="UER6" s="909"/>
      <c r="UES6" s="909"/>
      <c r="UET6" s="909"/>
      <c r="UEU6" s="909"/>
      <c r="UEV6" s="909"/>
      <c r="UEW6" s="909"/>
      <c r="UEX6" s="909"/>
      <c r="UEY6" s="909"/>
      <c r="UEZ6" s="909"/>
      <c r="UFA6" s="909"/>
      <c r="UFB6" s="909"/>
      <c r="UFC6" s="909"/>
      <c r="UFD6" s="909"/>
      <c r="UFE6" s="909"/>
      <c r="UFF6" s="909"/>
      <c r="UFG6" s="909"/>
      <c r="UFH6" s="909"/>
      <c r="UFI6" s="909"/>
      <c r="UFJ6" s="909"/>
      <c r="UFK6" s="909"/>
      <c r="UFL6" s="909"/>
      <c r="UFM6" s="909"/>
      <c r="UFN6" s="909"/>
      <c r="UFO6" s="909"/>
      <c r="UFP6" s="909"/>
      <c r="UFQ6" s="909"/>
      <c r="UFR6" s="909"/>
      <c r="UFS6" s="909"/>
      <c r="UFT6" s="909"/>
      <c r="UFU6" s="909"/>
      <c r="UFV6" s="909"/>
      <c r="UFW6" s="909"/>
      <c r="UFX6" s="909"/>
      <c r="UFY6" s="909"/>
      <c r="UFZ6" s="909"/>
      <c r="UGA6" s="909"/>
      <c r="UGB6" s="909"/>
      <c r="UGC6" s="909"/>
      <c r="UGD6" s="909"/>
      <c r="UGE6" s="909"/>
      <c r="UGF6" s="909"/>
      <c r="UGG6" s="909"/>
      <c r="UGH6" s="909"/>
      <c r="UGI6" s="909"/>
      <c r="UGJ6" s="909"/>
      <c r="UGK6" s="909"/>
      <c r="UGL6" s="909"/>
      <c r="UGM6" s="909"/>
      <c r="UGN6" s="909"/>
      <c r="UGO6" s="909"/>
      <c r="UGP6" s="909"/>
      <c r="UGQ6" s="909"/>
      <c r="UGR6" s="909"/>
      <c r="UGS6" s="909"/>
      <c r="UGT6" s="909"/>
      <c r="UGU6" s="909"/>
      <c r="UGV6" s="909"/>
      <c r="UGW6" s="909"/>
      <c r="UGX6" s="909"/>
      <c r="UGY6" s="909"/>
      <c r="UGZ6" s="909"/>
      <c r="UHA6" s="909"/>
      <c r="UHB6" s="909"/>
      <c r="UHC6" s="909"/>
      <c r="UHD6" s="909"/>
      <c r="UHE6" s="909"/>
      <c r="UHF6" s="909"/>
      <c r="UHG6" s="909"/>
      <c r="UHH6" s="909"/>
      <c r="UHI6" s="909"/>
      <c r="UHJ6" s="909"/>
      <c r="UHK6" s="909"/>
      <c r="UHL6" s="909"/>
      <c r="UHM6" s="909"/>
      <c r="UHN6" s="909"/>
      <c r="UHO6" s="909"/>
      <c r="UHP6" s="909"/>
      <c r="UHQ6" s="909"/>
      <c r="UHR6" s="909"/>
      <c r="UHS6" s="909"/>
      <c r="UHT6" s="909"/>
      <c r="UHU6" s="909"/>
      <c r="UHV6" s="909"/>
      <c r="UHW6" s="909"/>
      <c r="UHX6" s="909"/>
      <c r="UHY6" s="909"/>
      <c r="UHZ6" s="909"/>
      <c r="UIA6" s="909"/>
      <c r="UIB6" s="909"/>
      <c r="UIC6" s="909"/>
      <c r="UID6" s="909"/>
      <c r="UIE6" s="909"/>
      <c r="UIF6" s="909"/>
      <c r="UIG6" s="909"/>
      <c r="UIH6" s="909"/>
      <c r="UII6" s="909"/>
      <c r="UIJ6" s="909"/>
      <c r="UIK6" s="909"/>
      <c r="UIL6" s="909"/>
      <c r="UIM6" s="909"/>
      <c r="UIN6" s="909"/>
      <c r="UIO6" s="909"/>
      <c r="UIP6" s="909"/>
      <c r="UIQ6" s="909"/>
      <c r="UIR6" s="909"/>
      <c r="UIS6" s="909"/>
      <c r="UIT6" s="909"/>
      <c r="UIU6" s="909"/>
      <c r="UIV6" s="909"/>
      <c r="UIW6" s="909"/>
      <c r="UIX6" s="909"/>
      <c r="UIY6" s="909"/>
      <c r="UIZ6" s="909"/>
      <c r="UJA6" s="909"/>
      <c r="UJB6" s="909"/>
      <c r="UJC6" s="909"/>
      <c r="UJD6" s="909"/>
      <c r="UJE6" s="909"/>
      <c r="UJF6" s="909"/>
      <c r="UJG6" s="909"/>
      <c r="UJH6" s="909"/>
      <c r="UJI6" s="909"/>
      <c r="UJJ6" s="909"/>
      <c r="UJK6" s="909"/>
      <c r="UJL6" s="909"/>
      <c r="UJM6" s="909"/>
      <c r="UJN6" s="909"/>
      <c r="UJO6" s="909"/>
      <c r="UJP6" s="909"/>
      <c r="UJQ6" s="909"/>
      <c r="UJR6" s="909"/>
      <c r="UJS6" s="909"/>
      <c r="UJT6" s="909"/>
      <c r="UJU6" s="909"/>
      <c r="UJV6" s="909"/>
      <c r="UJW6" s="909"/>
      <c r="UJX6" s="909"/>
      <c r="UJY6" s="909"/>
      <c r="UJZ6" s="909"/>
      <c r="UKA6" s="909"/>
      <c r="UKB6" s="909"/>
      <c r="UKC6" s="909"/>
      <c r="UKD6" s="909"/>
      <c r="UKE6" s="909"/>
      <c r="UKF6" s="909"/>
      <c r="UKG6" s="909"/>
      <c r="UKH6" s="909"/>
      <c r="UKI6" s="909"/>
      <c r="UKJ6" s="909"/>
      <c r="UKK6" s="909"/>
      <c r="UKL6" s="909"/>
      <c r="UKM6" s="909"/>
      <c r="UKN6" s="909"/>
      <c r="UKO6" s="909"/>
      <c r="UKP6" s="909"/>
      <c r="UKQ6" s="909"/>
      <c r="UKR6" s="909"/>
      <c r="UKS6" s="909"/>
      <c r="UKT6" s="909"/>
      <c r="UKU6" s="909"/>
      <c r="UKV6" s="909"/>
      <c r="UKW6" s="909"/>
      <c r="UKX6" s="909"/>
      <c r="UKY6" s="909"/>
      <c r="UKZ6" s="909"/>
      <c r="ULA6" s="909"/>
      <c r="ULB6" s="909"/>
      <c r="ULC6" s="909"/>
      <c r="ULD6" s="909"/>
      <c r="ULE6" s="909"/>
      <c r="ULF6" s="909"/>
      <c r="ULG6" s="909"/>
      <c r="ULH6" s="909"/>
      <c r="ULI6" s="909"/>
      <c r="ULJ6" s="909"/>
      <c r="ULK6" s="909"/>
      <c r="ULL6" s="909"/>
      <c r="ULM6" s="909"/>
      <c r="ULN6" s="909"/>
      <c r="ULO6" s="909"/>
      <c r="ULP6" s="909"/>
      <c r="ULQ6" s="909"/>
      <c r="ULR6" s="909"/>
      <c r="ULS6" s="909"/>
      <c r="ULT6" s="909"/>
      <c r="ULU6" s="909"/>
      <c r="ULV6" s="909"/>
      <c r="ULW6" s="909"/>
      <c r="ULX6" s="909"/>
      <c r="ULY6" s="909"/>
      <c r="ULZ6" s="909"/>
      <c r="UMA6" s="909"/>
      <c r="UMB6" s="909"/>
      <c r="UMC6" s="909"/>
      <c r="UMD6" s="909"/>
      <c r="UME6" s="909"/>
      <c r="UMF6" s="909"/>
      <c r="UMG6" s="909"/>
      <c r="UMH6" s="909"/>
      <c r="UMI6" s="909"/>
      <c r="UMJ6" s="909"/>
      <c r="UMK6" s="909"/>
      <c r="UML6" s="909"/>
      <c r="UMM6" s="909"/>
      <c r="UMN6" s="909"/>
      <c r="UMO6" s="909"/>
      <c r="UMP6" s="909"/>
      <c r="UMQ6" s="909"/>
      <c r="UMR6" s="909"/>
      <c r="UMS6" s="909"/>
      <c r="UMT6" s="909"/>
      <c r="UMU6" s="909"/>
      <c r="UMV6" s="909"/>
      <c r="UMW6" s="909"/>
      <c r="UMX6" s="909"/>
      <c r="UMY6" s="909"/>
      <c r="UMZ6" s="909"/>
      <c r="UNA6" s="909"/>
      <c r="UNB6" s="909"/>
      <c r="UNC6" s="909"/>
      <c r="UND6" s="909"/>
      <c r="UNE6" s="909"/>
      <c r="UNF6" s="909"/>
      <c r="UNG6" s="909"/>
      <c r="UNH6" s="909"/>
      <c r="UNI6" s="909"/>
      <c r="UNJ6" s="909"/>
      <c r="UNK6" s="909"/>
      <c r="UNL6" s="909"/>
      <c r="UNM6" s="909"/>
      <c r="UNN6" s="909"/>
      <c r="UNO6" s="909"/>
      <c r="UNP6" s="909"/>
      <c r="UNQ6" s="909"/>
      <c r="UNR6" s="909"/>
      <c r="UNS6" s="909"/>
      <c r="UNT6" s="909"/>
      <c r="UNU6" s="909"/>
      <c r="UNV6" s="909"/>
      <c r="UNW6" s="909"/>
      <c r="UNX6" s="909"/>
      <c r="UNY6" s="909"/>
      <c r="UNZ6" s="909"/>
      <c r="UOA6" s="909"/>
      <c r="UOB6" s="909"/>
      <c r="UOC6" s="909"/>
      <c r="UOD6" s="909"/>
      <c r="UOE6" s="909"/>
      <c r="UOF6" s="909"/>
      <c r="UOG6" s="909"/>
      <c r="UOH6" s="909"/>
      <c r="UOI6" s="909"/>
      <c r="UOJ6" s="909"/>
      <c r="UOK6" s="909"/>
      <c r="UOL6" s="909"/>
      <c r="UOM6" s="909"/>
      <c r="UON6" s="909"/>
      <c r="UOO6" s="909"/>
      <c r="UOP6" s="909"/>
      <c r="UOQ6" s="909"/>
      <c r="UOR6" s="909"/>
      <c r="UOS6" s="909"/>
      <c r="UOT6" s="909"/>
      <c r="UOU6" s="909"/>
      <c r="UOV6" s="909"/>
      <c r="UOW6" s="909"/>
      <c r="UOX6" s="909"/>
      <c r="UOY6" s="909"/>
      <c r="UOZ6" s="909"/>
      <c r="UPA6" s="909"/>
      <c r="UPB6" s="909"/>
      <c r="UPC6" s="909"/>
      <c r="UPD6" s="909"/>
      <c r="UPE6" s="909"/>
      <c r="UPF6" s="909"/>
      <c r="UPG6" s="909"/>
      <c r="UPH6" s="909"/>
      <c r="UPI6" s="909"/>
      <c r="UPJ6" s="909"/>
      <c r="UPK6" s="909"/>
      <c r="UPL6" s="909"/>
      <c r="UPM6" s="909"/>
      <c r="UPN6" s="909"/>
      <c r="UPO6" s="909"/>
      <c r="UPP6" s="909"/>
      <c r="UPQ6" s="909"/>
      <c r="UPR6" s="909"/>
      <c r="UPS6" s="909"/>
      <c r="UPT6" s="909"/>
      <c r="UPU6" s="909"/>
      <c r="UPV6" s="909"/>
      <c r="UPW6" s="909"/>
      <c r="UPX6" s="909"/>
      <c r="UPY6" s="909"/>
      <c r="UPZ6" s="909"/>
      <c r="UQA6" s="909"/>
      <c r="UQB6" s="909"/>
      <c r="UQC6" s="909"/>
      <c r="UQD6" s="909"/>
      <c r="UQE6" s="909"/>
      <c r="UQF6" s="909"/>
      <c r="UQG6" s="909"/>
      <c r="UQH6" s="909"/>
      <c r="UQI6" s="909"/>
      <c r="UQJ6" s="909"/>
      <c r="UQK6" s="909"/>
      <c r="UQL6" s="909"/>
      <c r="UQM6" s="909"/>
      <c r="UQN6" s="909"/>
      <c r="UQO6" s="909"/>
      <c r="UQP6" s="909"/>
      <c r="UQQ6" s="909"/>
      <c r="UQR6" s="909"/>
      <c r="UQS6" s="909"/>
      <c r="UQT6" s="909"/>
      <c r="UQU6" s="909"/>
      <c r="UQV6" s="909"/>
      <c r="UQW6" s="909"/>
      <c r="UQX6" s="909"/>
      <c r="UQY6" s="909"/>
      <c r="UQZ6" s="909"/>
      <c r="URA6" s="909"/>
      <c r="URB6" s="909"/>
      <c r="URC6" s="909"/>
      <c r="URD6" s="909"/>
      <c r="URE6" s="909"/>
      <c r="URF6" s="909"/>
      <c r="URG6" s="909"/>
      <c r="URH6" s="909"/>
      <c r="URI6" s="909"/>
      <c r="URJ6" s="909"/>
      <c r="URK6" s="909"/>
      <c r="URL6" s="909"/>
      <c r="URM6" s="909"/>
      <c r="URN6" s="909"/>
      <c r="URO6" s="909"/>
      <c r="URP6" s="909"/>
      <c r="URQ6" s="909"/>
      <c r="URR6" s="909"/>
      <c r="URS6" s="909"/>
      <c r="URT6" s="909"/>
      <c r="URU6" s="909"/>
      <c r="URV6" s="909"/>
      <c r="URW6" s="909"/>
      <c r="URX6" s="909"/>
      <c r="URY6" s="909"/>
      <c r="URZ6" s="909"/>
      <c r="USA6" s="909"/>
      <c r="USB6" s="909"/>
      <c r="USC6" s="909"/>
      <c r="USD6" s="909"/>
      <c r="USE6" s="909"/>
      <c r="USF6" s="909"/>
      <c r="USG6" s="909"/>
      <c r="USH6" s="909"/>
      <c r="USI6" s="909"/>
      <c r="USJ6" s="909"/>
      <c r="USK6" s="909"/>
      <c r="USL6" s="909"/>
      <c r="USM6" s="909"/>
      <c r="USN6" s="909"/>
      <c r="USO6" s="909"/>
      <c r="USP6" s="909"/>
      <c r="USQ6" s="909"/>
      <c r="USR6" s="909"/>
      <c r="USS6" s="909"/>
      <c r="UST6" s="909"/>
      <c r="USU6" s="909"/>
      <c r="USV6" s="909"/>
      <c r="USW6" s="909"/>
      <c r="USX6" s="909"/>
      <c r="USY6" s="909"/>
      <c r="USZ6" s="909"/>
      <c r="UTA6" s="909"/>
      <c r="UTB6" s="909"/>
      <c r="UTC6" s="909"/>
      <c r="UTD6" s="909"/>
      <c r="UTE6" s="909"/>
      <c r="UTF6" s="909"/>
      <c r="UTG6" s="909"/>
      <c r="UTH6" s="909"/>
      <c r="UTI6" s="909"/>
      <c r="UTJ6" s="909"/>
      <c r="UTK6" s="909"/>
      <c r="UTL6" s="909"/>
      <c r="UTM6" s="909"/>
      <c r="UTN6" s="909"/>
      <c r="UTO6" s="909"/>
      <c r="UTP6" s="909"/>
      <c r="UTQ6" s="909"/>
      <c r="UTR6" s="909"/>
      <c r="UTS6" s="909"/>
      <c r="UTT6" s="909"/>
      <c r="UTU6" s="909"/>
      <c r="UTV6" s="909"/>
      <c r="UTW6" s="909"/>
      <c r="UTX6" s="909"/>
      <c r="UTY6" s="909"/>
      <c r="UTZ6" s="909"/>
      <c r="UUA6" s="909"/>
      <c r="UUB6" s="909"/>
      <c r="UUC6" s="909"/>
      <c r="UUD6" s="909"/>
      <c r="UUE6" s="909"/>
      <c r="UUF6" s="909"/>
      <c r="UUG6" s="909"/>
      <c r="UUH6" s="909"/>
      <c r="UUI6" s="909"/>
      <c r="UUJ6" s="909"/>
      <c r="UUK6" s="909"/>
      <c r="UUL6" s="909"/>
      <c r="UUM6" s="909"/>
      <c r="UUN6" s="909"/>
      <c r="UUO6" s="909"/>
      <c r="UUP6" s="909"/>
      <c r="UUQ6" s="909"/>
      <c r="UUR6" s="909"/>
      <c r="UUS6" s="909"/>
      <c r="UUT6" s="909"/>
      <c r="UUU6" s="909"/>
      <c r="UUV6" s="909"/>
      <c r="UUW6" s="909"/>
      <c r="UUX6" s="909"/>
      <c r="UUY6" s="909"/>
      <c r="UUZ6" s="909"/>
      <c r="UVA6" s="909"/>
      <c r="UVB6" s="909"/>
      <c r="UVC6" s="909"/>
      <c r="UVD6" s="909"/>
      <c r="UVE6" s="909"/>
      <c r="UVF6" s="909"/>
      <c r="UVG6" s="909"/>
      <c r="UVH6" s="909"/>
      <c r="UVI6" s="909"/>
      <c r="UVJ6" s="909"/>
      <c r="UVK6" s="909"/>
      <c r="UVL6" s="909"/>
      <c r="UVM6" s="909"/>
      <c r="UVN6" s="909"/>
      <c r="UVO6" s="909"/>
      <c r="UVP6" s="909"/>
      <c r="UVQ6" s="909"/>
      <c r="UVR6" s="909"/>
      <c r="UVS6" s="909"/>
      <c r="UVT6" s="909"/>
      <c r="UVU6" s="909"/>
      <c r="UVV6" s="909"/>
      <c r="UVW6" s="909"/>
      <c r="UVX6" s="909"/>
      <c r="UVY6" s="909"/>
      <c r="UVZ6" s="909"/>
      <c r="UWA6" s="909"/>
      <c r="UWB6" s="909"/>
      <c r="UWC6" s="909"/>
      <c r="UWD6" s="909"/>
      <c r="UWE6" s="909"/>
      <c r="UWF6" s="909"/>
      <c r="UWG6" s="909"/>
      <c r="UWH6" s="909"/>
      <c r="UWI6" s="909"/>
      <c r="UWJ6" s="909"/>
      <c r="UWK6" s="909"/>
      <c r="UWL6" s="909"/>
      <c r="UWM6" s="909"/>
      <c r="UWN6" s="909"/>
      <c r="UWO6" s="909"/>
      <c r="UWP6" s="909"/>
      <c r="UWQ6" s="909"/>
      <c r="UWR6" s="909"/>
      <c r="UWS6" s="909"/>
      <c r="UWT6" s="909"/>
      <c r="UWU6" s="909"/>
      <c r="UWV6" s="909"/>
      <c r="UWW6" s="909"/>
      <c r="UWX6" s="909"/>
      <c r="UWY6" s="909"/>
      <c r="UWZ6" s="909"/>
      <c r="UXA6" s="909"/>
      <c r="UXB6" s="909"/>
      <c r="UXC6" s="909"/>
      <c r="UXD6" s="909"/>
      <c r="UXE6" s="909"/>
      <c r="UXF6" s="909"/>
      <c r="UXG6" s="909"/>
      <c r="UXH6" s="909"/>
      <c r="UXI6" s="909"/>
      <c r="UXJ6" s="909"/>
      <c r="UXK6" s="909"/>
      <c r="UXL6" s="909"/>
      <c r="UXM6" s="909"/>
      <c r="UXN6" s="909"/>
      <c r="UXO6" s="909"/>
      <c r="UXP6" s="909"/>
      <c r="UXQ6" s="909"/>
      <c r="UXR6" s="909"/>
      <c r="UXS6" s="909"/>
      <c r="UXT6" s="909"/>
      <c r="UXU6" s="909"/>
      <c r="UXV6" s="909"/>
      <c r="UXW6" s="909"/>
      <c r="UXX6" s="909"/>
      <c r="UXY6" s="909"/>
      <c r="UXZ6" s="909"/>
      <c r="UYA6" s="909"/>
      <c r="UYB6" s="909"/>
      <c r="UYC6" s="909"/>
      <c r="UYD6" s="909"/>
      <c r="UYE6" s="909"/>
      <c r="UYF6" s="909"/>
      <c r="UYG6" s="909"/>
      <c r="UYH6" s="909"/>
      <c r="UYI6" s="909"/>
      <c r="UYJ6" s="909"/>
      <c r="UYK6" s="909"/>
      <c r="UYL6" s="909"/>
      <c r="UYM6" s="909"/>
      <c r="UYN6" s="909"/>
      <c r="UYO6" s="909"/>
      <c r="UYP6" s="909"/>
      <c r="UYQ6" s="909"/>
      <c r="UYR6" s="909"/>
      <c r="UYS6" s="909"/>
      <c r="UYT6" s="909"/>
      <c r="UYU6" s="909"/>
      <c r="UYV6" s="909"/>
      <c r="UYW6" s="909"/>
      <c r="UYX6" s="909"/>
      <c r="UYY6" s="909"/>
      <c r="UYZ6" s="909"/>
      <c r="UZA6" s="909"/>
      <c r="UZB6" s="909"/>
      <c r="UZC6" s="909"/>
      <c r="UZD6" s="909"/>
      <c r="UZE6" s="909"/>
      <c r="UZF6" s="909"/>
      <c r="UZG6" s="909"/>
      <c r="UZH6" s="909"/>
      <c r="UZI6" s="909"/>
      <c r="UZJ6" s="909"/>
      <c r="UZK6" s="909"/>
      <c r="UZL6" s="909"/>
      <c r="UZM6" s="909"/>
      <c r="UZN6" s="909"/>
      <c r="UZO6" s="909"/>
      <c r="UZP6" s="909"/>
      <c r="UZQ6" s="909"/>
      <c r="UZR6" s="909"/>
      <c r="UZS6" s="909"/>
      <c r="UZT6" s="909"/>
      <c r="UZU6" s="909"/>
      <c r="UZV6" s="909"/>
      <c r="UZW6" s="909"/>
      <c r="UZX6" s="909"/>
      <c r="UZY6" s="909"/>
      <c r="UZZ6" s="909"/>
      <c r="VAA6" s="909"/>
      <c r="VAB6" s="909"/>
      <c r="VAC6" s="909"/>
      <c r="VAD6" s="909"/>
      <c r="VAE6" s="909"/>
      <c r="VAF6" s="909"/>
      <c r="VAG6" s="909"/>
      <c r="VAH6" s="909"/>
      <c r="VAI6" s="909"/>
      <c r="VAJ6" s="909"/>
      <c r="VAK6" s="909"/>
      <c r="VAL6" s="909"/>
      <c r="VAM6" s="909"/>
      <c r="VAN6" s="909"/>
      <c r="VAO6" s="909"/>
      <c r="VAP6" s="909"/>
      <c r="VAQ6" s="909"/>
      <c r="VAR6" s="909"/>
      <c r="VAS6" s="909"/>
      <c r="VAT6" s="909"/>
      <c r="VAU6" s="909"/>
      <c r="VAV6" s="909"/>
      <c r="VAW6" s="909"/>
      <c r="VAX6" s="909"/>
      <c r="VAY6" s="909"/>
      <c r="VAZ6" s="909"/>
      <c r="VBA6" s="909"/>
      <c r="VBB6" s="909"/>
      <c r="VBC6" s="909"/>
      <c r="VBD6" s="909"/>
      <c r="VBE6" s="909"/>
      <c r="VBF6" s="909"/>
      <c r="VBG6" s="909"/>
      <c r="VBH6" s="909"/>
      <c r="VBI6" s="909"/>
      <c r="VBJ6" s="909"/>
      <c r="VBK6" s="909"/>
      <c r="VBL6" s="909"/>
      <c r="VBM6" s="909"/>
      <c r="VBN6" s="909"/>
      <c r="VBO6" s="909"/>
      <c r="VBP6" s="909"/>
      <c r="VBQ6" s="909"/>
      <c r="VBR6" s="909"/>
      <c r="VBS6" s="909"/>
      <c r="VBT6" s="909"/>
      <c r="VBU6" s="909"/>
      <c r="VBV6" s="909"/>
      <c r="VBW6" s="909"/>
      <c r="VBX6" s="909"/>
      <c r="VBY6" s="909"/>
      <c r="VBZ6" s="909"/>
      <c r="VCA6" s="909"/>
      <c r="VCB6" s="909"/>
      <c r="VCC6" s="909"/>
      <c r="VCD6" s="909"/>
      <c r="VCE6" s="909"/>
      <c r="VCF6" s="909"/>
      <c r="VCG6" s="909"/>
      <c r="VCH6" s="909"/>
      <c r="VCI6" s="909"/>
      <c r="VCJ6" s="909"/>
      <c r="VCK6" s="909"/>
      <c r="VCL6" s="909"/>
      <c r="VCM6" s="909"/>
      <c r="VCN6" s="909"/>
      <c r="VCO6" s="909"/>
      <c r="VCP6" s="909"/>
      <c r="VCQ6" s="909"/>
      <c r="VCR6" s="909"/>
      <c r="VCS6" s="909"/>
      <c r="VCT6" s="909"/>
      <c r="VCU6" s="909"/>
      <c r="VCV6" s="909"/>
      <c r="VCW6" s="909"/>
      <c r="VCX6" s="909"/>
      <c r="VCY6" s="909"/>
      <c r="VCZ6" s="909"/>
      <c r="VDA6" s="909"/>
      <c r="VDB6" s="909"/>
      <c r="VDC6" s="909"/>
      <c r="VDD6" s="909"/>
      <c r="VDE6" s="909"/>
      <c r="VDF6" s="909"/>
      <c r="VDG6" s="909"/>
      <c r="VDH6" s="909"/>
      <c r="VDI6" s="909"/>
      <c r="VDJ6" s="909"/>
      <c r="VDK6" s="909"/>
      <c r="VDL6" s="909"/>
      <c r="VDM6" s="909"/>
      <c r="VDN6" s="909"/>
      <c r="VDO6" s="909"/>
      <c r="VDP6" s="909"/>
      <c r="VDQ6" s="909"/>
      <c r="VDR6" s="909"/>
      <c r="VDS6" s="909"/>
      <c r="VDT6" s="909"/>
      <c r="VDU6" s="909"/>
      <c r="VDV6" s="909"/>
      <c r="VDW6" s="909"/>
      <c r="VDX6" s="909"/>
      <c r="VDY6" s="909"/>
      <c r="VDZ6" s="909"/>
      <c r="VEA6" s="909"/>
      <c r="VEB6" s="909"/>
      <c r="VEC6" s="909"/>
      <c r="VED6" s="909"/>
      <c r="VEE6" s="909"/>
      <c r="VEF6" s="909"/>
      <c r="VEG6" s="909"/>
      <c r="VEH6" s="909"/>
      <c r="VEI6" s="909"/>
      <c r="VEJ6" s="909"/>
      <c r="VEK6" s="909"/>
      <c r="VEL6" s="909"/>
      <c r="VEM6" s="909"/>
      <c r="VEN6" s="909"/>
      <c r="VEO6" s="909"/>
      <c r="VEP6" s="909"/>
      <c r="VEQ6" s="909"/>
      <c r="VER6" s="909"/>
      <c r="VES6" s="909"/>
      <c r="VET6" s="909"/>
      <c r="VEU6" s="909"/>
      <c r="VEV6" s="909"/>
      <c r="VEW6" s="909"/>
      <c r="VEX6" s="909"/>
      <c r="VEY6" s="909"/>
      <c r="VEZ6" s="909"/>
      <c r="VFA6" s="909"/>
      <c r="VFB6" s="909"/>
      <c r="VFC6" s="909"/>
      <c r="VFD6" s="909"/>
      <c r="VFE6" s="909"/>
      <c r="VFF6" s="909"/>
      <c r="VFG6" s="909"/>
      <c r="VFH6" s="909"/>
      <c r="VFI6" s="909"/>
      <c r="VFJ6" s="909"/>
      <c r="VFK6" s="909"/>
      <c r="VFL6" s="909"/>
      <c r="VFM6" s="909"/>
      <c r="VFN6" s="909"/>
      <c r="VFO6" s="909"/>
      <c r="VFP6" s="909"/>
      <c r="VFQ6" s="909"/>
      <c r="VFR6" s="909"/>
      <c r="VFS6" s="909"/>
      <c r="VFT6" s="909"/>
      <c r="VFU6" s="909"/>
      <c r="VFV6" s="909"/>
      <c r="VFW6" s="909"/>
      <c r="VFX6" s="909"/>
      <c r="VFY6" s="909"/>
      <c r="VFZ6" s="909"/>
      <c r="VGA6" s="909"/>
      <c r="VGB6" s="909"/>
      <c r="VGC6" s="909"/>
      <c r="VGD6" s="909"/>
      <c r="VGE6" s="909"/>
      <c r="VGF6" s="909"/>
      <c r="VGG6" s="909"/>
      <c r="VGH6" s="909"/>
      <c r="VGI6" s="909"/>
      <c r="VGJ6" s="909"/>
      <c r="VGK6" s="909"/>
      <c r="VGL6" s="909"/>
      <c r="VGM6" s="909"/>
      <c r="VGN6" s="909"/>
      <c r="VGO6" s="909"/>
      <c r="VGP6" s="909"/>
      <c r="VGQ6" s="909"/>
      <c r="VGR6" s="909"/>
      <c r="VGS6" s="909"/>
      <c r="VGT6" s="909"/>
      <c r="VGU6" s="909"/>
      <c r="VGV6" s="909"/>
      <c r="VGW6" s="909"/>
      <c r="VGX6" s="909"/>
      <c r="VGY6" s="909"/>
      <c r="VGZ6" s="909"/>
      <c r="VHA6" s="909"/>
      <c r="VHB6" s="909"/>
      <c r="VHC6" s="909"/>
      <c r="VHD6" s="909"/>
      <c r="VHE6" s="909"/>
      <c r="VHF6" s="909"/>
      <c r="VHG6" s="909"/>
      <c r="VHH6" s="909"/>
      <c r="VHI6" s="909"/>
      <c r="VHJ6" s="909"/>
      <c r="VHK6" s="909"/>
      <c r="VHL6" s="909"/>
      <c r="VHM6" s="909"/>
      <c r="VHN6" s="909"/>
      <c r="VHO6" s="909"/>
      <c r="VHP6" s="909"/>
      <c r="VHQ6" s="909"/>
      <c r="VHR6" s="909"/>
      <c r="VHS6" s="909"/>
      <c r="VHT6" s="909"/>
      <c r="VHU6" s="909"/>
      <c r="VHV6" s="909"/>
      <c r="VHW6" s="909"/>
      <c r="VHX6" s="909"/>
      <c r="VHY6" s="909"/>
      <c r="VHZ6" s="909"/>
      <c r="VIA6" s="909"/>
      <c r="VIB6" s="909"/>
      <c r="VIC6" s="909"/>
      <c r="VID6" s="909"/>
      <c r="VIE6" s="909"/>
      <c r="VIF6" s="909"/>
      <c r="VIG6" s="909"/>
      <c r="VIH6" s="909"/>
      <c r="VII6" s="909"/>
      <c r="VIJ6" s="909"/>
      <c r="VIK6" s="909"/>
      <c r="VIL6" s="909"/>
      <c r="VIM6" s="909"/>
      <c r="VIN6" s="909"/>
      <c r="VIO6" s="909"/>
      <c r="VIP6" s="909"/>
      <c r="VIQ6" s="909"/>
      <c r="VIR6" s="909"/>
      <c r="VIS6" s="909"/>
      <c r="VIT6" s="909"/>
      <c r="VIU6" s="909"/>
      <c r="VIV6" s="909"/>
      <c r="VIW6" s="909"/>
      <c r="VIX6" s="909"/>
      <c r="VIY6" s="909"/>
      <c r="VIZ6" s="909"/>
      <c r="VJA6" s="909"/>
      <c r="VJB6" s="909"/>
      <c r="VJC6" s="909"/>
      <c r="VJD6" s="909"/>
      <c r="VJE6" s="909"/>
      <c r="VJF6" s="909"/>
      <c r="VJG6" s="909"/>
      <c r="VJH6" s="909"/>
      <c r="VJI6" s="909"/>
      <c r="VJJ6" s="909"/>
      <c r="VJK6" s="909"/>
      <c r="VJL6" s="909"/>
      <c r="VJM6" s="909"/>
      <c r="VJN6" s="909"/>
      <c r="VJO6" s="909"/>
      <c r="VJP6" s="909"/>
      <c r="VJQ6" s="909"/>
      <c r="VJR6" s="909"/>
      <c r="VJS6" s="909"/>
      <c r="VJT6" s="909"/>
      <c r="VJU6" s="909"/>
      <c r="VJV6" s="909"/>
      <c r="VJW6" s="909"/>
      <c r="VJX6" s="909"/>
      <c r="VJY6" s="909"/>
      <c r="VJZ6" s="909"/>
      <c r="VKA6" s="909"/>
      <c r="VKB6" s="909"/>
      <c r="VKC6" s="909"/>
      <c r="VKD6" s="909"/>
      <c r="VKE6" s="909"/>
      <c r="VKF6" s="909"/>
      <c r="VKG6" s="909"/>
      <c r="VKH6" s="909"/>
      <c r="VKI6" s="909"/>
      <c r="VKJ6" s="909"/>
      <c r="VKK6" s="909"/>
      <c r="VKL6" s="909"/>
      <c r="VKM6" s="909"/>
      <c r="VKN6" s="909"/>
      <c r="VKO6" s="909"/>
      <c r="VKP6" s="909"/>
      <c r="VKQ6" s="909"/>
      <c r="VKR6" s="909"/>
      <c r="VKS6" s="909"/>
      <c r="VKT6" s="909"/>
      <c r="VKU6" s="909"/>
      <c r="VKV6" s="909"/>
      <c r="VKW6" s="909"/>
      <c r="VKX6" s="909"/>
      <c r="VKY6" s="909"/>
      <c r="VKZ6" s="909"/>
      <c r="VLA6" s="909"/>
      <c r="VLB6" s="909"/>
      <c r="VLC6" s="909"/>
      <c r="VLD6" s="909"/>
      <c r="VLE6" s="909"/>
      <c r="VLF6" s="909"/>
      <c r="VLG6" s="909"/>
      <c r="VLH6" s="909"/>
      <c r="VLI6" s="909"/>
      <c r="VLJ6" s="909"/>
      <c r="VLK6" s="909"/>
      <c r="VLL6" s="909"/>
      <c r="VLM6" s="909"/>
      <c r="VLN6" s="909"/>
      <c r="VLO6" s="909"/>
      <c r="VLP6" s="909"/>
      <c r="VLQ6" s="909"/>
      <c r="VLR6" s="909"/>
      <c r="VLS6" s="909"/>
      <c r="VLT6" s="909"/>
      <c r="VLU6" s="909"/>
      <c r="VLV6" s="909"/>
      <c r="VLW6" s="909"/>
      <c r="VLX6" s="909"/>
      <c r="VLY6" s="909"/>
      <c r="VLZ6" s="909"/>
      <c r="VMA6" s="909"/>
      <c r="VMB6" s="909"/>
      <c r="VMC6" s="909"/>
      <c r="VMD6" s="909"/>
      <c r="VME6" s="909"/>
      <c r="VMF6" s="909"/>
      <c r="VMG6" s="909"/>
      <c r="VMH6" s="909"/>
      <c r="VMI6" s="909"/>
      <c r="VMJ6" s="909"/>
      <c r="VMK6" s="909"/>
      <c r="VML6" s="909"/>
      <c r="VMM6" s="909"/>
      <c r="VMN6" s="909"/>
      <c r="VMO6" s="909"/>
      <c r="VMP6" s="909"/>
      <c r="VMQ6" s="909"/>
      <c r="VMR6" s="909"/>
      <c r="VMS6" s="909"/>
      <c r="VMT6" s="909"/>
      <c r="VMU6" s="909"/>
      <c r="VMV6" s="909"/>
      <c r="VMW6" s="909"/>
      <c r="VMX6" s="909"/>
      <c r="VMY6" s="909"/>
      <c r="VMZ6" s="909"/>
      <c r="VNA6" s="909"/>
      <c r="VNB6" s="909"/>
      <c r="VNC6" s="909"/>
      <c r="VND6" s="909"/>
      <c r="VNE6" s="909"/>
      <c r="VNF6" s="909"/>
      <c r="VNG6" s="909"/>
      <c r="VNH6" s="909"/>
      <c r="VNI6" s="909"/>
      <c r="VNJ6" s="909"/>
      <c r="VNK6" s="909"/>
      <c r="VNL6" s="909"/>
      <c r="VNM6" s="909"/>
      <c r="VNN6" s="909"/>
      <c r="VNO6" s="909"/>
      <c r="VNP6" s="909"/>
      <c r="VNQ6" s="909"/>
      <c r="VNR6" s="909"/>
      <c r="VNS6" s="909"/>
      <c r="VNT6" s="909"/>
      <c r="VNU6" s="909"/>
      <c r="VNV6" s="909"/>
      <c r="VNW6" s="909"/>
      <c r="VNX6" s="909"/>
      <c r="VNY6" s="909"/>
      <c r="VNZ6" s="909"/>
      <c r="VOA6" s="909"/>
      <c r="VOB6" s="909"/>
      <c r="VOC6" s="909"/>
      <c r="VOD6" s="909"/>
      <c r="VOE6" s="909"/>
      <c r="VOF6" s="909"/>
      <c r="VOG6" s="909"/>
      <c r="VOH6" s="909"/>
      <c r="VOI6" s="909"/>
      <c r="VOJ6" s="909"/>
      <c r="VOK6" s="909"/>
      <c r="VOL6" s="909"/>
      <c r="VOM6" s="909"/>
      <c r="VON6" s="909"/>
      <c r="VOO6" s="909"/>
      <c r="VOP6" s="909"/>
      <c r="VOQ6" s="909"/>
      <c r="VOR6" s="909"/>
      <c r="VOS6" s="909"/>
      <c r="VOT6" s="909"/>
      <c r="VOU6" s="909"/>
      <c r="VOV6" s="909"/>
      <c r="VOW6" s="909"/>
      <c r="VOX6" s="909"/>
      <c r="VOY6" s="909"/>
      <c r="VOZ6" s="909"/>
      <c r="VPA6" s="909"/>
      <c r="VPB6" s="909"/>
      <c r="VPC6" s="909"/>
      <c r="VPD6" s="909"/>
      <c r="VPE6" s="909"/>
      <c r="VPF6" s="909"/>
      <c r="VPG6" s="909"/>
      <c r="VPH6" s="909"/>
      <c r="VPI6" s="909"/>
      <c r="VPJ6" s="909"/>
      <c r="VPK6" s="909"/>
      <c r="VPL6" s="909"/>
      <c r="VPM6" s="909"/>
      <c r="VPN6" s="909"/>
      <c r="VPO6" s="909"/>
      <c r="VPP6" s="909"/>
      <c r="VPQ6" s="909"/>
      <c r="VPR6" s="909"/>
      <c r="VPS6" s="909"/>
      <c r="VPT6" s="909"/>
      <c r="VPU6" s="909"/>
      <c r="VPV6" s="909"/>
      <c r="VPW6" s="909"/>
      <c r="VPX6" s="909"/>
      <c r="VPY6" s="909"/>
      <c r="VPZ6" s="909"/>
      <c r="VQA6" s="909"/>
      <c r="VQB6" s="909"/>
      <c r="VQC6" s="909"/>
      <c r="VQD6" s="909"/>
      <c r="VQE6" s="909"/>
      <c r="VQF6" s="909"/>
      <c r="VQG6" s="909"/>
      <c r="VQH6" s="909"/>
      <c r="VQI6" s="909"/>
      <c r="VQJ6" s="909"/>
      <c r="VQK6" s="909"/>
      <c r="VQL6" s="909"/>
      <c r="VQM6" s="909"/>
      <c r="VQN6" s="909"/>
      <c r="VQO6" s="909"/>
      <c r="VQP6" s="909"/>
      <c r="VQQ6" s="909"/>
      <c r="VQR6" s="909"/>
      <c r="VQS6" s="909"/>
      <c r="VQT6" s="909"/>
      <c r="VQU6" s="909"/>
      <c r="VQV6" s="909"/>
      <c r="VQW6" s="909"/>
      <c r="VQX6" s="909"/>
      <c r="VQY6" s="909"/>
      <c r="VQZ6" s="909"/>
      <c r="VRA6" s="909"/>
      <c r="VRB6" s="909"/>
      <c r="VRC6" s="909"/>
      <c r="VRD6" s="909"/>
      <c r="VRE6" s="909"/>
      <c r="VRF6" s="909"/>
      <c r="VRG6" s="909"/>
      <c r="VRH6" s="909"/>
      <c r="VRI6" s="909"/>
      <c r="VRJ6" s="909"/>
      <c r="VRK6" s="909"/>
      <c r="VRL6" s="909"/>
      <c r="VRM6" s="909"/>
      <c r="VRN6" s="909"/>
      <c r="VRO6" s="909"/>
      <c r="VRP6" s="909"/>
      <c r="VRQ6" s="909"/>
      <c r="VRR6" s="909"/>
      <c r="VRS6" s="909"/>
      <c r="VRT6" s="909"/>
      <c r="VRU6" s="909"/>
      <c r="VRV6" s="909"/>
      <c r="VRW6" s="909"/>
      <c r="VRX6" s="909"/>
      <c r="VRY6" s="909"/>
      <c r="VRZ6" s="909"/>
      <c r="VSA6" s="909"/>
      <c r="VSB6" s="909"/>
      <c r="VSC6" s="909"/>
      <c r="VSD6" s="909"/>
      <c r="VSE6" s="909"/>
      <c r="VSF6" s="909"/>
      <c r="VSG6" s="909"/>
      <c r="VSH6" s="909"/>
      <c r="VSI6" s="909"/>
      <c r="VSJ6" s="909"/>
      <c r="VSK6" s="909"/>
      <c r="VSL6" s="909"/>
      <c r="VSM6" s="909"/>
      <c r="VSN6" s="909"/>
      <c r="VSO6" s="909"/>
      <c r="VSP6" s="909"/>
      <c r="VSQ6" s="909"/>
      <c r="VSR6" s="909"/>
      <c r="VSS6" s="909"/>
      <c r="VST6" s="909"/>
      <c r="VSU6" s="909"/>
      <c r="VSV6" s="909"/>
      <c r="VSW6" s="909"/>
      <c r="VSX6" s="909"/>
      <c r="VSY6" s="909"/>
      <c r="VSZ6" s="909"/>
      <c r="VTA6" s="909"/>
      <c r="VTB6" s="909"/>
      <c r="VTC6" s="909"/>
      <c r="VTD6" s="909"/>
      <c r="VTE6" s="909"/>
      <c r="VTF6" s="909"/>
      <c r="VTG6" s="909"/>
      <c r="VTH6" s="909"/>
      <c r="VTI6" s="909"/>
      <c r="VTJ6" s="909"/>
      <c r="VTK6" s="909"/>
      <c r="VTL6" s="909"/>
      <c r="VTM6" s="909"/>
      <c r="VTN6" s="909"/>
      <c r="VTO6" s="909"/>
      <c r="VTP6" s="909"/>
      <c r="VTQ6" s="909"/>
      <c r="VTR6" s="909"/>
      <c r="VTS6" s="909"/>
      <c r="VTT6" s="909"/>
      <c r="VTU6" s="909"/>
      <c r="VTV6" s="909"/>
      <c r="VTW6" s="909"/>
      <c r="VTX6" s="909"/>
      <c r="VTY6" s="909"/>
      <c r="VTZ6" s="909"/>
      <c r="VUA6" s="909"/>
      <c r="VUB6" s="909"/>
      <c r="VUC6" s="909"/>
      <c r="VUD6" s="909"/>
      <c r="VUE6" s="909"/>
      <c r="VUF6" s="909"/>
      <c r="VUG6" s="909"/>
      <c r="VUH6" s="909"/>
      <c r="VUI6" s="909"/>
      <c r="VUJ6" s="909"/>
      <c r="VUK6" s="909"/>
      <c r="VUL6" s="909"/>
      <c r="VUM6" s="909"/>
      <c r="VUN6" s="909"/>
      <c r="VUO6" s="909"/>
      <c r="VUP6" s="909"/>
      <c r="VUQ6" s="909"/>
      <c r="VUR6" s="909"/>
      <c r="VUS6" s="909"/>
      <c r="VUT6" s="909"/>
      <c r="VUU6" s="909"/>
      <c r="VUV6" s="909"/>
      <c r="VUW6" s="909"/>
      <c r="VUX6" s="909"/>
      <c r="VUY6" s="909"/>
      <c r="VUZ6" s="909"/>
      <c r="VVA6" s="909"/>
      <c r="VVB6" s="909"/>
      <c r="VVC6" s="909"/>
      <c r="VVD6" s="909"/>
      <c r="VVE6" s="909"/>
      <c r="VVF6" s="909"/>
      <c r="VVG6" s="909"/>
      <c r="VVH6" s="909"/>
      <c r="VVI6" s="909"/>
      <c r="VVJ6" s="909"/>
      <c r="VVK6" s="909"/>
      <c r="VVL6" s="909"/>
      <c r="VVM6" s="909"/>
      <c r="VVN6" s="909"/>
      <c r="VVO6" s="909"/>
      <c r="VVP6" s="909"/>
      <c r="VVQ6" s="909"/>
      <c r="VVR6" s="909"/>
      <c r="VVS6" s="909"/>
      <c r="VVT6" s="909"/>
      <c r="VVU6" s="909"/>
      <c r="VVV6" s="909"/>
      <c r="VVW6" s="909"/>
      <c r="VVX6" s="909"/>
      <c r="VVY6" s="909"/>
      <c r="VVZ6" s="909"/>
      <c r="VWA6" s="909"/>
      <c r="VWB6" s="909"/>
      <c r="VWC6" s="909"/>
      <c r="VWD6" s="909"/>
      <c r="VWE6" s="909"/>
      <c r="VWF6" s="909"/>
      <c r="VWG6" s="909"/>
      <c r="VWH6" s="909"/>
      <c r="VWI6" s="909"/>
      <c r="VWJ6" s="909"/>
      <c r="VWK6" s="909"/>
      <c r="VWL6" s="909"/>
      <c r="VWM6" s="909"/>
      <c r="VWN6" s="909"/>
      <c r="VWO6" s="909"/>
      <c r="VWP6" s="909"/>
      <c r="VWQ6" s="909"/>
      <c r="VWR6" s="909"/>
      <c r="VWS6" s="909"/>
      <c r="VWT6" s="909"/>
      <c r="VWU6" s="909"/>
      <c r="VWV6" s="909"/>
      <c r="VWW6" s="909"/>
      <c r="VWX6" s="909"/>
      <c r="VWY6" s="909"/>
      <c r="VWZ6" s="909"/>
      <c r="VXA6" s="909"/>
      <c r="VXB6" s="909"/>
      <c r="VXC6" s="909"/>
      <c r="VXD6" s="909"/>
      <c r="VXE6" s="909"/>
      <c r="VXF6" s="909"/>
      <c r="VXG6" s="909"/>
      <c r="VXH6" s="909"/>
      <c r="VXI6" s="909"/>
      <c r="VXJ6" s="909"/>
      <c r="VXK6" s="909"/>
      <c r="VXL6" s="909"/>
      <c r="VXM6" s="909"/>
      <c r="VXN6" s="909"/>
      <c r="VXO6" s="909"/>
      <c r="VXP6" s="909"/>
      <c r="VXQ6" s="909"/>
      <c r="VXR6" s="909"/>
      <c r="VXS6" s="909"/>
      <c r="VXT6" s="909"/>
      <c r="VXU6" s="909"/>
      <c r="VXV6" s="909"/>
      <c r="VXW6" s="909"/>
      <c r="VXX6" s="909"/>
      <c r="VXY6" s="909"/>
      <c r="VXZ6" s="909"/>
      <c r="VYA6" s="909"/>
      <c r="VYB6" s="909"/>
      <c r="VYC6" s="909"/>
      <c r="VYD6" s="909"/>
      <c r="VYE6" s="909"/>
      <c r="VYF6" s="909"/>
      <c r="VYG6" s="909"/>
      <c r="VYH6" s="909"/>
      <c r="VYI6" s="909"/>
      <c r="VYJ6" s="909"/>
      <c r="VYK6" s="909"/>
      <c r="VYL6" s="909"/>
      <c r="VYM6" s="909"/>
      <c r="VYN6" s="909"/>
      <c r="VYO6" s="909"/>
      <c r="VYP6" s="909"/>
      <c r="VYQ6" s="909"/>
      <c r="VYR6" s="909"/>
      <c r="VYS6" s="909"/>
      <c r="VYT6" s="909"/>
      <c r="VYU6" s="909"/>
      <c r="VYV6" s="909"/>
      <c r="VYW6" s="909"/>
      <c r="VYX6" s="909"/>
      <c r="VYY6" s="909"/>
      <c r="VYZ6" s="909"/>
      <c r="VZA6" s="909"/>
      <c r="VZB6" s="909"/>
      <c r="VZC6" s="909"/>
      <c r="VZD6" s="909"/>
      <c r="VZE6" s="909"/>
      <c r="VZF6" s="909"/>
      <c r="VZG6" s="909"/>
      <c r="VZH6" s="909"/>
      <c r="VZI6" s="909"/>
      <c r="VZJ6" s="909"/>
      <c r="VZK6" s="909"/>
      <c r="VZL6" s="909"/>
      <c r="VZM6" s="909"/>
      <c r="VZN6" s="909"/>
      <c r="VZO6" s="909"/>
      <c r="VZP6" s="909"/>
      <c r="VZQ6" s="909"/>
      <c r="VZR6" s="909"/>
      <c r="VZS6" s="909"/>
      <c r="VZT6" s="909"/>
      <c r="VZU6" s="909"/>
      <c r="VZV6" s="909"/>
      <c r="VZW6" s="909"/>
      <c r="VZX6" s="909"/>
      <c r="VZY6" s="909"/>
      <c r="VZZ6" s="909"/>
      <c r="WAA6" s="909"/>
      <c r="WAB6" s="909"/>
      <c r="WAC6" s="909"/>
      <c r="WAD6" s="909"/>
      <c r="WAE6" s="909"/>
      <c r="WAF6" s="909"/>
      <c r="WAG6" s="909"/>
      <c r="WAH6" s="909"/>
      <c r="WAI6" s="909"/>
      <c r="WAJ6" s="909"/>
      <c r="WAK6" s="909"/>
      <c r="WAL6" s="909"/>
      <c r="WAM6" s="909"/>
      <c r="WAN6" s="909"/>
      <c r="WAO6" s="909"/>
      <c r="WAP6" s="909"/>
      <c r="WAQ6" s="909"/>
      <c r="WAR6" s="909"/>
      <c r="WAS6" s="909"/>
      <c r="WAT6" s="909"/>
      <c r="WAU6" s="909"/>
      <c r="WAV6" s="909"/>
      <c r="WAW6" s="909"/>
      <c r="WAX6" s="909"/>
      <c r="WAY6" s="909"/>
      <c r="WAZ6" s="909"/>
      <c r="WBA6" s="909"/>
      <c r="WBB6" s="909"/>
      <c r="WBC6" s="909"/>
      <c r="WBD6" s="909"/>
      <c r="WBE6" s="909"/>
      <c r="WBF6" s="909"/>
      <c r="WBG6" s="909"/>
      <c r="WBH6" s="909"/>
      <c r="WBI6" s="909"/>
      <c r="WBJ6" s="909"/>
      <c r="WBK6" s="909"/>
      <c r="WBL6" s="909"/>
      <c r="WBM6" s="909"/>
      <c r="WBN6" s="909"/>
      <c r="WBO6" s="909"/>
      <c r="WBP6" s="909"/>
      <c r="WBQ6" s="909"/>
      <c r="WBR6" s="909"/>
      <c r="WBS6" s="909"/>
      <c r="WBT6" s="909"/>
      <c r="WBU6" s="909"/>
      <c r="WBV6" s="909"/>
      <c r="WBW6" s="909"/>
      <c r="WBX6" s="909"/>
      <c r="WBY6" s="909"/>
      <c r="WBZ6" s="909"/>
      <c r="WCA6" s="909"/>
      <c r="WCB6" s="909"/>
      <c r="WCC6" s="909"/>
      <c r="WCD6" s="909"/>
      <c r="WCE6" s="909"/>
      <c r="WCF6" s="909"/>
      <c r="WCG6" s="909"/>
      <c r="WCH6" s="909"/>
      <c r="WCI6" s="909"/>
      <c r="WCJ6" s="909"/>
      <c r="WCK6" s="909"/>
      <c r="WCL6" s="909"/>
      <c r="WCM6" s="909"/>
      <c r="WCN6" s="909"/>
      <c r="WCO6" s="909"/>
      <c r="WCP6" s="909"/>
      <c r="WCQ6" s="909"/>
      <c r="WCR6" s="909"/>
      <c r="WCS6" s="909"/>
      <c r="WCT6" s="909"/>
      <c r="WCU6" s="909"/>
      <c r="WCV6" s="909"/>
      <c r="WCW6" s="909"/>
      <c r="WCX6" s="909"/>
      <c r="WCY6" s="909"/>
      <c r="WCZ6" s="909"/>
      <c r="WDA6" s="909"/>
      <c r="WDB6" s="909"/>
      <c r="WDC6" s="909"/>
      <c r="WDD6" s="909"/>
      <c r="WDE6" s="909"/>
      <c r="WDF6" s="909"/>
      <c r="WDG6" s="909"/>
      <c r="WDH6" s="909"/>
      <c r="WDI6" s="909"/>
      <c r="WDJ6" s="909"/>
      <c r="WDK6" s="909"/>
      <c r="WDL6" s="909"/>
      <c r="WDM6" s="909"/>
      <c r="WDN6" s="909"/>
      <c r="WDO6" s="909"/>
      <c r="WDP6" s="909"/>
      <c r="WDQ6" s="909"/>
      <c r="WDR6" s="909"/>
      <c r="WDS6" s="909"/>
      <c r="WDT6" s="909"/>
      <c r="WDU6" s="909"/>
      <c r="WDV6" s="909"/>
      <c r="WDW6" s="909"/>
      <c r="WDX6" s="909"/>
      <c r="WDY6" s="909"/>
      <c r="WDZ6" s="909"/>
      <c r="WEA6" s="909"/>
      <c r="WEB6" s="909"/>
      <c r="WEC6" s="909"/>
      <c r="WED6" s="909"/>
      <c r="WEE6" s="909"/>
      <c r="WEF6" s="909"/>
      <c r="WEG6" s="909"/>
      <c r="WEH6" s="909"/>
      <c r="WEI6" s="909"/>
      <c r="WEJ6" s="909"/>
      <c r="WEK6" s="909"/>
      <c r="WEL6" s="909"/>
      <c r="WEM6" s="909"/>
      <c r="WEN6" s="909"/>
      <c r="WEO6" s="909"/>
      <c r="WEP6" s="909"/>
      <c r="WEQ6" s="909"/>
      <c r="WER6" s="909"/>
      <c r="WES6" s="909"/>
      <c r="WET6" s="909"/>
      <c r="WEU6" s="909"/>
      <c r="WEV6" s="909"/>
      <c r="WEW6" s="909"/>
      <c r="WEX6" s="909"/>
      <c r="WEY6" s="909"/>
      <c r="WEZ6" s="909"/>
      <c r="WFA6" s="909"/>
      <c r="WFB6" s="909"/>
      <c r="WFC6" s="909"/>
      <c r="WFD6" s="909"/>
      <c r="WFE6" s="909"/>
      <c r="WFF6" s="909"/>
      <c r="WFG6" s="909"/>
      <c r="WFH6" s="909"/>
      <c r="WFI6" s="909"/>
      <c r="WFJ6" s="909"/>
      <c r="WFK6" s="909"/>
      <c r="WFL6" s="909"/>
      <c r="WFM6" s="909"/>
      <c r="WFN6" s="909"/>
      <c r="WFO6" s="909"/>
      <c r="WFP6" s="909"/>
      <c r="WFQ6" s="909"/>
      <c r="WFR6" s="909"/>
      <c r="WFS6" s="909"/>
      <c r="WFT6" s="909"/>
      <c r="WFU6" s="909"/>
      <c r="WFV6" s="909"/>
      <c r="WFW6" s="909"/>
      <c r="WFX6" s="909"/>
      <c r="WFY6" s="909"/>
      <c r="WFZ6" s="909"/>
      <c r="WGA6" s="909"/>
      <c r="WGB6" s="909"/>
      <c r="WGC6" s="909"/>
      <c r="WGD6" s="909"/>
      <c r="WGE6" s="909"/>
      <c r="WGF6" s="909"/>
      <c r="WGG6" s="909"/>
      <c r="WGH6" s="909"/>
      <c r="WGI6" s="909"/>
      <c r="WGJ6" s="909"/>
      <c r="WGK6" s="909"/>
      <c r="WGL6" s="909"/>
      <c r="WGM6" s="909"/>
      <c r="WGN6" s="909"/>
      <c r="WGO6" s="909"/>
      <c r="WGP6" s="909"/>
      <c r="WGQ6" s="909"/>
      <c r="WGR6" s="909"/>
      <c r="WGS6" s="909"/>
      <c r="WGT6" s="909"/>
      <c r="WGU6" s="909"/>
      <c r="WGV6" s="909"/>
      <c r="WGW6" s="909"/>
      <c r="WGX6" s="909"/>
      <c r="WGY6" s="909"/>
      <c r="WGZ6" s="909"/>
      <c r="WHA6" s="909"/>
      <c r="WHB6" s="909"/>
      <c r="WHC6" s="909"/>
      <c r="WHD6" s="909"/>
      <c r="WHE6" s="909"/>
      <c r="WHF6" s="909"/>
      <c r="WHG6" s="909"/>
      <c r="WHH6" s="909"/>
      <c r="WHI6" s="909"/>
      <c r="WHJ6" s="909"/>
      <c r="WHK6" s="909"/>
      <c r="WHL6" s="909"/>
      <c r="WHM6" s="909"/>
      <c r="WHN6" s="909"/>
      <c r="WHO6" s="909"/>
      <c r="WHP6" s="909"/>
      <c r="WHQ6" s="909"/>
      <c r="WHR6" s="909"/>
      <c r="WHS6" s="909"/>
      <c r="WHT6" s="909"/>
      <c r="WHU6" s="909"/>
      <c r="WHV6" s="909"/>
      <c r="WHW6" s="909"/>
      <c r="WHX6" s="909"/>
      <c r="WHY6" s="909"/>
      <c r="WHZ6" s="909"/>
      <c r="WIA6" s="909"/>
      <c r="WIB6" s="909"/>
      <c r="WIC6" s="909"/>
      <c r="WID6" s="909"/>
      <c r="WIE6" s="909"/>
      <c r="WIF6" s="909"/>
      <c r="WIG6" s="909"/>
      <c r="WIH6" s="909"/>
      <c r="WII6" s="909"/>
      <c r="WIJ6" s="909"/>
      <c r="WIK6" s="909"/>
      <c r="WIL6" s="909"/>
      <c r="WIM6" s="909"/>
      <c r="WIN6" s="909"/>
      <c r="WIO6" s="909"/>
      <c r="WIP6" s="909"/>
      <c r="WIQ6" s="909"/>
      <c r="WIR6" s="909"/>
      <c r="WIS6" s="909"/>
      <c r="WIT6" s="909"/>
      <c r="WIU6" s="909"/>
      <c r="WIV6" s="909"/>
      <c r="WIW6" s="909"/>
      <c r="WIX6" s="909"/>
      <c r="WIY6" s="909"/>
      <c r="WIZ6" s="909"/>
      <c r="WJA6" s="909"/>
      <c r="WJB6" s="909"/>
      <c r="WJC6" s="909"/>
      <c r="WJD6" s="909"/>
      <c r="WJE6" s="909"/>
      <c r="WJF6" s="909"/>
      <c r="WJG6" s="909"/>
      <c r="WJH6" s="909"/>
      <c r="WJI6" s="909"/>
      <c r="WJJ6" s="909"/>
      <c r="WJK6" s="909"/>
      <c r="WJL6" s="909"/>
      <c r="WJM6" s="909"/>
      <c r="WJN6" s="909"/>
      <c r="WJO6" s="909"/>
      <c r="WJP6" s="909"/>
      <c r="WJQ6" s="909"/>
      <c r="WJR6" s="909"/>
      <c r="WJS6" s="909"/>
      <c r="WJT6" s="909"/>
      <c r="WJU6" s="909"/>
      <c r="WJV6" s="909"/>
      <c r="WJW6" s="909"/>
      <c r="WJX6" s="909"/>
      <c r="WJY6" s="909"/>
      <c r="WJZ6" s="909"/>
      <c r="WKA6" s="909"/>
      <c r="WKB6" s="909"/>
      <c r="WKC6" s="909"/>
      <c r="WKD6" s="909"/>
      <c r="WKE6" s="909"/>
      <c r="WKF6" s="909"/>
      <c r="WKG6" s="909"/>
      <c r="WKH6" s="909"/>
      <c r="WKI6" s="909"/>
      <c r="WKJ6" s="909"/>
      <c r="WKK6" s="909"/>
      <c r="WKL6" s="909"/>
      <c r="WKM6" s="909"/>
      <c r="WKN6" s="909"/>
      <c r="WKO6" s="909"/>
      <c r="WKP6" s="909"/>
      <c r="WKQ6" s="909"/>
      <c r="WKR6" s="909"/>
      <c r="WKS6" s="909"/>
      <c r="WKT6" s="909"/>
      <c r="WKU6" s="909"/>
      <c r="WKV6" s="909"/>
      <c r="WKW6" s="909"/>
      <c r="WKX6" s="909"/>
      <c r="WKY6" s="909"/>
      <c r="WKZ6" s="909"/>
      <c r="WLA6" s="909"/>
      <c r="WLB6" s="909"/>
      <c r="WLC6" s="909"/>
      <c r="WLD6" s="909"/>
      <c r="WLE6" s="909"/>
      <c r="WLF6" s="909"/>
      <c r="WLG6" s="909"/>
      <c r="WLH6" s="909"/>
      <c r="WLI6" s="909"/>
      <c r="WLJ6" s="909"/>
      <c r="WLK6" s="909"/>
      <c r="WLL6" s="909"/>
      <c r="WLM6" s="909"/>
      <c r="WLN6" s="909"/>
      <c r="WLO6" s="909"/>
      <c r="WLP6" s="909"/>
      <c r="WLQ6" s="909"/>
      <c r="WLR6" s="909"/>
      <c r="WLS6" s="909"/>
      <c r="WLT6" s="909"/>
      <c r="WLU6" s="909"/>
      <c r="WLV6" s="909"/>
      <c r="WLW6" s="909"/>
      <c r="WLX6" s="909"/>
      <c r="WLY6" s="909"/>
      <c r="WLZ6" s="909"/>
      <c r="WMA6" s="909"/>
      <c r="WMB6" s="909"/>
      <c r="WMC6" s="909"/>
      <c r="WMD6" s="909"/>
      <c r="WME6" s="909"/>
      <c r="WMF6" s="909"/>
      <c r="WMG6" s="909"/>
      <c r="WMH6" s="909"/>
      <c r="WMI6" s="909"/>
      <c r="WMJ6" s="909"/>
      <c r="WMK6" s="909"/>
      <c r="WML6" s="909"/>
      <c r="WMM6" s="909"/>
      <c r="WMN6" s="909"/>
      <c r="WMO6" s="909"/>
      <c r="WMP6" s="909"/>
      <c r="WMQ6" s="909"/>
      <c r="WMR6" s="909"/>
      <c r="WMS6" s="909"/>
      <c r="WMT6" s="909"/>
      <c r="WMU6" s="909"/>
      <c r="WMV6" s="909"/>
      <c r="WMW6" s="909"/>
      <c r="WMX6" s="909"/>
      <c r="WMY6" s="909"/>
      <c r="WMZ6" s="909"/>
      <c r="WNA6" s="909"/>
      <c r="WNB6" s="909"/>
      <c r="WNC6" s="909"/>
      <c r="WND6" s="909"/>
      <c r="WNE6" s="909"/>
      <c r="WNF6" s="909"/>
      <c r="WNG6" s="909"/>
      <c r="WNH6" s="909"/>
      <c r="WNI6" s="909"/>
      <c r="WNJ6" s="909"/>
      <c r="WNK6" s="909"/>
      <c r="WNL6" s="909"/>
      <c r="WNM6" s="909"/>
      <c r="WNN6" s="909"/>
      <c r="WNO6" s="909"/>
      <c r="WNP6" s="909"/>
      <c r="WNQ6" s="909"/>
      <c r="WNR6" s="909"/>
      <c r="WNS6" s="909"/>
      <c r="WNT6" s="909"/>
      <c r="WNU6" s="909"/>
      <c r="WNV6" s="909"/>
      <c r="WNW6" s="909"/>
      <c r="WNX6" s="909"/>
      <c r="WNY6" s="909"/>
      <c r="WNZ6" s="909"/>
      <c r="WOA6" s="909"/>
      <c r="WOB6" s="909"/>
      <c r="WOC6" s="909"/>
      <c r="WOD6" s="909"/>
      <c r="WOE6" s="909"/>
      <c r="WOF6" s="909"/>
      <c r="WOG6" s="909"/>
      <c r="WOH6" s="909"/>
      <c r="WOI6" s="909"/>
      <c r="WOJ6" s="909"/>
      <c r="WOK6" s="909"/>
      <c r="WOL6" s="909"/>
      <c r="WOM6" s="909"/>
      <c r="WON6" s="909"/>
      <c r="WOO6" s="909"/>
      <c r="WOP6" s="909"/>
      <c r="WOQ6" s="909"/>
      <c r="WOR6" s="909"/>
      <c r="WOS6" s="909"/>
      <c r="WOT6" s="909"/>
      <c r="WOU6" s="909"/>
      <c r="WOV6" s="909"/>
      <c r="WOW6" s="909"/>
      <c r="WOX6" s="909"/>
      <c r="WOY6" s="909"/>
      <c r="WOZ6" s="909"/>
      <c r="WPA6" s="909"/>
      <c r="WPB6" s="909"/>
      <c r="WPC6" s="909"/>
      <c r="WPD6" s="909"/>
      <c r="WPE6" s="909"/>
      <c r="WPF6" s="909"/>
      <c r="WPG6" s="909"/>
      <c r="WPH6" s="909"/>
      <c r="WPI6" s="909"/>
      <c r="WPJ6" s="909"/>
      <c r="WPK6" s="909"/>
      <c r="WPL6" s="909"/>
      <c r="WPM6" s="909"/>
      <c r="WPN6" s="909"/>
      <c r="WPO6" s="909"/>
      <c r="WPP6" s="909"/>
      <c r="WPQ6" s="909"/>
      <c r="WPR6" s="909"/>
      <c r="WPS6" s="909"/>
      <c r="WPT6" s="909"/>
      <c r="WPU6" s="909"/>
      <c r="WPV6" s="909"/>
      <c r="WPW6" s="909"/>
      <c r="WPX6" s="909"/>
      <c r="WPY6" s="909"/>
      <c r="WPZ6" s="909"/>
      <c r="WQA6" s="909"/>
      <c r="WQB6" s="909"/>
      <c r="WQC6" s="909"/>
      <c r="WQD6" s="909"/>
      <c r="WQE6" s="909"/>
      <c r="WQF6" s="909"/>
      <c r="WQG6" s="909"/>
      <c r="WQH6" s="909"/>
      <c r="WQI6" s="909"/>
      <c r="WQJ6" s="909"/>
      <c r="WQK6" s="909"/>
      <c r="WQL6" s="909"/>
      <c r="WQM6" s="909"/>
      <c r="WQN6" s="909"/>
      <c r="WQO6" s="909"/>
      <c r="WQP6" s="909"/>
      <c r="WQQ6" s="909"/>
      <c r="WQR6" s="909"/>
      <c r="WQS6" s="909"/>
      <c r="WQT6" s="909"/>
      <c r="WQU6" s="909"/>
      <c r="WQV6" s="909"/>
      <c r="WQW6" s="909"/>
      <c r="WQX6" s="909"/>
      <c r="WQY6" s="909"/>
      <c r="WQZ6" s="909"/>
      <c r="WRA6" s="909"/>
      <c r="WRB6" s="909"/>
      <c r="WRC6" s="909"/>
      <c r="WRD6" s="909"/>
      <c r="WRE6" s="909"/>
      <c r="WRF6" s="909"/>
      <c r="WRG6" s="909"/>
      <c r="WRH6" s="909"/>
      <c r="WRI6" s="909"/>
      <c r="WRJ6" s="909"/>
      <c r="WRK6" s="909"/>
      <c r="WRL6" s="909"/>
      <c r="WRM6" s="909"/>
      <c r="WRN6" s="909"/>
      <c r="WRO6" s="909"/>
      <c r="WRP6" s="909"/>
      <c r="WRQ6" s="909"/>
      <c r="WRR6" s="909"/>
      <c r="WRS6" s="909"/>
      <c r="WRT6" s="909"/>
      <c r="WRU6" s="909"/>
      <c r="WRV6" s="909"/>
      <c r="WRW6" s="909"/>
      <c r="WRX6" s="909"/>
      <c r="WRY6" s="909"/>
      <c r="WRZ6" s="909"/>
      <c r="WSA6" s="909"/>
      <c r="WSB6" s="909"/>
      <c r="WSC6" s="909"/>
      <c r="WSD6" s="909"/>
      <c r="WSE6" s="909"/>
      <c r="WSF6" s="909"/>
      <c r="WSG6" s="909"/>
      <c r="WSH6" s="909"/>
      <c r="WSI6" s="909"/>
      <c r="WSJ6" s="909"/>
      <c r="WSK6" s="909"/>
      <c r="WSL6" s="909"/>
      <c r="WSM6" s="909"/>
      <c r="WSN6" s="909"/>
      <c r="WSO6" s="909"/>
      <c r="WSP6" s="909"/>
      <c r="WSQ6" s="909"/>
      <c r="WSR6" s="909"/>
      <c r="WSS6" s="909"/>
      <c r="WST6" s="909"/>
      <c r="WSU6" s="909"/>
      <c r="WSV6" s="909"/>
      <c r="WSW6" s="909"/>
      <c r="WSX6" s="909"/>
      <c r="WSY6" s="909"/>
      <c r="WSZ6" s="909"/>
      <c r="WTA6" s="909"/>
      <c r="WTB6" s="909"/>
      <c r="WTC6" s="909"/>
      <c r="WTD6" s="909"/>
      <c r="WTE6" s="909"/>
      <c r="WTF6" s="909"/>
      <c r="WTG6" s="909"/>
      <c r="WTH6" s="909"/>
      <c r="WTI6" s="909"/>
      <c r="WTJ6" s="909"/>
      <c r="WTK6" s="909"/>
      <c r="WTL6" s="909"/>
      <c r="WTM6" s="909"/>
      <c r="WTN6" s="909"/>
      <c r="WTO6" s="909"/>
      <c r="WTP6" s="909"/>
      <c r="WTQ6" s="909"/>
      <c r="WTR6" s="909"/>
      <c r="WTS6" s="909"/>
      <c r="WTT6" s="909"/>
      <c r="WTU6" s="909"/>
      <c r="WTV6" s="909"/>
      <c r="WTW6" s="909"/>
      <c r="WTX6" s="909"/>
      <c r="WTY6" s="909"/>
      <c r="WTZ6" s="909"/>
      <c r="WUA6" s="909"/>
      <c r="WUB6" s="909"/>
      <c r="WUC6" s="909"/>
      <c r="WUD6" s="909"/>
      <c r="WUE6" s="909"/>
      <c r="WUF6" s="909"/>
      <c r="WUG6" s="909"/>
      <c r="WUH6" s="909"/>
      <c r="WUI6" s="909"/>
      <c r="WUJ6" s="909"/>
      <c r="WUK6" s="909"/>
      <c r="WUL6" s="909"/>
      <c r="WUM6" s="909"/>
      <c r="WUN6" s="909"/>
      <c r="WUO6" s="909"/>
      <c r="WUP6" s="909"/>
      <c r="WUQ6" s="909"/>
      <c r="WUR6" s="909"/>
      <c r="WUS6" s="909"/>
      <c r="WUT6" s="909"/>
      <c r="WUU6" s="909"/>
      <c r="WUV6" s="909"/>
      <c r="WUW6" s="909"/>
      <c r="WUX6" s="909"/>
      <c r="WUY6" s="909"/>
      <c r="WUZ6" s="909"/>
      <c r="WVA6" s="909"/>
      <c r="WVB6" s="909"/>
      <c r="WVC6" s="909"/>
      <c r="WVD6" s="909"/>
      <c r="WVE6" s="909"/>
      <c r="WVF6" s="909"/>
      <c r="WVG6" s="909"/>
      <c r="WVH6" s="909"/>
      <c r="WVI6" s="909"/>
      <c r="WVJ6" s="909"/>
      <c r="WVK6" s="909"/>
      <c r="WVL6" s="909"/>
      <c r="WVM6" s="909"/>
      <c r="WVN6" s="909"/>
      <c r="WVO6" s="909"/>
      <c r="WVP6" s="909"/>
      <c r="WVQ6" s="909"/>
      <c r="WVR6" s="909"/>
      <c r="WVS6" s="909"/>
      <c r="WVT6" s="909"/>
      <c r="WVU6" s="909"/>
      <c r="WVV6" s="909"/>
      <c r="WVW6" s="909"/>
      <c r="WVX6" s="909"/>
      <c r="WVY6" s="909"/>
      <c r="WVZ6" s="909"/>
      <c r="WWA6" s="909"/>
      <c r="WWB6" s="909"/>
      <c r="WWC6" s="909"/>
      <c r="WWD6" s="909"/>
      <c r="WWE6" s="909"/>
      <c r="WWF6" s="909"/>
      <c r="WWG6" s="909"/>
      <c r="WWH6" s="909"/>
      <c r="WWI6" s="909"/>
      <c r="WWJ6" s="909"/>
      <c r="WWK6" s="909"/>
      <c r="WWL6" s="909"/>
      <c r="WWM6" s="909"/>
      <c r="WWN6" s="909"/>
      <c r="WWO6" s="909"/>
      <c r="WWP6" s="909"/>
      <c r="WWQ6" s="909"/>
      <c r="WWR6" s="909"/>
      <c r="WWS6" s="909"/>
      <c r="WWT6" s="909"/>
      <c r="WWU6" s="909"/>
      <c r="WWV6" s="909"/>
      <c r="WWW6" s="909"/>
      <c r="WWX6" s="909"/>
      <c r="WWY6" s="909"/>
      <c r="WWZ6" s="909"/>
      <c r="WXA6" s="909"/>
      <c r="WXB6" s="909"/>
      <c r="WXC6" s="909"/>
      <c r="WXD6" s="909"/>
      <c r="WXE6" s="909"/>
      <c r="WXF6" s="909"/>
      <c r="WXG6" s="909"/>
      <c r="WXH6" s="909"/>
      <c r="WXI6" s="909"/>
      <c r="WXJ6" s="909"/>
      <c r="WXK6" s="909"/>
      <c r="WXL6" s="909"/>
      <c r="WXM6" s="909"/>
      <c r="WXN6" s="909"/>
      <c r="WXO6" s="909"/>
      <c r="WXP6" s="909"/>
      <c r="WXQ6" s="909"/>
      <c r="WXR6" s="909"/>
      <c r="WXS6" s="909"/>
      <c r="WXT6" s="909"/>
      <c r="WXU6" s="909"/>
      <c r="WXV6" s="909"/>
      <c r="WXW6" s="909"/>
      <c r="WXX6" s="909"/>
      <c r="WXY6" s="909"/>
      <c r="WXZ6" s="909"/>
      <c r="WYA6" s="909"/>
      <c r="WYB6" s="909"/>
      <c r="WYC6" s="909"/>
      <c r="WYD6" s="909"/>
      <c r="WYE6" s="909"/>
      <c r="WYF6" s="909"/>
      <c r="WYG6" s="909"/>
      <c r="WYH6" s="909"/>
      <c r="WYI6" s="909"/>
      <c r="WYJ6" s="909"/>
      <c r="WYK6" s="909"/>
      <c r="WYL6" s="909"/>
      <c r="WYM6" s="909"/>
      <c r="WYN6" s="909"/>
      <c r="WYO6" s="909"/>
      <c r="WYP6" s="909"/>
      <c r="WYQ6" s="909"/>
      <c r="WYR6" s="909"/>
      <c r="WYS6" s="909"/>
      <c r="WYT6" s="909"/>
      <c r="WYU6" s="909"/>
      <c r="WYV6" s="909"/>
      <c r="WYW6" s="909"/>
      <c r="WYX6" s="909"/>
      <c r="WYY6" s="909"/>
      <c r="WYZ6" s="909"/>
      <c r="WZA6" s="909"/>
      <c r="WZB6" s="909"/>
      <c r="WZC6" s="909"/>
      <c r="WZD6" s="909"/>
      <c r="WZE6" s="909"/>
      <c r="WZF6" s="909"/>
      <c r="WZG6" s="909"/>
      <c r="WZH6" s="909"/>
      <c r="WZI6" s="909"/>
      <c r="WZJ6" s="909"/>
      <c r="WZK6" s="909"/>
      <c r="WZL6" s="909"/>
      <c r="WZM6" s="909"/>
      <c r="WZN6" s="909"/>
      <c r="WZO6" s="909"/>
      <c r="WZP6" s="909"/>
      <c r="WZQ6" s="909"/>
      <c r="WZR6" s="909"/>
      <c r="WZS6" s="909"/>
      <c r="WZT6" s="909"/>
      <c r="WZU6" s="909"/>
      <c r="WZV6" s="909"/>
      <c r="WZW6" s="909"/>
      <c r="WZX6" s="909"/>
      <c r="WZY6" s="909"/>
      <c r="WZZ6" s="909"/>
      <c r="XAA6" s="909"/>
      <c r="XAB6" s="909"/>
      <c r="XAC6" s="909"/>
      <c r="XAD6" s="909"/>
      <c r="XAE6" s="909"/>
      <c r="XAF6" s="909"/>
      <c r="XAG6" s="909"/>
      <c r="XAH6" s="909"/>
      <c r="XAI6" s="909"/>
      <c r="XAJ6" s="909"/>
      <c r="XAK6" s="909"/>
      <c r="XAL6" s="909"/>
      <c r="XAM6" s="909"/>
      <c r="XAN6" s="909"/>
      <c r="XAO6" s="909"/>
      <c r="XAP6" s="909"/>
      <c r="XAQ6" s="909"/>
      <c r="XAR6" s="909"/>
      <c r="XAS6" s="909"/>
      <c r="XAT6" s="909"/>
      <c r="XAU6" s="909"/>
      <c r="XAV6" s="909"/>
      <c r="XAW6" s="909"/>
      <c r="XAX6" s="909"/>
      <c r="XAY6" s="909"/>
      <c r="XAZ6" s="909"/>
      <c r="XBA6" s="909"/>
      <c r="XBB6" s="909"/>
      <c r="XBC6" s="909"/>
      <c r="XBD6" s="909"/>
      <c r="XBE6" s="909"/>
      <c r="XBF6" s="909"/>
      <c r="XBG6" s="909"/>
      <c r="XBH6" s="909"/>
      <c r="XBI6" s="909"/>
      <c r="XBJ6" s="909"/>
      <c r="XBK6" s="909"/>
      <c r="XBL6" s="909"/>
      <c r="XBM6" s="909"/>
      <c r="XBN6" s="909"/>
      <c r="XBO6" s="909"/>
      <c r="XBP6" s="909"/>
      <c r="XBQ6" s="909"/>
      <c r="XBR6" s="909"/>
      <c r="XBS6" s="909"/>
      <c r="XBT6" s="909"/>
      <c r="XBU6" s="909"/>
      <c r="XBV6" s="909"/>
      <c r="XBW6" s="909"/>
      <c r="XBX6" s="909"/>
      <c r="XBY6" s="909"/>
      <c r="XBZ6" s="909"/>
      <c r="XCA6" s="909"/>
      <c r="XCB6" s="909"/>
      <c r="XCC6" s="909"/>
      <c r="XCD6" s="909"/>
      <c r="XCE6" s="909"/>
      <c r="XCF6" s="909"/>
      <c r="XCG6" s="909"/>
      <c r="XCH6" s="909"/>
      <c r="XCI6" s="909"/>
      <c r="XCJ6" s="909"/>
      <c r="XCK6" s="909"/>
      <c r="XCL6" s="909"/>
      <c r="XCM6" s="909"/>
      <c r="XCN6" s="909"/>
      <c r="XCO6" s="909"/>
      <c r="XCP6" s="909"/>
      <c r="XCQ6" s="909"/>
      <c r="XCR6" s="909"/>
      <c r="XCS6" s="909"/>
      <c r="XCT6" s="909"/>
      <c r="XCU6" s="909"/>
      <c r="XCV6" s="909"/>
      <c r="XCW6" s="909"/>
      <c r="XCX6" s="909"/>
      <c r="XCY6" s="909"/>
      <c r="XCZ6" s="909"/>
      <c r="XDA6" s="909"/>
      <c r="XDB6" s="909"/>
      <c r="XDC6" s="909"/>
      <c r="XDD6" s="909"/>
      <c r="XDE6" s="909"/>
      <c r="XDF6" s="909"/>
      <c r="XDG6" s="909"/>
      <c r="XDH6" s="909"/>
      <c r="XDI6" s="909"/>
      <c r="XDJ6" s="909"/>
      <c r="XDK6" s="909"/>
      <c r="XDL6" s="909"/>
      <c r="XDM6" s="909"/>
      <c r="XDN6" s="909"/>
      <c r="XDO6" s="909"/>
      <c r="XDP6" s="909"/>
      <c r="XDQ6" s="909"/>
      <c r="XDR6" s="909"/>
      <c r="XDS6" s="909"/>
      <c r="XDT6" s="909"/>
      <c r="XDU6" s="909"/>
      <c r="XDV6" s="909"/>
      <c r="XDW6" s="909"/>
      <c r="XDX6" s="909"/>
      <c r="XDY6" s="909"/>
      <c r="XDZ6" s="909"/>
      <c r="XEA6" s="909"/>
      <c r="XEB6" s="909"/>
      <c r="XEC6" s="909"/>
      <c r="XED6" s="909"/>
      <c r="XEE6" s="909"/>
      <c r="XEF6" s="909"/>
      <c r="XEG6" s="909"/>
      <c r="XEH6" s="909"/>
      <c r="XEI6" s="909"/>
      <c r="XEJ6" s="909"/>
      <c r="XEK6" s="909"/>
      <c r="XEL6" s="909"/>
      <c r="XEM6" s="909"/>
      <c r="XEN6" s="909"/>
      <c r="XEO6" s="909"/>
      <c r="XEP6" s="909"/>
      <c r="XEQ6" s="909"/>
      <c r="XER6" s="909"/>
      <c r="XES6" s="909"/>
      <c r="XET6" s="909"/>
      <c r="XEU6" s="909"/>
      <c r="XEV6" s="909"/>
      <c r="XEW6" s="909"/>
      <c r="XEX6" s="909"/>
      <c r="XEY6" s="909"/>
      <c r="XEZ6" s="909"/>
      <c r="XFA6" s="909"/>
      <c r="XFB6" s="909"/>
      <c r="XFC6" s="909"/>
      <c r="XFD6" s="909"/>
    </row>
    <row r="7" spans="1:16384" ht="24" customHeight="1">
      <c r="A7" s="547" t="s">
        <v>450</v>
      </c>
      <c r="B7" s="588">
        <f>B2</f>
        <v>45016</v>
      </c>
      <c r="C7" s="588">
        <f>C2</f>
        <v>44651</v>
      </c>
      <c r="D7" s="588">
        <f>D2</f>
        <v>44286</v>
      </c>
      <c r="E7" s="278"/>
    </row>
    <row r="8" spans="1:16384">
      <c r="A8" s="478" t="s">
        <v>554</v>
      </c>
      <c r="B8" s="591" t="s">
        <v>837</v>
      </c>
      <c r="C8" s="591" t="s">
        <v>837</v>
      </c>
      <c r="D8" s="591" t="s">
        <v>837</v>
      </c>
      <c r="E8" s="278"/>
    </row>
    <row r="9" spans="1:16384">
      <c r="A9" s="546" t="s">
        <v>883</v>
      </c>
      <c r="B9" s="593">
        <v>24210000</v>
      </c>
      <c r="C9" s="593">
        <v>12987097</v>
      </c>
      <c r="D9" s="593">
        <v>11788408.289999999</v>
      </c>
      <c r="E9" s="278"/>
    </row>
    <row r="10" spans="1:16384">
      <c r="A10" s="546" t="s">
        <v>884</v>
      </c>
      <c r="B10" s="593">
        <v>1818000</v>
      </c>
      <c r="C10" s="593">
        <v>946333.71</v>
      </c>
      <c r="D10" s="593">
        <v>2015196.66</v>
      </c>
      <c r="E10" s="278"/>
    </row>
    <row r="11" spans="1:16384" ht="15" customHeight="1">
      <c r="A11" s="280" t="s">
        <v>451</v>
      </c>
      <c r="B11" s="593">
        <f>SUM(B9:B10)</f>
        <v>26028000</v>
      </c>
      <c r="C11" s="593">
        <f>SUM(C9:C10)</f>
        <v>13933430.710000001</v>
      </c>
      <c r="D11" s="593">
        <f>SUM(D9:D10)</f>
        <v>13803604.949999999</v>
      </c>
      <c r="E11" s="278"/>
    </row>
    <row r="12" spans="1:16384" ht="15" customHeight="1">
      <c r="A12" s="909" t="s">
        <v>544</v>
      </c>
      <c r="B12" s="909"/>
      <c r="C12" s="909"/>
      <c r="D12" s="909"/>
      <c r="E12" s="909"/>
      <c r="F12" s="909"/>
      <c r="G12" s="909"/>
      <c r="H12" s="909"/>
      <c r="I12" s="909"/>
      <c r="J12" s="909"/>
      <c r="K12" s="909"/>
      <c r="L12" s="909"/>
      <c r="M12" s="909"/>
      <c r="N12" s="909"/>
      <c r="O12" s="909"/>
      <c r="P12" s="909"/>
      <c r="Q12" s="909"/>
      <c r="R12" s="909"/>
      <c r="S12" s="909"/>
      <c r="T12" s="909"/>
      <c r="U12" s="909"/>
      <c r="V12" s="909"/>
      <c r="W12" s="909"/>
      <c r="X12" s="909"/>
      <c r="Y12" s="909"/>
      <c r="Z12" s="909"/>
      <c r="AA12" s="909"/>
      <c r="AB12" s="909"/>
      <c r="AC12" s="909"/>
      <c r="AD12" s="909"/>
      <c r="AE12" s="909"/>
      <c r="AF12" s="909"/>
      <c r="AG12" s="909"/>
      <c r="AH12" s="909"/>
      <c r="AI12" s="909"/>
      <c r="AJ12" s="909"/>
      <c r="AK12" s="909"/>
      <c r="AL12" s="909"/>
      <c r="AM12" s="909"/>
      <c r="AN12" s="909"/>
      <c r="AO12" s="909"/>
      <c r="AP12" s="909"/>
      <c r="AQ12" s="909"/>
      <c r="AR12" s="909"/>
      <c r="AS12" s="909"/>
      <c r="AT12" s="909"/>
      <c r="AU12" s="909"/>
      <c r="AV12" s="909"/>
      <c r="AW12" s="909"/>
      <c r="AX12" s="909"/>
      <c r="AY12" s="909"/>
      <c r="AZ12" s="909"/>
      <c r="BA12" s="909"/>
      <c r="BB12" s="909"/>
      <c r="BC12" s="909"/>
      <c r="BD12" s="909"/>
      <c r="BE12" s="909"/>
      <c r="BF12" s="909"/>
      <c r="BG12" s="909"/>
      <c r="BH12" s="909"/>
      <c r="BI12" s="909"/>
      <c r="BJ12" s="909"/>
      <c r="BK12" s="909"/>
      <c r="BL12" s="909"/>
      <c r="BM12" s="909"/>
      <c r="BN12" s="909"/>
      <c r="BO12" s="909"/>
      <c r="BP12" s="909"/>
      <c r="BQ12" s="909"/>
      <c r="BR12" s="909"/>
      <c r="BS12" s="909"/>
      <c r="BT12" s="909"/>
      <c r="BU12" s="909"/>
      <c r="BV12" s="909"/>
      <c r="BW12" s="909"/>
      <c r="BX12" s="909"/>
      <c r="BY12" s="909"/>
      <c r="BZ12" s="909"/>
      <c r="CA12" s="909"/>
      <c r="CB12" s="909"/>
      <c r="CC12" s="909"/>
      <c r="CD12" s="909"/>
      <c r="CE12" s="909"/>
      <c r="CF12" s="909"/>
      <c r="CG12" s="909"/>
      <c r="CH12" s="909"/>
      <c r="CI12" s="909"/>
      <c r="CJ12" s="909"/>
      <c r="CK12" s="909"/>
      <c r="CL12" s="909"/>
      <c r="CM12" s="909"/>
      <c r="CN12" s="909"/>
      <c r="CO12" s="909"/>
      <c r="CP12" s="909"/>
      <c r="CQ12" s="909"/>
      <c r="CR12" s="909"/>
      <c r="CS12" s="909"/>
      <c r="CT12" s="909"/>
      <c r="CU12" s="909"/>
      <c r="CV12" s="909"/>
      <c r="CW12" s="909"/>
      <c r="CX12" s="909"/>
      <c r="CY12" s="909"/>
      <c r="CZ12" s="909"/>
      <c r="DA12" s="909"/>
      <c r="DB12" s="909"/>
      <c r="DC12" s="909"/>
      <c r="DD12" s="909"/>
      <c r="DE12" s="909"/>
      <c r="DF12" s="909"/>
      <c r="DG12" s="909"/>
      <c r="DH12" s="909"/>
      <c r="DI12" s="909"/>
      <c r="DJ12" s="909"/>
      <c r="DK12" s="909"/>
      <c r="DL12" s="909"/>
      <c r="DM12" s="909"/>
      <c r="DN12" s="909"/>
      <c r="DO12" s="909"/>
      <c r="DP12" s="909"/>
      <c r="DQ12" s="909"/>
      <c r="DR12" s="909"/>
      <c r="DS12" s="909"/>
      <c r="DT12" s="909"/>
      <c r="DU12" s="909"/>
      <c r="DV12" s="909"/>
      <c r="DW12" s="909"/>
      <c r="DX12" s="909"/>
      <c r="DY12" s="909"/>
      <c r="DZ12" s="909"/>
      <c r="EA12" s="909"/>
      <c r="EB12" s="909"/>
      <c r="EC12" s="909"/>
      <c r="ED12" s="909"/>
      <c r="EE12" s="909"/>
      <c r="EF12" s="909"/>
      <c r="EG12" s="909"/>
      <c r="EH12" s="909"/>
      <c r="EI12" s="909"/>
      <c r="EJ12" s="909"/>
      <c r="EK12" s="909"/>
      <c r="EL12" s="909"/>
      <c r="EM12" s="909"/>
      <c r="EN12" s="909"/>
      <c r="EO12" s="909"/>
      <c r="EP12" s="909"/>
      <c r="EQ12" s="909"/>
      <c r="ER12" s="909"/>
      <c r="ES12" s="909"/>
      <c r="ET12" s="909"/>
      <c r="EU12" s="909"/>
      <c r="EV12" s="909"/>
      <c r="EW12" s="909"/>
      <c r="EX12" s="909"/>
      <c r="EY12" s="909"/>
      <c r="EZ12" s="909"/>
      <c r="FA12" s="909"/>
      <c r="FB12" s="909"/>
      <c r="FC12" s="909"/>
      <c r="FD12" s="909"/>
      <c r="FE12" s="909"/>
      <c r="FF12" s="909"/>
      <c r="FG12" s="909"/>
      <c r="FH12" s="909"/>
      <c r="FI12" s="909"/>
      <c r="FJ12" s="909"/>
      <c r="FK12" s="909"/>
      <c r="FL12" s="909"/>
      <c r="FM12" s="909"/>
      <c r="FN12" s="909"/>
      <c r="FO12" s="909"/>
      <c r="FP12" s="909"/>
      <c r="FQ12" s="909"/>
      <c r="FR12" s="909"/>
      <c r="FS12" s="909"/>
      <c r="FT12" s="909"/>
      <c r="FU12" s="909"/>
      <c r="FV12" s="909"/>
      <c r="FW12" s="909"/>
      <c r="FX12" s="909"/>
      <c r="FY12" s="909"/>
      <c r="FZ12" s="909"/>
      <c r="GA12" s="909"/>
      <c r="GB12" s="909"/>
      <c r="GC12" s="909"/>
      <c r="GD12" s="909"/>
      <c r="GE12" s="909"/>
      <c r="GF12" s="909"/>
      <c r="GG12" s="909"/>
      <c r="GH12" s="909"/>
      <c r="GI12" s="909"/>
      <c r="GJ12" s="909"/>
      <c r="GK12" s="909"/>
      <c r="GL12" s="909"/>
      <c r="GM12" s="909"/>
      <c r="GN12" s="909"/>
      <c r="GO12" s="909"/>
      <c r="GP12" s="909"/>
      <c r="GQ12" s="909"/>
      <c r="GR12" s="909"/>
      <c r="GS12" s="909"/>
      <c r="GT12" s="909"/>
      <c r="GU12" s="909"/>
      <c r="GV12" s="909"/>
      <c r="GW12" s="909"/>
      <c r="GX12" s="909"/>
      <c r="GY12" s="909"/>
      <c r="GZ12" s="909"/>
      <c r="HA12" s="909"/>
      <c r="HB12" s="909"/>
      <c r="HC12" s="909"/>
      <c r="HD12" s="909"/>
      <c r="HE12" s="909"/>
      <c r="HF12" s="909"/>
      <c r="HG12" s="909"/>
      <c r="HH12" s="909"/>
      <c r="HI12" s="909"/>
      <c r="HJ12" s="909"/>
      <c r="HK12" s="909"/>
      <c r="HL12" s="909"/>
      <c r="HM12" s="909"/>
      <c r="HN12" s="909"/>
      <c r="HO12" s="909"/>
      <c r="HP12" s="909"/>
      <c r="HQ12" s="909"/>
      <c r="HR12" s="909"/>
      <c r="HS12" s="909"/>
      <c r="HT12" s="909"/>
      <c r="HU12" s="909"/>
      <c r="HV12" s="909"/>
      <c r="HW12" s="909"/>
      <c r="HX12" s="909"/>
      <c r="HY12" s="909"/>
      <c r="HZ12" s="909"/>
      <c r="IA12" s="909"/>
      <c r="IB12" s="909"/>
      <c r="IC12" s="909"/>
      <c r="ID12" s="909"/>
      <c r="IE12" s="909"/>
      <c r="IF12" s="909"/>
      <c r="IG12" s="909"/>
      <c r="IH12" s="909"/>
      <c r="II12" s="909"/>
      <c r="IJ12" s="909"/>
      <c r="IK12" s="909"/>
      <c r="IL12" s="909"/>
      <c r="IM12" s="909"/>
      <c r="IN12" s="909"/>
      <c r="IO12" s="909"/>
      <c r="IP12" s="909"/>
      <c r="IQ12" s="909"/>
      <c r="IR12" s="909"/>
      <c r="IS12" s="909"/>
      <c r="IT12" s="909"/>
      <c r="IU12" s="909"/>
      <c r="IV12" s="909"/>
      <c r="IW12" s="909"/>
      <c r="IX12" s="909"/>
      <c r="IY12" s="909"/>
      <c r="IZ12" s="909"/>
      <c r="JA12" s="909"/>
      <c r="JB12" s="909"/>
      <c r="JC12" s="909"/>
      <c r="JD12" s="909"/>
      <c r="JE12" s="909"/>
      <c r="JF12" s="909"/>
      <c r="JG12" s="909"/>
      <c r="JH12" s="909"/>
      <c r="JI12" s="909"/>
      <c r="JJ12" s="909"/>
      <c r="JK12" s="909"/>
      <c r="JL12" s="909"/>
      <c r="JM12" s="909"/>
      <c r="JN12" s="909"/>
      <c r="JO12" s="909"/>
      <c r="JP12" s="909"/>
      <c r="JQ12" s="909"/>
      <c r="JR12" s="909"/>
      <c r="JS12" s="909"/>
      <c r="JT12" s="909"/>
      <c r="JU12" s="909"/>
      <c r="JV12" s="909"/>
      <c r="JW12" s="909"/>
      <c r="JX12" s="909"/>
      <c r="JY12" s="909"/>
      <c r="JZ12" s="909"/>
      <c r="KA12" s="909"/>
      <c r="KB12" s="909"/>
      <c r="KC12" s="909"/>
      <c r="KD12" s="909"/>
      <c r="KE12" s="909"/>
      <c r="KF12" s="909"/>
      <c r="KG12" s="909"/>
      <c r="KH12" s="909"/>
      <c r="KI12" s="909"/>
      <c r="KJ12" s="909"/>
      <c r="KK12" s="909"/>
      <c r="KL12" s="909"/>
      <c r="KM12" s="909"/>
      <c r="KN12" s="909"/>
      <c r="KO12" s="909"/>
      <c r="KP12" s="909"/>
      <c r="KQ12" s="909"/>
      <c r="KR12" s="909"/>
      <c r="KS12" s="909"/>
      <c r="KT12" s="909"/>
      <c r="KU12" s="909"/>
      <c r="KV12" s="909"/>
      <c r="KW12" s="909"/>
      <c r="KX12" s="909"/>
      <c r="KY12" s="909"/>
      <c r="KZ12" s="909"/>
      <c r="LA12" s="909"/>
      <c r="LB12" s="909"/>
      <c r="LC12" s="909"/>
      <c r="LD12" s="909"/>
      <c r="LE12" s="909"/>
      <c r="LF12" s="909"/>
      <c r="LG12" s="909"/>
      <c r="LH12" s="909"/>
      <c r="LI12" s="909"/>
      <c r="LJ12" s="909"/>
      <c r="LK12" s="909"/>
      <c r="LL12" s="909"/>
      <c r="LM12" s="909"/>
      <c r="LN12" s="909"/>
      <c r="LO12" s="909"/>
      <c r="LP12" s="909"/>
      <c r="LQ12" s="909"/>
      <c r="LR12" s="909"/>
      <c r="LS12" s="909"/>
      <c r="LT12" s="909"/>
      <c r="LU12" s="909"/>
      <c r="LV12" s="909"/>
      <c r="LW12" s="909"/>
      <c r="LX12" s="909"/>
      <c r="LY12" s="909"/>
      <c r="LZ12" s="909"/>
      <c r="MA12" s="909"/>
      <c r="MB12" s="909"/>
      <c r="MC12" s="909"/>
      <c r="MD12" s="909"/>
      <c r="ME12" s="909"/>
      <c r="MF12" s="909"/>
      <c r="MG12" s="909"/>
      <c r="MH12" s="909"/>
      <c r="MI12" s="909"/>
      <c r="MJ12" s="909"/>
      <c r="MK12" s="909"/>
      <c r="ML12" s="909"/>
      <c r="MM12" s="909"/>
      <c r="MN12" s="909"/>
      <c r="MO12" s="909"/>
      <c r="MP12" s="909"/>
      <c r="MQ12" s="909"/>
      <c r="MR12" s="909"/>
      <c r="MS12" s="909"/>
      <c r="MT12" s="909"/>
      <c r="MU12" s="909"/>
      <c r="MV12" s="909"/>
      <c r="MW12" s="909"/>
      <c r="MX12" s="909"/>
      <c r="MY12" s="909"/>
      <c r="MZ12" s="909"/>
      <c r="NA12" s="909"/>
      <c r="NB12" s="909"/>
      <c r="NC12" s="909"/>
      <c r="ND12" s="909"/>
      <c r="NE12" s="909"/>
      <c r="NF12" s="909"/>
      <c r="NG12" s="909"/>
      <c r="NH12" s="909"/>
      <c r="NI12" s="909"/>
      <c r="NJ12" s="909"/>
      <c r="NK12" s="909"/>
      <c r="NL12" s="909"/>
      <c r="NM12" s="909"/>
      <c r="NN12" s="909"/>
      <c r="NO12" s="909"/>
      <c r="NP12" s="909"/>
      <c r="NQ12" s="909"/>
      <c r="NR12" s="909"/>
      <c r="NS12" s="909"/>
      <c r="NT12" s="909"/>
      <c r="NU12" s="909"/>
      <c r="NV12" s="909"/>
      <c r="NW12" s="909"/>
      <c r="NX12" s="909"/>
      <c r="NY12" s="909"/>
      <c r="NZ12" s="909"/>
      <c r="OA12" s="909"/>
      <c r="OB12" s="909"/>
      <c r="OC12" s="909"/>
      <c r="OD12" s="909"/>
      <c r="OE12" s="909"/>
      <c r="OF12" s="909"/>
      <c r="OG12" s="909"/>
      <c r="OH12" s="909"/>
      <c r="OI12" s="909"/>
      <c r="OJ12" s="909"/>
      <c r="OK12" s="909"/>
      <c r="OL12" s="909"/>
      <c r="OM12" s="909"/>
      <c r="ON12" s="909"/>
      <c r="OO12" s="909"/>
      <c r="OP12" s="909"/>
      <c r="OQ12" s="909"/>
      <c r="OR12" s="909"/>
      <c r="OS12" s="909"/>
      <c r="OT12" s="909"/>
      <c r="OU12" s="909"/>
      <c r="OV12" s="909"/>
      <c r="OW12" s="909"/>
      <c r="OX12" s="909"/>
      <c r="OY12" s="909"/>
      <c r="OZ12" s="909"/>
      <c r="PA12" s="909"/>
      <c r="PB12" s="909"/>
      <c r="PC12" s="909"/>
      <c r="PD12" s="909"/>
      <c r="PE12" s="909"/>
      <c r="PF12" s="909"/>
      <c r="PG12" s="909"/>
      <c r="PH12" s="909"/>
      <c r="PI12" s="909"/>
      <c r="PJ12" s="909"/>
      <c r="PK12" s="909"/>
      <c r="PL12" s="909"/>
      <c r="PM12" s="909"/>
      <c r="PN12" s="909"/>
      <c r="PO12" s="909"/>
      <c r="PP12" s="909"/>
      <c r="PQ12" s="909"/>
      <c r="PR12" s="909"/>
      <c r="PS12" s="909"/>
      <c r="PT12" s="909"/>
      <c r="PU12" s="909"/>
      <c r="PV12" s="909"/>
      <c r="PW12" s="909"/>
      <c r="PX12" s="909"/>
      <c r="PY12" s="909"/>
      <c r="PZ12" s="909"/>
      <c r="QA12" s="909"/>
      <c r="QB12" s="909"/>
      <c r="QC12" s="909"/>
      <c r="QD12" s="909"/>
      <c r="QE12" s="909"/>
      <c r="QF12" s="909"/>
      <c r="QG12" s="909"/>
      <c r="QH12" s="909"/>
      <c r="QI12" s="909"/>
      <c r="QJ12" s="909"/>
      <c r="QK12" s="909"/>
      <c r="QL12" s="909"/>
      <c r="QM12" s="909"/>
      <c r="QN12" s="909"/>
      <c r="QO12" s="909"/>
      <c r="QP12" s="909"/>
      <c r="QQ12" s="909"/>
      <c r="QR12" s="909"/>
      <c r="QS12" s="909"/>
      <c r="QT12" s="909"/>
      <c r="QU12" s="909"/>
      <c r="QV12" s="909"/>
      <c r="QW12" s="909"/>
      <c r="QX12" s="909"/>
      <c r="QY12" s="909"/>
      <c r="QZ12" s="909"/>
      <c r="RA12" s="909"/>
      <c r="RB12" s="909"/>
      <c r="RC12" s="909"/>
      <c r="RD12" s="909"/>
      <c r="RE12" s="909"/>
      <c r="RF12" s="909"/>
      <c r="RG12" s="909"/>
      <c r="RH12" s="909"/>
      <c r="RI12" s="909"/>
      <c r="RJ12" s="909"/>
      <c r="RK12" s="909"/>
      <c r="RL12" s="909"/>
      <c r="RM12" s="909"/>
      <c r="RN12" s="909"/>
      <c r="RO12" s="909"/>
      <c r="RP12" s="909"/>
      <c r="RQ12" s="909"/>
      <c r="RR12" s="909"/>
      <c r="RS12" s="909"/>
      <c r="RT12" s="909"/>
      <c r="RU12" s="909"/>
      <c r="RV12" s="909"/>
      <c r="RW12" s="909"/>
      <c r="RX12" s="909"/>
      <c r="RY12" s="909"/>
      <c r="RZ12" s="909"/>
      <c r="SA12" s="909"/>
      <c r="SB12" s="909"/>
      <c r="SC12" s="909"/>
      <c r="SD12" s="909"/>
      <c r="SE12" s="909"/>
      <c r="SF12" s="909"/>
      <c r="SG12" s="909"/>
      <c r="SH12" s="909"/>
      <c r="SI12" s="909"/>
      <c r="SJ12" s="909"/>
      <c r="SK12" s="909"/>
      <c r="SL12" s="909"/>
      <c r="SM12" s="909"/>
      <c r="SN12" s="909"/>
      <c r="SO12" s="909"/>
      <c r="SP12" s="909"/>
      <c r="SQ12" s="909"/>
      <c r="SR12" s="909"/>
      <c r="SS12" s="909"/>
      <c r="ST12" s="909"/>
      <c r="SU12" s="909"/>
      <c r="SV12" s="909"/>
      <c r="SW12" s="909"/>
      <c r="SX12" s="909"/>
      <c r="SY12" s="909"/>
      <c r="SZ12" s="909"/>
      <c r="TA12" s="909"/>
      <c r="TB12" s="909"/>
      <c r="TC12" s="909"/>
      <c r="TD12" s="909"/>
      <c r="TE12" s="909"/>
      <c r="TF12" s="909"/>
      <c r="TG12" s="909"/>
      <c r="TH12" s="909"/>
      <c r="TI12" s="909"/>
      <c r="TJ12" s="909"/>
      <c r="TK12" s="909"/>
      <c r="TL12" s="909"/>
      <c r="TM12" s="909"/>
      <c r="TN12" s="909"/>
      <c r="TO12" s="909"/>
      <c r="TP12" s="909"/>
      <c r="TQ12" s="909"/>
      <c r="TR12" s="909"/>
      <c r="TS12" s="909"/>
      <c r="TT12" s="909"/>
      <c r="TU12" s="909"/>
      <c r="TV12" s="909"/>
      <c r="TW12" s="909"/>
      <c r="TX12" s="909"/>
      <c r="TY12" s="909"/>
      <c r="TZ12" s="909"/>
      <c r="UA12" s="909"/>
      <c r="UB12" s="909"/>
      <c r="UC12" s="909"/>
      <c r="UD12" s="909"/>
      <c r="UE12" s="909"/>
      <c r="UF12" s="909"/>
      <c r="UG12" s="909"/>
      <c r="UH12" s="909"/>
      <c r="UI12" s="909"/>
      <c r="UJ12" s="909"/>
      <c r="UK12" s="909"/>
      <c r="UL12" s="909"/>
      <c r="UM12" s="909"/>
      <c r="UN12" s="909"/>
      <c r="UO12" s="909"/>
      <c r="UP12" s="909"/>
      <c r="UQ12" s="909"/>
      <c r="UR12" s="909"/>
      <c r="US12" s="909"/>
      <c r="UT12" s="909"/>
      <c r="UU12" s="909"/>
      <c r="UV12" s="909"/>
      <c r="UW12" s="909"/>
      <c r="UX12" s="909"/>
      <c r="UY12" s="909"/>
      <c r="UZ12" s="909"/>
      <c r="VA12" s="909"/>
      <c r="VB12" s="909"/>
      <c r="VC12" s="909"/>
      <c r="VD12" s="909"/>
      <c r="VE12" s="909"/>
      <c r="VF12" s="909"/>
      <c r="VG12" s="909"/>
      <c r="VH12" s="909"/>
      <c r="VI12" s="909"/>
      <c r="VJ12" s="909"/>
      <c r="VK12" s="909"/>
      <c r="VL12" s="909"/>
      <c r="VM12" s="909"/>
      <c r="VN12" s="909"/>
      <c r="VO12" s="909"/>
      <c r="VP12" s="909"/>
      <c r="VQ12" s="909"/>
      <c r="VR12" s="909"/>
      <c r="VS12" s="909"/>
      <c r="VT12" s="909"/>
      <c r="VU12" s="909"/>
      <c r="VV12" s="909"/>
      <c r="VW12" s="909"/>
      <c r="VX12" s="909"/>
      <c r="VY12" s="909"/>
      <c r="VZ12" s="909"/>
      <c r="WA12" s="909"/>
      <c r="WB12" s="909"/>
      <c r="WC12" s="909"/>
      <c r="WD12" s="909"/>
      <c r="WE12" s="909"/>
      <c r="WF12" s="909"/>
      <c r="WG12" s="909"/>
      <c r="WH12" s="909"/>
      <c r="WI12" s="909"/>
      <c r="WJ12" s="909"/>
      <c r="WK12" s="909"/>
      <c r="WL12" s="909"/>
      <c r="WM12" s="909"/>
      <c r="WN12" s="909"/>
      <c r="WO12" s="909"/>
      <c r="WP12" s="909"/>
      <c r="WQ12" s="909"/>
      <c r="WR12" s="909"/>
      <c r="WS12" s="909"/>
      <c r="WT12" s="909"/>
      <c r="WU12" s="909"/>
      <c r="WV12" s="909"/>
      <c r="WW12" s="909"/>
      <c r="WX12" s="909"/>
      <c r="WY12" s="909"/>
      <c r="WZ12" s="909"/>
      <c r="XA12" s="909"/>
      <c r="XB12" s="909"/>
      <c r="XC12" s="909"/>
      <c r="XD12" s="909"/>
      <c r="XE12" s="909"/>
      <c r="XF12" s="909"/>
      <c r="XG12" s="909"/>
      <c r="XH12" s="909"/>
      <c r="XI12" s="909"/>
      <c r="XJ12" s="909"/>
      <c r="XK12" s="909"/>
      <c r="XL12" s="909"/>
      <c r="XM12" s="909"/>
      <c r="XN12" s="909"/>
      <c r="XO12" s="909"/>
      <c r="XP12" s="909"/>
      <c r="XQ12" s="909"/>
      <c r="XR12" s="909"/>
      <c r="XS12" s="909"/>
      <c r="XT12" s="909"/>
      <c r="XU12" s="909"/>
      <c r="XV12" s="909"/>
      <c r="XW12" s="909"/>
      <c r="XX12" s="909"/>
      <c r="XY12" s="909"/>
      <c r="XZ12" s="909"/>
      <c r="YA12" s="909"/>
      <c r="YB12" s="909"/>
      <c r="YC12" s="909"/>
      <c r="YD12" s="909"/>
      <c r="YE12" s="909"/>
      <c r="YF12" s="909"/>
      <c r="YG12" s="909"/>
      <c r="YH12" s="909"/>
      <c r="YI12" s="909"/>
      <c r="YJ12" s="909"/>
      <c r="YK12" s="909"/>
      <c r="YL12" s="909"/>
      <c r="YM12" s="909"/>
      <c r="YN12" s="909"/>
      <c r="YO12" s="909"/>
      <c r="YP12" s="909"/>
      <c r="YQ12" s="909"/>
      <c r="YR12" s="909"/>
      <c r="YS12" s="909"/>
      <c r="YT12" s="909"/>
      <c r="YU12" s="909"/>
      <c r="YV12" s="909"/>
      <c r="YW12" s="909"/>
      <c r="YX12" s="909"/>
      <c r="YY12" s="909"/>
      <c r="YZ12" s="909"/>
      <c r="ZA12" s="909"/>
      <c r="ZB12" s="909"/>
      <c r="ZC12" s="909"/>
      <c r="ZD12" s="909"/>
      <c r="ZE12" s="909"/>
      <c r="ZF12" s="909"/>
      <c r="ZG12" s="909"/>
      <c r="ZH12" s="909"/>
      <c r="ZI12" s="909"/>
      <c r="ZJ12" s="909"/>
      <c r="ZK12" s="909"/>
      <c r="ZL12" s="909"/>
      <c r="ZM12" s="909"/>
      <c r="ZN12" s="909"/>
      <c r="ZO12" s="909"/>
      <c r="ZP12" s="909"/>
      <c r="ZQ12" s="909"/>
      <c r="ZR12" s="909"/>
      <c r="ZS12" s="909"/>
      <c r="ZT12" s="909"/>
      <c r="ZU12" s="909"/>
      <c r="ZV12" s="909"/>
      <c r="ZW12" s="909"/>
      <c r="ZX12" s="909"/>
      <c r="ZY12" s="909"/>
      <c r="ZZ12" s="909"/>
      <c r="AAA12" s="909"/>
      <c r="AAB12" s="909"/>
      <c r="AAC12" s="909"/>
      <c r="AAD12" s="909"/>
      <c r="AAE12" s="909"/>
      <c r="AAF12" s="909"/>
      <c r="AAG12" s="909"/>
      <c r="AAH12" s="909"/>
      <c r="AAI12" s="909"/>
      <c r="AAJ12" s="909"/>
      <c r="AAK12" s="909"/>
      <c r="AAL12" s="909"/>
      <c r="AAM12" s="909"/>
      <c r="AAN12" s="909"/>
      <c r="AAO12" s="909"/>
      <c r="AAP12" s="909"/>
      <c r="AAQ12" s="909"/>
      <c r="AAR12" s="909"/>
      <c r="AAS12" s="909"/>
      <c r="AAT12" s="909"/>
      <c r="AAU12" s="909"/>
      <c r="AAV12" s="909"/>
      <c r="AAW12" s="909"/>
      <c r="AAX12" s="909"/>
      <c r="AAY12" s="909"/>
      <c r="AAZ12" s="909"/>
      <c r="ABA12" s="909"/>
      <c r="ABB12" s="909"/>
      <c r="ABC12" s="909"/>
      <c r="ABD12" s="909"/>
      <c r="ABE12" s="909"/>
      <c r="ABF12" s="909"/>
      <c r="ABG12" s="909"/>
      <c r="ABH12" s="909"/>
      <c r="ABI12" s="909"/>
      <c r="ABJ12" s="909"/>
      <c r="ABK12" s="909"/>
      <c r="ABL12" s="909"/>
      <c r="ABM12" s="909"/>
      <c r="ABN12" s="909"/>
      <c r="ABO12" s="909"/>
      <c r="ABP12" s="909"/>
      <c r="ABQ12" s="909"/>
      <c r="ABR12" s="909"/>
      <c r="ABS12" s="909"/>
      <c r="ABT12" s="909"/>
      <c r="ABU12" s="909"/>
      <c r="ABV12" s="909"/>
      <c r="ABW12" s="909"/>
      <c r="ABX12" s="909"/>
      <c r="ABY12" s="909"/>
      <c r="ABZ12" s="909"/>
      <c r="ACA12" s="909"/>
      <c r="ACB12" s="909"/>
      <c r="ACC12" s="909"/>
      <c r="ACD12" s="909"/>
      <c r="ACE12" s="909"/>
      <c r="ACF12" s="909"/>
      <c r="ACG12" s="909"/>
      <c r="ACH12" s="909"/>
      <c r="ACI12" s="909"/>
      <c r="ACJ12" s="909"/>
      <c r="ACK12" s="909"/>
      <c r="ACL12" s="909"/>
      <c r="ACM12" s="909"/>
      <c r="ACN12" s="909"/>
      <c r="ACO12" s="909"/>
      <c r="ACP12" s="909"/>
      <c r="ACQ12" s="909"/>
      <c r="ACR12" s="909"/>
      <c r="ACS12" s="909"/>
      <c r="ACT12" s="909"/>
      <c r="ACU12" s="909"/>
      <c r="ACV12" s="909"/>
      <c r="ACW12" s="909"/>
      <c r="ACX12" s="909"/>
      <c r="ACY12" s="909"/>
      <c r="ACZ12" s="909"/>
      <c r="ADA12" s="909"/>
      <c r="ADB12" s="909"/>
      <c r="ADC12" s="909"/>
      <c r="ADD12" s="909"/>
      <c r="ADE12" s="909"/>
      <c r="ADF12" s="909"/>
      <c r="ADG12" s="909"/>
      <c r="ADH12" s="909"/>
      <c r="ADI12" s="909"/>
      <c r="ADJ12" s="909"/>
      <c r="ADK12" s="909"/>
      <c r="ADL12" s="909"/>
      <c r="ADM12" s="909"/>
      <c r="ADN12" s="909"/>
      <c r="ADO12" s="909"/>
      <c r="ADP12" s="909"/>
      <c r="ADQ12" s="909"/>
      <c r="ADR12" s="909"/>
      <c r="ADS12" s="909"/>
      <c r="ADT12" s="909"/>
      <c r="ADU12" s="909"/>
      <c r="ADV12" s="909"/>
      <c r="ADW12" s="909"/>
      <c r="ADX12" s="909"/>
      <c r="ADY12" s="909"/>
      <c r="ADZ12" s="909"/>
      <c r="AEA12" s="909"/>
      <c r="AEB12" s="909"/>
      <c r="AEC12" s="909"/>
      <c r="AED12" s="909"/>
      <c r="AEE12" s="909"/>
      <c r="AEF12" s="909"/>
      <c r="AEG12" s="909"/>
      <c r="AEH12" s="909"/>
      <c r="AEI12" s="909"/>
      <c r="AEJ12" s="909"/>
      <c r="AEK12" s="909"/>
      <c r="AEL12" s="909"/>
      <c r="AEM12" s="909"/>
      <c r="AEN12" s="909"/>
      <c r="AEO12" s="909"/>
      <c r="AEP12" s="909"/>
      <c r="AEQ12" s="909"/>
      <c r="AER12" s="909"/>
      <c r="AES12" s="909"/>
      <c r="AET12" s="909"/>
      <c r="AEU12" s="909"/>
      <c r="AEV12" s="909"/>
      <c r="AEW12" s="909"/>
      <c r="AEX12" s="909"/>
      <c r="AEY12" s="909"/>
      <c r="AEZ12" s="909"/>
      <c r="AFA12" s="909"/>
      <c r="AFB12" s="909"/>
      <c r="AFC12" s="909"/>
      <c r="AFD12" s="909"/>
      <c r="AFE12" s="909"/>
      <c r="AFF12" s="909"/>
      <c r="AFG12" s="909"/>
      <c r="AFH12" s="909"/>
      <c r="AFI12" s="909"/>
      <c r="AFJ12" s="909"/>
      <c r="AFK12" s="909"/>
      <c r="AFL12" s="909"/>
      <c r="AFM12" s="909"/>
      <c r="AFN12" s="909"/>
      <c r="AFO12" s="909"/>
      <c r="AFP12" s="909"/>
      <c r="AFQ12" s="909"/>
      <c r="AFR12" s="909"/>
      <c r="AFS12" s="909"/>
      <c r="AFT12" s="909"/>
      <c r="AFU12" s="909"/>
      <c r="AFV12" s="909"/>
      <c r="AFW12" s="909"/>
      <c r="AFX12" s="909"/>
      <c r="AFY12" s="909"/>
      <c r="AFZ12" s="909"/>
      <c r="AGA12" s="909"/>
      <c r="AGB12" s="909"/>
      <c r="AGC12" s="909"/>
      <c r="AGD12" s="909"/>
      <c r="AGE12" s="909"/>
      <c r="AGF12" s="909"/>
      <c r="AGG12" s="909"/>
      <c r="AGH12" s="909"/>
      <c r="AGI12" s="909"/>
      <c r="AGJ12" s="909"/>
      <c r="AGK12" s="909"/>
      <c r="AGL12" s="909"/>
      <c r="AGM12" s="909"/>
      <c r="AGN12" s="909"/>
      <c r="AGO12" s="909"/>
      <c r="AGP12" s="909"/>
      <c r="AGQ12" s="909"/>
      <c r="AGR12" s="909"/>
      <c r="AGS12" s="909"/>
      <c r="AGT12" s="909"/>
      <c r="AGU12" s="909"/>
      <c r="AGV12" s="909"/>
      <c r="AGW12" s="909"/>
      <c r="AGX12" s="909"/>
      <c r="AGY12" s="909"/>
      <c r="AGZ12" s="909"/>
      <c r="AHA12" s="909"/>
      <c r="AHB12" s="909"/>
      <c r="AHC12" s="909"/>
      <c r="AHD12" s="909"/>
      <c r="AHE12" s="909"/>
      <c r="AHF12" s="909"/>
      <c r="AHG12" s="909"/>
      <c r="AHH12" s="909"/>
      <c r="AHI12" s="909"/>
      <c r="AHJ12" s="909"/>
      <c r="AHK12" s="909"/>
      <c r="AHL12" s="909"/>
      <c r="AHM12" s="909"/>
      <c r="AHN12" s="909"/>
      <c r="AHO12" s="909"/>
      <c r="AHP12" s="909"/>
      <c r="AHQ12" s="909"/>
      <c r="AHR12" s="909"/>
      <c r="AHS12" s="909"/>
      <c r="AHT12" s="909"/>
      <c r="AHU12" s="909"/>
      <c r="AHV12" s="909"/>
      <c r="AHW12" s="909"/>
      <c r="AHX12" s="909"/>
      <c r="AHY12" s="909"/>
      <c r="AHZ12" s="909"/>
      <c r="AIA12" s="909"/>
      <c r="AIB12" s="909"/>
      <c r="AIC12" s="909"/>
      <c r="AID12" s="909"/>
      <c r="AIE12" s="909"/>
      <c r="AIF12" s="909"/>
      <c r="AIG12" s="909"/>
      <c r="AIH12" s="909"/>
      <c r="AII12" s="909"/>
      <c r="AIJ12" s="909"/>
      <c r="AIK12" s="909"/>
      <c r="AIL12" s="909"/>
      <c r="AIM12" s="909"/>
      <c r="AIN12" s="909"/>
      <c r="AIO12" s="909"/>
      <c r="AIP12" s="909"/>
      <c r="AIQ12" s="909"/>
      <c r="AIR12" s="909"/>
      <c r="AIS12" s="909"/>
      <c r="AIT12" s="909"/>
      <c r="AIU12" s="909"/>
      <c r="AIV12" s="909"/>
      <c r="AIW12" s="909"/>
      <c r="AIX12" s="909"/>
      <c r="AIY12" s="909"/>
      <c r="AIZ12" s="909"/>
      <c r="AJA12" s="909"/>
      <c r="AJB12" s="909"/>
      <c r="AJC12" s="909"/>
      <c r="AJD12" s="909"/>
      <c r="AJE12" s="909"/>
      <c r="AJF12" s="909"/>
      <c r="AJG12" s="909"/>
      <c r="AJH12" s="909"/>
      <c r="AJI12" s="909"/>
      <c r="AJJ12" s="909"/>
      <c r="AJK12" s="909"/>
      <c r="AJL12" s="909"/>
      <c r="AJM12" s="909"/>
      <c r="AJN12" s="909"/>
      <c r="AJO12" s="909"/>
      <c r="AJP12" s="909"/>
      <c r="AJQ12" s="909"/>
      <c r="AJR12" s="909"/>
      <c r="AJS12" s="909"/>
      <c r="AJT12" s="909"/>
      <c r="AJU12" s="909"/>
      <c r="AJV12" s="909"/>
      <c r="AJW12" s="909"/>
      <c r="AJX12" s="909"/>
      <c r="AJY12" s="909"/>
      <c r="AJZ12" s="909"/>
      <c r="AKA12" s="909"/>
      <c r="AKB12" s="909"/>
      <c r="AKC12" s="909"/>
      <c r="AKD12" s="909"/>
      <c r="AKE12" s="909"/>
      <c r="AKF12" s="909"/>
      <c r="AKG12" s="909"/>
      <c r="AKH12" s="909"/>
      <c r="AKI12" s="909"/>
      <c r="AKJ12" s="909"/>
      <c r="AKK12" s="909"/>
      <c r="AKL12" s="909"/>
      <c r="AKM12" s="909"/>
      <c r="AKN12" s="909"/>
      <c r="AKO12" s="909"/>
      <c r="AKP12" s="909"/>
      <c r="AKQ12" s="909"/>
      <c r="AKR12" s="909"/>
      <c r="AKS12" s="909"/>
      <c r="AKT12" s="909"/>
      <c r="AKU12" s="909"/>
      <c r="AKV12" s="909"/>
      <c r="AKW12" s="909"/>
      <c r="AKX12" s="909"/>
      <c r="AKY12" s="909"/>
      <c r="AKZ12" s="909"/>
      <c r="ALA12" s="909"/>
      <c r="ALB12" s="909"/>
      <c r="ALC12" s="909"/>
      <c r="ALD12" s="909"/>
      <c r="ALE12" s="909"/>
      <c r="ALF12" s="909"/>
      <c r="ALG12" s="909"/>
      <c r="ALH12" s="909"/>
      <c r="ALI12" s="909"/>
      <c r="ALJ12" s="909"/>
      <c r="ALK12" s="909"/>
      <c r="ALL12" s="909"/>
      <c r="ALM12" s="909"/>
      <c r="ALN12" s="909"/>
      <c r="ALO12" s="909"/>
      <c r="ALP12" s="909"/>
      <c r="ALQ12" s="909"/>
      <c r="ALR12" s="909"/>
      <c r="ALS12" s="909"/>
      <c r="ALT12" s="909"/>
      <c r="ALU12" s="909"/>
      <c r="ALV12" s="909"/>
      <c r="ALW12" s="909"/>
      <c r="ALX12" s="909"/>
      <c r="ALY12" s="909"/>
      <c r="ALZ12" s="909"/>
      <c r="AMA12" s="909"/>
      <c r="AMB12" s="909"/>
      <c r="AMC12" s="909"/>
      <c r="AMD12" s="909"/>
      <c r="AME12" s="909"/>
      <c r="AMF12" s="909"/>
      <c r="AMG12" s="909"/>
      <c r="AMH12" s="909"/>
      <c r="AMI12" s="909"/>
      <c r="AMJ12" s="909"/>
      <c r="AMK12" s="909"/>
      <c r="AML12" s="909"/>
      <c r="AMM12" s="909"/>
      <c r="AMN12" s="909"/>
      <c r="AMO12" s="909"/>
      <c r="AMP12" s="909"/>
      <c r="AMQ12" s="909"/>
      <c r="AMR12" s="909"/>
      <c r="AMS12" s="909"/>
      <c r="AMT12" s="909"/>
      <c r="AMU12" s="909"/>
      <c r="AMV12" s="909"/>
      <c r="AMW12" s="909"/>
      <c r="AMX12" s="909"/>
      <c r="AMY12" s="909"/>
      <c r="AMZ12" s="909"/>
      <c r="ANA12" s="909"/>
      <c r="ANB12" s="909"/>
      <c r="ANC12" s="909"/>
      <c r="AND12" s="909"/>
      <c r="ANE12" s="909"/>
      <c r="ANF12" s="909"/>
      <c r="ANG12" s="909"/>
      <c r="ANH12" s="909"/>
      <c r="ANI12" s="909"/>
      <c r="ANJ12" s="909"/>
      <c r="ANK12" s="909"/>
      <c r="ANL12" s="909"/>
      <c r="ANM12" s="909"/>
      <c r="ANN12" s="909"/>
      <c r="ANO12" s="909"/>
      <c r="ANP12" s="909"/>
      <c r="ANQ12" s="909"/>
      <c r="ANR12" s="909"/>
      <c r="ANS12" s="909"/>
      <c r="ANT12" s="909"/>
      <c r="ANU12" s="909"/>
      <c r="ANV12" s="909"/>
      <c r="ANW12" s="909"/>
      <c r="ANX12" s="909"/>
      <c r="ANY12" s="909"/>
      <c r="ANZ12" s="909"/>
      <c r="AOA12" s="909"/>
      <c r="AOB12" s="909"/>
      <c r="AOC12" s="909"/>
      <c r="AOD12" s="909"/>
      <c r="AOE12" s="909"/>
      <c r="AOF12" s="909"/>
      <c r="AOG12" s="909"/>
      <c r="AOH12" s="909"/>
      <c r="AOI12" s="909"/>
      <c r="AOJ12" s="909"/>
      <c r="AOK12" s="909"/>
      <c r="AOL12" s="909"/>
      <c r="AOM12" s="909"/>
      <c r="AON12" s="909"/>
      <c r="AOO12" s="909"/>
      <c r="AOP12" s="909"/>
      <c r="AOQ12" s="909"/>
      <c r="AOR12" s="909"/>
      <c r="AOS12" s="909"/>
      <c r="AOT12" s="909"/>
      <c r="AOU12" s="909"/>
      <c r="AOV12" s="909"/>
      <c r="AOW12" s="909"/>
      <c r="AOX12" s="909"/>
      <c r="AOY12" s="909"/>
      <c r="AOZ12" s="909"/>
      <c r="APA12" s="909"/>
      <c r="APB12" s="909"/>
      <c r="APC12" s="909"/>
      <c r="APD12" s="909"/>
      <c r="APE12" s="909"/>
      <c r="APF12" s="909"/>
      <c r="APG12" s="909"/>
      <c r="APH12" s="909"/>
      <c r="API12" s="909"/>
      <c r="APJ12" s="909"/>
      <c r="APK12" s="909"/>
      <c r="APL12" s="909"/>
      <c r="APM12" s="909"/>
      <c r="APN12" s="909"/>
      <c r="APO12" s="909"/>
      <c r="APP12" s="909"/>
      <c r="APQ12" s="909"/>
      <c r="APR12" s="909"/>
      <c r="APS12" s="909"/>
      <c r="APT12" s="909"/>
      <c r="APU12" s="909"/>
      <c r="APV12" s="909"/>
      <c r="APW12" s="909"/>
      <c r="APX12" s="909"/>
      <c r="APY12" s="909"/>
      <c r="APZ12" s="909"/>
      <c r="AQA12" s="909"/>
      <c r="AQB12" s="909"/>
      <c r="AQC12" s="909"/>
      <c r="AQD12" s="909"/>
      <c r="AQE12" s="909"/>
      <c r="AQF12" s="909"/>
      <c r="AQG12" s="909"/>
      <c r="AQH12" s="909"/>
      <c r="AQI12" s="909"/>
      <c r="AQJ12" s="909"/>
      <c r="AQK12" s="909"/>
      <c r="AQL12" s="909"/>
      <c r="AQM12" s="909"/>
      <c r="AQN12" s="909"/>
      <c r="AQO12" s="909"/>
      <c r="AQP12" s="909"/>
      <c r="AQQ12" s="909"/>
      <c r="AQR12" s="909"/>
      <c r="AQS12" s="909"/>
      <c r="AQT12" s="909"/>
      <c r="AQU12" s="909"/>
      <c r="AQV12" s="909"/>
      <c r="AQW12" s="909"/>
      <c r="AQX12" s="909"/>
      <c r="AQY12" s="909"/>
      <c r="AQZ12" s="909"/>
      <c r="ARA12" s="909"/>
      <c r="ARB12" s="909"/>
      <c r="ARC12" s="909"/>
      <c r="ARD12" s="909"/>
      <c r="ARE12" s="909"/>
      <c r="ARF12" s="909"/>
      <c r="ARG12" s="909"/>
      <c r="ARH12" s="909"/>
      <c r="ARI12" s="909"/>
      <c r="ARJ12" s="909"/>
      <c r="ARK12" s="909"/>
      <c r="ARL12" s="909"/>
      <c r="ARM12" s="909"/>
      <c r="ARN12" s="909"/>
      <c r="ARO12" s="909"/>
      <c r="ARP12" s="909"/>
      <c r="ARQ12" s="909"/>
      <c r="ARR12" s="909"/>
      <c r="ARS12" s="909"/>
      <c r="ART12" s="909"/>
      <c r="ARU12" s="909"/>
      <c r="ARV12" s="909"/>
      <c r="ARW12" s="909"/>
      <c r="ARX12" s="909"/>
      <c r="ARY12" s="909"/>
      <c r="ARZ12" s="909"/>
      <c r="ASA12" s="909"/>
      <c r="ASB12" s="909"/>
      <c r="ASC12" s="909"/>
      <c r="ASD12" s="909"/>
      <c r="ASE12" s="909"/>
      <c r="ASF12" s="909"/>
      <c r="ASG12" s="909"/>
      <c r="ASH12" s="909"/>
      <c r="ASI12" s="909"/>
      <c r="ASJ12" s="909"/>
      <c r="ASK12" s="909"/>
      <c r="ASL12" s="909"/>
      <c r="ASM12" s="909"/>
      <c r="ASN12" s="909"/>
      <c r="ASO12" s="909"/>
      <c r="ASP12" s="909"/>
      <c r="ASQ12" s="909"/>
      <c r="ASR12" s="909"/>
      <c r="ASS12" s="909"/>
      <c r="AST12" s="909"/>
      <c r="ASU12" s="909"/>
      <c r="ASV12" s="909"/>
      <c r="ASW12" s="909"/>
      <c r="ASX12" s="909"/>
      <c r="ASY12" s="909"/>
      <c r="ASZ12" s="909"/>
      <c r="ATA12" s="909"/>
      <c r="ATB12" s="909"/>
      <c r="ATC12" s="909"/>
      <c r="ATD12" s="909"/>
      <c r="ATE12" s="909"/>
      <c r="ATF12" s="909"/>
      <c r="ATG12" s="909"/>
      <c r="ATH12" s="909"/>
      <c r="ATI12" s="909"/>
      <c r="ATJ12" s="909"/>
      <c r="ATK12" s="909"/>
      <c r="ATL12" s="909"/>
      <c r="ATM12" s="909"/>
      <c r="ATN12" s="909"/>
      <c r="ATO12" s="909"/>
      <c r="ATP12" s="909"/>
      <c r="ATQ12" s="909"/>
      <c r="ATR12" s="909"/>
      <c r="ATS12" s="909"/>
      <c r="ATT12" s="909"/>
      <c r="ATU12" s="909"/>
      <c r="ATV12" s="909"/>
      <c r="ATW12" s="909"/>
      <c r="ATX12" s="909"/>
      <c r="ATY12" s="909"/>
      <c r="ATZ12" s="909"/>
      <c r="AUA12" s="909"/>
      <c r="AUB12" s="909"/>
      <c r="AUC12" s="909"/>
      <c r="AUD12" s="909"/>
      <c r="AUE12" s="909"/>
      <c r="AUF12" s="909"/>
      <c r="AUG12" s="909"/>
      <c r="AUH12" s="909"/>
      <c r="AUI12" s="909"/>
      <c r="AUJ12" s="909"/>
      <c r="AUK12" s="909"/>
      <c r="AUL12" s="909"/>
      <c r="AUM12" s="909"/>
      <c r="AUN12" s="909"/>
      <c r="AUO12" s="909"/>
      <c r="AUP12" s="909"/>
      <c r="AUQ12" s="909"/>
      <c r="AUR12" s="909"/>
      <c r="AUS12" s="909"/>
      <c r="AUT12" s="909"/>
      <c r="AUU12" s="909"/>
      <c r="AUV12" s="909"/>
      <c r="AUW12" s="909"/>
      <c r="AUX12" s="909"/>
      <c r="AUY12" s="909"/>
      <c r="AUZ12" s="909"/>
      <c r="AVA12" s="909"/>
      <c r="AVB12" s="909"/>
      <c r="AVC12" s="909"/>
      <c r="AVD12" s="909"/>
      <c r="AVE12" s="909"/>
      <c r="AVF12" s="909"/>
      <c r="AVG12" s="909"/>
      <c r="AVH12" s="909"/>
      <c r="AVI12" s="909"/>
      <c r="AVJ12" s="909"/>
      <c r="AVK12" s="909"/>
      <c r="AVL12" s="909"/>
      <c r="AVM12" s="909"/>
      <c r="AVN12" s="909"/>
      <c r="AVO12" s="909"/>
      <c r="AVP12" s="909"/>
      <c r="AVQ12" s="909"/>
      <c r="AVR12" s="909"/>
      <c r="AVS12" s="909"/>
      <c r="AVT12" s="909"/>
      <c r="AVU12" s="909"/>
      <c r="AVV12" s="909"/>
      <c r="AVW12" s="909"/>
      <c r="AVX12" s="909"/>
      <c r="AVY12" s="909"/>
      <c r="AVZ12" s="909"/>
      <c r="AWA12" s="909"/>
      <c r="AWB12" s="909"/>
      <c r="AWC12" s="909"/>
      <c r="AWD12" s="909"/>
      <c r="AWE12" s="909"/>
      <c r="AWF12" s="909"/>
      <c r="AWG12" s="909"/>
      <c r="AWH12" s="909"/>
      <c r="AWI12" s="909"/>
      <c r="AWJ12" s="909"/>
      <c r="AWK12" s="909"/>
      <c r="AWL12" s="909"/>
      <c r="AWM12" s="909"/>
      <c r="AWN12" s="909"/>
      <c r="AWO12" s="909"/>
      <c r="AWP12" s="909"/>
      <c r="AWQ12" s="909"/>
      <c r="AWR12" s="909"/>
      <c r="AWS12" s="909"/>
      <c r="AWT12" s="909"/>
      <c r="AWU12" s="909"/>
      <c r="AWV12" s="909"/>
      <c r="AWW12" s="909"/>
      <c r="AWX12" s="909"/>
      <c r="AWY12" s="909"/>
      <c r="AWZ12" s="909"/>
      <c r="AXA12" s="909"/>
      <c r="AXB12" s="909"/>
      <c r="AXC12" s="909"/>
      <c r="AXD12" s="909"/>
      <c r="AXE12" s="909"/>
      <c r="AXF12" s="909"/>
      <c r="AXG12" s="909"/>
      <c r="AXH12" s="909"/>
      <c r="AXI12" s="909"/>
      <c r="AXJ12" s="909"/>
      <c r="AXK12" s="909"/>
      <c r="AXL12" s="909"/>
      <c r="AXM12" s="909"/>
      <c r="AXN12" s="909"/>
      <c r="AXO12" s="909"/>
      <c r="AXP12" s="909"/>
      <c r="AXQ12" s="909"/>
      <c r="AXR12" s="909"/>
      <c r="AXS12" s="909"/>
      <c r="AXT12" s="909"/>
      <c r="AXU12" s="909"/>
      <c r="AXV12" s="909"/>
      <c r="AXW12" s="909"/>
      <c r="AXX12" s="909"/>
      <c r="AXY12" s="909"/>
      <c r="AXZ12" s="909"/>
      <c r="AYA12" s="909"/>
      <c r="AYB12" s="909"/>
      <c r="AYC12" s="909"/>
      <c r="AYD12" s="909"/>
      <c r="AYE12" s="909"/>
      <c r="AYF12" s="909"/>
      <c r="AYG12" s="909"/>
      <c r="AYH12" s="909"/>
      <c r="AYI12" s="909"/>
      <c r="AYJ12" s="909"/>
      <c r="AYK12" s="909"/>
      <c r="AYL12" s="909"/>
      <c r="AYM12" s="909"/>
      <c r="AYN12" s="909"/>
      <c r="AYO12" s="909"/>
      <c r="AYP12" s="909"/>
      <c r="AYQ12" s="909"/>
      <c r="AYR12" s="909"/>
      <c r="AYS12" s="909"/>
      <c r="AYT12" s="909"/>
      <c r="AYU12" s="909"/>
      <c r="AYV12" s="909"/>
      <c r="AYW12" s="909"/>
      <c r="AYX12" s="909"/>
      <c r="AYY12" s="909"/>
      <c r="AYZ12" s="909"/>
      <c r="AZA12" s="909"/>
      <c r="AZB12" s="909"/>
      <c r="AZC12" s="909"/>
      <c r="AZD12" s="909"/>
      <c r="AZE12" s="909"/>
      <c r="AZF12" s="909"/>
      <c r="AZG12" s="909"/>
      <c r="AZH12" s="909"/>
      <c r="AZI12" s="909"/>
      <c r="AZJ12" s="909"/>
      <c r="AZK12" s="909"/>
      <c r="AZL12" s="909"/>
      <c r="AZM12" s="909"/>
      <c r="AZN12" s="909"/>
      <c r="AZO12" s="909"/>
      <c r="AZP12" s="909"/>
      <c r="AZQ12" s="909"/>
      <c r="AZR12" s="909"/>
      <c r="AZS12" s="909"/>
      <c r="AZT12" s="909"/>
      <c r="AZU12" s="909"/>
      <c r="AZV12" s="909"/>
      <c r="AZW12" s="909"/>
      <c r="AZX12" s="909"/>
      <c r="AZY12" s="909"/>
      <c r="AZZ12" s="909"/>
      <c r="BAA12" s="909"/>
      <c r="BAB12" s="909"/>
      <c r="BAC12" s="909"/>
      <c r="BAD12" s="909"/>
      <c r="BAE12" s="909"/>
      <c r="BAF12" s="909"/>
      <c r="BAG12" s="909"/>
      <c r="BAH12" s="909"/>
      <c r="BAI12" s="909"/>
      <c r="BAJ12" s="909"/>
      <c r="BAK12" s="909"/>
      <c r="BAL12" s="909"/>
      <c r="BAM12" s="909"/>
      <c r="BAN12" s="909"/>
      <c r="BAO12" s="909"/>
      <c r="BAP12" s="909"/>
      <c r="BAQ12" s="909"/>
      <c r="BAR12" s="909"/>
      <c r="BAS12" s="909"/>
      <c r="BAT12" s="909"/>
      <c r="BAU12" s="909"/>
      <c r="BAV12" s="909"/>
      <c r="BAW12" s="909"/>
      <c r="BAX12" s="909"/>
      <c r="BAY12" s="909"/>
      <c r="BAZ12" s="909"/>
      <c r="BBA12" s="909"/>
      <c r="BBB12" s="909"/>
      <c r="BBC12" s="909"/>
      <c r="BBD12" s="909"/>
      <c r="BBE12" s="909"/>
      <c r="BBF12" s="909"/>
      <c r="BBG12" s="909"/>
      <c r="BBH12" s="909"/>
      <c r="BBI12" s="909"/>
      <c r="BBJ12" s="909"/>
      <c r="BBK12" s="909"/>
      <c r="BBL12" s="909"/>
      <c r="BBM12" s="909"/>
      <c r="BBN12" s="909"/>
      <c r="BBO12" s="909"/>
      <c r="BBP12" s="909"/>
      <c r="BBQ12" s="909"/>
      <c r="BBR12" s="909"/>
      <c r="BBS12" s="909"/>
      <c r="BBT12" s="909"/>
      <c r="BBU12" s="909"/>
      <c r="BBV12" s="909"/>
      <c r="BBW12" s="909"/>
      <c r="BBX12" s="909"/>
      <c r="BBY12" s="909"/>
      <c r="BBZ12" s="909"/>
      <c r="BCA12" s="909"/>
      <c r="BCB12" s="909"/>
      <c r="BCC12" s="909"/>
      <c r="BCD12" s="909"/>
      <c r="BCE12" s="909"/>
      <c r="BCF12" s="909"/>
      <c r="BCG12" s="909"/>
      <c r="BCH12" s="909"/>
      <c r="BCI12" s="909"/>
      <c r="BCJ12" s="909"/>
      <c r="BCK12" s="909"/>
      <c r="BCL12" s="909"/>
      <c r="BCM12" s="909"/>
      <c r="BCN12" s="909"/>
      <c r="BCO12" s="909"/>
      <c r="BCP12" s="909"/>
      <c r="BCQ12" s="909"/>
      <c r="BCR12" s="909"/>
      <c r="BCS12" s="909"/>
      <c r="BCT12" s="909"/>
      <c r="BCU12" s="909"/>
      <c r="BCV12" s="909"/>
      <c r="BCW12" s="909"/>
      <c r="BCX12" s="909"/>
      <c r="BCY12" s="909"/>
      <c r="BCZ12" s="909"/>
      <c r="BDA12" s="909"/>
      <c r="BDB12" s="909"/>
      <c r="BDC12" s="909"/>
      <c r="BDD12" s="909"/>
      <c r="BDE12" s="909"/>
      <c r="BDF12" s="909"/>
      <c r="BDG12" s="909"/>
      <c r="BDH12" s="909"/>
      <c r="BDI12" s="909"/>
      <c r="BDJ12" s="909"/>
      <c r="BDK12" s="909"/>
      <c r="BDL12" s="909"/>
      <c r="BDM12" s="909"/>
      <c r="BDN12" s="909"/>
      <c r="BDO12" s="909"/>
      <c r="BDP12" s="909"/>
      <c r="BDQ12" s="909"/>
      <c r="BDR12" s="909"/>
      <c r="BDS12" s="909"/>
      <c r="BDT12" s="909"/>
      <c r="BDU12" s="909"/>
      <c r="BDV12" s="909"/>
      <c r="BDW12" s="909"/>
      <c r="BDX12" s="909"/>
      <c r="BDY12" s="909"/>
      <c r="BDZ12" s="909"/>
      <c r="BEA12" s="909"/>
      <c r="BEB12" s="909"/>
      <c r="BEC12" s="909"/>
      <c r="BED12" s="909"/>
      <c r="BEE12" s="909"/>
      <c r="BEF12" s="909"/>
      <c r="BEG12" s="909"/>
      <c r="BEH12" s="909"/>
      <c r="BEI12" s="909"/>
      <c r="BEJ12" s="909"/>
      <c r="BEK12" s="909"/>
      <c r="BEL12" s="909"/>
      <c r="BEM12" s="909"/>
      <c r="BEN12" s="909"/>
      <c r="BEO12" s="909"/>
      <c r="BEP12" s="909"/>
      <c r="BEQ12" s="909"/>
      <c r="BER12" s="909"/>
      <c r="BES12" s="909"/>
      <c r="BET12" s="909"/>
      <c r="BEU12" s="909"/>
      <c r="BEV12" s="909"/>
      <c r="BEW12" s="909"/>
      <c r="BEX12" s="909"/>
      <c r="BEY12" s="909"/>
      <c r="BEZ12" s="909"/>
      <c r="BFA12" s="909"/>
      <c r="BFB12" s="909"/>
      <c r="BFC12" s="909"/>
      <c r="BFD12" s="909"/>
      <c r="BFE12" s="909"/>
      <c r="BFF12" s="909"/>
      <c r="BFG12" s="909"/>
      <c r="BFH12" s="909"/>
      <c r="BFI12" s="909"/>
      <c r="BFJ12" s="909"/>
      <c r="BFK12" s="909"/>
      <c r="BFL12" s="909"/>
      <c r="BFM12" s="909"/>
      <c r="BFN12" s="909"/>
      <c r="BFO12" s="909"/>
      <c r="BFP12" s="909"/>
      <c r="BFQ12" s="909"/>
      <c r="BFR12" s="909"/>
      <c r="BFS12" s="909"/>
      <c r="BFT12" s="909"/>
      <c r="BFU12" s="909"/>
      <c r="BFV12" s="909"/>
      <c r="BFW12" s="909"/>
      <c r="BFX12" s="909"/>
      <c r="BFY12" s="909"/>
      <c r="BFZ12" s="909"/>
      <c r="BGA12" s="909"/>
      <c r="BGB12" s="909"/>
      <c r="BGC12" s="909"/>
      <c r="BGD12" s="909"/>
      <c r="BGE12" s="909"/>
      <c r="BGF12" s="909"/>
      <c r="BGG12" s="909"/>
      <c r="BGH12" s="909"/>
      <c r="BGI12" s="909"/>
      <c r="BGJ12" s="909"/>
      <c r="BGK12" s="909"/>
      <c r="BGL12" s="909"/>
      <c r="BGM12" s="909"/>
      <c r="BGN12" s="909"/>
      <c r="BGO12" s="909"/>
      <c r="BGP12" s="909"/>
      <c r="BGQ12" s="909"/>
      <c r="BGR12" s="909"/>
      <c r="BGS12" s="909"/>
      <c r="BGT12" s="909"/>
      <c r="BGU12" s="909"/>
      <c r="BGV12" s="909"/>
      <c r="BGW12" s="909"/>
      <c r="BGX12" s="909"/>
      <c r="BGY12" s="909"/>
      <c r="BGZ12" s="909"/>
      <c r="BHA12" s="909"/>
      <c r="BHB12" s="909"/>
      <c r="BHC12" s="909"/>
      <c r="BHD12" s="909"/>
      <c r="BHE12" s="909"/>
      <c r="BHF12" s="909"/>
      <c r="BHG12" s="909"/>
      <c r="BHH12" s="909"/>
      <c r="BHI12" s="909"/>
      <c r="BHJ12" s="909"/>
      <c r="BHK12" s="909"/>
      <c r="BHL12" s="909"/>
      <c r="BHM12" s="909"/>
      <c r="BHN12" s="909"/>
      <c r="BHO12" s="909"/>
      <c r="BHP12" s="909"/>
      <c r="BHQ12" s="909"/>
      <c r="BHR12" s="909"/>
      <c r="BHS12" s="909"/>
      <c r="BHT12" s="909"/>
      <c r="BHU12" s="909"/>
      <c r="BHV12" s="909"/>
      <c r="BHW12" s="909"/>
      <c r="BHX12" s="909"/>
      <c r="BHY12" s="909"/>
      <c r="BHZ12" s="909"/>
      <c r="BIA12" s="909"/>
      <c r="BIB12" s="909"/>
      <c r="BIC12" s="909"/>
      <c r="BID12" s="909"/>
      <c r="BIE12" s="909"/>
      <c r="BIF12" s="909"/>
      <c r="BIG12" s="909"/>
      <c r="BIH12" s="909"/>
      <c r="BII12" s="909"/>
      <c r="BIJ12" s="909"/>
      <c r="BIK12" s="909"/>
      <c r="BIL12" s="909"/>
      <c r="BIM12" s="909"/>
      <c r="BIN12" s="909"/>
      <c r="BIO12" s="909"/>
      <c r="BIP12" s="909"/>
      <c r="BIQ12" s="909"/>
      <c r="BIR12" s="909"/>
      <c r="BIS12" s="909"/>
      <c r="BIT12" s="909"/>
      <c r="BIU12" s="909"/>
      <c r="BIV12" s="909"/>
      <c r="BIW12" s="909"/>
      <c r="BIX12" s="909"/>
      <c r="BIY12" s="909"/>
      <c r="BIZ12" s="909"/>
      <c r="BJA12" s="909"/>
      <c r="BJB12" s="909"/>
      <c r="BJC12" s="909"/>
      <c r="BJD12" s="909"/>
      <c r="BJE12" s="909"/>
      <c r="BJF12" s="909"/>
      <c r="BJG12" s="909"/>
      <c r="BJH12" s="909"/>
      <c r="BJI12" s="909"/>
      <c r="BJJ12" s="909"/>
      <c r="BJK12" s="909"/>
      <c r="BJL12" s="909"/>
      <c r="BJM12" s="909"/>
      <c r="BJN12" s="909"/>
      <c r="BJO12" s="909"/>
      <c r="BJP12" s="909"/>
      <c r="BJQ12" s="909"/>
      <c r="BJR12" s="909"/>
      <c r="BJS12" s="909"/>
      <c r="BJT12" s="909"/>
      <c r="BJU12" s="909"/>
      <c r="BJV12" s="909"/>
      <c r="BJW12" s="909"/>
      <c r="BJX12" s="909"/>
      <c r="BJY12" s="909"/>
      <c r="BJZ12" s="909"/>
      <c r="BKA12" s="909"/>
      <c r="BKB12" s="909"/>
      <c r="BKC12" s="909"/>
      <c r="BKD12" s="909"/>
      <c r="BKE12" s="909"/>
      <c r="BKF12" s="909"/>
      <c r="BKG12" s="909"/>
      <c r="BKH12" s="909"/>
      <c r="BKI12" s="909"/>
      <c r="BKJ12" s="909"/>
      <c r="BKK12" s="909"/>
      <c r="BKL12" s="909"/>
      <c r="BKM12" s="909"/>
      <c r="BKN12" s="909"/>
      <c r="BKO12" s="909"/>
      <c r="BKP12" s="909"/>
      <c r="BKQ12" s="909"/>
      <c r="BKR12" s="909"/>
      <c r="BKS12" s="909"/>
      <c r="BKT12" s="909"/>
      <c r="BKU12" s="909"/>
      <c r="BKV12" s="909"/>
      <c r="BKW12" s="909"/>
      <c r="BKX12" s="909"/>
      <c r="BKY12" s="909"/>
      <c r="BKZ12" s="909"/>
      <c r="BLA12" s="909"/>
      <c r="BLB12" s="909"/>
      <c r="BLC12" s="909"/>
      <c r="BLD12" s="909"/>
      <c r="BLE12" s="909"/>
      <c r="BLF12" s="909"/>
      <c r="BLG12" s="909"/>
      <c r="BLH12" s="909"/>
      <c r="BLI12" s="909"/>
      <c r="BLJ12" s="909"/>
      <c r="BLK12" s="909"/>
      <c r="BLL12" s="909"/>
      <c r="BLM12" s="909"/>
      <c r="BLN12" s="909"/>
      <c r="BLO12" s="909"/>
      <c r="BLP12" s="909"/>
      <c r="BLQ12" s="909"/>
      <c r="BLR12" s="909"/>
      <c r="BLS12" s="909"/>
      <c r="BLT12" s="909"/>
      <c r="BLU12" s="909"/>
      <c r="BLV12" s="909"/>
      <c r="BLW12" s="909"/>
      <c r="BLX12" s="909"/>
      <c r="BLY12" s="909"/>
      <c r="BLZ12" s="909"/>
      <c r="BMA12" s="909"/>
      <c r="BMB12" s="909"/>
      <c r="BMC12" s="909"/>
      <c r="BMD12" s="909"/>
      <c r="BME12" s="909"/>
      <c r="BMF12" s="909"/>
      <c r="BMG12" s="909"/>
      <c r="BMH12" s="909"/>
      <c r="BMI12" s="909"/>
      <c r="BMJ12" s="909"/>
      <c r="BMK12" s="909"/>
      <c r="BML12" s="909"/>
      <c r="BMM12" s="909"/>
      <c r="BMN12" s="909"/>
      <c r="BMO12" s="909"/>
      <c r="BMP12" s="909"/>
      <c r="BMQ12" s="909"/>
      <c r="BMR12" s="909"/>
      <c r="BMS12" s="909"/>
      <c r="BMT12" s="909"/>
      <c r="BMU12" s="909"/>
      <c r="BMV12" s="909"/>
      <c r="BMW12" s="909"/>
      <c r="BMX12" s="909"/>
      <c r="BMY12" s="909"/>
      <c r="BMZ12" s="909"/>
      <c r="BNA12" s="909"/>
      <c r="BNB12" s="909"/>
      <c r="BNC12" s="909"/>
      <c r="BND12" s="909"/>
      <c r="BNE12" s="909"/>
      <c r="BNF12" s="909"/>
      <c r="BNG12" s="909"/>
      <c r="BNH12" s="909"/>
      <c r="BNI12" s="909"/>
      <c r="BNJ12" s="909"/>
      <c r="BNK12" s="909"/>
      <c r="BNL12" s="909"/>
      <c r="BNM12" s="909"/>
      <c r="BNN12" s="909"/>
      <c r="BNO12" s="909"/>
      <c r="BNP12" s="909"/>
      <c r="BNQ12" s="909"/>
      <c r="BNR12" s="909"/>
      <c r="BNS12" s="909"/>
      <c r="BNT12" s="909"/>
      <c r="BNU12" s="909"/>
      <c r="BNV12" s="909"/>
      <c r="BNW12" s="909"/>
      <c r="BNX12" s="909"/>
      <c r="BNY12" s="909"/>
      <c r="BNZ12" s="909"/>
      <c r="BOA12" s="909"/>
      <c r="BOB12" s="909"/>
      <c r="BOC12" s="909"/>
      <c r="BOD12" s="909"/>
      <c r="BOE12" s="909"/>
      <c r="BOF12" s="909"/>
      <c r="BOG12" s="909"/>
      <c r="BOH12" s="909"/>
      <c r="BOI12" s="909"/>
      <c r="BOJ12" s="909"/>
      <c r="BOK12" s="909"/>
      <c r="BOL12" s="909"/>
      <c r="BOM12" s="909"/>
      <c r="BON12" s="909"/>
      <c r="BOO12" s="909"/>
      <c r="BOP12" s="909"/>
      <c r="BOQ12" s="909"/>
      <c r="BOR12" s="909"/>
      <c r="BOS12" s="909"/>
      <c r="BOT12" s="909"/>
      <c r="BOU12" s="909"/>
      <c r="BOV12" s="909"/>
      <c r="BOW12" s="909"/>
      <c r="BOX12" s="909"/>
      <c r="BOY12" s="909"/>
      <c r="BOZ12" s="909"/>
      <c r="BPA12" s="909"/>
      <c r="BPB12" s="909"/>
      <c r="BPC12" s="909"/>
      <c r="BPD12" s="909"/>
      <c r="BPE12" s="909"/>
      <c r="BPF12" s="909"/>
      <c r="BPG12" s="909"/>
      <c r="BPH12" s="909"/>
      <c r="BPI12" s="909"/>
      <c r="BPJ12" s="909"/>
      <c r="BPK12" s="909"/>
      <c r="BPL12" s="909"/>
      <c r="BPM12" s="909"/>
      <c r="BPN12" s="909"/>
      <c r="BPO12" s="909"/>
      <c r="BPP12" s="909"/>
      <c r="BPQ12" s="909"/>
      <c r="BPR12" s="909"/>
      <c r="BPS12" s="909"/>
      <c r="BPT12" s="909"/>
      <c r="BPU12" s="909"/>
      <c r="BPV12" s="909"/>
      <c r="BPW12" s="909"/>
      <c r="BPX12" s="909"/>
      <c r="BPY12" s="909"/>
      <c r="BPZ12" s="909"/>
      <c r="BQA12" s="909"/>
      <c r="BQB12" s="909"/>
      <c r="BQC12" s="909"/>
      <c r="BQD12" s="909"/>
      <c r="BQE12" s="909"/>
      <c r="BQF12" s="909"/>
      <c r="BQG12" s="909"/>
      <c r="BQH12" s="909"/>
      <c r="BQI12" s="909"/>
      <c r="BQJ12" s="909"/>
      <c r="BQK12" s="909"/>
      <c r="BQL12" s="909"/>
      <c r="BQM12" s="909"/>
      <c r="BQN12" s="909"/>
      <c r="BQO12" s="909"/>
      <c r="BQP12" s="909"/>
      <c r="BQQ12" s="909"/>
      <c r="BQR12" s="909"/>
      <c r="BQS12" s="909"/>
      <c r="BQT12" s="909"/>
      <c r="BQU12" s="909"/>
      <c r="BQV12" s="909"/>
      <c r="BQW12" s="909"/>
      <c r="BQX12" s="909"/>
      <c r="BQY12" s="909"/>
      <c r="BQZ12" s="909"/>
      <c r="BRA12" s="909"/>
      <c r="BRB12" s="909"/>
      <c r="BRC12" s="909"/>
      <c r="BRD12" s="909"/>
      <c r="BRE12" s="909"/>
      <c r="BRF12" s="909"/>
      <c r="BRG12" s="909"/>
      <c r="BRH12" s="909"/>
      <c r="BRI12" s="909"/>
      <c r="BRJ12" s="909"/>
      <c r="BRK12" s="909"/>
      <c r="BRL12" s="909"/>
      <c r="BRM12" s="909"/>
      <c r="BRN12" s="909"/>
      <c r="BRO12" s="909"/>
      <c r="BRP12" s="909"/>
      <c r="BRQ12" s="909"/>
      <c r="BRR12" s="909"/>
      <c r="BRS12" s="909"/>
      <c r="BRT12" s="909"/>
      <c r="BRU12" s="909"/>
      <c r="BRV12" s="909"/>
      <c r="BRW12" s="909"/>
      <c r="BRX12" s="909"/>
      <c r="BRY12" s="909"/>
      <c r="BRZ12" s="909"/>
      <c r="BSA12" s="909"/>
      <c r="BSB12" s="909"/>
      <c r="BSC12" s="909"/>
      <c r="BSD12" s="909"/>
      <c r="BSE12" s="909"/>
      <c r="BSF12" s="909"/>
      <c r="BSG12" s="909"/>
      <c r="BSH12" s="909"/>
      <c r="BSI12" s="909"/>
      <c r="BSJ12" s="909"/>
      <c r="BSK12" s="909"/>
      <c r="BSL12" s="909"/>
      <c r="BSM12" s="909"/>
      <c r="BSN12" s="909"/>
      <c r="BSO12" s="909"/>
      <c r="BSP12" s="909"/>
      <c r="BSQ12" s="909"/>
      <c r="BSR12" s="909"/>
      <c r="BSS12" s="909"/>
      <c r="BST12" s="909"/>
      <c r="BSU12" s="909"/>
      <c r="BSV12" s="909"/>
      <c r="BSW12" s="909"/>
      <c r="BSX12" s="909"/>
      <c r="BSY12" s="909"/>
      <c r="BSZ12" s="909"/>
      <c r="BTA12" s="909"/>
      <c r="BTB12" s="909"/>
      <c r="BTC12" s="909"/>
      <c r="BTD12" s="909"/>
      <c r="BTE12" s="909"/>
      <c r="BTF12" s="909"/>
      <c r="BTG12" s="909"/>
      <c r="BTH12" s="909"/>
      <c r="BTI12" s="909"/>
      <c r="BTJ12" s="909"/>
      <c r="BTK12" s="909"/>
      <c r="BTL12" s="909"/>
      <c r="BTM12" s="909"/>
      <c r="BTN12" s="909"/>
      <c r="BTO12" s="909"/>
      <c r="BTP12" s="909"/>
      <c r="BTQ12" s="909"/>
      <c r="BTR12" s="909"/>
      <c r="BTS12" s="909"/>
      <c r="BTT12" s="909"/>
      <c r="BTU12" s="909"/>
      <c r="BTV12" s="909"/>
      <c r="BTW12" s="909"/>
      <c r="BTX12" s="909"/>
      <c r="BTY12" s="909"/>
      <c r="BTZ12" s="909"/>
      <c r="BUA12" s="909"/>
      <c r="BUB12" s="909"/>
      <c r="BUC12" s="909"/>
      <c r="BUD12" s="909"/>
      <c r="BUE12" s="909"/>
      <c r="BUF12" s="909"/>
      <c r="BUG12" s="909"/>
      <c r="BUH12" s="909"/>
      <c r="BUI12" s="909"/>
      <c r="BUJ12" s="909"/>
      <c r="BUK12" s="909"/>
      <c r="BUL12" s="909"/>
      <c r="BUM12" s="909"/>
      <c r="BUN12" s="909"/>
      <c r="BUO12" s="909"/>
      <c r="BUP12" s="909"/>
      <c r="BUQ12" s="909"/>
      <c r="BUR12" s="909"/>
      <c r="BUS12" s="909"/>
      <c r="BUT12" s="909"/>
      <c r="BUU12" s="909"/>
      <c r="BUV12" s="909"/>
      <c r="BUW12" s="909"/>
      <c r="BUX12" s="909"/>
      <c r="BUY12" s="909"/>
      <c r="BUZ12" s="909"/>
      <c r="BVA12" s="909"/>
      <c r="BVB12" s="909"/>
      <c r="BVC12" s="909"/>
      <c r="BVD12" s="909"/>
      <c r="BVE12" s="909"/>
      <c r="BVF12" s="909"/>
      <c r="BVG12" s="909"/>
      <c r="BVH12" s="909"/>
      <c r="BVI12" s="909"/>
      <c r="BVJ12" s="909"/>
      <c r="BVK12" s="909"/>
      <c r="BVL12" s="909"/>
      <c r="BVM12" s="909"/>
      <c r="BVN12" s="909"/>
      <c r="BVO12" s="909"/>
      <c r="BVP12" s="909"/>
      <c r="BVQ12" s="909"/>
      <c r="BVR12" s="909"/>
      <c r="BVS12" s="909"/>
      <c r="BVT12" s="909"/>
      <c r="BVU12" s="909"/>
      <c r="BVV12" s="909"/>
      <c r="BVW12" s="909"/>
      <c r="BVX12" s="909"/>
      <c r="BVY12" s="909"/>
      <c r="BVZ12" s="909"/>
      <c r="BWA12" s="909"/>
      <c r="BWB12" s="909"/>
      <c r="BWC12" s="909"/>
      <c r="BWD12" s="909"/>
      <c r="BWE12" s="909"/>
      <c r="BWF12" s="909"/>
      <c r="BWG12" s="909"/>
      <c r="BWH12" s="909"/>
      <c r="BWI12" s="909"/>
      <c r="BWJ12" s="909"/>
      <c r="BWK12" s="909"/>
      <c r="BWL12" s="909"/>
      <c r="BWM12" s="909"/>
      <c r="BWN12" s="909"/>
      <c r="BWO12" s="909"/>
      <c r="BWP12" s="909"/>
      <c r="BWQ12" s="909"/>
      <c r="BWR12" s="909"/>
      <c r="BWS12" s="909"/>
      <c r="BWT12" s="909"/>
      <c r="BWU12" s="909"/>
      <c r="BWV12" s="909"/>
      <c r="BWW12" s="909"/>
      <c r="BWX12" s="909"/>
      <c r="BWY12" s="909"/>
      <c r="BWZ12" s="909"/>
      <c r="BXA12" s="909"/>
      <c r="BXB12" s="909"/>
      <c r="BXC12" s="909"/>
      <c r="BXD12" s="909"/>
      <c r="BXE12" s="909"/>
      <c r="BXF12" s="909"/>
      <c r="BXG12" s="909"/>
      <c r="BXH12" s="909"/>
      <c r="BXI12" s="909"/>
      <c r="BXJ12" s="909"/>
      <c r="BXK12" s="909"/>
      <c r="BXL12" s="909"/>
      <c r="BXM12" s="909"/>
      <c r="BXN12" s="909"/>
      <c r="BXO12" s="909"/>
      <c r="BXP12" s="909"/>
      <c r="BXQ12" s="909"/>
      <c r="BXR12" s="909"/>
      <c r="BXS12" s="909"/>
      <c r="BXT12" s="909"/>
      <c r="BXU12" s="909"/>
      <c r="BXV12" s="909"/>
      <c r="BXW12" s="909"/>
      <c r="BXX12" s="909"/>
      <c r="BXY12" s="909"/>
      <c r="BXZ12" s="909"/>
      <c r="BYA12" s="909"/>
      <c r="BYB12" s="909"/>
      <c r="BYC12" s="909"/>
      <c r="BYD12" s="909"/>
      <c r="BYE12" s="909"/>
      <c r="BYF12" s="909"/>
      <c r="BYG12" s="909"/>
      <c r="BYH12" s="909"/>
      <c r="BYI12" s="909"/>
      <c r="BYJ12" s="909"/>
      <c r="BYK12" s="909"/>
      <c r="BYL12" s="909"/>
      <c r="BYM12" s="909"/>
      <c r="BYN12" s="909"/>
      <c r="BYO12" s="909"/>
      <c r="BYP12" s="909"/>
      <c r="BYQ12" s="909"/>
      <c r="BYR12" s="909"/>
      <c r="BYS12" s="909"/>
      <c r="BYT12" s="909"/>
      <c r="BYU12" s="909"/>
      <c r="BYV12" s="909"/>
      <c r="BYW12" s="909"/>
      <c r="BYX12" s="909"/>
      <c r="BYY12" s="909"/>
      <c r="BYZ12" s="909"/>
      <c r="BZA12" s="909"/>
      <c r="BZB12" s="909"/>
      <c r="BZC12" s="909"/>
      <c r="BZD12" s="909"/>
      <c r="BZE12" s="909"/>
      <c r="BZF12" s="909"/>
      <c r="BZG12" s="909"/>
      <c r="BZH12" s="909"/>
      <c r="BZI12" s="909"/>
      <c r="BZJ12" s="909"/>
      <c r="BZK12" s="909"/>
      <c r="BZL12" s="909"/>
      <c r="BZM12" s="909"/>
      <c r="BZN12" s="909"/>
      <c r="BZO12" s="909"/>
      <c r="BZP12" s="909"/>
      <c r="BZQ12" s="909"/>
      <c r="BZR12" s="909"/>
      <c r="BZS12" s="909"/>
      <c r="BZT12" s="909"/>
      <c r="BZU12" s="909"/>
      <c r="BZV12" s="909"/>
      <c r="BZW12" s="909"/>
      <c r="BZX12" s="909"/>
      <c r="BZY12" s="909"/>
      <c r="BZZ12" s="909"/>
      <c r="CAA12" s="909"/>
      <c r="CAB12" s="909"/>
      <c r="CAC12" s="909"/>
      <c r="CAD12" s="909"/>
      <c r="CAE12" s="909"/>
      <c r="CAF12" s="909"/>
      <c r="CAG12" s="909"/>
      <c r="CAH12" s="909"/>
      <c r="CAI12" s="909"/>
      <c r="CAJ12" s="909"/>
      <c r="CAK12" s="909"/>
      <c r="CAL12" s="909"/>
      <c r="CAM12" s="909"/>
      <c r="CAN12" s="909"/>
      <c r="CAO12" s="909"/>
      <c r="CAP12" s="909"/>
      <c r="CAQ12" s="909"/>
      <c r="CAR12" s="909"/>
      <c r="CAS12" s="909"/>
      <c r="CAT12" s="909"/>
      <c r="CAU12" s="909"/>
      <c r="CAV12" s="909"/>
      <c r="CAW12" s="909"/>
      <c r="CAX12" s="909"/>
      <c r="CAY12" s="909"/>
      <c r="CAZ12" s="909"/>
      <c r="CBA12" s="909"/>
      <c r="CBB12" s="909"/>
      <c r="CBC12" s="909"/>
      <c r="CBD12" s="909"/>
      <c r="CBE12" s="909"/>
      <c r="CBF12" s="909"/>
      <c r="CBG12" s="909"/>
      <c r="CBH12" s="909"/>
      <c r="CBI12" s="909"/>
      <c r="CBJ12" s="909"/>
      <c r="CBK12" s="909"/>
      <c r="CBL12" s="909"/>
      <c r="CBM12" s="909"/>
      <c r="CBN12" s="909"/>
      <c r="CBO12" s="909"/>
      <c r="CBP12" s="909"/>
      <c r="CBQ12" s="909"/>
      <c r="CBR12" s="909"/>
      <c r="CBS12" s="909"/>
      <c r="CBT12" s="909"/>
      <c r="CBU12" s="909"/>
      <c r="CBV12" s="909"/>
      <c r="CBW12" s="909"/>
      <c r="CBX12" s="909"/>
      <c r="CBY12" s="909"/>
      <c r="CBZ12" s="909"/>
      <c r="CCA12" s="909"/>
      <c r="CCB12" s="909"/>
      <c r="CCC12" s="909"/>
      <c r="CCD12" s="909"/>
      <c r="CCE12" s="909"/>
      <c r="CCF12" s="909"/>
      <c r="CCG12" s="909"/>
      <c r="CCH12" s="909"/>
      <c r="CCI12" s="909"/>
      <c r="CCJ12" s="909"/>
      <c r="CCK12" s="909"/>
      <c r="CCL12" s="909"/>
      <c r="CCM12" s="909"/>
      <c r="CCN12" s="909"/>
      <c r="CCO12" s="909"/>
      <c r="CCP12" s="909"/>
      <c r="CCQ12" s="909"/>
      <c r="CCR12" s="909"/>
      <c r="CCS12" s="909"/>
      <c r="CCT12" s="909"/>
      <c r="CCU12" s="909"/>
      <c r="CCV12" s="909"/>
      <c r="CCW12" s="909"/>
      <c r="CCX12" s="909"/>
      <c r="CCY12" s="909"/>
      <c r="CCZ12" s="909"/>
      <c r="CDA12" s="909"/>
      <c r="CDB12" s="909"/>
      <c r="CDC12" s="909"/>
      <c r="CDD12" s="909"/>
      <c r="CDE12" s="909"/>
      <c r="CDF12" s="909"/>
      <c r="CDG12" s="909"/>
      <c r="CDH12" s="909"/>
      <c r="CDI12" s="909"/>
      <c r="CDJ12" s="909"/>
      <c r="CDK12" s="909"/>
      <c r="CDL12" s="909"/>
      <c r="CDM12" s="909"/>
      <c r="CDN12" s="909"/>
      <c r="CDO12" s="909"/>
      <c r="CDP12" s="909"/>
      <c r="CDQ12" s="909"/>
      <c r="CDR12" s="909"/>
      <c r="CDS12" s="909"/>
      <c r="CDT12" s="909"/>
      <c r="CDU12" s="909"/>
      <c r="CDV12" s="909"/>
      <c r="CDW12" s="909"/>
      <c r="CDX12" s="909"/>
      <c r="CDY12" s="909"/>
      <c r="CDZ12" s="909"/>
      <c r="CEA12" s="909"/>
      <c r="CEB12" s="909"/>
      <c r="CEC12" s="909"/>
      <c r="CED12" s="909"/>
      <c r="CEE12" s="909"/>
      <c r="CEF12" s="909"/>
      <c r="CEG12" s="909"/>
      <c r="CEH12" s="909"/>
      <c r="CEI12" s="909"/>
      <c r="CEJ12" s="909"/>
      <c r="CEK12" s="909"/>
      <c r="CEL12" s="909"/>
      <c r="CEM12" s="909"/>
      <c r="CEN12" s="909"/>
      <c r="CEO12" s="909"/>
      <c r="CEP12" s="909"/>
      <c r="CEQ12" s="909"/>
      <c r="CER12" s="909"/>
      <c r="CES12" s="909"/>
      <c r="CET12" s="909"/>
      <c r="CEU12" s="909"/>
      <c r="CEV12" s="909"/>
      <c r="CEW12" s="909"/>
      <c r="CEX12" s="909"/>
      <c r="CEY12" s="909"/>
      <c r="CEZ12" s="909"/>
      <c r="CFA12" s="909"/>
      <c r="CFB12" s="909"/>
      <c r="CFC12" s="909"/>
      <c r="CFD12" s="909"/>
      <c r="CFE12" s="909"/>
      <c r="CFF12" s="909"/>
      <c r="CFG12" s="909"/>
      <c r="CFH12" s="909"/>
      <c r="CFI12" s="909"/>
      <c r="CFJ12" s="909"/>
      <c r="CFK12" s="909"/>
      <c r="CFL12" s="909"/>
      <c r="CFM12" s="909"/>
      <c r="CFN12" s="909"/>
      <c r="CFO12" s="909"/>
      <c r="CFP12" s="909"/>
      <c r="CFQ12" s="909"/>
      <c r="CFR12" s="909"/>
      <c r="CFS12" s="909"/>
      <c r="CFT12" s="909"/>
      <c r="CFU12" s="909"/>
      <c r="CFV12" s="909"/>
      <c r="CFW12" s="909"/>
      <c r="CFX12" s="909"/>
      <c r="CFY12" s="909"/>
      <c r="CFZ12" s="909"/>
      <c r="CGA12" s="909"/>
      <c r="CGB12" s="909"/>
      <c r="CGC12" s="909"/>
      <c r="CGD12" s="909"/>
      <c r="CGE12" s="909"/>
      <c r="CGF12" s="909"/>
      <c r="CGG12" s="909"/>
      <c r="CGH12" s="909"/>
      <c r="CGI12" s="909"/>
      <c r="CGJ12" s="909"/>
      <c r="CGK12" s="909"/>
      <c r="CGL12" s="909"/>
      <c r="CGM12" s="909"/>
      <c r="CGN12" s="909"/>
      <c r="CGO12" s="909"/>
      <c r="CGP12" s="909"/>
      <c r="CGQ12" s="909"/>
      <c r="CGR12" s="909"/>
      <c r="CGS12" s="909"/>
      <c r="CGT12" s="909"/>
      <c r="CGU12" s="909"/>
      <c r="CGV12" s="909"/>
      <c r="CGW12" s="909"/>
      <c r="CGX12" s="909"/>
      <c r="CGY12" s="909"/>
      <c r="CGZ12" s="909"/>
      <c r="CHA12" s="909"/>
      <c r="CHB12" s="909"/>
      <c r="CHC12" s="909"/>
      <c r="CHD12" s="909"/>
      <c r="CHE12" s="909"/>
      <c r="CHF12" s="909"/>
      <c r="CHG12" s="909"/>
      <c r="CHH12" s="909"/>
      <c r="CHI12" s="909"/>
      <c r="CHJ12" s="909"/>
      <c r="CHK12" s="909"/>
      <c r="CHL12" s="909"/>
      <c r="CHM12" s="909"/>
      <c r="CHN12" s="909"/>
      <c r="CHO12" s="909"/>
      <c r="CHP12" s="909"/>
      <c r="CHQ12" s="909"/>
      <c r="CHR12" s="909"/>
      <c r="CHS12" s="909"/>
      <c r="CHT12" s="909"/>
      <c r="CHU12" s="909"/>
      <c r="CHV12" s="909"/>
      <c r="CHW12" s="909"/>
      <c r="CHX12" s="909"/>
      <c r="CHY12" s="909"/>
      <c r="CHZ12" s="909"/>
      <c r="CIA12" s="909"/>
      <c r="CIB12" s="909"/>
      <c r="CIC12" s="909"/>
      <c r="CID12" s="909"/>
      <c r="CIE12" s="909"/>
      <c r="CIF12" s="909"/>
      <c r="CIG12" s="909"/>
      <c r="CIH12" s="909"/>
      <c r="CII12" s="909"/>
      <c r="CIJ12" s="909"/>
      <c r="CIK12" s="909"/>
      <c r="CIL12" s="909"/>
      <c r="CIM12" s="909"/>
      <c r="CIN12" s="909"/>
      <c r="CIO12" s="909"/>
      <c r="CIP12" s="909"/>
      <c r="CIQ12" s="909"/>
      <c r="CIR12" s="909"/>
      <c r="CIS12" s="909"/>
      <c r="CIT12" s="909"/>
      <c r="CIU12" s="909"/>
      <c r="CIV12" s="909"/>
      <c r="CIW12" s="909"/>
      <c r="CIX12" s="909"/>
      <c r="CIY12" s="909"/>
      <c r="CIZ12" s="909"/>
      <c r="CJA12" s="909"/>
      <c r="CJB12" s="909"/>
      <c r="CJC12" s="909"/>
      <c r="CJD12" s="909"/>
      <c r="CJE12" s="909"/>
      <c r="CJF12" s="909"/>
      <c r="CJG12" s="909"/>
      <c r="CJH12" s="909"/>
      <c r="CJI12" s="909"/>
      <c r="CJJ12" s="909"/>
      <c r="CJK12" s="909"/>
      <c r="CJL12" s="909"/>
      <c r="CJM12" s="909"/>
      <c r="CJN12" s="909"/>
      <c r="CJO12" s="909"/>
      <c r="CJP12" s="909"/>
      <c r="CJQ12" s="909"/>
      <c r="CJR12" s="909"/>
      <c r="CJS12" s="909"/>
      <c r="CJT12" s="909"/>
      <c r="CJU12" s="909"/>
      <c r="CJV12" s="909"/>
      <c r="CJW12" s="909"/>
      <c r="CJX12" s="909"/>
      <c r="CJY12" s="909"/>
      <c r="CJZ12" s="909"/>
      <c r="CKA12" s="909"/>
      <c r="CKB12" s="909"/>
      <c r="CKC12" s="909"/>
      <c r="CKD12" s="909"/>
      <c r="CKE12" s="909"/>
      <c r="CKF12" s="909"/>
      <c r="CKG12" s="909"/>
      <c r="CKH12" s="909"/>
      <c r="CKI12" s="909"/>
      <c r="CKJ12" s="909"/>
      <c r="CKK12" s="909"/>
      <c r="CKL12" s="909"/>
      <c r="CKM12" s="909"/>
      <c r="CKN12" s="909"/>
      <c r="CKO12" s="909"/>
      <c r="CKP12" s="909"/>
      <c r="CKQ12" s="909"/>
      <c r="CKR12" s="909"/>
      <c r="CKS12" s="909"/>
      <c r="CKT12" s="909"/>
      <c r="CKU12" s="909"/>
      <c r="CKV12" s="909"/>
      <c r="CKW12" s="909"/>
      <c r="CKX12" s="909"/>
      <c r="CKY12" s="909"/>
      <c r="CKZ12" s="909"/>
      <c r="CLA12" s="909"/>
      <c r="CLB12" s="909"/>
      <c r="CLC12" s="909"/>
      <c r="CLD12" s="909"/>
      <c r="CLE12" s="909"/>
      <c r="CLF12" s="909"/>
      <c r="CLG12" s="909"/>
      <c r="CLH12" s="909"/>
      <c r="CLI12" s="909"/>
      <c r="CLJ12" s="909"/>
      <c r="CLK12" s="909"/>
      <c r="CLL12" s="909"/>
      <c r="CLM12" s="909"/>
      <c r="CLN12" s="909"/>
      <c r="CLO12" s="909"/>
      <c r="CLP12" s="909"/>
      <c r="CLQ12" s="909"/>
      <c r="CLR12" s="909"/>
      <c r="CLS12" s="909"/>
      <c r="CLT12" s="909"/>
      <c r="CLU12" s="909"/>
      <c r="CLV12" s="909"/>
      <c r="CLW12" s="909"/>
      <c r="CLX12" s="909"/>
      <c r="CLY12" s="909"/>
      <c r="CLZ12" s="909"/>
      <c r="CMA12" s="909"/>
      <c r="CMB12" s="909"/>
      <c r="CMC12" s="909"/>
      <c r="CMD12" s="909"/>
      <c r="CME12" s="909"/>
      <c r="CMF12" s="909"/>
      <c r="CMG12" s="909"/>
      <c r="CMH12" s="909"/>
      <c r="CMI12" s="909"/>
      <c r="CMJ12" s="909"/>
      <c r="CMK12" s="909"/>
      <c r="CML12" s="909"/>
      <c r="CMM12" s="909"/>
      <c r="CMN12" s="909"/>
      <c r="CMO12" s="909"/>
      <c r="CMP12" s="909"/>
      <c r="CMQ12" s="909"/>
      <c r="CMR12" s="909"/>
      <c r="CMS12" s="909"/>
      <c r="CMT12" s="909"/>
      <c r="CMU12" s="909"/>
      <c r="CMV12" s="909"/>
      <c r="CMW12" s="909"/>
      <c r="CMX12" s="909"/>
      <c r="CMY12" s="909"/>
      <c r="CMZ12" s="909"/>
      <c r="CNA12" s="909"/>
      <c r="CNB12" s="909"/>
      <c r="CNC12" s="909"/>
      <c r="CND12" s="909"/>
      <c r="CNE12" s="909"/>
      <c r="CNF12" s="909"/>
      <c r="CNG12" s="909"/>
      <c r="CNH12" s="909"/>
      <c r="CNI12" s="909"/>
      <c r="CNJ12" s="909"/>
      <c r="CNK12" s="909"/>
      <c r="CNL12" s="909"/>
      <c r="CNM12" s="909"/>
      <c r="CNN12" s="909"/>
      <c r="CNO12" s="909"/>
      <c r="CNP12" s="909"/>
      <c r="CNQ12" s="909"/>
      <c r="CNR12" s="909"/>
      <c r="CNS12" s="909"/>
      <c r="CNT12" s="909"/>
      <c r="CNU12" s="909"/>
      <c r="CNV12" s="909"/>
      <c r="CNW12" s="909"/>
      <c r="CNX12" s="909"/>
      <c r="CNY12" s="909"/>
      <c r="CNZ12" s="909"/>
      <c r="COA12" s="909"/>
      <c r="COB12" s="909"/>
      <c r="COC12" s="909"/>
      <c r="COD12" s="909"/>
      <c r="COE12" s="909"/>
      <c r="COF12" s="909"/>
      <c r="COG12" s="909"/>
      <c r="COH12" s="909"/>
      <c r="COI12" s="909"/>
      <c r="COJ12" s="909"/>
      <c r="COK12" s="909"/>
      <c r="COL12" s="909"/>
      <c r="COM12" s="909"/>
      <c r="CON12" s="909"/>
      <c r="COO12" s="909"/>
      <c r="COP12" s="909"/>
      <c r="COQ12" s="909"/>
      <c r="COR12" s="909"/>
      <c r="COS12" s="909"/>
      <c r="COT12" s="909"/>
      <c r="COU12" s="909"/>
      <c r="COV12" s="909"/>
      <c r="COW12" s="909"/>
      <c r="COX12" s="909"/>
      <c r="COY12" s="909"/>
      <c r="COZ12" s="909"/>
      <c r="CPA12" s="909"/>
      <c r="CPB12" s="909"/>
      <c r="CPC12" s="909"/>
      <c r="CPD12" s="909"/>
      <c r="CPE12" s="909"/>
      <c r="CPF12" s="909"/>
      <c r="CPG12" s="909"/>
      <c r="CPH12" s="909"/>
      <c r="CPI12" s="909"/>
      <c r="CPJ12" s="909"/>
      <c r="CPK12" s="909"/>
      <c r="CPL12" s="909"/>
      <c r="CPM12" s="909"/>
      <c r="CPN12" s="909"/>
      <c r="CPO12" s="909"/>
      <c r="CPP12" s="909"/>
      <c r="CPQ12" s="909"/>
      <c r="CPR12" s="909"/>
      <c r="CPS12" s="909"/>
      <c r="CPT12" s="909"/>
      <c r="CPU12" s="909"/>
      <c r="CPV12" s="909"/>
      <c r="CPW12" s="909"/>
      <c r="CPX12" s="909"/>
      <c r="CPY12" s="909"/>
      <c r="CPZ12" s="909"/>
      <c r="CQA12" s="909"/>
      <c r="CQB12" s="909"/>
      <c r="CQC12" s="909"/>
      <c r="CQD12" s="909"/>
      <c r="CQE12" s="909"/>
      <c r="CQF12" s="909"/>
      <c r="CQG12" s="909"/>
      <c r="CQH12" s="909"/>
      <c r="CQI12" s="909"/>
      <c r="CQJ12" s="909"/>
      <c r="CQK12" s="909"/>
      <c r="CQL12" s="909"/>
      <c r="CQM12" s="909"/>
      <c r="CQN12" s="909"/>
      <c r="CQO12" s="909"/>
      <c r="CQP12" s="909"/>
      <c r="CQQ12" s="909"/>
      <c r="CQR12" s="909"/>
      <c r="CQS12" s="909"/>
      <c r="CQT12" s="909"/>
      <c r="CQU12" s="909"/>
      <c r="CQV12" s="909"/>
      <c r="CQW12" s="909"/>
      <c r="CQX12" s="909"/>
      <c r="CQY12" s="909"/>
      <c r="CQZ12" s="909"/>
      <c r="CRA12" s="909"/>
      <c r="CRB12" s="909"/>
      <c r="CRC12" s="909"/>
      <c r="CRD12" s="909"/>
      <c r="CRE12" s="909"/>
      <c r="CRF12" s="909"/>
      <c r="CRG12" s="909"/>
      <c r="CRH12" s="909"/>
      <c r="CRI12" s="909"/>
      <c r="CRJ12" s="909"/>
      <c r="CRK12" s="909"/>
      <c r="CRL12" s="909"/>
      <c r="CRM12" s="909"/>
      <c r="CRN12" s="909"/>
      <c r="CRO12" s="909"/>
      <c r="CRP12" s="909"/>
      <c r="CRQ12" s="909"/>
      <c r="CRR12" s="909"/>
      <c r="CRS12" s="909"/>
      <c r="CRT12" s="909"/>
      <c r="CRU12" s="909"/>
      <c r="CRV12" s="909"/>
      <c r="CRW12" s="909"/>
      <c r="CRX12" s="909"/>
      <c r="CRY12" s="909"/>
      <c r="CRZ12" s="909"/>
      <c r="CSA12" s="909"/>
      <c r="CSB12" s="909"/>
      <c r="CSC12" s="909"/>
      <c r="CSD12" s="909"/>
      <c r="CSE12" s="909"/>
      <c r="CSF12" s="909"/>
      <c r="CSG12" s="909"/>
      <c r="CSH12" s="909"/>
      <c r="CSI12" s="909"/>
      <c r="CSJ12" s="909"/>
      <c r="CSK12" s="909"/>
      <c r="CSL12" s="909"/>
      <c r="CSM12" s="909"/>
      <c r="CSN12" s="909"/>
      <c r="CSO12" s="909"/>
      <c r="CSP12" s="909"/>
      <c r="CSQ12" s="909"/>
      <c r="CSR12" s="909"/>
      <c r="CSS12" s="909"/>
      <c r="CST12" s="909"/>
      <c r="CSU12" s="909"/>
      <c r="CSV12" s="909"/>
      <c r="CSW12" s="909"/>
      <c r="CSX12" s="909"/>
      <c r="CSY12" s="909"/>
      <c r="CSZ12" s="909"/>
      <c r="CTA12" s="909"/>
      <c r="CTB12" s="909"/>
      <c r="CTC12" s="909"/>
      <c r="CTD12" s="909"/>
      <c r="CTE12" s="909"/>
      <c r="CTF12" s="909"/>
      <c r="CTG12" s="909"/>
      <c r="CTH12" s="909"/>
      <c r="CTI12" s="909"/>
      <c r="CTJ12" s="909"/>
      <c r="CTK12" s="909"/>
      <c r="CTL12" s="909"/>
      <c r="CTM12" s="909"/>
      <c r="CTN12" s="909"/>
      <c r="CTO12" s="909"/>
      <c r="CTP12" s="909"/>
      <c r="CTQ12" s="909"/>
      <c r="CTR12" s="909"/>
      <c r="CTS12" s="909"/>
      <c r="CTT12" s="909"/>
      <c r="CTU12" s="909"/>
      <c r="CTV12" s="909"/>
      <c r="CTW12" s="909"/>
      <c r="CTX12" s="909"/>
      <c r="CTY12" s="909"/>
      <c r="CTZ12" s="909"/>
      <c r="CUA12" s="909"/>
      <c r="CUB12" s="909"/>
      <c r="CUC12" s="909"/>
      <c r="CUD12" s="909"/>
      <c r="CUE12" s="909"/>
      <c r="CUF12" s="909"/>
      <c r="CUG12" s="909"/>
      <c r="CUH12" s="909"/>
      <c r="CUI12" s="909"/>
      <c r="CUJ12" s="909"/>
      <c r="CUK12" s="909"/>
      <c r="CUL12" s="909"/>
      <c r="CUM12" s="909"/>
      <c r="CUN12" s="909"/>
      <c r="CUO12" s="909"/>
      <c r="CUP12" s="909"/>
      <c r="CUQ12" s="909"/>
      <c r="CUR12" s="909"/>
      <c r="CUS12" s="909"/>
      <c r="CUT12" s="909"/>
      <c r="CUU12" s="909"/>
      <c r="CUV12" s="909"/>
      <c r="CUW12" s="909"/>
      <c r="CUX12" s="909"/>
      <c r="CUY12" s="909"/>
      <c r="CUZ12" s="909"/>
      <c r="CVA12" s="909"/>
      <c r="CVB12" s="909"/>
      <c r="CVC12" s="909"/>
      <c r="CVD12" s="909"/>
      <c r="CVE12" s="909"/>
      <c r="CVF12" s="909"/>
      <c r="CVG12" s="909"/>
      <c r="CVH12" s="909"/>
      <c r="CVI12" s="909"/>
      <c r="CVJ12" s="909"/>
      <c r="CVK12" s="909"/>
      <c r="CVL12" s="909"/>
      <c r="CVM12" s="909"/>
      <c r="CVN12" s="909"/>
      <c r="CVO12" s="909"/>
      <c r="CVP12" s="909"/>
      <c r="CVQ12" s="909"/>
      <c r="CVR12" s="909"/>
      <c r="CVS12" s="909"/>
      <c r="CVT12" s="909"/>
      <c r="CVU12" s="909"/>
      <c r="CVV12" s="909"/>
      <c r="CVW12" s="909"/>
      <c r="CVX12" s="909"/>
      <c r="CVY12" s="909"/>
      <c r="CVZ12" s="909"/>
      <c r="CWA12" s="909"/>
      <c r="CWB12" s="909"/>
      <c r="CWC12" s="909"/>
      <c r="CWD12" s="909"/>
      <c r="CWE12" s="909"/>
      <c r="CWF12" s="909"/>
      <c r="CWG12" s="909"/>
      <c r="CWH12" s="909"/>
      <c r="CWI12" s="909"/>
      <c r="CWJ12" s="909"/>
      <c r="CWK12" s="909"/>
      <c r="CWL12" s="909"/>
      <c r="CWM12" s="909"/>
      <c r="CWN12" s="909"/>
      <c r="CWO12" s="909"/>
      <c r="CWP12" s="909"/>
      <c r="CWQ12" s="909"/>
      <c r="CWR12" s="909"/>
      <c r="CWS12" s="909"/>
      <c r="CWT12" s="909"/>
      <c r="CWU12" s="909"/>
      <c r="CWV12" s="909"/>
      <c r="CWW12" s="909"/>
      <c r="CWX12" s="909"/>
      <c r="CWY12" s="909"/>
      <c r="CWZ12" s="909"/>
      <c r="CXA12" s="909"/>
      <c r="CXB12" s="909"/>
      <c r="CXC12" s="909"/>
      <c r="CXD12" s="909"/>
      <c r="CXE12" s="909"/>
      <c r="CXF12" s="909"/>
      <c r="CXG12" s="909"/>
      <c r="CXH12" s="909"/>
      <c r="CXI12" s="909"/>
      <c r="CXJ12" s="909"/>
      <c r="CXK12" s="909"/>
      <c r="CXL12" s="909"/>
      <c r="CXM12" s="909"/>
      <c r="CXN12" s="909"/>
      <c r="CXO12" s="909"/>
      <c r="CXP12" s="909"/>
      <c r="CXQ12" s="909"/>
      <c r="CXR12" s="909"/>
      <c r="CXS12" s="909"/>
      <c r="CXT12" s="909"/>
      <c r="CXU12" s="909"/>
      <c r="CXV12" s="909"/>
      <c r="CXW12" s="909"/>
      <c r="CXX12" s="909"/>
      <c r="CXY12" s="909"/>
      <c r="CXZ12" s="909"/>
      <c r="CYA12" s="909"/>
      <c r="CYB12" s="909"/>
      <c r="CYC12" s="909"/>
      <c r="CYD12" s="909"/>
      <c r="CYE12" s="909"/>
      <c r="CYF12" s="909"/>
      <c r="CYG12" s="909"/>
      <c r="CYH12" s="909"/>
      <c r="CYI12" s="909"/>
      <c r="CYJ12" s="909"/>
      <c r="CYK12" s="909"/>
      <c r="CYL12" s="909"/>
      <c r="CYM12" s="909"/>
      <c r="CYN12" s="909"/>
      <c r="CYO12" s="909"/>
      <c r="CYP12" s="909"/>
      <c r="CYQ12" s="909"/>
      <c r="CYR12" s="909"/>
      <c r="CYS12" s="909"/>
      <c r="CYT12" s="909"/>
      <c r="CYU12" s="909"/>
      <c r="CYV12" s="909"/>
      <c r="CYW12" s="909"/>
      <c r="CYX12" s="909"/>
      <c r="CYY12" s="909"/>
      <c r="CYZ12" s="909"/>
      <c r="CZA12" s="909"/>
      <c r="CZB12" s="909"/>
      <c r="CZC12" s="909"/>
      <c r="CZD12" s="909"/>
      <c r="CZE12" s="909"/>
      <c r="CZF12" s="909"/>
      <c r="CZG12" s="909"/>
      <c r="CZH12" s="909"/>
      <c r="CZI12" s="909"/>
      <c r="CZJ12" s="909"/>
      <c r="CZK12" s="909"/>
      <c r="CZL12" s="909"/>
      <c r="CZM12" s="909"/>
      <c r="CZN12" s="909"/>
      <c r="CZO12" s="909"/>
      <c r="CZP12" s="909"/>
      <c r="CZQ12" s="909"/>
      <c r="CZR12" s="909"/>
      <c r="CZS12" s="909"/>
      <c r="CZT12" s="909"/>
      <c r="CZU12" s="909"/>
      <c r="CZV12" s="909"/>
      <c r="CZW12" s="909"/>
      <c r="CZX12" s="909"/>
      <c r="CZY12" s="909"/>
      <c r="CZZ12" s="909"/>
      <c r="DAA12" s="909"/>
      <c r="DAB12" s="909"/>
      <c r="DAC12" s="909"/>
      <c r="DAD12" s="909"/>
      <c r="DAE12" s="909"/>
      <c r="DAF12" s="909"/>
      <c r="DAG12" s="909"/>
      <c r="DAH12" s="909"/>
      <c r="DAI12" s="909"/>
      <c r="DAJ12" s="909"/>
      <c r="DAK12" s="909"/>
      <c r="DAL12" s="909"/>
      <c r="DAM12" s="909"/>
      <c r="DAN12" s="909"/>
      <c r="DAO12" s="909"/>
      <c r="DAP12" s="909"/>
      <c r="DAQ12" s="909"/>
      <c r="DAR12" s="909"/>
      <c r="DAS12" s="909"/>
      <c r="DAT12" s="909"/>
      <c r="DAU12" s="909"/>
      <c r="DAV12" s="909"/>
      <c r="DAW12" s="909"/>
      <c r="DAX12" s="909"/>
      <c r="DAY12" s="909"/>
      <c r="DAZ12" s="909"/>
      <c r="DBA12" s="909"/>
      <c r="DBB12" s="909"/>
      <c r="DBC12" s="909"/>
      <c r="DBD12" s="909"/>
      <c r="DBE12" s="909"/>
      <c r="DBF12" s="909"/>
      <c r="DBG12" s="909"/>
      <c r="DBH12" s="909"/>
      <c r="DBI12" s="909"/>
      <c r="DBJ12" s="909"/>
      <c r="DBK12" s="909"/>
      <c r="DBL12" s="909"/>
      <c r="DBM12" s="909"/>
      <c r="DBN12" s="909"/>
      <c r="DBO12" s="909"/>
      <c r="DBP12" s="909"/>
      <c r="DBQ12" s="909"/>
      <c r="DBR12" s="909"/>
      <c r="DBS12" s="909"/>
      <c r="DBT12" s="909"/>
      <c r="DBU12" s="909"/>
      <c r="DBV12" s="909"/>
      <c r="DBW12" s="909"/>
      <c r="DBX12" s="909"/>
      <c r="DBY12" s="909"/>
      <c r="DBZ12" s="909"/>
      <c r="DCA12" s="909"/>
      <c r="DCB12" s="909"/>
      <c r="DCC12" s="909"/>
      <c r="DCD12" s="909"/>
      <c r="DCE12" s="909"/>
      <c r="DCF12" s="909"/>
      <c r="DCG12" s="909"/>
      <c r="DCH12" s="909"/>
      <c r="DCI12" s="909"/>
      <c r="DCJ12" s="909"/>
      <c r="DCK12" s="909"/>
      <c r="DCL12" s="909"/>
      <c r="DCM12" s="909"/>
      <c r="DCN12" s="909"/>
      <c r="DCO12" s="909"/>
      <c r="DCP12" s="909"/>
      <c r="DCQ12" s="909"/>
      <c r="DCR12" s="909"/>
      <c r="DCS12" s="909"/>
      <c r="DCT12" s="909"/>
      <c r="DCU12" s="909"/>
      <c r="DCV12" s="909"/>
      <c r="DCW12" s="909"/>
      <c r="DCX12" s="909"/>
      <c r="DCY12" s="909"/>
      <c r="DCZ12" s="909"/>
      <c r="DDA12" s="909"/>
      <c r="DDB12" s="909"/>
      <c r="DDC12" s="909"/>
      <c r="DDD12" s="909"/>
      <c r="DDE12" s="909"/>
      <c r="DDF12" s="909"/>
      <c r="DDG12" s="909"/>
      <c r="DDH12" s="909"/>
      <c r="DDI12" s="909"/>
      <c r="DDJ12" s="909"/>
      <c r="DDK12" s="909"/>
      <c r="DDL12" s="909"/>
      <c r="DDM12" s="909"/>
      <c r="DDN12" s="909"/>
      <c r="DDO12" s="909"/>
      <c r="DDP12" s="909"/>
      <c r="DDQ12" s="909"/>
      <c r="DDR12" s="909"/>
      <c r="DDS12" s="909"/>
      <c r="DDT12" s="909"/>
      <c r="DDU12" s="909"/>
      <c r="DDV12" s="909"/>
      <c r="DDW12" s="909"/>
      <c r="DDX12" s="909"/>
      <c r="DDY12" s="909"/>
      <c r="DDZ12" s="909"/>
      <c r="DEA12" s="909"/>
      <c r="DEB12" s="909"/>
      <c r="DEC12" s="909"/>
      <c r="DED12" s="909"/>
      <c r="DEE12" s="909"/>
      <c r="DEF12" s="909"/>
      <c r="DEG12" s="909"/>
      <c r="DEH12" s="909"/>
      <c r="DEI12" s="909"/>
      <c r="DEJ12" s="909"/>
      <c r="DEK12" s="909"/>
      <c r="DEL12" s="909"/>
      <c r="DEM12" s="909"/>
      <c r="DEN12" s="909"/>
      <c r="DEO12" s="909"/>
      <c r="DEP12" s="909"/>
      <c r="DEQ12" s="909"/>
      <c r="DER12" s="909"/>
      <c r="DES12" s="909"/>
      <c r="DET12" s="909"/>
      <c r="DEU12" s="909"/>
      <c r="DEV12" s="909"/>
      <c r="DEW12" s="909"/>
      <c r="DEX12" s="909"/>
      <c r="DEY12" s="909"/>
      <c r="DEZ12" s="909"/>
      <c r="DFA12" s="909"/>
      <c r="DFB12" s="909"/>
      <c r="DFC12" s="909"/>
      <c r="DFD12" s="909"/>
      <c r="DFE12" s="909"/>
      <c r="DFF12" s="909"/>
      <c r="DFG12" s="909"/>
      <c r="DFH12" s="909"/>
      <c r="DFI12" s="909"/>
      <c r="DFJ12" s="909"/>
      <c r="DFK12" s="909"/>
      <c r="DFL12" s="909"/>
      <c r="DFM12" s="909"/>
      <c r="DFN12" s="909"/>
      <c r="DFO12" s="909"/>
      <c r="DFP12" s="909"/>
      <c r="DFQ12" s="909"/>
      <c r="DFR12" s="909"/>
      <c r="DFS12" s="909"/>
      <c r="DFT12" s="909"/>
      <c r="DFU12" s="909"/>
      <c r="DFV12" s="909"/>
      <c r="DFW12" s="909"/>
      <c r="DFX12" s="909"/>
      <c r="DFY12" s="909"/>
      <c r="DFZ12" s="909"/>
      <c r="DGA12" s="909"/>
      <c r="DGB12" s="909"/>
      <c r="DGC12" s="909"/>
      <c r="DGD12" s="909"/>
      <c r="DGE12" s="909"/>
      <c r="DGF12" s="909"/>
      <c r="DGG12" s="909"/>
      <c r="DGH12" s="909"/>
      <c r="DGI12" s="909"/>
      <c r="DGJ12" s="909"/>
      <c r="DGK12" s="909"/>
      <c r="DGL12" s="909"/>
      <c r="DGM12" s="909"/>
      <c r="DGN12" s="909"/>
      <c r="DGO12" s="909"/>
      <c r="DGP12" s="909"/>
      <c r="DGQ12" s="909"/>
      <c r="DGR12" s="909"/>
      <c r="DGS12" s="909"/>
      <c r="DGT12" s="909"/>
      <c r="DGU12" s="909"/>
      <c r="DGV12" s="909"/>
      <c r="DGW12" s="909"/>
      <c r="DGX12" s="909"/>
      <c r="DGY12" s="909"/>
      <c r="DGZ12" s="909"/>
      <c r="DHA12" s="909"/>
      <c r="DHB12" s="909"/>
      <c r="DHC12" s="909"/>
      <c r="DHD12" s="909"/>
      <c r="DHE12" s="909"/>
      <c r="DHF12" s="909"/>
      <c r="DHG12" s="909"/>
      <c r="DHH12" s="909"/>
      <c r="DHI12" s="909"/>
      <c r="DHJ12" s="909"/>
      <c r="DHK12" s="909"/>
      <c r="DHL12" s="909"/>
      <c r="DHM12" s="909"/>
      <c r="DHN12" s="909"/>
      <c r="DHO12" s="909"/>
      <c r="DHP12" s="909"/>
      <c r="DHQ12" s="909"/>
      <c r="DHR12" s="909"/>
      <c r="DHS12" s="909"/>
      <c r="DHT12" s="909"/>
      <c r="DHU12" s="909"/>
      <c r="DHV12" s="909"/>
      <c r="DHW12" s="909"/>
      <c r="DHX12" s="909"/>
      <c r="DHY12" s="909"/>
      <c r="DHZ12" s="909"/>
      <c r="DIA12" s="909"/>
      <c r="DIB12" s="909"/>
      <c r="DIC12" s="909"/>
      <c r="DID12" s="909"/>
      <c r="DIE12" s="909"/>
      <c r="DIF12" s="909"/>
      <c r="DIG12" s="909"/>
      <c r="DIH12" s="909"/>
      <c r="DII12" s="909"/>
      <c r="DIJ12" s="909"/>
      <c r="DIK12" s="909"/>
      <c r="DIL12" s="909"/>
      <c r="DIM12" s="909"/>
      <c r="DIN12" s="909"/>
      <c r="DIO12" s="909"/>
      <c r="DIP12" s="909"/>
      <c r="DIQ12" s="909"/>
      <c r="DIR12" s="909"/>
      <c r="DIS12" s="909"/>
      <c r="DIT12" s="909"/>
      <c r="DIU12" s="909"/>
      <c r="DIV12" s="909"/>
      <c r="DIW12" s="909"/>
      <c r="DIX12" s="909"/>
      <c r="DIY12" s="909"/>
      <c r="DIZ12" s="909"/>
      <c r="DJA12" s="909"/>
      <c r="DJB12" s="909"/>
      <c r="DJC12" s="909"/>
      <c r="DJD12" s="909"/>
      <c r="DJE12" s="909"/>
      <c r="DJF12" s="909"/>
      <c r="DJG12" s="909"/>
      <c r="DJH12" s="909"/>
      <c r="DJI12" s="909"/>
      <c r="DJJ12" s="909"/>
      <c r="DJK12" s="909"/>
      <c r="DJL12" s="909"/>
      <c r="DJM12" s="909"/>
      <c r="DJN12" s="909"/>
      <c r="DJO12" s="909"/>
      <c r="DJP12" s="909"/>
      <c r="DJQ12" s="909"/>
      <c r="DJR12" s="909"/>
      <c r="DJS12" s="909"/>
      <c r="DJT12" s="909"/>
      <c r="DJU12" s="909"/>
      <c r="DJV12" s="909"/>
      <c r="DJW12" s="909"/>
      <c r="DJX12" s="909"/>
      <c r="DJY12" s="909"/>
      <c r="DJZ12" s="909"/>
      <c r="DKA12" s="909"/>
      <c r="DKB12" s="909"/>
      <c r="DKC12" s="909"/>
      <c r="DKD12" s="909"/>
      <c r="DKE12" s="909"/>
      <c r="DKF12" s="909"/>
      <c r="DKG12" s="909"/>
      <c r="DKH12" s="909"/>
      <c r="DKI12" s="909"/>
      <c r="DKJ12" s="909"/>
      <c r="DKK12" s="909"/>
      <c r="DKL12" s="909"/>
      <c r="DKM12" s="909"/>
      <c r="DKN12" s="909"/>
      <c r="DKO12" s="909"/>
      <c r="DKP12" s="909"/>
      <c r="DKQ12" s="909"/>
      <c r="DKR12" s="909"/>
      <c r="DKS12" s="909"/>
      <c r="DKT12" s="909"/>
      <c r="DKU12" s="909"/>
      <c r="DKV12" s="909"/>
      <c r="DKW12" s="909"/>
      <c r="DKX12" s="909"/>
      <c r="DKY12" s="909"/>
      <c r="DKZ12" s="909"/>
      <c r="DLA12" s="909"/>
      <c r="DLB12" s="909"/>
      <c r="DLC12" s="909"/>
      <c r="DLD12" s="909"/>
      <c r="DLE12" s="909"/>
      <c r="DLF12" s="909"/>
      <c r="DLG12" s="909"/>
      <c r="DLH12" s="909"/>
      <c r="DLI12" s="909"/>
      <c r="DLJ12" s="909"/>
      <c r="DLK12" s="909"/>
      <c r="DLL12" s="909"/>
      <c r="DLM12" s="909"/>
      <c r="DLN12" s="909"/>
      <c r="DLO12" s="909"/>
      <c r="DLP12" s="909"/>
      <c r="DLQ12" s="909"/>
      <c r="DLR12" s="909"/>
      <c r="DLS12" s="909"/>
      <c r="DLT12" s="909"/>
      <c r="DLU12" s="909"/>
      <c r="DLV12" s="909"/>
      <c r="DLW12" s="909"/>
      <c r="DLX12" s="909"/>
      <c r="DLY12" s="909"/>
      <c r="DLZ12" s="909"/>
      <c r="DMA12" s="909"/>
      <c r="DMB12" s="909"/>
      <c r="DMC12" s="909"/>
      <c r="DMD12" s="909"/>
      <c r="DME12" s="909"/>
      <c r="DMF12" s="909"/>
      <c r="DMG12" s="909"/>
      <c r="DMH12" s="909"/>
      <c r="DMI12" s="909"/>
      <c r="DMJ12" s="909"/>
      <c r="DMK12" s="909"/>
      <c r="DML12" s="909"/>
      <c r="DMM12" s="909"/>
      <c r="DMN12" s="909"/>
      <c r="DMO12" s="909"/>
      <c r="DMP12" s="909"/>
      <c r="DMQ12" s="909"/>
      <c r="DMR12" s="909"/>
      <c r="DMS12" s="909"/>
      <c r="DMT12" s="909"/>
      <c r="DMU12" s="909"/>
      <c r="DMV12" s="909"/>
      <c r="DMW12" s="909"/>
      <c r="DMX12" s="909"/>
      <c r="DMY12" s="909"/>
      <c r="DMZ12" s="909"/>
      <c r="DNA12" s="909"/>
      <c r="DNB12" s="909"/>
      <c r="DNC12" s="909"/>
      <c r="DND12" s="909"/>
      <c r="DNE12" s="909"/>
      <c r="DNF12" s="909"/>
      <c r="DNG12" s="909"/>
      <c r="DNH12" s="909"/>
      <c r="DNI12" s="909"/>
      <c r="DNJ12" s="909"/>
      <c r="DNK12" s="909"/>
      <c r="DNL12" s="909"/>
      <c r="DNM12" s="909"/>
      <c r="DNN12" s="909"/>
      <c r="DNO12" s="909"/>
      <c r="DNP12" s="909"/>
      <c r="DNQ12" s="909"/>
      <c r="DNR12" s="909"/>
      <c r="DNS12" s="909"/>
      <c r="DNT12" s="909"/>
      <c r="DNU12" s="909"/>
      <c r="DNV12" s="909"/>
      <c r="DNW12" s="909"/>
      <c r="DNX12" s="909"/>
      <c r="DNY12" s="909"/>
      <c r="DNZ12" s="909"/>
      <c r="DOA12" s="909"/>
      <c r="DOB12" s="909"/>
      <c r="DOC12" s="909"/>
      <c r="DOD12" s="909"/>
      <c r="DOE12" s="909"/>
      <c r="DOF12" s="909"/>
      <c r="DOG12" s="909"/>
      <c r="DOH12" s="909"/>
      <c r="DOI12" s="909"/>
      <c r="DOJ12" s="909"/>
      <c r="DOK12" s="909"/>
      <c r="DOL12" s="909"/>
      <c r="DOM12" s="909"/>
      <c r="DON12" s="909"/>
      <c r="DOO12" s="909"/>
      <c r="DOP12" s="909"/>
      <c r="DOQ12" s="909"/>
      <c r="DOR12" s="909"/>
      <c r="DOS12" s="909"/>
      <c r="DOT12" s="909"/>
      <c r="DOU12" s="909"/>
      <c r="DOV12" s="909"/>
      <c r="DOW12" s="909"/>
      <c r="DOX12" s="909"/>
      <c r="DOY12" s="909"/>
      <c r="DOZ12" s="909"/>
      <c r="DPA12" s="909"/>
      <c r="DPB12" s="909"/>
      <c r="DPC12" s="909"/>
      <c r="DPD12" s="909"/>
      <c r="DPE12" s="909"/>
      <c r="DPF12" s="909"/>
      <c r="DPG12" s="909"/>
      <c r="DPH12" s="909"/>
      <c r="DPI12" s="909"/>
      <c r="DPJ12" s="909"/>
      <c r="DPK12" s="909"/>
      <c r="DPL12" s="909"/>
      <c r="DPM12" s="909"/>
      <c r="DPN12" s="909"/>
      <c r="DPO12" s="909"/>
      <c r="DPP12" s="909"/>
      <c r="DPQ12" s="909"/>
      <c r="DPR12" s="909"/>
      <c r="DPS12" s="909"/>
      <c r="DPT12" s="909"/>
      <c r="DPU12" s="909"/>
      <c r="DPV12" s="909"/>
      <c r="DPW12" s="909"/>
      <c r="DPX12" s="909"/>
      <c r="DPY12" s="909"/>
      <c r="DPZ12" s="909"/>
      <c r="DQA12" s="909"/>
      <c r="DQB12" s="909"/>
      <c r="DQC12" s="909"/>
      <c r="DQD12" s="909"/>
      <c r="DQE12" s="909"/>
      <c r="DQF12" s="909"/>
      <c r="DQG12" s="909"/>
      <c r="DQH12" s="909"/>
      <c r="DQI12" s="909"/>
      <c r="DQJ12" s="909"/>
      <c r="DQK12" s="909"/>
      <c r="DQL12" s="909"/>
      <c r="DQM12" s="909"/>
      <c r="DQN12" s="909"/>
      <c r="DQO12" s="909"/>
      <c r="DQP12" s="909"/>
      <c r="DQQ12" s="909"/>
      <c r="DQR12" s="909"/>
      <c r="DQS12" s="909"/>
      <c r="DQT12" s="909"/>
      <c r="DQU12" s="909"/>
      <c r="DQV12" s="909"/>
      <c r="DQW12" s="909"/>
      <c r="DQX12" s="909"/>
      <c r="DQY12" s="909"/>
      <c r="DQZ12" s="909"/>
      <c r="DRA12" s="909"/>
      <c r="DRB12" s="909"/>
      <c r="DRC12" s="909"/>
      <c r="DRD12" s="909"/>
      <c r="DRE12" s="909"/>
      <c r="DRF12" s="909"/>
      <c r="DRG12" s="909"/>
      <c r="DRH12" s="909"/>
      <c r="DRI12" s="909"/>
      <c r="DRJ12" s="909"/>
      <c r="DRK12" s="909"/>
      <c r="DRL12" s="909"/>
      <c r="DRM12" s="909"/>
      <c r="DRN12" s="909"/>
      <c r="DRO12" s="909"/>
      <c r="DRP12" s="909"/>
      <c r="DRQ12" s="909"/>
      <c r="DRR12" s="909"/>
      <c r="DRS12" s="909"/>
      <c r="DRT12" s="909"/>
      <c r="DRU12" s="909"/>
      <c r="DRV12" s="909"/>
      <c r="DRW12" s="909"/>
      <c r="DRX12" s="909"/>
      <c r="DRY12" s="909"/>
      <c r="DRZ12" s="909"/>
      <c r="DSA12" s="909"/>
      <c r="DSB12" s="909"/>
      <c r="DSC12" s="909"/>
      <c r="DSD12" s="909"/>
      <c r="DSE12" s="909"/>
      <c r="DSF12" s="909"/>
      <c r="DSG12" s="909"/>
      <c r="DSH12" s="909"/>
      <c r="DSI12" s="909"/>
      <c r="DSJ12" s="909"/>
      <c r="DSK12" s="909"/>
      <c r="DSL12" s="909"/>
      <c r="DSM12" s="909"/>
      <c r="DSN12" s="909"/>
      <c r="DSO12" s="909"/>
      <c r="DSP12" s="909"/>
      <c r="DSQ12" s="909"/>
      <c r="DSR12" s="909"/>
      <c r="DSS12" s="909"/>
      <c r="DST12" s="909"/>
      <c r="DSU12" s="909"/>
      <c r="DSV12" s="909"/>
      <c r="DSW12" s="909"/>
      <c r="DSX12" s="909"/>
      <c r="DSY12" s="909"/>
      <c r="DSZ12" s="909"/>
      <c r="DTA12" s="909"/>
      <c r="DTB12" s="909"/>
      <c r="DTC12" s="909"/>
      <c r="DTD12" s="909"/>
      <c r="DTE12" s="909"/>
      <c r="DTF12" s="909"/>
      <c r="DTG12" s="909"/>
      <c r="DTH12" s="909"/>
      <c r="DTI12" s="909"/>
      <c r="DTJ12" s="909"/>
      <c r="DTK12" s="909"/>
      <c r="DTL12" s="909"/>
      <c r="DTM12" s="909"/>
      <c r="DTN12" s="909"/>
      <c r="DTO12" s="909"/>
      <c r="DTP12" s="909"/>
      <c r="DTQ12" s="909"/>
      <c r="DTR12" s="909"/>
      <c r="DTS12" s="909"/>
      <c r="DTT12" s="909"/>
      <c r="DTU12" s="909"/>
      <c r="DTV12" s="909"/>
      <c r="DTW12" s="909"/>
      <c r="DTX12" s="909"/>
      <c r="DTY12" s="909"/>
      <c r="DTZ12" s="909"/>
      <c r="DUA12" s="909"/>
      <c r="DUB12" s="909"/>
      <c r="DUC12" s="909"/>
      <c r="DUD12" s="909"/>
      <c r="DUE12" s="909"/>
      <c r="DUF12" s="909"/>
      <c r="DUG12" s="909"/>
      <c r="DUH12" s="909"/>
      <c r="DUI12" s="909"/>
      <c r="DUJ12" s="909"/>
      <c r="DUK12" s="909"/>
      <c r="DUL12" s="909"/>
      <c r="DUM12" s="909"/>
      <c r="DUN12" s="909"/>
      <c r="DUO12" s="909"/>
      <c r="DUP12" s="909"/>
      <c r="DUQ12" s="909"/>
      <c r="DUR12" s="909"/>
      <c r="DUS12" s="909"/>
      <c r="DUT12" s="909"/>
      <c r="DUU12" s="909"/>
      <c r="DUV12" s="909"/>
      <c r="DUW12" s="909"/>
      <c r="DUX12" s="909"/>
      <c r="DUY12" s="909"/>
      <c r="DUZ12" s="909"/>
      <c r="DVA12" s="909"/>
      <c r="DVB12" s="909"/>
      <c r="DVC12" s="909"/>
      <c r="DVD12" s="909"/>
      <c r="DVE12" s="909"/>
      <c r="DVF12" s="909"/>
      <c r="DVG12" s="909"/>
      <c r="DVH12" s="909"/>
      <c r="DVI12" s="909"/>
      <c r="DVJ12" s="909"/>
      <c r="DVK12" s="909"/>
      <c r="DVL12" s="909"/>
      <c r="DVM12" s="909"/>
      <c r="DVN12" s="909"/>
      <c r="DVO12" s="909"/>
      <c r="DVP12" s="909"/>
      <c r="DVQ12" s="909"/>
      <c r="DVR12" s="909"/>
      <c r="DVS12" s="909"/>
      <c r="DVT12" s="909"/>
      <c r="DVU12" s="909"/>
      <c r="DVV12" s="909"/>
      <c r="DVW12" s="909"/>
      <c r="DVX12" s="909"/>
      <c r="DVY12" s="909"/>
      <c r="DVZ12" s="909"/>
      <c r="DWA12" s="909"/>
      <c r="DWB12" s="909"/>
      <c r="DWC12" s="909"/>
      <c r="DWD12" s="909"/>
      <c r="DWE12" s="909"/>
      <c r="DWF12" s="909"/>
      <c r="DWG12" s="909"/>
      <c r="DWH12" s="909"/>
      <c r="DWI12" s="909"/>
      <c r="DWJ12" s="909"/>
      <c r="DWK12" s="909"/>
      <c r="DWL12" s="909"/>
      <c r="DWM12" s="909"/>
      <c r="DWN12" s="909"/>
      <c r="DWO12" s="909"/>
      <c r="DWP12" s="909"/>
      <c r="DWQ12" s="909"/>
      <c r="DWR12" s="909"/>
      <c r="DWS12" s="909"/>
      <c r="DWT12" s="909"/>
      <c r="DWU12" s="909"/>
      <c r="DWV12" s="909"/>
      <c r="DWW12" s="909"/>
      <c r="DWX12" s="909"/>
      <c r="DWY12" s="909"/>
      <c r="DWZ12" s="909"/>
      <c r="DXA12" s="909"/>
      <c r="DXB12" s="909"/>
      <c r="DXC12" s="909"/>
      <c r="DXD12" s="909"/>
      <c r="DXE12" s="909"/>
      <c r="DXF12" s="909"/>
      <c r="DXG12" s="909"/>
      <c r="DXH12" s="909"/>
      <c r="DXI12" s="909"/>
      <c r="DXJ12" s="909"/>
      <c r="DXK12" s="909"/>
      <c r="DXL12" s="909"/>
      <c r="DXM12" s="909"/>
      <c r="DXN12" s="909"/>
      <c r="DXO12" s="909"/>
      <c r="DXP12" s="909"/>
      <c r="DXQ12" s="909"/>
      <c r="DXR12" s="909"/>
      <c r="DXS12" s="909"/>
      <c r="DXT12" s="909"/>
      <c r="DXU12" s="909"/>
      <c r="DXV12" s="909"/>
      <c r="DXW12" s="909"/>
      <c r="DXX12" s="909"/>
      <c r="DXY12" s="909"/>
      <c r="DXZ12" s="909"/>
      <c r="DYA12" s="909"/>
      <c r="DYB12" s="909"/>
      <c r="DYC12" s="909"/>
      <c r="DYD12" s="909"/>
      <c r="DYE12" s="909"/>
      <c r="DYF12" s="909"/>
      <c r="DYG12" s="909"/>
      <c r="DYH12" s="909"/>
      <c r="DYI12" s="909"/>
      <c r="DYJ12" s="909"/>
      <c r="DYK12" s="909"/>
      <c r="DYL12" s="909"/>
      <c r="DYM12" s="909"/>
      <c r="DYN12" s="909"/>
      <c r="DYO12" s="909"/>
      <c r="DYP12" s="909"/>
      <c r="DYQ12" s="909"/>
      <c r="DYR12" s="909"/>
      <c r="DYS12" s="909"/>
      <c r="DYT12" s="909"/>
      <c r="DYU12" s="909"/>
      <c r="DYV12" s="909"/>
      <c r="DYW12" s="909"/>
      <c r="DYX12" s="909"/>
      <c r="DYY12" s="909"/>
      <c r="DYZ12" s="909"/>
      <c r="DZA12" s="909"/>
      <c r="DZB12" s="909"/>
      <c r="DZC12" s="909"/>
      <c r="DZD12" s="909"/>
      <c r="DZE12" s="909"/>
      <c r="DZF12" s="909"/>
      <c r="DZG12" s="909"/>
      <c r="DZH12" s="909"/>
      <c r="DZI12" s="909"/>
      <c r="DZJ12" s="909"/>
      <c r="DZK12" s="909"/>
      <c r="DZL12" s="909"/>
      <c r="DZM12" s="909"/>
      <c r="DZN12" s="909"/>
      <c r="DZO12" s="909"/>
      <c r="DZP12" s="909"/>
      <c r="DZQ12" s="909"/>
      <c r="DZR12" s="909"/>
      <c r="DZS12" s="909"/>
      <c r="DZT12" s="909"/>
      <c r="DZU12" s="909"/>
      <c r="DZV12" s="909"/>
      <c r="DZW12" s="909"/>
      <c r="DZX12" s="909"/>
      <c r="DZY12" s="909"/>
      <c r="DZZ12" s="909"/>
      <c r="EAA12" s="909"/>
      <c r="EAB12" s="909"/>
      <c r="EAC12" s="909"/>
      <c r="EAD12" s="909"/>
      <c r="EAE12" s="909"/>
      <c r="EAF12" s="909"/>
      <c r="EAG12" s="909"/>
      <c r="EAH12" s="909"/>
      <c r="EAI12" s="909"/>
      <c r="EAJ12" s="909"/>
      <c r="EAK12" s="909"/>
      <c r="EAL12" s="909"/>
      <c r="EAM12" s="909"/>
      <c r="EAN12" s="909"/>
      <c r="EAO12" s="909"/>
      <c r="EAP12" s="909"/>
      <c r="EAQ12" s="909"/>
      <c r="EAR12" s="909"/>
      <c r="EAS12" s="909"/>
      <c r="EAT12" s="909"/>
      <c r="EAU12" s="909"/>
      <c r="EAV12" s="909"/>
      <c r="EAW12" s="909"/>
      <c r="EAX12" s="909"/>
      <c r="EAY12" s="909"/>
      <c r="EAZ12" s="909"/>
      <c r="EBA12" s="909"/>
      <c r="EBB12" s="909"/>
      <c r="EBC12" s="909"/>
      <c r="EBD12" s="909"/>
      <c r="EBE12" s="909"/>
      <c r="EBF12" s="909"/>
      <c r="EBG12" s="909"/>
      <c r="EBH12" s="909"/>
      <c r="EBI12" s="909"/>
      <c r="EBJ12" s="909"/>
      <c r="EBK12" s="909"/>
      <c r="EBL12" s="909"/>
      <c r="EBM12" s="909"/>
      <c r="EBN12" s="909"/>
      <c r="EBO12" s="909"/>
      <c r="EBP12" s="909"/>
      <c r="EBQ12" s="909"/>
      <c r="EBR12" s="909"/>
      <c r="EBS12" s="909"/>
      <c r="EBT12" s="909"/>
      <c r="EBU12" s="909"/>
      <c r="EBV12" s="909"/>
      <c r="EBW12" s="909"/>
      <c r="EBX12" s="909"/>
      <c r="EBY12" s="909"/>
      <c r="EBZ12" s="909"/>
      <c r="ECA12" s="909"/>
      <c r="ECB12" s="909"/>
      <c r="ECC12" s="909"/>
      <c r="ECD12" s="909"/>
      <c r="ECE12" s="909"/>
      <c r="ECF12" s="909"/>
      <c r="ECG12" s="909"/>
      <c r="ECH12" s="909"/>
      <c r="ECI12" s="909"/>
      <c r="ECJ12" s="909"/>
      <c r="ECK12" s="909"/>
      <c r="ECL12" s="909"/>
      <c r="ECM12" s="909"/>
      <c r="ECN12" s="909"/>
      <c r="ECO12" s="909"/>
      <c r="ECP12" s="909"/>
      <c r="ECQ12" s="909"/>
      <c r="ECR12" s="909"/>
      <c r="ECS12" s="909"/>
      <c r="ECT12" s="909"/>
      <c r="ECU12" s="909"/>
      <c r="ECV12" s="909"/>
      <c r="ECW12" s="909"/>
      <c r="ECX12" s="909"/>
      <c r="ECY12" s="909"/>
      <c r="ECZ12" s="909"/>
      <c r="EDA12" s="909"/>
      <c r="EDB12" s="909"/>
      <c r="EDC12" s="909"/>
      <c r="EDD12" s="909"/>
      <c r="EDE12" s="909"/>
      <c r="EDF12" s="909"/>
      <c r="EDG12" s="909"/>
      <c r="EDH12" s="909"/>
      <c r="EDI12" s="909"/>
      <c r="EDJ12" s="909"/>
      <c r="EDK12" s="909"/>
      <c r="EDL12" s="909"/>
      <c r="EDM12" s="909"/>
      <c r="EDN12" s="909"/>
      <c r="EDO12" s="909"/>
      <c r="EDP12" s="909"/>
      <c r="EDQ12" s="909"/>
      <c r="EDR12" s="909"/>
      <c r="EDS12" s="909"/>
      <c r="EDT12" s="909"/>
      <c r="EDU12" s="909"/>
      <c r="EDV12" s="909"/>
      <c r="EDW12" s="909"/>
      <c r="EDX12" s="909"/>
      <c r="EDY12" s="909"/>
      <c r="EDZ12" s="909"/>
      <c r="EEA12" s="909"/>
      <c r="EEB12" s="909"/>
      <c r="EEC12" s="909"/>
      <c r="EED12" s="909"/>
      <c r="EEE12" s="909"/>
      <c r="EEF12" s="909"/>
      <c r="EEG12" s="909"/>
      <c r="EEH12" s="909"/>
      <c r="EEI12" s="909"/>
      <c r="EEJ12" s="909"/>
      <c r="EEK12" s="909"/>
      <c r="EEL12" s="909"/>
      <c r="EEM12" s="909"/>
      <c r="EEN12" s="909"/>
      <c r="EEO12" s="909"/>
      <c r="EEP12" s="909"/>
      <c r="EEQ12" s="909"/>
      <c r="EER12" s="909"/>
      <c r="EES12" s="909"/>
      <c r="EET12" s="909"/>
      <c r="EEU12" s="909"/>
      <c r="EEV12" s="909"/>
      <c r="EEW12" s="909"/>
      <c r="EEX12" s="909"/>
      <c r="EEY12" s="909"/>
      <c r="EEZ12" s="909"/>
      <c r="EFA12" s="909"/>
      <c r="EFB12" s="909"/>
      <c r="EFC12" s="909"/>
      <c r="EFD12" s="909"/>
      <c r="EFE12" s="909"/>
      <c r="EFF12" s="909"/>
      <c r="EFG12" s="909"/>
      <c r="EFH12" s="909"/>
      <c r="EFI12" s="909"/>
      <c r="EFJ12" s="909"/>
      <c r="EFK12" s="909"/>
      <c r="EFL12" s="909"/>
      <c r="EFM12" s="909"/>
      <c r="EFN12" s="909"/>
      <c r="EFO12" s="909"/>
      <c r="EFP12" s="909"/>
      <c r="EFQ12" s="909"/>
      <c r="EFR12" s="909"/>
      <c r="EFS12" s="909"/>
      <c r="EFT12" s="909"/>
      <c r="EFU12" s="909"/>
      <c r="EFV12" s="909"/>
      <c r="EFW12" s="909"/>
      <c r="EFX12" s="909"/>
      <c r="EFY12" s="909"/>
      <c r="EFZ12" s="909"/>
      <c r="EGA12" s="909"/>
      <c r="EGB12" s="909"/>
      <c r="EGC12" s="909"/>
      <c r="EGD12" s="909"/>
      <c r="EGE12" s="909"/>
      <c r="EGF12" s="909"/>
      <c r="EGG12" s="909"/>
      <c r="EGH12" s="909"/>
      <c r="EGI12" s="909"/>
      <c r="EGJ12" s="909"/>
      <c r="EGK12" s="909"/>
      <c r="EGL12" s="909"/>
      <c r="EGM12" s="909"/>
      <c r="EGN12" s="909"/>
      <c r="EGO12" s="909"/>
      <c r="EGP12" s="909"/>
      <c r="EGQ12" s="909"/>
      <c r="EGR12" s="909"/>
      <c r="EGS12" s="909"/>
      <c r="EGT12" s="909"/>
      <c r="EGU12" s="909"/>
      <c r="EGV12" s="909"/>
      <c r="EGW12" s="909"/>
      <c r="EGX12" s="909"/>
      <c r="EGY12" s="909"/>
      <c r="EGZ12" s="909"/>
      <c r="EHA12" s="909"/>
      <c r="EHB12" s="909"/>
      <c r="EHC12" s="909"/>
      <c r="EHD12" s="909"/>
      <c r="EHE12" s="909"/>
      <c r="EHF12" s="909"/>
      <c r="EHG12" s="909"/>
      <c r="EHH12" s="909"/>
      <c r="EHI12" s="909"/>
      <c r="EHJ12" s="909"/>
      <c r="EHK12" s="909"/>
      <c r="EHL12" s="909"/>
      <c r="EHM12" s="909"/>
      <c r="EHN12" s="909"/>
      <c r="EHO12" s="909"/>
      <c r="EHP12" s="909"/>
      <c r="EHQ12" s="909"/>
      <c r="EHR12" s="909"/>
      <c r="EHS12" s="909"/>
      <c r="EHT12" s="909"/>
      <c r="EHU12" s="909"/>
      <c r="EHV12" s="909"/>
      <c r="EHW12" s="909"/>
      <c r="EHX12" s="909"/>
      <c r="EHY12" s="909"/>
      <c r="EHZ12" s="909"/>
      <c r="EIA12" s="909"/>
      <c r="EIB12" s="909"/>
      <c r="EIC12" s="909"/>
      <c r="EID12" s="909"/>
      <c r="EIE12" s="909"/>
      <c r="EIF12" s="909"/>
      <c r="EIG12" s="909"/>
      <c r="EIH12" s="909"/>
      <c r="EII12" s="909"/>
      <c r="EIJ12" s="909"/>
      <c r="EIK12" s="909"/>
      <c r="EIL12" s="909"/>
      <c r="EIM12" s="909"/>
      <c r="EIN12" s="909"/>
      <c r="EIO12" s="909"/>
      <c r="EIP12" s="909"/>
      <c r="EIQ12" s="909"/>
      <c r="EIR12" s="909"/>
      <c r="EIS12" s="909"/>
      <c r="EIT12" s="909"/>
      <c r="EIU12" s="909"/>
      <c r="EIV12" s="909"/>
      <c r="EIW12" s="909"/>
      <c r="EIX12" s="909"/>
      <c r="EIY12" s="909"/>
      <c r="EIZ12" s="909"/>
      <c r="EJA12" s="909"/>
      <c r="EJB12" s="909"/>
      <c r="EJC12" s="909"/>
      <c r="EJD12" s="909"/>
      <c r="EJE12" s="909"/>
      <c r="EJF12" s="909"/>
      <c r="EJG12" s="909"/>
      <c r="EJH12" s="909"/>
      <c r="EJI12" s="909"/>
      <c r="EJJ12" s="909"/>
      <c r="EJK12" s="909"/>
      <c r="EJL12" s="909"/>
      <c r="EJM12" s="909"/>
      <c r="EJN12" s="909"/>
      <c r="EJO12" s="909"/>
      <c r="EJP12" s="909"/>
      <c r="EJQ12" s="909"/>
      <c r="EJR12" s="909"/>
      <c r="EJS12" s="909"/>
      <c r="EJT12" s="909"/>
      <c r="EJU12" s="909"/>
      <c r="EJV12" s="909"/>
      <c r="EJW12" s="909"/>
      <c r="EJX12" s="909"/>
      <c r="EJY12" s="909"/>
      <c r="EJZ12" s="909"/>
      <c r="EKA12" s="909"/>
      <c r="EKB12" s="909"/>
      <c r="EKC12" s="909"/>
      <c r="EKD12" s="909"/>
      <c r="EKE12" s="909"/>
      <c r="EKF12" s="909"/>
      <c r="EKG12" s="909"/>
      <c r="EKH12" s="909"/>
      <c r="EKI12" s="909"/>
      <c r="EKJ12" s="909"/>
      <c r="EKK12" s="909"/>
      <c r="EKL12" s="909"/>
      <c r="EKM12" s="909"/>
      <c r="EKN12" s="909"/>
      <c r="EKO12" s="909"/>
      <c r="EKP12" s="909"/>
      <c r="EKQ12" s="909"/>
      <c r="EKR12" s="909"/>
      <c r="EKS12" s="909"/>
      <c r="EKT12" s="909"/>
      <c r="EKU12" s="909"/>
      <c r="EKV12" s="909"/>
      <c r="EKW12" s="909"/>
      <c r="EKX12" s="909"/>
      <c r="EKY12" s="909"/>
      <c r="EKZ12" s="909"/>
      <c r="ELA12" s="909"/>
      <c r="ELB12" s="909"/>
      <c r="ELC12" s="909"/>
      <c r="ELD12" s="909"/>
      <c r="ELE12" s="909"/>
      <c r="ELF12" s="909"/>
      <c r="ELG12" s="909"/>
      <c r="ELH12" s="909"/>
      <c r="ELI12" s="909"/>
      <c r="ELJ12" s="909"/>
      <c r="ELK12" s="909"/>
      <c r="ELL12" s="909"/>
      <c r="ELM12" s="909"/>
      <c r="ELN12" s="909"/>
      <c r="ELO12" s="909"/>
      <c r="ELP12" s="909"/>
      <c r="ELQ12" s="909"/>
      <c r="ELR12" s="909"/>
      <c r="ELS12" s="909"/>
      <c r="ELT12" s="909"/>
      <c r="ELU12" s="909"/>
      <c r="ELV12" s="909"/>
      <c r="ELW12" s="909"/>
      <c r="ELX12" s="909"/>
      <c r="ELY12" s="909"/>
      <c r="ELZ12" s="909"/>
      <c r="EMA12" s="909"/>
      <c r="EMB12" s="909"/>
      <c r="EMC12" s="909"/>
      <c r="EMD12" s="909"/>
      <c r="EME12" s="909"/>
      <c r="EMF12" s="909"/>
      <c r="EMG12" s="909"/>
      <c r="EMH12" s="909"/>
      <c r="EMI12" s="909"/>
      <c r="EMJ12" s="909"/>
      <c r="EMK12" s="909"/>
      <c r="EML12" s="909"/>
      <c r="EMM12" s="909"/>
      <c r="EMN12" s="909"/>
      <c r="EMO12" s="909"/>
      <c r="EMP12" s="909"/>
      <c r="EMQ12" s="909"/>
      <c r="EMR12" s="909"/>
      <c r="EMS12" s="909"/>
      <c r="EMT12" s="909"/>
      <c r="EMU12" s="909"/>
      <c r="EMV12" s="909"/>
      <c r="EMW12" s="909"/>
      <c r="EMX12" s="909"/>
      <c r="EMY12" s="909"/>
      <c r="EMZ12" s="909"/>
      <c r="ENA12" s="909"/>
      <c r="ENB12" s="909"/>
      <c r="ENC12" s="909"/>
      <c r="END12" s="909"/>
      <c r="ENE12" s="909"/>
      <c r="ENF12" s="909"/>
      <c r="ENG12" s="909"/>
      <c r="ENH12" s="909"/>
      <c r="ENI12" s="909"/>
      <c r="ENJ12" s="909"/>
      <c r="ENK12" s="909"/>
      <c r="ENL12" s="909"/>
      <c r="ENM12" s="909"/>
      <c r="ENN12" s="909"/>
      <c r="ENO12" s="909"/>
      <c r="ENP12" s="909"/>
      <c r="ENQ12" s="909"/>
      <c r="ENR12" s="909"/>
      <c r="ENS12" s="909"/>
      <c r="ENT12" s="909"/>
      <c r="ENU12" s="909"/>
      <c r="ENV12" s="909"/>
      <c r="ENW12" s="909"/>
      <c r="ENX12" s="909"/>
      <c r="ENY12" s="909"/>
      <c r="ENZ12" s="909"/>
      <c r="EOA12" s="909"/>
      <c r="EOB12" s="909"/>
      <c r="EOC12" s="909"/>
      <c r="EOD12" s="909"/>
      <c r="EOE12" s="909"/>
      <c r="EOF12" s="909"/>
      <c r="EOG12" s="909"/>
      <c r="EOH12" s="909"/>
      <c r="EOI12" s="909"/>
      <c r="EOJ12" s="909"/>
      <c r="EOK12" s="909"/>
      <c r="EOL12" s="909"/>
      <c r="EOM12" s="909"/>
      <c r="EON12" s="909"/>
      <c r="EOO12" s="909"/>
      <c r="EOP12" s="909"/>
      <c r="EOQ12" s="909"/>
      <c r="EOR12" s="909"/>
      <c r="EOS12" s="909"/>
      <c r="EOT12" s="909"/>
      <c r="EOU12" s="909"/>
      <c r="EOV12" s="909"/>
      <c r="EOW12" s="909"/>
      <c r="EOX12" s="909"/>
      <c r="EOY12" s="909"/>
      <c r="EOZ12" s="909"/>
      <c r="EPA12" s="909"/>
      <c r="EPB12" s="909"/>
      <c r="EPC12" s="909"/>
      <c r="EPD12" s="909"/>
      <c r="EPE12" s="909"/>
      <c r="EPF12" s="909"/>
      <c r="EPG12" s="909"/>
      <c r="EPH12" s="909"/>
      <c r="EPI12" s="909"/>
      <c r="EPJ12" s="909"/>
      <c r="EPK12" s="909"/>
      <c r="EPL12" s="909"/>
      <c r="EPM12" s="909"/>
      <c r="EPN12" s="909"/>
      <c r="EPO12" s="909"/>
      <c r="EPP12" s="909"/>
      <c r="EPQ12" s="909"/>
      <c r="EPR12" s="909"/>
      <c r="EPS12" s="909"/>
      <c r="EPT12" s="909"/>
      <c r="EPU12" s="909"/>
      <c r="EPV12" s="909"/>
      <c r="EPW12" s="909"/>
      <c r="EPX12" s="909"/>
      <c r="EPY12" s="909"/>
      <c r="EPZ12" s="909"/>
      <c r="EQA12" s="909"/>
      <c r="EQB12" s="909"/>
      <c r="EQC12" s="909"/>
      <c r="EQD12" s="909"/>
      <c r="EQE12" s="909"/>
      <c r="EQF12" s="909"/>
      <c r="EQG12" s="909"/>
      <c r="EQH12" s="909"/>
      <c r="EQI12" s="909"/>
      <c r="EQJ12" s="909"/>
      <c r="EQK12" s="909"/>
      <c r="EQL12" s="909"/>
      <c r="EQM12" s="909"/>
      <c r="EQN12" s="909"/>
      <c r="EQO12" s="909"/>
      <c r="EQP12" s="909"/>
      <c r="EQQ12" s="909"/>
      <c r="EQR12" s="909"/>
      <c r="EQS12" s="909"/>
      <c r="EQT12" s="909"/>
      <c r="EQU12" s="909"/>
      <c r="EQV12" s="909"/>
      <c r="EQW12" s="909"/>
      <c r="EQX12" s="909"/>
      <c r="EQY12" s="909"/>
      <c r="EQZ12" s="909"/>
      <c r="ERA12" s="909"/>
      <c r="ERB12" s="909"/>
      <c r="ERC12" s="909"/>
      <c r="ERD12" s="909"/>
      <c r="ERE12" s="909"/>
      <c r="ERF12" s="909"/>
      <c r="ERG12" s="909"/>
      <c r="ERH12" s="909"/>
      <c r="ERI12" s="909"/>
      <c r="ERJ12" s="909"/>
      <c r="ERK12" s="909"/>
      <c r="ERL12" s="909"/>
      <c r="ERM12" s="909"/>
      <c r="ERN12" s="909"/>
      <c r="ERO12" s="909"/>
      <c r="ERP12" s="909"/>
      <c r="ERQ12" s="909"/>
      <c r="ERR12" s="909"/>
      <c r="ERS12" s="909"/>
      <c r="ERT12" s="909"/>
      <c r="ERU12" s="909"/>
      <c r="ERV12" s="909"/>
      <c r="ERW12" s="909"/>
      <c r="ERX12" s="909"/>
      <c r="ERY12" s="909"/>
      <c r="ERZ12" s="909"/>
      <c r="ESA12" s="909"/>
      <c r="ESB12" s="909"/>
      <c r="ESC12" s="909"/>
      <c r="ESD12" s="909"/>
      <c r="ESE12" s="909"/>
      <c r="ESF12" s="909"/>
      <c r="ESG12" s="909"/>
      <c r="ESH12" s="909"/>
      <c r="ESI12" s="909"/>
      <c r="ESJ12" s="909"/>
      <c r="ESK12" s="909"/>
      <c r="ESL12" s="909"/>
      <c r="ESM12" s="909"/>
      <c r="ESN12" s="909"/>
      <c r="ESO12" s="909"/>
      <c r="ESP12" s="909"/>
      <c r="ESQ12" s="909"/>
      <c r="ESR12" s="909"/>
      <c r="ESS12" s="909"/>
      <c r="EST12" s="909"/>
      <c r="ESU12" s="909"/>
      <c r="ESV12" s="909"/>
      <c r="ESW12" s="909"/>
      <c r="ESX12" s="909"/>
      <c r="ESY12" s="909"/>
      <c r="ESZ12" s="909"/>
      <c r="ETA12" s="909"/>
      <c r="ETB12" s="909"/>
      <c r="ETC12" s="909"/>
      <c r="ETD12" s="909"/>
      <c r="ETE12" s="909"/>
      <c r="ETF12" s="909"/>
      <c r="ETG12" s="909"/>
      <c r="ETH12" s="909"/>
      <c r="ETI12" s="909"/>
      <c r="ETJ12" s="909"/>
      <c r="ETK12" s="909"/>
      <c r="ETL12" s="909"/>
      <c r="ETM12" s="909"/>
      <c r="ETN12" s="909"/>
      <c r="ETO12" s="909"/>
      <c r="ETP12" s="909"/>
      <c r="ETQ12" s="909"/>
      <c r="ETR12" s="909"/>
      <c r="ETS12" s="909"/>
      <c r="ETT12" s="909"/>
      <c r="ETU12" s="909"/>
      <c r="ETV12" s="909"/>
      <c r="ETW12" s="909"/>
      <c r="ETX12" s="909"/>
      <c r="ETY12" s="909"/>
      <c r="ETZ12" s="909"/>
      <c r="EUA12" s="909"/>
      <c r="EUB12" s="909"/>
      <c r="EUC12" s="909"/>
      <c r="EUD12" s="909"/>
      <c r="EUE12" s="909"/>
      <c r="EUF12" s="909"/>
      <c r="EUG12" s="909"/>
      <c r="EUH12" s="909"/>
      <c r="EUI12" s="909"/>
      <c r="EUJ12" s="909"/>
      <c r="EUK12" s="909"/>
      <c r="EUL12" s="909"/>
      <c r="EUM12" s="909"/>
      <c r="EUN12" s="909"/>
      <c r="EUO12" s="909"/>
      <c r="EUP12" s="909"/>
      <c r="EUQ12" s="909"/>
      <c r="EUR12" s="909"/>
      <c r="EUS12" s="909"/>
      <c r="EUT12" s="909"/>
      <c r="EUU12" s="909"/>
      <c r="EUV12" s="909"/>
      <c r="EUW12" s="909"/>
      <c r="EUX12" s="909"/>
      <c r="EUY12" s="909"/>
      <c r="EUZ12" s="909"/>
      <c r="EVA12" s="909"/>
      <c r="EVB12" s="909"/>
      <c r="EVC12" s="909"/>
      <c r="EVD12" s="909"/>
      <c r="EVE12" s="909"/>
      <c r="EVF12" s="909"/>
      <c r="EVG12" s="909"/>
      <c r="EVH12" s="909"/>
      <c r="EVI12" s="909"/>
      <c r="EVJ12" s="909"/>
      <c r="EVK12" s="909"/>
      <c r="EVL12" s="909"/>
      <c r="EVM12" s="909"/>
      <c r="EVN12" s="909"/>
      <c r="EVO12" s="909"/>
      <c r="EVP12" s="909"/>
      <c r="EVQ12" s="909"/>
      <c r="EVR12" s="909"/>
      <c r="EVS12" s="909"/>
      <c r="EVT12" s="909"/>
      <c r="EVU12" s="909"/>
      <c r="EVV12" s="909"/>
      <c r="EVW12" s="909"/>
      <c r="EVX12" s="909"/>
      <c r="EVY12" s="909"/>
      <c r="EVZ12" s="909"/>
      <c r="EWA12" s="909"/>
      <c r="EWB12" s="909"/>
      <c r="EWC12" s="909"/>
      <c r="EWD12" s="909"/>
      <c r="EWE12" s="909"/>
      <c r="EWF12" s="909"/>
      <c r="EWG12" s="909"/>
      <c r="EWH12" s="909"/>
      <c r="EWI12" s="909"/>
      <c r="EWJ12" s="909"/>
      <c r="EWK12" s="909"/>
      <c r="EWL12" s="909"/>
      <c r="EWM12" s="909"/>
      <c r="EWN12" s="909"/>
      <c r="EWO12" s="909"/>
      <c r="EWP12" s="909"/>
      <c r="EWQ12" s="909"/>
      <c r="EWR12" s="909"/>
      <c r="EWS12" s="909"/>
      <c r="EWT12" s="909"/>
      <c r="EWU12" s="909"/>
      <c r="EWV12" s="909"/>
      <c r="EWW12" s="909"/>
      <c r="EWX12" s="909"/>
      <c r="EWY12" s="909"/>
      <c r="EWZ12" s="909"/>
      <c r="EXA12" s="909"/>
      <c r="EXB12" s="909"/>
      <c r="EXC12" s="909"/>
      <c r="EXD12" s="909"/>
      <c r="EXE12" s="909"/>
      <c r="EXF12" s="909"/>
      <c r="EXG12" s="909"/>
      <c r="EXH12" s="909"/>
      <c r="EXI12" s="909"/>
      <c r="EXJ12" s="909"/>
      <c r="EXK12" s="909"/>
      <c r="EXL12" s="909"/>
      <c r="EXM12" s="909"/>
      <c r="EXN12" s="909"/>
      <c r="EXO12" s="909"/>
      <c r="EXP12" s="909"/>
      <c r="EXQ12" s="909"/>
      <c r="EXR12" s="909"/>
      <c r="EXS12" s="909"/>
      <c r="EXT12" s="909"/>
      <c r="EXU12" s="909"/>
      <c r="EXV12" s="909"/>
      <c r="EXW12" s="909"/>
      <c r="EXX12" s="909"/>
      <c r="EXY12" s="909"/>
      <c r="EXZ12" s="909"/>
      <c r="EYA12" s="909"/>
      <c r="EYB12" s="909"/>
      <c r="EYC12" s="909"/>
      <c r="EYD12" s="909"/>
      <c r="EYE12" s="909"/>
      <c r="EYF12" s="909"/>
      <c r="EYG12" s="909"/>
      <c r="EYH12" s="909"/>
      <c r="EYI12" s="909"/>
      <c r="EYJ12" s="909"/>
      <c r="EYK12" s="909"/>
      <c r="EYL12" s="909"/>
      <c r="EYM12" s="909"/>
      <c r="EYN12" s="909"/>
      <c r="EYO12" s="909"/>
      <c r="EYP12" s="909"/>
      <c r="EYQ12" s="909"/>
      <c r="EYR12" s="909"/>
      <c r="EYS12" s="909"/>
      <c r="EYT12" s="909"/>
      <c r="EYU12" s="909"/>
      <c r="EYV12" s="909"/>
      <c r="EYW12" s="909"/>
      <c r="EYX12" s="909"/>
      <c r="EYY12" s="909"/>
      <c r="EYZ12" s="909"/>
      <c r="EZA12" s="909"/>
      <c r="EZB12" s="909"/>
      <c r="EZC12" s="909"/>
      <c r="EZD12" s="909"/>
      <c r="EZE12" s="909"/>
      <c r="EZF12" s="909"/>
      <c r="EZG12" s="909"/>
      <c r="EZH12" s="909"/>
      <c r="EZI12" s="909"/>
      <c r="EZJ12" s="909"/>
      <c r="EZK12" s="909"/>
      <c r="EZL12" s="909"/>
      <c r="EZM12" s="909"/>
      <c r="EZN12" s="909"/>
      <c r="EZO12" s="909"/>
      <c r="EZP12" s="909"/>
      <c r="EZQ12" s="909"/>
      <c r="EZR12" s="909"/>
      <c r="EZS12" s="909"/>
      <c r="EZT12" s="909"/>
      <c r="EZU12" s="909"/>
      <c r="EZV12" s="909"/>
      <c r="EZW12" s="909"/>
      <c r="EZX12" s="909"/>
      <c r="EZY12" s="909"/>
      <c r="EZZ12" s="909"/>
      <c r="FAA12" s="909"/>
      <c r="FAB12" s="909"/>
      <c r="FAC12" s="909"/>
      <c r="FAD12" s="909"/>
      <c r="FAE12" s="909"/>
      <c r="FAF12" s="909"/>
      <c r="FAG12" s="909"/>
      <c r="FAH12" s="909"/>
      <c r="FAI12" s="909"/>
      <c r="FAJ12" s="909"/>
      <c r="FAK12" s="909"/>
      <c r="FAL12" s="909"/>
      <c r="FAM12" s="909"/>
      <c r="FAN12" s="909"/>
      <c r="FAO12" s="909"/>
      <c r="FAP12" s="909"/>
      <c r="FAQ12" s="909"/>
      <c r="FAR12" s="909"/>
      <c r="FAS12" s="909"/>
      <c r="FAT12" s="909"/>
      <c r="FAU12" s="909"/>
      <c r="FAV12" s="909"/>
      <c r="FAW12" s="909"/>
      <c r="FAX12" s="909"/>
      <c r="FAY12" s="909"/>
      <c r="FAZ12" s="909"/>
      <c r="FBA12" s="909"/>
      <c r="FBB12" s="909"/>
      <c r="FBC12" s="909"/>
      <c r="FBD12" s="909"/>
      <c r="FBE12" s="909"/>
      <c r="FBF12" s="909"/>
      <c r="FBG12" s="909"/>
      <c r="FBH12" s="909"/>
      <c r="FBI12" s="909"/>
      <c r="FBJ12" s="909"/>
      <c r="FBK12" s="909"/>
      <c r="FBL12" s="909"/>
      <c r="FBM12" s="909"/>
      <c r="FBN12" s="909"/>
      <c r="FBO12" s="909"/>
      <c r="FBP12" s="909"/>
      <c r="FBQ12" s="909"/>
      <c r="FBR12" s="909"/>
      <c r="FBS12" s="909"/>
      <c r="FBT12" s="909"/>
      <c r="FBU12" s="909"/>
      <c r="FBV12" s="909"/>
      <c r="FBW12" s="909"/>
      <c r="FBX12" s="909"/>
      <c r="FBY12" s="909"/>
      <c r="FBZ12" s="909"/>
      <c r="FCA12" s="909"/>
      <c r="FCB12" s="909"/>
      <c r="FCC12" s="909"/>
      <c r="FCD12" s="909"/>
      <c r="FCE12" s="909"/>
      <c r="FCF12" s="909"/>
      <c r="FCG12" s="909"/>
      <c r="FCH12" s="909"/>
      <c r="FCI12" s="909"/>
      <c r="FCJ12" s="909"/>
      <c r="FCK12" s="909"/>
      <c r="FCL12" s="909"/>
      <c r="FCM12" s="909"/>
      <c r="FCN12" s="909"/>
      <c r="FCO12" s="909"/>
      <c r="FCP12" s="909"/>
      <c r="FCQ12" s="909"/>
      <c r="FCR12" s="909"/>
      <c r="FCS12" s="909"/>
      <c r="FCT12" s="909"/>
      <c r="FCU12" s="909"/>
      <c r="FCV12" s="909"/>
      <c r="FCW12" s="909"/>
      <c r="FCX12" s="909"/>
      <c r="FCY12" s="909"/>
      <c r="FCZ12" s="909"/>
      <c r="FDA12" s="909"/>
      <c r="FDB12" s="909"/>
      <c r="FDC12" s="909"/>
      <c r="FDD12" s="909"/>
      <c r="FDE12" s="909"/>
      <c r="FDF12" s="909"/>
      <c r="FDG12" s="909"/>
      <c r="FDH12" s="909"/>
      <c r="FDI12" s="909"/>
      <c r="FDJ12" s="909"/>
      <c r="FDK12" s="909"/>
      <c r="FDL12" s="909"/>
      <c r="FDM12" s="909"/>
      <c r="FDN12" s="909"/>
      <c r="FDO12" s="909"/>
      <c r="FDP12" s="909"/>
      <c r="FDQ12" s="909"/>
      <c r="FDR12" s="909"/>
      <c r="FDS12" s="909"/>
      <c r="FDT12" s="909"/>
      <c r="FDU12" s="909"/>
      <c r="FDV12" s="909"/>
      <c r="FDW12" s="909"/>
      <c r="FDX12" s="909"/>
      <c r="FDY12" s="909"/>
      <c r="FDZ12" s="909"/>
      <c r="FEA12" s="909"/>
      <c r="FEB12" s="909"/>
      <c r="FEC12" s="909"/>
      <c r="FED12" s="909"/>
      <c r="FEE12" s="909"/>
      <c r="FEF12" s="909"/>
      <c r="FEG12" s="909"/>
      <c r="FEH12" s="909"/>
      <c r="FEI12" s="909"/>
      <c r="FEJ12" s="909"/>
      <c r="FEK12" s="909"/>
      <c r="FEL12" s="909"/>
      <c r="FEM12" s="909"/>
      <c r="FEN12" s="909"/>
      <c r="FEO12" s="909"/>
      <c r="FEP12" s="909"/>
      <c r="FEQ12" s="909"/>
      <c r="FER12" s="909"/>
      <c r="FES12" s="909"/>
      <c r="FET12" s="909"/>
      <c r="FEU12" s="909"/>
      <c r="FEV12" s="909"/>
      <c r="FEW12" s="909"/>
      <c r="FEX12" s="909"/>
      <c r="FEY12" s="909"/>
      <c r="FEZ12" s="909"/>
      <c r="FFA12" s="909"/>
      <c r="FFB12" s="909"/>
      <c r="FFC12" s="909"/>
      <c r="FFD12" s="909"/>
      <c r="FFE12" s="909"/>
      <c r="FFF12" s="909"/>
      <c r="FFG12" s="909"/>
      <c r="FFH12" s="909"/>
      <c r="FFI12" s="909"/>
      <c r="FFJ12" s="909"/>
      <c r="FFK12" s="909"/>
      <c r="FFL12" s="909"/>
      <c r="FFM12" s="909"/>
      <c r="FFN12" s="909"/>
      <c r="FFO12" s="909"/>
      <c r="FFP12" s="909"/>
      <c r="FFQ12" s="909"/>
      <c r="FFR12" s="909"/>
      <c r="FFS12" s="909"/>
      <c r="FFT12" s="909"/>
      <c r="FFU12" s="909"/>
      <c r="FFV12" s="909"/>
      <c r="FFW12" s="909"/>
      <c r="FFX12" s="909"/>
      <c r="FFY12" s="909"/>
      <c r="FFZ12" s="909"/>
      <c r="FGA12" s="909"/>
      <c r="FGB12" s="909"/>
      <c r="FGC12" s="909"/>
      <c r="FGD12" s="909"/>
      <c r="FGE12" s="909"/>
      <c r="FGF12" s="909"/>
      <c r="FGG12" s="909"/>
      <c r="FGH12" s="909"/>
      <c r="FGI12" s="909"/>
      <c r="FGJ12" s="909"/>
      <c r="FGK12" s="909"/>
      <c r="FGL12" s="909"/>
      <c r="FGM12" s="909"/>
      <c r="FGN12" s="909"/>
      <c r="FGO12" s="909"/>
      <c r="FGP12" s="909"/>
      <c r="FGQ12" s="909"/>
      <c r="FGR12" s="909"/>
      <c r="FGS12" s="909"/>
      <c r="FGT12" s="909"/>
      <c r="FGU12" s="909"/>
      <c r="FGV12" s="909"/>
      <c r="FGW12" s="909"/>
      <c r="FGX12" s="909"/>
      <c r="FGY12" s="909"/>
      <c r="FGZ12" s="909"/>
      <c r="FHA12" s="909"/>
      <c r="FHB12" s="909"/>
      <c r="FHC12" s="909"/>
      <c r="FHD12" s="909"/>
      <c r="FHE12" s="909"/>
      <c r="FHF12" s="909"/>
      <c r="FHG12" s="909"/>
      <c r="FHH12" s="909"/>
      <c r="FHI12" s="909"/>
      <c r="FHJ12" s="909"/>
      <c r="FHK12" s="909"/>
      <c r="FHL12" s="909"/>
      <c r="FHM12" s="909"/>
      <c r="FHN12" s="909"/>
      <c r="FHO12" s="909"/>
      <c r="FHP12" s="909"/>
      <c r="FHQ12" s="909"/>
      <c r="FHR12" s="909"/>
      <c r="FHS12" s="909"/>
      <c r="FHT12" s="909"/>
      <c r="FHU12" s="909"/>
      <c r="FHV12" s="909"/>
      <c r="FHW12" s="909"/>
      <c r="FHX12" s="909"/>
      <c r="FHY12" s="909"/>
      <c r="FHZ12" s="909"/>
      <c r="FIA12" s="909"/>
      <c r="FIB12" s="909"/>
      <c r="FIC12" s="909"/>
      <c r="FID12" s="909"/>
      <c r="FIE12" s="909"/>
      <c r="FIF12" s="909"/>
      <c r="FIG12" s="909"/>
      <c r="FIH12" s="909"/>
      <c r="FII12" s="909"/>
      <c r="FIJ12" s="909"/>
      <c r="FIK12" s="909"/>
      <c r="FIL12" s="909"/>
      <c r="FIM12" s="909"/>
      <c r="FIN12" s="909"/>
      <c r="FIO12" s="909"/>
      <c r="FIP12" s="909"/>
      <c r="FIQ12" s="909"/>
      <c r="FIR12" s="909"/>
      <c r="FIS12" s="909"/>
      <c r="FIT12" s="909"/>
      <c r="FIU12" s="909"/>
      <c r="FIV12" s="909"/>
      <c r="FIW12" s="909"/>
      <c r="FIX12" s="909"/>
      <c r="FIY12" s="909"/>
      <c r="FIZ12" s="909"/>
      <c r="FJA12" s="909"/>
      <c r="FJB12" s="909"/>
      <c r="FJC12" s="909"/>
      <c r="FJD12" s="909"/>
      <c r="FJE12" s="909"/>
      <c r="FJF12" s="909"/>
      <c r="FJG12" s="909"/>
      <c r="FJH12" s="909"/>
      <c r="FJI12" s="909"/>
      <c r="FJJ12" s="909"/>
      <c r="FJK12" s="909"/>
      <c r="FJL12" s="909"/>
      <c r="FJM12" s="909"/>
      <c r="FJN12" s="909"/>
      <c r="FJO12" s="909"/>
      <c r="FJP12" s="909"/>
      <c r="FJQ12" s="909"/>
      <c r="FJR12" s="909"/>
      <c r="FJS12" s="909"/>
      <c r="FJT12" s="909"/>
      <c r="FJU12" s="909"/>
      <c r="FJV12" s="909"/>
      <c r="FJW12" s="909"/>
      <c r="FJX12" s="909"/>
      <c r="FJY12" s="909"/>
      <c r="FJZ12" s="909"/>
      <c r="FKA12" s="909"/>
      <c r="FKB12" s="909"/>
      <c r="FKC12" s="909"/>
      <c r="FKD12" s="909"/>
      <c r="FKE12" s="909"/>
      <c r="FKF12" s="909"/>
      <c r="FKG12" s="909"/>
      <c r="FKH12" s="909"/>
      <c r="FKI12" s="909"/>
      <c r="FKJ12" s="909"/>
      <c r="FKK12" s="909"/>
      <c r="FKL12" s="909"/>
      <c r="FKM12" s="909"/>
      <c r="FKN12" s="909"/>
      <c r="FKO12" s="909"/>
      <c r="FKP12" s="909"/>
      <c r="FKQ12" s="909"/>
      <c r="FKR12" s="909"/>
      <c r="FKS12" s="909"/>
      <c r="FKT12" s="909"/>
      <c r="FKU12" s="909"/>
      <c r="FKV12" s="909"/>
      <c r="FKW12" s="909"/>
      <c r="FKX12" s="909"/>
      <c r="FKY12" s="909"/>
      <c r="FKZ12" s="909"/>
      <c r="FLA12" s="909"/>
      <c r="FLB12" s="909"/>
      <c r="FLC12" s="909"/>
      <c r="FLD12" s="909"/>
      <c r="FLE12" s="909"/>
      <c r="FLF12" s="909"/>
      <c r="FLG12" s="909"/>
      <c r="FLH12" s="909"/>
      <c r="FLI12" s="909"/>
      <c r="FLJ12" s="909"/>
      <c r="FLK12" s="909"/>
      <c r="FLL12" s="909"/>
      <c r="FLM12" s="909"/>
      <c r="FLN12" s="909"/>
      <c r="FLO12" s="909"/>
      <c r="FLP12" s="909"/>
      <c r="FLQ12" s="909"/>
      <c r="FLR12" s="909"/>
      <c r="FLS12" s="909"/>
      <c r="FLT12" s="909"/>
      <c r="FLU12" s="909"/>
      <c r="FLV12" s="909"/>
      <c r="FLW12" s="909"/>
      <c r="FLX12" s="909"/>
      <c r="FLY12" s="909"/>
      <c r="FLZ12" s="909"/>
      <c r="FMA12" s="909"/>
      <c r="FMB12" s="909"/>
      <c r="FMC12" s="909"/>
      <c r="FMD12" s="909"/>
      <c r="FME12" s="909"/>
      <c r="FMF12" s="909"/>
      <c r="FMG12" s="909"/>
      <c r="FMH12" s="909"/>
      <c r="FMI12" s="909"/>
      <c r="FMJ12" s="909"/>
      <c r="FMK12" s="909"/>
      <c r="FML12" s="909"/>
      <c r="FMM12" s="909"/>
      <c r="FMN12" s="909"/>
      <c r="FMO12" s="909"/>
      <c r="FMP12" s="909"/>
      <c r="FMQ12" s="909"/>
      <c r="FMR12" s="909"/>
      <c r="FMS12" s="909"/>
      <c r="FMT12" s="909"/>
      <c r="FMU12" s="909"/>
      <c r="FMV12" s="909"/>
      <c r="FMW12" s="909"/>
      <c r="FMX12" s="909"/>
      <c r="FMY12" s="909"/>
      <c r="FMZ12" s="909"/>
      <c r="FNA12" s="909"/>
      <c r="FNB12" s="909"/>
      <c r="FNC12" s="909"/>
      <c r="FND12" s="909"/>
      <c r="FNE12" s="909"/>
      <c r="FNF12" s="909"/>
      <c r="FNG12" s="909"/>
      <c r="FNH12" s="909"/>
      <c r="FNI12" s="909"/>
      <c r="FNJ12" s="909"/>
      <c r="FNK12" s="909"/>
      <c r="FNL12" s="909"/>
      <c r="FNM12" s="909"/>
      <c r="FNN12" s="909"/>
      <c r="FNO12" s="909"/>
      <c r="FNP12" s="909"/>
      <c r="FNQ12" s="909"/>
      <c r="FNR12" s="909"/>
      <c r="FNS12" s="909"/>
      <c r="FNT12" s="909"/>
      <c r="FNU12" s="909"/>
      <c r="FNV12" s="909"/>
      <c r="FNW12" s="909"/>
      <c r="FNX12" s="909"/>
      <c r="FNY12" s="909"/>
      <c r="FNZ12" s="909"/>
      <c r="FOA12" s="909"/>
      <c r="FOB12" s="909"/>
      <c r="FOC12" s="909"/>
      <c r="FOD12" s="909"/>
      <c r="FOE12" s="909"/>
      <c r="FOF12" s="909"/>
      <c r="FOG12" s="909"/>
      <c r="FOH12" s="909"/>
      <c r="FOI12" s="909"/>
      <c r="FOJ12" s="909"/>
      <c r="FOK12" s="909"/>
      <c r="FOL12" s="909"/>
      <c r="FOM12" s="909"/>
      <c r="FON12" s="909"/>
      <c r="FOO12" s="909"/>
      <c r="FOP12" s="909"/>
      <c r="FOQ12" s="909"/>
      <c r="FOR12" s="909"/>
      <c r="FOS12" s="909"/>
      <c r="FOT12" s="909"/>
      <c r="FOU12" s="909"/>
      <c r="FOV12" s="909"/>
      <c r="FOW12" s="909"/>
      <c r="FOX12" s="909"/>
      <c r="FOY12" s="909"/>
      <c r="FOZ12" s="909"/>
      <c r="FPA12" s="909"/>
      <c r="FPB12" s="909"/>
      <c r="FPC12" s="909"/>
      <c r="FPD12" s="909"/>
      <c r="FPE12" s="909"/>
      <c r="FPF12" s="909"/>
      <c r="FPG12" s="909"/>
      <c r="FPH12" s="909"/>
      <c r="FPI12" s="909"/>
      <c r="FPJ12" s="909"/>
      <c r="FPK12" s="909"/>
      <c r="FPL12" s="909"/>
      <c r="FPM12" s="909"/>
      <c r="FPN12" s="909"/>
      <c r="FPO12" s="909"/>
      <c r="FPP12" s="909"/>
      <c r="FPQ12" s="909"/>
      <c r="FPR12" s="909"/>
      <c r="FPS12" s="909"/>
      <c r="FPT12" s="909"/>
      <c r="FPU12" s="909"/>
      <c r="FPV12" s="909"/>
      <c r="FPW12" s="909"/>
      <c r="FPX12" s="909"/>
      <c r="FPY12" s="909"/>
      <c r="FPZ12" s="909"/>
      <c r="FQA12" s="909"/>
      <c r="FQB12" s="909"/>
      <c r="FQC12" s="909"/>
      <c r="FQD12" s="909"/>
      <c r="FQE12" s="909"/>
      <c r="FQF12" s="909"/>
      <c r="FQG12" s="909"/>
      <c r="FQH12" s="909"/>
      <c r="FQI12" s="909"/>
      <c r="FQJ12" s="909"/>
      <c r="FQK12" s="909"/>
      <c r="FQL12" s="909"/>
      <c r="FQM12" s="909"/>
      <c r="FQN12" s="909"/>
      <c r="FQO12" s="909"/>
      <c r="FQP12" s="909"/>
      <c r="FQQ12" s="909"/>
      <c r="FQR12" s="909"/>
      <c r="FQS12" s="909"/>
      <c r="FQT12" s="909"/>
      <c r="FQU12" s="909"/>
      <c r="FQV12" s="909"/>
      <c r="FQW12" s="909"/>
      <c r="FQX12" s="909"/>
      <c r="FQY12" s="909"/>
      <c r="FQZ12" s="909"/>
      <c r="FRA12" s="909"/>
      <c r="FRB12" s="909"/>
      <c r="FRC12" s="909"/>
      <c r="FRD12" s="909"/>
      <c r="FRE12" s="909"/>
      <c r="FRF12" s="909"/>
      <c r="FRG12" s="909"/>
      <c r="FRH12" s="909"/>
      <c r="FRI12" s="909"/>
      <c r="FRJ12" s="909"/>
      <c r="FRK12" s="909"/>
      <c r="FRL12" s="909"/>
      <c r="FRM12" s="909"/>
      <c r="FRN12" s="909"/>
      <c r="FRO12" s="909"/>
      <c r="FRP12" s="909"/>
      <c r="FRQ12" s="909"/>
      <c r="FRR12" s="909"/>
      <c r="FRS12" s="909"/>
      <c r="FRT12" s="909"/>
      <c r="FRU12" s="909"/>
      <c r="FRV12" s="909"/>
      <c r="FRW12" s="909"/>
      <c r="FRX12" s="909"/>
      <c r="FRY12" s="909"/>
      <c r="FRZ12" s="909"/>
      <c r="FSA12" s="909"/>
      <c r="FSB12" s="909"/>
      <c r="FSC12" s="909"/>
      <c r="FSD12" s="909"/>
      <c r="FSE12" s="909"/>
      <c r="FSF12" s="909"/>
      <c r="FSG12" s="909"/>
      <c r="FSH12" s="909"/>
      <c r="FSI12" s="909"/>
      <c r="FSJ12" s="909"/>
      <c r="FSK12" s="909"/>
      <c r="FSL12" s="909"/>
      <c r="FSM12" s="909"/>
      <c r="FSN12" s="909"/>
      <c r="FSO12" s="909"/>
      <c r="FSP12" s="909"/>
      <c r="FSQ12" s="909"/>
      <c r="FSR12" s="909"/>
      <c r="FSS12" s="909"/>
      <c r="FST12" s="909"/>
      <c r="FSU12" s="909"/>
      <c r="FSV12" s="909"/>
      <c r="FSW12" s="909"/>
      <c r="FSX12" s="909"/>
      <c r="FSY12" s="909"/>
      <c r="FSZ12" s="909"/>
      <c r="FTA12" s="909"/>
      <c r="FTB12" s="909"/>
      <c r="FTC12" s="909"/>
      <c r="FTD12" s="909"/>
      <c r="FTE12" s="909"/>
      <c r="FTF12" s="909"/>
      <c r="FTG12" s="909"/>
      <c r="FTH12" s="909"/>
      <c r="FTI12" s="909"/>
      <c r="FTJ12" s="909"/>
      <c r="FTK12" s="909"/>
      <c r="FTL12" s="909"/>
      <c r="FTM12" s="909"/>
      <c r="FTN12" s="909"/>
      <c r="FTO12" s="909"/>
      <c r="FTP12" s="909"/>
      <c r="FTQ12" s="909"/>
      <c r="FTR12" s="909"/>
      <c r="FTS12" s="909"/>
      <c r="FTT12" s="909"/>
      <c r="FTU12" s="909"/>
      <c r="FTV12" s="909"/>
      <c r="FTW12" s="909"/>
      <c r="FTX12" s="909"/>
      <c r="FTY12" s="909"/>
      <c r="FTZ12" s="909"/>
      <c r="FUA12" s="909"/>
      <c r="FUB12" s="909"/>
      <c r="FUC12" s="909"/>
      <c r="FUD12" s="909"/>
      <c r="FUE12" s="909"/>
      <c r="FUF12" s="909"/>
      <c r="FUG12" s="909"/>
      <c r="FUH12" s="909"/>
      <c r="FUI12" s="909"/>
      <c r="FUJ12" s="909"/>
      <c r="FUK12" s="909"/>
      <c r="FUL12" s="909"/>
      <c r="FUM12" s="909"/>
      <c r="FUN12" s="909"/>
      <c r="FUO12" s="909"/>
      <c r="FUP12" s="909"/>
      <c r="FUQ12" s="909"/>
      <c r="FUR12" s="909"/>
      <c r="FUS12" s="909"/>
      <c r="FUT12" s="909"/>
      <c r="FUU12" s="909"/>
      <c r="FUV12" s="909"/>
      <c r="FUW12" s="909"/>
      <c r="FUX12" s="909"/>
      <c r="FUY12" s="909"/>
      <c r="FUZ12" s="909"/>
      <c r="FVA12" s="909"/>
      <c r="FVB12" s="909"/>
      <c r="FVC12" s="909"/>
      <c r="FVD12" s="909"/>
      <c r="FVE12" s="909"/>
      <c r="FVF12" s="909"/>
      <c r="FVG12" s="909"/>
      <c r="FVH12" s="909"/>
      <c r="FVI12" s="909"/>
      <c r="FVJ12" s="909"/>
      <c r="FVK12" s="909"/>
      <c r="FVL12" s="909"/>
      <c r="FVM12" s="909"/>
      <c r="FVN12" s="909"/>
      <c r="FVO12" s="909"/>
      <c r="FVP12" s="909"/>
      <c r="FVQ12" s="909"/>
      <c r="FVR12" s="909"/>
      <c r="FVS12" s="909"/>
      <c r="FVT12" s="909"/>
      <c r="FVU12" s="909"/>
      <c r="FVV12" s="909"/>
      <c r="FVW12" s="909"/>
      <c r="FVX12" s="909"/>
      <c r="FVY12" s="909"/>
      <c r="FVZ12" s="909"/>
      <c r="FWA12" s="909"/>
      <c r="FWB12" s="909"/>
      <c r="FWC12" s="909"/>
      <c r="FWD12" s="909"/>
      <c r="FWE12" s="909"/>
      <c r="FWF12" s="909"/>
      <c r="FWG12" s="909"/>
      <c r="FWH12" s="909"/>
      <c r="FWI12" s="909"/>
      <c r="FWJ12" s="909"/>
      <c r="FWK12" s="909"/>
      <c r="FWL12" s="909"/>
      <c r="FWM12" s="909"/>
      <c r="FWN12" s="909"/>
      <c r="FWO12" s="909"/>
      <c r="FWP12" s="909"/>
      <c r="FWQ12" s="909"/>
      <c r="FWR12" s="909"/>
      <c r="FWS12" s="909"/>
      <c r="FWT12" s="909"/>
      <c r="FWU12" s="909"/>
      <c r="FWV12" s="909"/>
      <c r="FWW12" s="909"/>
      <c r="FWX12" s="909"/>
      <c r="FWY12" s="909"/>
      <c r="FWZ12" s="909"/>
      <c r="FXA12" s="909"/>
      <c r="FXB12" s="909"/>
      <c r="FXC12" s="909"/>
      <c r="FXD12" s="909"/>
      <c r="FXE12" s="909"/>
      <c r="FXF12" s="909"/>
      <c r="FXG12" s="909"/>
      <c r="FXH12" s="909"/>
      <c r="FXI12" s="909"/>
      <c r="FXJ12" s="909"/>
      <c r="FXK12" s="909"/>
      <c r="FXL12" s="909"/>
      <c r="FXM12" s="909"/>
      <c r="FXN12" s="909"/>
      <c r="FXO12" s="909"/>
      <c r="FXP12" s="909"/>
      <c r="FXQ12" s="909"/>
      <c r="FXR12" s="909"/>
      <c r="FXS12" s="909"/>
      <c r="FXT12" s="909"/>
      <c r="FXU12" s="909"/>
      <c r="FXV12" s="909"/>
      <c r="FXW12" s="909"/>
      <c r="FXX12" s="909"/>
      <c r="FXY12" s="909"/>
      <c r="FXZ12" s="909"/>
      <c r="FYA12" s="909"/>
      <c r="FYB12" s="909"/>
      <c r="FYC12" s="909"/>
      <c r="FYD12" s="909"/>
      <c r="FYE12" s="909"/>
      <c r="FYF12" s="909"/>
      <c r="FYG12" s="909"/>
      <c r="FYH12" s="909"/>
      <c r="FYI12" s="909"/>
      <c r="FYJ12" s="909"/>
      <c r="FYK12" s="909"/>
      <c r="FYL12" s="909"/>
      <c r="FYM12" s="909"/>
      <c r="FYN12" s="909"/>
      <c r="FYO12" s="909"/>
      <c r="FYP12" s="909"/>
      <c r="FYQ12" s="909"/>
      <c r="FYR12" s="909"/>
      <c r="FYS12" s="909"/>
      <c r="FYT12" s="909"/>
      <c r="FYU12" s="909"/>
      <c r="FYV12" s="909"/>
      <c r="FYW12" s="909"/>
      <c r="FYX12" s="909"/>
      <c r="FYY12" s="909"/>
      <c r="FYZ12" s="909"/>
      <c r="FZA12" s="909"/>
      <c r="FZB12" s="909"/>
      <c r="FZC12" s="909"/>
      <c r="FZD12" s="909"/>
      <c r="FZE12" s="909"/>
      <c r="FZF12" s="909"/>
      <c r="FZG12" s="909"/>
      <c r="FZH12" s="909"/>
      <c r="FZI12" s="909"/>
      <c r="FZJ12" s="909"/>
      <c r="FZK12" s="909"/>
      <c r="FZL12" s="909"/>
      <c r="FZM12" s="909"/>
      <c r="FZN12" s="909"/>
      <c r="FZO12" s="909"/>
      <c r="FZP12" s="909"/>
      <c r="FZQ12" s="909"/>
      <c r="FZR12" s="909"/>
      <c r="FZS12" s="909"/>
      <c r="FZT12" s="909"/>
      <c r="FZU12" s="909"/>
      <c r="FZV12" s="909"/>
      <c r="FZW12" s="909"/>
      <c r="FZX12" s="909"/>
      <c r="FZY12" s="909"/>
      <c r="FZZ12" s="909"/>
      <c r="GAA12" s="909"/>
      <c r="GAB12" s="909"/>
      <c r="GAC12" s="909"/>
      <c r="GAD12" s="909"/>
      <c r="GAE12" s="909"/>
      <c r="GAF12" s="909"/>
      <c r="GAG12" s="909"/>
      <c r="GAH12" s="909"/>
      <c r="GAI12" s="909"/>
      <c r="GAJ12" s="909"/>
      <c r="GAK12" s="909"/>
      <c r="GAL12" s="909"/>
      <c r="GAM12" s="909"/>
      <c r="GAN12" s="909"/>
      <c r="GAO12" s="909"/>
      <c r="GAP12" s="909"/>
      <c r="GAQ12" s="909"/>
      <c r="GAR12" s="909"/>
      <c r="GAS12" s="909"/>
      <c r="GAT12" s="909"/>
      <c r="GAU12" s="909"/>
      <c r="GAV12" s="909"/>
      <c r="GAW12" s="909"/>
      <c r="GAX12" s="909"/>
      <c r="GAY12" s="909"/>
      <c r="GAZ12" s="909"/>
      <c r="GBA12" s="909"/>
      <c r="GBB12" s="909"/>
      <c r="GBC12" s="909"/>
      <c r="GBD12" s="909"/>
      <c r="GBE12" s="909"/>
      <c r="GBF12" s="909"/>
      <c r="GBG12" s="909"/>
      <c r="GBH12" s="909"/>
      <c r="GBI12" s="909"/>
      <c r="GBJ12" s="909"/>
      <c r="GBK12" s="909"/>
      <c r="GBL12" s="909"/>
      <c r="GBM12" s="909"/>
      <c r="GBN12" s="909"/>
      <c r="GBO12" s="909"/>
      <c r="GBP12" s="909"/>
      <c r="GBQ12" s="909"/>
      <c r="GBR12" s="909"/>
      <c r="GBS12" s="909"/>
      <c r="GBT12" s="909"/>
      <c r="GBU12" s="909"/>
      <c r="GBV12" s="909"/>
      <c r="GBW12" s="909"/>
      <c r="GBX12" s="909"/>
      <c r="GBY12" s="909"/>
      <c r="GBZ12" s="909"/>
      <c r="GCA12" s="909"/>
      <c r="GCB12" s="909"/>
      <c r="GCC12" s="909"/>
      <c r="GCD12" s="909"/>
      <c r="GCE12" s="909"/>
      <c r="GCF12" s="909"/>
      <c r="GCG12" s="909"/>
      <c r="GCH12" s="909"/>
      <c r="GCI12" s="909"/>
      <c r="GCJ12" s="909"/>
      <c r="GCK12" s="909"/>
      <c r="GCL12" s="909"/>
      <c r="GCM12" s="909"/>
      <c r="GCN12" s="909"/>
      <c r="GCO12" s="909"/>
      <c r="GCP12" s="909"/>
      <c r="GCQ12" s="909"/>
      <c r="GCR12" s="909"/>
      <c r="GCS12" s="909"/>
      <c r="GCT12" s="909"/>
      <c r="GCU12" s="909"/>
      <c r="GCV12" s="909"/>
      <c r="GCW12" s="909"/>
      <c r="GCX12" s="909"/>
      <c r="GCY12" s="909"/>
      <c r="GCZ12" s="909"/>
      <c r="GDA12" s="909"/>
      <c r="GDB12" s="909"/>
      <c r="GDC12" s="909"/>
      <c r="GDD12" s="909"/>
      <c r="GDE12" s="909"/>
      <c r="GDF12" s="909"/>
      <c r="GDG12" s="909"/>
      <c r="GDH12" s="909"/>
      <c r="GDI12" s="909"/>
      <c r="GDJ12" s="909"/>
      <c r="GDK12" s="909"/>
      <c r="GDL12" s="909"/>
      <c r="GDM12" s="909"/>
      <c r="GDN12" s="909"/>
      <c r="GDO12" s="909"/>
      <c r="GDP12" s="909"/>
      <c r="GDQ12" s="909"/>
      <c r="GDR12" s="909"/>
      <c r="GDS12" s="909"/>
      <c r="GDT12" s="909"/>
      <c r="GDU12" s="909"/>
      <c r="GDV12" s="909"/>
      <c r="GDW12" s="909"/>
      <c r="GDX12" s="909"/>
      <c r="GDY12" s="909"/>
      <c r="GDZ12" s="909"/>
      <c r="GEA12" s="909"/>
      <c r="GEB12" s="909"/>
      <c r="GEC12" s="909"/>
      <c r="GED12" s="909"/>
      <c r="GEE12" s="909"/>
      <c r="GEF12" s="909"/>
      <c r="GEG12" s="909"/>
      <c r="GEH12" s="909"/>
      <c r="GEI12" s="909"/>
      <c r="GEJ12" s="909"/>
      <c r="GEK12" s="909"/>
      <c r="GEL12" s="909"/>
      <c r="GEM12" s="909"/>
      <c r="GEN12" s="909"/>
      <c r="GEO12" s="909"/>
      <c r="GEP12" s="909"/>
      <c r="GEQ12" s="909"/>
      <c r="GER12" s="909"/>
      <c r="GES12" s="909"/>
      <c r="GET12" s="909"/>
      <c r="GEU12" s="909"/>
      <c r="GEV12" s="909"/>
      <c r="GEW12" s="909"/>
      <c r="GEX12" s="909"/>
      <c r="GEY12" s="909"/>
      <c r="GEZ12" s="909"/>
      <c r="GFA12" s="909"/>
      <c r="GFB12" s="909"/>
      <c r="GFC12" s="909"/>
      <c r="GFD12" s="909"/>
      <c r="GFE12" s="909"/>
      <c r="GFF12" s="909"/>
      <c r="GFG12" s="909"/>
      <c r="GFH12" s="909"/>
      <c r="GFI12" s="909"/>
      <c r="GFJ12" s="909"/>
      <c r="GFK12" s="909"/>
      <c r="GFL12" s="909"/>
      <c r="GFM12" s="909"/>
      <c r="GFN12" s="909"/>
      <c r="GFO12" s="909"/>
      <c r="GFP12" s="909"/>
      <c r="GFQ12" s="909"/>
      <c r="GFR12" s="909"/>
      <c r="GFS12" s="909"/>
      <c r="GFT12" s="909"/>
      <c r="GFU12" s="909"/>
      <c r="GFV12" s="909"/>
      <c r="GFW12" s="909"/>
      <c r="GFX12" s="909"/>
      <c r="GFY12" s="909"/>
      <c r="GFZ12" s="909"/>
      <c r="GGA12" s="909"/>
      <c r="GGB12" s="909"/>
      <c r="GGC12" s="909"/>
      <c r="GGD12" s="909"/>
      <c r="GGE12" s="909"/>
      <c r="GGF12" s="909"/>
      <c r="GGG12" s="909"/>
      <c r="GGH12" s="909"/>
      <c r="GGI12" s="909"/>
      <c r="GGJ12" s="909"/>
      <c r="GGK12" s="909"/>
      <c r="GGL12" s="909"/>
      <c r="GGM12" s="909"/>
      <c r="GGN12" s="909"/>
      <c r="GGO12" s="909"/>
      <c r="GGP12" s="909"/>
      <c r="GGQ12" s="909"/>
      <c r="GGR12" s="909"/>
      <c r="GGS12" s="909"/>
      <c r="GGT12" s="909"/>
      <c r="GGU12" s="909"/>
      <c r="GGV12" s="909"/>
      <c r="GGW12" s="909"/>
      <c r="GGX12" s="909"/>
      <c r="GGY12" s="909"/>
      <c r="GGZ12" s="909"/>
      <c r="GHA12" s="909"/>
      <c r="GHB12" s="909"/>
      <c r="GHC12" s="909"/>
      <c r="GHD12" s="909"/>
      <c r="GHE12" s="909"/>
      <c r="GHF12" s="909"/>
      <c r="GHG12" s="909"/>
      <c r="GHH12" s="909"/>
      <c r="GHI12" s="909"/>
      <c r="GHJ12" s="909"/>
      <c r="GHK12" s="909"/>
      <c r="GHL12" s="909"/>
      <c r="GHM12" s="909"/>
      <c r="GHN12" s="909"/>
      <c r="GHO12" s="909"/>
      <c r="GHP12" s="909"/>
      <c r="GHQ12" s="909"/>
      <c r="GHR12" s="909"/>
      <c r="GHS12" s="909"/>
      <c r="GHT12" s="909"/>
      <c r="GHU12" s="909"/>
      <c r="GHV12" s="909"/>
      <c r="GHW12" s="909"/>
      <c r="GHX12" s="909"/>
      <c r="GHY12" s="909"/>
      <c r="GHZ12" s="909"/>
      <c r="GIA12" s="909"/>
      <c r="GIB12" s="909"/>
      <c r="GIC12" s="909"/>
      <c r="GID12" s="909"/>
      <c r="GIE12" s="909"/>
      <c r="GIF12" s="909"/>
      <c r="GIG12" s="909"/>
      <c r="GIH12" s="909"/>
      <c r="GII12" s="909"/>
      <c r="GIJ12" s="909"/>
      <c r="GIK12" s="909"/>
      <c r="GIL12" s="909"/>
      <c r="GIM12" s="909"/>
      <c r="GIN12" s="909"/>
      <c r="GIO12" s="909"/>
      <c r="GIP12" s="909"/>
      <c r="GIQ12" s="909"/>
      <c r="GIR12" s="909"/>
      <c r="GIS12" s="909"/>
      <c r="GIT12" s="909"/>
      <c r="GIU12" s="909"/>
      <c r="GIV12" s="909"/>
      <c r="GIW12" s="909"/>
      <c r="GIX12" s="909"/>
      <c r="GIY12" s="909"/>
      <c r="GIZ12" s="909"/>
      <c r="GJA12" s="909"/>
      <c r="GJB12" s="909"/>
      <c r="GJC12" s="909"/>
      <c r="GJD12" s="909"/>
      <c r="GJE12" s="909"/>
      <c r="GJF12" s="909"/>
      <c r="GJG12" s="909"/>
      <c r="GJH12" s="909"/>
      <c r="GJI12" s="909"/>
      <c r="GJJ12" s="909"/>
      <c r="GJK12" s="909"/>
      <c r="GJL12" s="909"/>
      <c r="GJM12" s="909"/>
      <c r="GJN12" s="909"/>
      <c r="GJO12" s="909"/>
      <c r="GJP12" s="909"/>
      <c r="GJQ12" s="909"/>
      <c r="GJR12" s="909"/>
      <c r="GJS12" s="909"/>
      <c r="GJT12" s="909"/>
      <c r="GJU12" s="909"/>
      <c r="GJV12" s="909"/>
      <c r="GJW12" s="909"/>
      <c r="GJX12" s="909"/>
      <c r="GJY12" s="909"/>
      <c r="GJZ12" s="909"/>
      <c r="GKA12" s="909"/>
      <c r="GKB12" s="909"/>
      <c r="GKC12" s="909"/>
      <c r="GKD12" s="909"/>
      <c r="GKE12" s="909"/>
      <c r="GKF12" s="909"/>
      <c r="GKG12" s="909"/>
      <c r="GKH12" s="909"/>
      <c r="GKI12" s="909"/>
      <c r="GKJ12" s="909"/>
      <c r="GKK12" s="909"/>
      <c r="GKL12" s="909"/>
      <c r="GKM12" s="909"/>
      <c r="GKN12" s="909"/>
      <c r="GKO12" s="909"/>
      <c r="GKP12" s="909"/>
      <c r="GKQ12" s="909"/>
      <c r="GKR12" s="909"/>
      <c r="GKS12" s="909"/>
      <c r="GKT12" s="909"/>
      <c r="GKU12" s="909"/>
      <c r="GKV12" s="909"/>
      <c r="GKW12" s="909"/>
      <c r="GKX12" s="909"/>
      <c r="GKY12" s="909"/>
      <c r="GKZ12" s="909"/>
      <c r="GLA12" s="909"/>
      <c r="GLB12" s="909"/>
      <c r="GLC12" s="909"/>
      <c r="GLD12" s="909"/>
      <c r="GLE12" s="909"/>
      <c r="GLF12" s="909"/>
      <c r="GLG12" s="909"/>
      <c r="GLH12" s="909"/>
      <c r="GLI12" s="909"/>
      <c r="GLJ12" s="909"/>
      <c r="GLK12" s="909"/>
      <c r="GLL12" s="909"/>
      <c r="GLM12" s="909"/>
      <c r="GLN12" s="909"/>
      <c r="GLO12" s="909"/>
      <c r="GLP12" s="909"/>
      <c r="GLQ12" s="909"/>
      <c r="GLR12" s="909"/>
      <c r="GLS12" s="909"/>
      <c r="GLT12" s="909"/>
      <c r="GLU12" s="909"/>
      <c r="GLV12" s="909"/>
      <c r="GLW12" s="909"/>
      <c r="GLX12" s="909"/>
      <c r="GLY12" s="909"/>
      <c r="GLZ12" s="909"/>
      <c r="GMA12" s="909"/>
      <c r="GMB12" s="909"/>
      <c r="GMC12" s="909"/>
      <c r="GMD12" s="909"/>
      <c r="GME12" s="909"/>
      <c r="GMF12" s="909"/>
      <c r="GMG12" s="909"/>
      <c r="GMH12" s="909"/>
      <c r="GMI12" s="909"/>
      <c r="GMJ12" s="909"/>
      <c r="GMK12" s="909"/>
      <c r="GML12" s="909"/>
      <c r="GMM12" s="909"/>
      <c r="GMN12" s="909"/>
      <c r="GMO12" s="909"/>
      <c r="GMP12" s="909"/>
      <c r="GMQ12" s="909"/>
      <c r="GMR12" s="909"/>
      <c r="GMS12" s="909"/>
      <c r="GMT12" s="909"/>
      <c r="GMU12" s="909"/>
      <c r="GMV12" s="909"/>
      <c r="GMW12" s="909"/>
      <c r="GMX12" s="909"/>
      <c r="GMY12" s="909"/>
      <c r="GMZ12" s="909"/>
      <c r="GNA12" s="909"/>
      <c r="GNB12" s="909"/>
      <c r="GNC12" s="909"/>
      <c r="GND12" s="909"/>
      <c r="GNE12" s="909"/>
      <c r="GNF12" s="909"/>
      <c r="GNG12" s="909"/>
      <c r="GNH12" s="909"/>
      <c r="GNI12" s="909"/>
      <c r="GNJ12" s="909"/>
      <c r="GNK12" s="909"/>
      <c r="GNL12" s="909"/>
      <c r="GNM12" s="909"/>
      <c r="GNN12" s="909"/>
      <c r="GNO12" s="909"/>
      <c r="GNP12" s="909"/>
      <c r="GNQ12" s="909"/>
      <c r="GNR12" s="909"/>
      <c r="GNS12" s="909"/>
      <c r="GNT12" s="909"/>
      <c r="GNU12" s="909"/>
      <c r="GNV12" s="909"/>
      <c r="GNW12" s="909"/>
      <c r="GNX12" s="909"/>
      <c r="GNY12" s="909"/>
      <c r="GNZ12" s="909"/>
      <c r="GOA12" s="909"/>
      <c r="GOB12" s="909"/>
      <c r="GOC12" s="909"/>
      <c r="GOD12" s="909"/>
      <c r="GOE12" s="909"/>
      <c r="GOF12" s="909"/>
      <c r="GOG12" s="909"/>
      <c r="GOH12" s="909"/>
      <c r="GOI12" s="909"/>
      <c r="GOJ12" s="909"/>
      <c r="GOK12" s="909"/>
      <c r="GOL12" s="909"/>
      <c r="GOM12" s="909"/>
      <c r="GON12" s="909"/>
      <c r="GOO12" s="909"/>
      <c r="GOP12" s="909"/>
      <c r="GOQ12" s="909"/>
      <c r="GOR12" s="909"/>
      <c r="GOS12" s="909"/>
      <c r="GOT12" s="909"/>
      <c r="GOU12" s="909"/>
      <c r="GOV12" s="909"/>
      <c r="GOW12" s="909"/>
      <c r="GOX12" s="909"/>
      <c r="GOY12" s="909"/>
      <c r="GOZ12" s="909"/>
      <c r="GPA12" s="909"/>
      <c r="GPB12" s="909"/>
      <c r="GPC12" s="909"/>
      <c r="GPD12" s="909"/>
      <c r="GPE12" s="909"/>
      <c r="GPF12" s="909"/>
      <c r="GPG12" s="909"/>
      <c r="GPH12" s="909"/>
      <c r="GPI12" s="909"/>
      <c r="GPJ12" s="909"/>
      <c r="GPK12" s="909"/>
      <c r="GPL12" s="909"/>
      <c r="GPM12" s="909"/>
      <c r="GPN12" s="909"/>
      <c r="GPO12" s="909"/>
      <c r="GPP12" s="909"/>
      <c r="GPQ12" s="909"/>
      <c r="GPR12" s="909"/>
      <c r="GPS12" s="909"/>
      <c r="GPT12" s="909"/>
      <c r="GPU12" s="909"/>
      <c r="GPV12" s="909"/>
      <c r="GPW12" s="909"/>
      <c r="GPX12" s="909"/>
      <c r="GPY12" s="909"/>
      <c r="GPZ12" s="909"/>
      <c r="GQA12" s="909"/>
      <c r="GQB12" s="909"/>
      <c r="GQC12" s="909"/>
      <c r="GQD12" s="909"/>
      <c r="GQE12" s="909"/>
      <c r="GQF12" s="909"/>
      <c r="GQG12" s="909"/>
      <c r="GQH12" s="909"/>
      <c r="GQI12" s="909"/>
      <c r="GQJ12" s="909"/>
      <c r="GQK12" s="909"/>
      <c r="GQL12" s="909"/>
      <c r="GQM12" s="909"/>
      <c r="GQN12" s="909"/>
      <c r="GQO12" s="909"/>
      <c r="GQP12" s="909"/>
      <c r="GQQ12" s="909"/>
      <c r="GQR12" s="909"/>
      <c r="GQS12" s="909"/>
      <c r="GQT12" s="909"/>
      <c r="GQU12" s="909"/>
      <c r="GQV12" s="909"/>
      <c r="GQW12" s="909"/>
      <c r="GQX12" s="909"/>
      <c r="GQY12" s="909"/>
      <c r="GQZ12" s="909"/>
      <c r="GRA12" s="909"/>
      <c r="GRB12" s="909"/>
      <c r="GRC12" s="909"/>
      <c r="GRD12" s="909"/>
      <c r="GRE12" s="909"/>
      <c r="GRF12" s="909"/>
      <c r="GRG12" s="909"/>
      <c r="GRH12" s="909"/>
      <c r="GRI12" s="909"/>
      <c r="GRJ12" s="909"/>
      <c r="GRK12" s="909"/>
      <c r="GRL12" s="909"/>
      <c r="GRM12" s="909"/>
      <c r="GRN12" s="909"/>
      <c r="GRO12" s="909"/>
      <c r="GRP12" s="909"/>
      <c r="GRQ12" s="909"/>
      <c r="GRR12" s="909"/>
      <c r="GRS12" s="909"/>
      <c r="GRT12" s="909"/>
      <c r="GRU12" s="909"/>
      <c r="GRV12" s="909"/>
      <c r="GRW12" s="909"/>
      <c r="GRX12" s="909"/>
      <c r="GRY12" s="909"/>
      <c r="GRZ12" s="909"/>
      <c r="GSA12" s="909"/>
      <c r="GSB12" s="909"/>
      <c r="GSC12" s="909"/>
      <c r="GSD12" s="909"/>
      <c r="GSE12" s="909"/>
      <c r="GSF12" s="909"/>
      <c r="GSG12" s="909"/>
      <c r="GSH12" s="909"/>
      <c r="GSI12" s="909"/>
      <c r="GSJ12" s="909"/>
      <c r="GSK12" s="909"/>
      <c r="GSL12" s="909"/>
      <c r="GSM12" s="909"/>
      <c r="GSN12" s="909"/>
      <c r="GSO12" s="909"/>
      <c r="GSP12" s="909"/>
      <c r="GSQ12" s="909"/>
      <c r="GSR12" s="909"/>
      <c r="GSS12" s="909"/>
      <c r="GST12" s="909"/>
      <c r="GSU12" s="909"/>
      <c r="GSV12" s="909"/>
      <c r="GSW12" s="909"/>
      <c r="GSX12" s="909"/>
      <c r="GSY12" s="909"/>
      <c r="GSZ12" s="909"/>
      <c r="GTA12" s="909"/>
      <c r="GTB12" s="909"/>
      <c r="GTC12" s="909"/>
      <c r="GTD12" s="909"/>
      <c r="GTE12" s="909"/>
      <c r="GTF12" s="909"/>
      <c r="GTG12" s="909"/>
      <c r="GTH12" s="909"/>
      <c r="GTI12" s="909"/>
      <c r="GTJ12" s="909"/>
      <c r="GTK12" s="909"/>
      <c r="GTL12" s="909"/>
      <c r="GTM12" s="909"/>
      <c r="GTN12" s="909"/>
      <c r="GTO12" s="909"/>
      <c r="GTP12" s="909"/>
      <c r="GTQ12" s="909"/>
      <c r="GTR12" s="909"/>
      <c r="GTS12" s="909"/>
      <c r="GTT12" s="909"/>
      <c r="GTU12" s="909"/>
      <c r="GTV12" s="909"/>
      <c r="GTW12" s="909"/>
      <c r="GTX12" s="909"/>
      <c r="GTY12" s="909"/>
      <c r="GTZ12" s="909"/>
      <c r="GUA12" s="909"/>
      <c r="GUB12" s="909"/>
      <c r="GUC12" s="909"/>
      <c r="GUD12" s="909"/>
      <c r="GUE12" s="909"/>
      <c r="GUF12" s="909"/>
      <c r="GUG12" s="909"/>
      <c r="GUH12" s="909"/>
      <c r="GUI12" s="909"/>
      <c r="GUJ12" s="909"/>
      <c r="GUK12" s="909"/>
      <c r="GUL12" s="909"/>
      <c r="GUM12" s="909"/>
      <c r="GUN12" s="909"/>
      <c r="GUO12" s="909"/>
      <c r="GUP12" s="909"/>
      <c r="GUQ12" s="909"/>
      <c r="GUR12" s="909"/>
      <c r="GUS12" s="909"/>
      <c r="GUT12" s="909"/>
      <c r="GUU12" s="909"/>
      <c r="GUV12" s="909"/>
      <c r="GUW12" s="909"/>
      <c r="GUX12" s="909"/>
      <c r="GUY12" s="909"/>
      <c r="GUZ12" s="909"/>
      <c r="GVA12" s="909"/>
      <c r="GVB12" s="909"/>
      <c r="GVC12" s="909"/>
      <c r="GVD12" s="909"/>
      <c r="GVE12" s="909"/>
      <c r="GVF12" s="909"/>
      <c r="GVG12" s="909"/>
      <c r="GVH12" s="909"/>
      <c r="GVI12" s="909"/>
      <c r="GVJ12" s="909"/>
      <c r="GVK12" s="909"/>
      <c r="GVL12" s="909"/>
      <c r="GVM12" s="909"/>
      <c r="GVN12" s="909"/>
      <c r="GVO12" s="909"/>
      <c r="GVP12" s="909"/>
      <c r="GVQ12" s="909"/>
      <c r="GVR12" s="909"/>
      <c r="GVS12" s="909"/>
      <c r="GVT12" s="909"/>
      <c r="GVU12" s="909"/>
      <c r="GVV12" s="909"/>
      <c r="GVW12" s="909"/>
      <c r="GVX12" s="909"/>
      <c r="GVY12" s="909"/>
      <c r="GVZ12" s="909"/>
      <c r="GWA12" s="909"/>
      <c r="GWB12" s="909"/>
      <c r="GWC12" s="909"/>
      <c r="GWD12" s="909"/>
      <c r="GWE12" s="909"/>
      <c r="GWF12" s="909"/>
      <c r="GWG12" s="909"/>
      <c r="GWH12" s="909"/>
      <c r="GWI12" s="909"/>
      <c r="GWJ12" s="909"/>
      <c r="GWK12" s="909"/>
      <c r="GWL12" s="909"/>
      <c r="GWM12" s="909"/>
      <c r="GWN12" s="909"/>
      <c r="GWO12" s="909"/>
      <c r="GWP12" s="909"/>
      <c r="GWQ12" s="909"/>
      <c r="GWR12" s="909"/>
      <c r="GWS12" s="909"/>
      <c r="GWT12" s="909"/>
      <c r="GWU12" s="909"/>
      <c r="GWV12" s="909"/>
      <c r="GWW12" s="909"/>
      <c r="GWX12" s="909"/>
      <c r="GWY12" s="909"/>
      <c r="GWZ12" s="909"/>
      <c r="GXA12" s="909"/>
      <c r="GXB12" s="909"/>
      <c r="GXC12" s="909"/>
      <c r="GXD12" s="909"/>
      <c r="GXE12" s="909"/>
      <c r="GXF12" s="909"/>
      <c r="GXG12" s="909"/>
      <c r="GXH12" s="909"/>
      <c r="GXI12" s="909"/>
      <c r="GXJ12" s="909"/>
      <c r="GXK12" s="909"/>
      <c r="GXL12" s="909"/>
      <c r="GXM12" s="909"/>
      <c r="GXN12" s="909"/>
      <c r="GXO12" s="909"/>
      <c r="GXP12" s="909"/>
      <c r="GXQ12" s="909"/>
      <c r="GXR12" s="909"/>
      <c r="GXS12" s="909"/>
      <c r="GXT12" s="909"/>
      <c r="GXU12" s="909"/>
      <c r="GXV12" s="909"/>
      <c r="GXW12" s="909"/>
      <c r="GXX12" s="909"/>
      <c r="GXY12" s="909"/>
      <c r="GXZ12" s="909"/>
      <c r="GYA12" s="909"/>
      <c r="GYB12" s="909"/>
      <c r="GYC12" s="909"/>
      <c r="GYD12" s="909"/>
      <c r="GYE12" s="909"/>
      <c r="GYF12" s="909"/>
      <c r="GYG12" s="909"/>
      <c r="GYH12" s="909"/>
      <c r="GYI12" s="909"/>
      <c r="GYJ12" s="909"/>
      <c r="GYK12" s="909"/>
      <c r="GYL12" s="909"/>
      <c r="GYM12" s="909"/>
      <c r="GYN12" s="909"/>
      <c r="GYO12" s="909"/>
      <c r="GYP12" s="909"/>
      <c r="GYQ12" s="909"/>
      <c r="GYR12" s="909"/>
      <c r="GYS12" s="909"/>
      <c r="GYT12" s="909"/>
      <c r="GYU12" s="909"/>
      <c r="GYV12" s="909"/>
      <c r="GYW12" s="909"/>
      <c r="GYX12" s="909"/>
      <c r="GYY12" s="909"/>
      <c r="GYZ12" s="909"/>
      <c r="GZA12" s="909"/>
      <c r="GZB12" s="909"/>
      <c r="GZC12" s="909"/>
      <c r="GZD12" s="909"/>
      <c r="GZE12" s="909"/>
      <c r="GZF12" s="909"/>
      <c r="GZG12" s="909"/>
      <c r="GZH12" s="909"/>
      <c r="GZI12" s="909"/>
      <c r="GZJ12" s="909"/>
      <c r="GZK12" s="909"/>
      <c r="GZL12" s="909"/>
      <c r="GZM12" s="909"/>
      <c r="GZN12" s="909"/>
      <c r="GZO12" s="909"/>
      <c r="GZP12" s="909"/>
      <c r="GZQ12" s="909"/>
      <c r="GZR12" s="909"/>
      <c r="GZS12" s="909"/>
      <c r="GZT12" s="909"/>
      <c r="GZU12" s="909"/>
      <c r="GZV12" s="909"/>
      <c r="GZW12" s="909"/>
      <c r="GZX12" s="909"/>
      <c r="GZY12" s="909"/>
      <c r="GZZ12" s="909"/>
      <c r="HAA12" s="909"/>
      <c r="HAB12" s="909"/>
      <c r="HAC12" s="909"/>
      <c r="HAD12" s="909"/>
      <c r="HAE12" s="909"/>
      <c r="HAF12" s="909"/>
      <c r="HAG12" s="909"/>
      <c r="HAH12" s="909"/>
      <c r="HAI12" s="909"/>
      <c r="HAJ12" s="909"/>
      <c r="HAK12" s="909"/>
      <c r="HAL12" s="909"/>
      <c r="HAM12" s="909"/>
      <c r="HAN12" s="909"/>
      <c r="HAO12" s="909"/>
      <c r="HAP12" s="909"/>
      <c r="HAQ12" s="909"/>
      <c r="HAR12" s="909"/>
      <c r="HAS12" s="909"/>
      <c r="HAT12" s="909"/>
      <c r="HAU12" s="909"/>
      <c r="HAV12" s="909"/>
      <c r="HAW12" s="909"/>
      <c r="HAX12" s="909"/>
      <c r="HAY12" s="909"/>
      <c r="HAZ12" s="909"/>
      <c r="HBA12" s="909"/>
      <c r="HBB12" s="909"/>
      <c r="HBC12" s="909"/>
      <c r="HBD12" s="909"/>
      <c r="HBE12" s="909"/>
      <c r="HBF12" s="909"/>
      <c r="HBG12" s="909"/>
      <c r="HBH12" s="909"/>
      <c r="HBI12" s="909"/>
      <c r="HBJ12" s="909"/>
      <c r="HBK12" s="909"/>
      <c r="HBL12" s="909"/>
      <c r="HBM12" s="909"/>
      <c r="HBN12" s="909"/>
      <c r="HBO12" s="909"/>
      <c r="HBP12" s="909"/>
      <c r="HBQ12" s="909"/>
      <c r="HBR12" s="909"/>
      <c r="HBS12" s="909"/>
      <c r="HBT12" s="909"/>
      <c r="HBU12" s="909"/>
      <c r="HBV12" s="909"/>
      <c r="HBW12" s="909"/>
      <c r="HBX12" s="909"/>
      <c r="HBY12" s="909"/>
      <c r="HBZ12" s="909"/>
      <c r="HCA12" s="909"/>
      <c r="HCB12" s="909"/>
      <c r="HCC12" s="909"/>
      <c r="HCD12" s="909"/>
      <c r="HCE12" s="909"/>
      <c r="HCF12" s="909"/>
      <c r="HCG12" s="909"/>
      <c r="HCH12" s="909"/>
      <c r="HCI12" s="909"/>
      <c r="HCJ12" s="909"/>
      <c r="HCK12" s="909"/>
      <c r="HCL12" s="909"/>
      <c r="HCM12" s="909"/>
      <c r="HCN12" s="909"/>
      <c r="HCO12" s="909"/>
      <c r="HCP12" s="909"/>
      <c r="HCQ12" s="909"/>
      <c r="HCR12" s="909"/>
      <c r="HCS12" s="909"/>
      <c r="HCT12" s="909"/>
      <c r="HCU12" s="909"/>
      <c r="HCV12" s="909"/>
      <c r="HCW12" s="909"/>
      <c r="HCX12" s="909"/>
      <c r="HCY12" s="909"/>
      <c r="HCZ12" s="909"/>
      <c r="HDA12" s="909"/>
      <c r="HDB12" s="909"/>
      <c r="HDC12" s="909"/>
      <c r="HDD12" s="909"/>
      <c r="HDE12" s="909"/>
      <c r="HDF12" s="909"/>
      <c r="HDG12" s="909"/>
      <c r="HDH12" s="909"/>
      <c r="HDI12" s="909"/>
      <c r="HDJ12" s="909"/>
      <c r="HDK12" s="909"/>
      <c r="HDL12" s="909"/>
      <c r="HDM12" s="909"/>
      <c r="HDN12" s="909"/>
      <c r="HDO12" s="909"/>
      <c r="HDP12" s="909"/>
      <c r="HDQ12" s="909"/>
      <c r="HDR12" s="909"/>
      <c r="HDS12" s="909"/>
      <c r="HDT12" s="909"/>
      <c r="HDU12" s="909"/>
      <c r="HDV12" s="909"/>
      <c r="HDW12" s="909"/>
      <c r="HDX12" s="909"/>
      <c r="HDY12" s="909"/>
      <c r="HDZ12" s="909"/>
      <c r="HEA12" s="909"/>
      <c r="HEB12" s="909"/>
      <c r="HEC12" s="909"/>
      <c r="HED12" s="909"/>
      <c r="HEE12" s="909"/>
      <c r="HEF12" s="909"/>
      <c r="HEG12" s="909"/>
      <c r="HEH12" s="909"/>
      <c r="HEI12" s="909"/>
      <c r="HEJ12" s="909"/>
      <c r="HEK12" s="909"/>
      <c r="HEL12" s="909"/>
      <c r="HEM12" s="909"/>
      <c r="HEN12" s="909"/>
      <c r="HEO12" s="909"/>
      <c r="HEP12" s="909"/>
      <c r="HEQ12" s="909"/>
      <c r="HER12" s="909"/>
      <c r="HES12" s="909"/>
      <c r="HET12" s="909"/>
      <c r="HEU12" s="909"/>
      <c r="HEV12" s="909"/>
      <c r="HEW12" s="909"/>
      <c r="HEX12" s="909"/>
      <c r="HEY12" s="909"/>
      <c r="HEZ12" s="909"/>
      <c r="HFA12" s="909"/>
      <c r="HFB12" s="909"/>
      <c r="HFC12" s="909"/>
      <c r="HFD12" s="909"/>
      <c r="HFE12" s="909"/>
      <c r="HFF12" s="909"/>
      <c r="HFG12" s="909"/>
      <c r="HFH12" s="909"/>
      <c r="HFI12" s="909"/>
      <c r="HFJ12" s="909"/>
      <c r="HFK12" s="909"/>
      <c r="HFL12" s="909"/>
      <c r="HFM12" s="909"/>
      <c r="HFN12" s="909"/>
      <c r="HFO12" s="909"/>
      <c r="HFP12" s="909"/>
      <c r="HFQ12" s="909"/>
      <c r="HFR12" s="909"/>
      <c r="HFS12" s="909"/>
      <c r="HFT12" s="909"/>
      <c r="HFU12" s="909"/>
      <c r="HFV12" s="909"/>
      <c r="HFW12" s="909"/>
      <c r="HFX12" s="909"/>
      <c r="HFY12" s="909"/>
      <c r="HFZ12" s="909"/>
      <c r="HGA12" s="909"/>
      <c r="HGB12" s="909"/>
      <c r="HGC12" s="909"/>
      <c r="HGD12" s="909"/>
      <c r="HGE12" s="909"/>
      <c r="HGF12" s="909"/>
      <c r="HGG12" s="909"/>
      <c r="HGH12" s="909"/>
      <c r="HGI12" s="909"/>
      <c r="HGJ12" s="909"/>
      <c r="HGK12" s="909"/>
      <c r="HGL12" s="909"/>
      <c r="HGM12" s="909"/>
      <c r="HGN12" s="909"/>
      <c r="HGO12" s="909"/>
      <c r="HGP12" s="909"/>
      <c r="HGQ12" s="909"/>
      <c r="HGR12" s="909"/>
      <c r="HGS12" s="909"/>
      <c r="HGT12" s="909"/>
      <c r="HGU12" s="909"/>
      <c r="HGV12" s="909"/>
      <c r="HGW12" s="909"/>
      <c r="HGX12" s="909"/>
      <c r="HGY12" s="909"/>
      <c r="HGZ12" s="909"/>
      <c r="HHA12" s="909"/>
      <c r="HHB12" s="909"/>
      <c r="HHC12" s="909"/>
      <c r="HHD12" s="909"/>
      <c r="HHE12" s="909"/>
      <c r="HHF12" s="909"/>
      <c r="HHG12" s="909"/>
      <c r="HHH12" s="909"/>
      <c r="HHI12" s="909"/>
      <c r="HHJ12" s="909"/>
      <c r="HHK12" s="909"/>
      <c r="HHL12" s="909"/>
      <c r="HHM12" s="909"/>
      <c r="HHN12" s="909"/>
      <c r="HHO12" s="909"/>
      <c r="HHP12" s="909"/>
      <c r="HHQ12" s="909"/>
      <c r="HHR12" s="909"/>
      <c r="HHS12" s="909"/>
      <c r="HHT12" s="909"/>
      <c r="HHU12" s="909"/>
      <c r="HHV12" s="909"/>
      <c r="HHW12" s="909"/>
      <c r="HHX12" s="909"/>
      <c r="HHY12" s="909"/>
      <c r="HHZ12" s="909"/>
      <c r="HIA12" s="909"/>
      <c r="HIB12" s="909"/>
      <c r="HIC12" s="909"/>
      <c r="HID12" s="909"/>
      <c r="HIE12" s="909"/>
      <c r="HIF12" s="909"/>
      <c r="HIG12" s="909"/>
      <c r="HIH12" s="909"/>
      <c r="HII12" s="909"/>
      <c r="HIJ12" s="909"/>
      <c r="HIK12" s="909"/>
      <c r="HIL12" s="909"/>
      <c r="HIM12" s="909"/>
      <c r="HIN12" s="909"/>
      <c r="HIO12" s="909"/>
      <c r="HIP12" s="909"/>
      <c r="HIQ12" s="909"/>
      <c r="HIR12" s="909"/>
      <c r="HIS12" s="909"/>
      <c r="HIT12" s="909"/>
      <c r="HIU12" s="909"/>
      <c r="HIV12" s="909"/>
      <c r="HIW12" s="909"/>
      <c r="HIX12" s="909"/>
      <c r="HIY12" s="909"/>
      <c r="HIZ12" s="909"/>
      <c r="HJA12" s="909"/>
      <c r="HJB12" s="909"/>
      <c r="HJC12" s="909"/>
      <c r="HJD12" s="909"/>
      <c r="HJE12" s="909"/>
      <c r="HJF12" s="909"/>
      <c r="HJG12" s="909"/>
      <c r="HJH12" s="909"/>
      <c r="HJI12" s="909"/>
      <c r="HJJ12" s="909"/>
      <c r="HJK12" s="909"/>
      <c r="HJL12" s="909"/>
      <c r="HJM12" s="909"/>
      <c r="HJN12" s="909"/>
      <c r="HJO12" s="909"/>
      <c r="HJP12" s="909"/>
      <c r="HJQ12" s="909"/>
      <c r="HJR12" s="909"/>
      <c r="HJS12" s="909"/>
      <c r="HJT12" s="909"/>
      <c r="HJU12" s="909"/>
      <c r="HJV12" s="909"/>
      <c r="HJW12" s="909"/>
      <c r="HJX12" s="909"/>
      <c r="HJY12" s="909"/>
      <c r="HJZ12" s="909"/>
      <c r="HKA12" s="909"/>
      <c r="HKB12" s="909"/>
      <c r="HKC12" s="909"/>
      <c r="HKD12" s="909"/>
      <c r="HKE12" s="909"/>
      <c r="HKF12" s="909"/>
      <c r="HKG12" s="909"/>
      <c r="HKH12" s="909"/>
      <c r="HKI12" s="909"/>
      <c r="HKJ12" s="909"/>
      <c r="HKK12" s="909"/>
      <c r="HKL12" s="909"/>
      <c r="HKM12" s="909"/>
      <c r="HKN12" s="909"/>
      <c r="HKO12" s="909"/>
      <c r="HKP12" s="909"/>
      <c r="HKQ12" s="909"/>
      <c r="HKR12" s="909"/>
      <c r="HKS12" s="909"/>
      <c r="HKT12" s="909"/>
      <c r="HKU12" s="909"/>
      <c r="HKV12" s="909"/>
      <c r="HKW12" s="909"/>
      <c r="HKX12" s="909"/>
      <c r="HKY12" s="909"/>
      <c r="HKZ12" s="909"/>
      <c r="HLA12" s="909"/>
      <c r="HLB12" s="909"/>
      <c r="HLC12" s="909"/>
      <c r="HLD12" s="909"/>
      <c r="HLE12" s="909"/>
      <c r="HLF12" s="909"/>
      <c r="HLG12" s="909"/>
      <c r="HLH12" s="909"/>
      <c r="HLI12" s="909"/>
      <c r="HLJ12" s="909"/>
      <c r="HLK12" s="909"/>
      <c r="HLL12" s="909"/>
      <c r="HLM12" s="909"/>
      <c r="HLN12" s="909"/>
      <c r="HLO12" s="909"/>
      <c r="HLP12" s="909"/>
      <c r="HLQ12" s="909"/>
      <c r="HLR12" s="909"/>
      <c r="HLS12" s="909"/>
      <c r="HLT12" s="909"/>
      <c r="HLU12" s="909"/>
      <c r="HLV12" s="909"/>
      <c r="HLW12" s="909"/>
      <c r="HLX12" s="909"/>
      <c r="HLY12" s="909"/>
      <c r="HLZ12" s="909"/>
      <c r="HMA12" s="909"/>
      <c r="HMB12" s="909"/>
      <c r="HMC12" s="909"/>
      <c r="HMD12" s="909"/>
      <c r="HME12" s="909"/>
      <c r="HMF12" s="909"/>
      <c r="HMG12" s="909"/>
      <c r="HMH12" s="909"/>
      <c r="HMI12" s="909"/>
      <c r="HMJ12" s="909"/>
      <c r="HMK12" s="909"/>
      <c r="HML12" s="909"/>
      <c r="HMM12" s="909"/>
      <c r="HMN12" s="909"/>
      <c r="HMO12" s="909"/>
      <c r="HMP12" s="909"/>
      <c r="HMQ12" s="909"/>
      <c r="HMR12" s="909"/>
      <c r="HMS12" s="909"/>
      <c r="HMT12" s="909"/>
      <c r="HMU12" s="909"/>
      <c r="HMV12" s="909"/>
      <c r="HMW12" s="909"/>
      <c r="HMX12" s="909"/>
      <c r="HMY12" s="909"/>
      <c r="HMZ12" s="909"/>
      <c r="HNA12" s="909"/>
      <c r="HNB12" s="909"/>
      <c r="HNC12" s="909"/>
      <c r="HND12" s="909"/>
      <c r="HNE12" s="909"/>
      <c r="HNF12" s="909"/>
      <c r="HNG12" s="909"/>
      <c r="HNH12" s="909"/>
      <c r="HNI12" s="909"/>
      <c r="HNJ12" s="909"/>
      <c r="HNK12" s="909"/>
      <c r="HNL12" s="909"/>
      <c r="HNM12" s="909"/>
      <c r="HNN12" s="909"/>
      <c r="HNO12" s="909"/>
      <c r="HNP12" s="909"/>
      <c r="HNQ12" s="909"/>
      <c r="HNR12" s="909"/>
      <c r="HNS12" s="909"/>
      <c r="HNT12" s="909"/>
      <c r="HNU12" s="909"/>
      <c r="HNV12" s="909"/>
      <c r="HNW12" s="909"/>
      <c r="HNX12" s="909"/>
      <c r="HNY12" s="909"/>
      <c r="HNZ12" s="909"/>
      <c r="HOA12" s="909"/>
      <c r="HOB12" s="909"/>
      <c r="HOC12" s="909"/>
      <c r="HOD12" s="909"/>
      <c r="HOE12" s="909"/>
      <c r="HOF12" s="909"/>
      <c r="HOG12" s="909"/>
      <c r="HOH12" s="909"/>
      <c r="HOI12" s="909"/>
      <c r="HOJ12" s="909"/>
      <c r="HOK12" s="909"/>
      <c r="HOL12" s="909"/>
      <c r="HOM12" s="909"/>
      <c r="HON12" s="909"/>
      <c r="HOO12" s="909"/>
      <c r="HOP12" s="909"/>
      <c r="HOQ12" s="909"/>
      <c r="HOR12" s="909"/>
      <c r="HOS12" s="909"/>
      <c r="HOT12" s="909"/>
      <c r="HOU12" s="909"/>
      <c r="HOV12" s="909"/>
      <c r="HOW12" s="909"/>
      <c r="HOX12" s="909"/>
      <c r="HOY12" s="909"/>
      <c r="HOZ12" s="909"/>
      <c r="HPA12" s="909"/>
      <c r="HPB12" s="909"/>
      <c r="HPC12" s="909"/>
      <c r="HPD12" s="909"/>
      <c r="HPE12" s="909"/>
      <c r="HPF12" s="909"/>
      <c r="HPG12" s="909"/>
      <c r="HPH12" s="909"/>
      <c r="HPI12" s="909"/>
      <c r="HPJ12" s="909"/>
      <c r="HPK12" s="909"/>
      <c r="HPL12" s="909"/>
      <c r="HPM12" s="909"/>
      <c r="HPN12" s="909"/>
      <c r="HPO12" s="909"/>
      <c r="HPP12" s="909"/>
      <c r="HPQ12" s="909"/>
      <c r="HPR12" s="909"/>
      <c r="HPS12" s="909"/>
      <c r="HPT12" s="909"/>
      <c r="HPU12" s="909"/>
      <c r="HPV12" s="909"/>
      <c r="HPW12" s="909"/>
      <c r="HPX12" s="909"/>
      <c r="HPY12" s="909"/>
      <c r="HPZ12" s="909"/>
      <c r="HQA12" s="909"/>
      <c r="HQB12" s="909"/>
      <c r="HQC12" s="909"/>
      <c r="HQD12" s="909"/>
      <c r="HQE12" s="909"/>
      <c r="HQF12" s="909"/>
      <c r="HQG12" s="909"/>
      <c r="HQH12" s="909"/>
      <c r="HQI12" s="909"/>
      <c r="HQJ12" s="909"/>
      <c r="HQK12" s="909"/>
      <c r="HQL12" s="909"/>
      <c r="HQM12" s="909"/>
      <c r="HQN12" s="909"/>
      <c r="HQO12" s="909"/>
      <c r="HQP12" s="909"/>
      <c r="HQQ12" s="909"/>
      <c r="HQR12" s="909"/>
      <c r="HQS12" s="909"/>
      <c r="HQT12" s="909"/>
      <c r="HQU12" s="909"/>
      <c r="HQV12" s="909"/>
      <c r="HQW12" s="909"/>
      <c r="HQX12" s="909"/>
      <c r="HQY12" s="909"/>
      <c r="HQZ12" s="909"/>
      <c r="HRA12" s="909"/>
      <c r="HRB12" s="909"/>
      <c r="HRC12" s="909"/>
      <c r="HRD12" s="909"/>
      <c r="HRE12" s="909"/>
      <c r="HRF12" s="909"/>
      <c r="HRG12" s="909"/>
      <c r="HRH12" s="909"/>
      <c r="HRI12" s="909"/>
      <c r="HRJ12" s="909"/>
      <c r="HRK12" s="909"/>
      <c r="HRL12" s="909"/>
      <c r="HRM12" s="909"/>
      <c r="HRN12" s="909"/>
      <c r="HRO12" s="909"/>
      <c r="HRP12" s="909"/>
      <c r="HRQ12" s="909"/>
      <c r="HRR12" s="909"/>
      <c r="HRS12" s="909"/>
      <c r="HRT12" s="909"/>
      <c r="HRU12" s="909"/>
      <c r="HRV12" s="909"/>
      <c r="HRW12" s="909"/>
      <c r="HRX12" s="909"/>
      <c r="HRY12" s="909"/>
      <c r="HRZ12" s="909"/>
      <c r="HSA12" s="909"/>
      <c r="HSB12" s="909"/>
      <c r="HSC12" s="909"/>
      <c r="HSD12" s="909"/>
      <c r="HSE12" s="909"/>
      <c r="HSF12" s="909"/>
      <c r="HSG12" s="909"/>
      <c r="HSH12" s="909"/>
      <c r="HSI12" s="909"/>
      <c r="HSJ12" s="909"/>
      <c r="HSK12" s="909"/>
      <c r="HSL12" s="909"/>
      <c r="HSM12" s="909"/>
      <c r="HSN12" s="909"/>
      <c r="HSO12" s="909"/>
      <c r="HSP12" s="909"/>
      <c r="HSQ12" s="909"/>
      <c r="HSR12" s="909"/>
      <c r="HSS12" s="909"/>
      <c r="HST12" s="909"/>
      <c r="HSU12" s="909"/>
      <c r="HSV12" s="909"/>
      <c r="HSW12" s="909"/>
      <c r="HSX12" s="909"/>
      <c r="HSY12" s="909"/>
      <c r="HSZ12" s="909"/>
      <c r="HTA12" s="909"/>
      <c r="HTB12" s="909"/>
      <c r="HTC12" s="909"/>
      <c r="HTD12" s="909"/>
      <c r="HTE12" s="909"/>
      <c r="HTF12" s="909"/>
      <c r="HTG12" s="909"/>
      <c r="HTH12" s="909"/>
      <c r="HTI12" s="909"/>
      <c r="HTJ12" s="909"/>
      <c r="HTK12" s="909"/>
      <c r="HTL12" s="909"/>
      <c r="HTM12" s="909"/>
      <c r="HTN12" s="909"/>
      <c r="HTO12" s="909"/>
      <c r="HTP12" s="909"/>
      <c r="HTQ12" s="909"/>
      <c r="HTR12" s="909"/>
      <c r="HTS12" s="909"/>
      <c r="HTT12" s="909"/>
      <c r="HTU12" s="909"/>
      <c r="HTV12" s="909"/>
      <c r="HTW12" s="909"/>
      <c r="HTX12" s="909"/>
      <c r="HTY12" s="909"/>
      <c r="HTZ12" s="909"/>
      <c r="HUA12" s="909"/>
      <c r="HUB12" s="909"/>
      <c r="HUC12" s="909"/>
      <c r="HUD12" s="909"/>
      <c r="HUE12" s="909"/>
      <c r="HUF12" s="909"/>
      <c r="HUG12" s="909"/>
      <c r="HUH12" s="909"/>
      <c r="HUI12" s="909"/>
      <c r="HUJ12" s="909"/>
      <c r="HUK12" s="909"/>
      <c r="HUL12" s="909"/>
      <c r="HUM12" s="909"/>
      <c r="HUN12" s="909"/>
      <c r="HUO12" s="909"/>
      <c r="HUP12" s="909"/>
      <c r="HUQ12" s="909"/>
      <c r="HUR12" s="909"/>
      <c r="HUS12" s="909"/>
      <c r="HUT12" s="909"/>
      <c r="HUU12" s="909"/>
      <c r="HUV12" s="909"/>
      <c r="HUW12" s="909"/>
      <c r="HUX12" s="909"/>
      <c r="HUY12" s="909"/>
      <c r="HUZ12" s="909"/>
      <c r="HVA12" s="909"/>
      <c r="HVB12" s="909"/>
      <c r="HVC12" s="909"/>
      <c r="HVD12" s="909"/>
      <c r="HVE12" s="909"/>
      <c r="HVF12" s="909"/>
      <c r="HVG12" s="909"/>
      <c r="HVH12" s="909"/>
      <c r="HVI12" s="909"/>
      <c r="HVJ12" s="909"/>
      <c r="HVK12" s="909"/>
      <c r="HVL12" s="909"/>
      <c r="HVM12" s="909"/>
      <c r="HVN12" s="909"/>
      <c r="HVO12" s="909"/>
      <c r="HVP12" s="909"/>
      <c r="HVQ12" s="909"/>
      <c r="HVR12" s="909"/>
      <c r="HVS12" s="909"/>
      <c r="HVT12" s="909"/>
      <c r="HVU12" s="909"/>
      <c r="HVV12" s="909"/>
      <c r="HVW12" s="909"/>
      <c r="HVX12" s="909"/>
      <c r="HVY12" s="909"/>
      <c r="HVZ12" s="909"/>
      <c r="HWA12" s="909"/>
      <c r="HWB12" s="909"/>
      <c r="HWC12" s="909"/>
      <c r="HWD12" s="909"/>
      <c r="HWE12" s="909"/>
      <c r="HWF12" s="909"/>
      <c r="HWG12" s="909"/>
      <c r="HWH12" s="909"/>
      <c r="HWI12" s="909"/>
      <c r="HWJ12" s="909"/>
      <c r="HWK12" s="909"/>
      <c r="HWL12" s="909"/>
      <c r="HWM12" s="909"/>
      <c r="HWN12" s="909"/>
      <c r="HWO12" s="909"/>
      <c r="HWP12" s="909"/>
      <c r="HWQ12" s="909"/>
      <c r="HWR12" s="909"/>
      <c r="HWS12" s="909"/>
      <c r="HWT12" s="909"/>
      <c r="HWU12" s="909"/>
      <c r="HWV12" s="909"/>
      <c r="HWW12" s="909"/>
      <c r="HWX12" s="909"/>
      <c r="HWY12" s="909"/>
      <c r="HWZ12" s="909"/>
      <c r="HXA12" s="909"/>
      <c r="HXB12" s="909"/>
      <c r="HXC12" s="909"/>
      <c r="HXD12" s="909"/>
      <c r="HXE12" s="909"/>
      <c r="HXF12" s="909"/>
      <c r="HXG12" s="909"/>
      <c r="HXH12" s="909"/>
      <c r="HXI12" s="909"/>
      <c r="HXJ12" s="909"/>
      <c r="HXK12" s="909"/>
      <c r="HXL12" s="909"/>
      <c r="HXM12" s="909"/>
      <c r="HXN12" s="909"/>
      <c r="HXO12" s="909"/>
      <c r="HXP12" s="909"/>
      <c r="HXQ12" s="909"/>
      <c r="HXR12" s="909"/>
      <c r="HXS12" s="909"/>
      <c r="HXT12" s="909"/>
      <c r="HXU12" s="909"/>
      <c r="HXV12" s="909"/>
      <c r="HXW12" s="909"/>
      <c r="HXX12" s="909"/>
      <c r="HXY12" s="909"/>
      <c r="HXZ12" s="909"/>
      <c r="HYA12" s="909"/>
      <c r="HYB12" s="909"/>
      <c r="HYC12" s="909"/>
      <c r="HYD12" s="909"/>
      <c r="HYE12" s="909"/>
      <c r="HYF12" s="909"/>
      <c r="HYG12" s="909"/>
      <c r="HYH12" s="909"/>
      <c r="HYI12" s="909"/>
      <c r="HYJ12" s="909"/>
      <c r="HYK12" s="909"/>
      <c r="HYL12" s="909"/>
      <c r="HYM12" s="909"/>
      <c r="HYN12" s="909"/>
      <c r="HYO12" s="909"/>
      <c r="HYP12" s="909"/>
      <c r="HYQ12" s="909"/>
      <c r="HYR12" s="909"/>
      <c r="HYS12" s="909"/>
      <c r="HYT12" s="909"/>
      <c r="HYU12" s="909"/>
      <c r="HYV12" s="909"/>
      <c r="HYW12" s="909"/>
      <c r="HYX12" s="909"/>
      <c r="HYY12" s="909"/>
      <c r="HYZ12" s="909"/>
      <c r="HZA12" s="909"/>
      <c r="HZB12" s="909"/>
      <c r="HZC12" s="909"/>
      <c r="HZD12" s="909"/>
      <c r="HZE12" s="909"/>
      <c r="HZF12" s="909"/>
      <c r="HZG12" s="909"/>
      <c r="HZH12" s="909"/>
      <c r="HZI12" s="909"/>
      <c r="HZJ12" s="909"/>
      <c r="HZK12" s="909"/>
      <c r="HZL12" s="909"/>
      <c r="HZM12" s="909"/>
      <c r="HZN12" s="909"/>
      <c r="HZO12" s="909"/>
      <c r="HZP12" s="909"/>
      <c r="HZQ12" s="909"/>
      <c r="HZR12" s="909"/>
      <c r="HZS12" s="909"/>
      <c r="HZT12" s="909"/>
      <c r="HZU12" s="909"/>
      <c r="HZV12" s="909"/>
      <c r="HZW12" s="909"/>
      <c r="HZX12" s="909"/>
      <c r="HZY12" s="909"/>
      <c r="HZZ12" s="909"/>
      <c r="IAA12" s="909"/>
      <c r="IAB12" s="909"/>
      <c r="IAC12" s="909"/>
      <c r="IAD12" s="909"/>
      <c r="IAE12" s="909"/>
      <c r="IAF12" s="909"/>
      <c r="IAG12" s="909"/>
      <c r="IAH12" s="909"/>
      <c r="IAI12" s="909"/>
      <c r="IAJ12" s="909"/>
      <c r="IAK12" s="909"/>
      <c r="IAL12" s="909"/>
      <c r="IAM12" s="909"/>
      <c r="IAN12" s="909"/>
      <c r="IAO12" s="909"/>
      <c r="IAP12" s="909"/>
      <c r="IAQ12" s="909"/>
      <c r="IAR12" s="909"/>
      <c r="IAS12" s="909"/>
      <c r="IAT12" s="909"/>
      <c r="IAU12" s="909"/>
      <c r="IAV12" s="909"/>
      <c r="IAW12" s="909"/>
      <c r="IAX12" s="909"/>
      <c r="IAY12" s="909"/>
      <c r="IAZ12" s="909"/>
      <c r="IBA12" s="909"/>
      <c r="IBB12" s="909"/>
      <c r="IBC12" s="909"/>
      <c r="IBD12" s="909"/>
      <c r="IBE12" s="909"/>
      <c r="IBF12" s="909"/>
      <c r="IBG12" s="909"/>
      <c r="IBH12" s="909"/>
      <c r="IBI12" s="909"/>
      <c r="IBJ12" s="909"/>
      <c r="IBK12" s="909"/>
      <c r="IBL12" s="909"/>
      <c r="IBM12" s="909"/>
      <c r="IBN12" s="909"/>
      <c r="IBO12" s="909"/>
      <c r="IBP12" s="909"/>
      <c r="IBQ12" s="909"/>
      <c r="IBR12" s="909"/>
      <c r="IBS12" s="909"/>
      <c r="IBT12" s="909"/>
      <c r="IBU12" s="909"/>
      <c r="IBV12" s="909"/>
      <c r="IBW12" s="909"/>
      <c r="IBX12" s="909"/>
      <c r="IBY12" s="909"/>
      <c r="IBZ12" s="909"/>
      <c r="ICA12" s="909"/>
      <c r="ICB12" s="909"/>
      <c r="ICC12" s="909"/>
      <c r="ICD12" s="909"/>
      <c r="ICE12" s="909"/>
      <c r="ICF12" s="909"/>
      <c r="ICG12" s="909"/>
      <c r="ICH12" s="909"/>
      <c r="ICI12" s="909"/>
      <c r="ICJ12" s="909"/>
      <c r="ICK12" s="909"/>
      <c r="ICL12" s="909"/>
      <c r="ICM12" s="909"/>
      <c r="ICN12" s="909"/>
      <c r="ICO12" s="909"/>
      <c r="ICP12" s="909"/>
      <c r="ICQ12" s="909"/>
      <c r="ICR12" s="909"/>
      <c r="ICS12" s="909"/>
      <c r="ICT12" s="909"/>
      <c r="ICU12" s="909"/>
      <c r="ICV12" s="909"/>
      <c r="ICW12" s="909"/>
      <c r="ICX12" s="909"/>
      <c r="ICY12" s="909"/>
      <c r="ICZ12" s="909"/>
      <c r="IDA12" s="909"/>
      <c r="IDB12" s="909"/>
      <c r="IDC12" s="909"/>
      <c r="IDD12" s="909"/>
      <c r="IDE12" s="909"/>
      <c r="IDF12" s="909"/>
      <c r="IDG12" s="909"/>
      <c r="IDH12" s="909"/>
      <c r="IDI12" s="909"/>
      <c r="IDJ12" s="909"/>
      <c r="IDK12" s="909"/>
      <c r="IDL12" s="909"/>
      <c r="IDM12" s="909"/>
      <c r="IDN12" s="909"/>
      <c r="IDO12" s="909"/>
      <c r="IDP12" s="909"/>
      <c r="IDQ12" s="909"/>
      <c r="IDR12" s="909"/>
      <c r="IDS12" s="909"/>
      <c r="IDT12" s="909"/>
      <c r="IDU12" s="909"/>
      <c r="IDV12" s="909"/>
      <c r="IDW12" s="909"/>
      <c r="IDX12" s="909"/>
      <c r="IDY12" s="909"/>
      <c r="IDZ12" s="909"/>
      <c r="IEA12" s="909"/>
      <c r="IEB12" s="909"/>
      <c r="IEC12" s="909"/>
      <c r="IED12" s="909"/>
      <c r="IEE12" s="909"/>
      <c r="IEF12" s="909"/>
      <c r="IEG12" s="909"/>
      <c r="IEH12" s="909"/>
      <c r="IEI12" s="909"/>
      <c r="IEJ12" s="909"/>
      <c r="IEK12" s="909"/>
      <c r="IEL12" s="909"/>
      <c r="IEM12" s="909"/>
      <c r="IEN12" s="909"/>
      <c r="IEO12" s="909"/>
      <c r="IEP12" s="909"/>
      <c r="IEQ12" s="909"/>
      <c r="IER12" s="909"/>
      <c r="IES12" s="909"/>
      <c r="IET12" s="909"/>
      <c r="IEU12" s="909"/>
      <c r="IEV12" s="909"/>
      <c r="IEW12" s="909"/>
      <c r="IEX12" s="909"/>
      <c r="IEY12" s="909"/>
      <c r="IEZ12" s="909"/>
      <c r="IFA12" s="909"/>
      <c r="IFB12" s="909"/>
      <c r="IFC12" s="909"/>
      <c r="IFD12" s="909"/>
      <c r="IFE12" s="909"/>
      <c r="IFF12" s="909"/>
      <c r="IFG12" s="909"/>
      <c r="IFH12" s="909"/>
      <c r="IFI12" s="909"/>
      <c r="IFJ12" s="909"/>
      <c r="IFK12" s="909"/>
      <c r="IFL12" s="909"/>
      <c r="IFM12" s="909"/>
      <c r="IFN12" s="909"/>
      <c r="IFO12" s="909"/>
      <c r="IFP12" s="909"/>
      <c r="IFQ12" s="909"/>
      <c r="IFR12" s="909"/>
      <c r="IFS12" s="909"/>
      <c r="IFT12" s="909"/>
      <c r="IFU12" s="909"/>
      <c r="IFV12" s="909"/>
      <c r="IFW12" s="909"/>
      <c r="IFX12" s="909"/>
      <c r="IFY12" s="909"/>
      <c r="IFZ12" s="909"/>
      <c r="IGA12" s="909"/>
      <c r="IGB12" s="909"/>
      <c r="IGC12" s="909"/>
      <c r="IGD12" s="909"/>
      <c r="IGE12" s="909"/>
      <c r="IGF12" s="909"/>
      <c r="IGG12" s="909"/>
      <c r="IGH12" s="909"/>
      <c r="IGI12" s="909"/>
      <c r="IGJ12" s="909"/>
      <c r="IGK12" s="909"/>
      <c r="IGL12" s="909"/>
      <c r="IGM12" s="909"/>
      <c r="IGN12" s="909"/>
      <c r="IGO12" s="909"/>
      <c r="IGP12" s="909"/>
      <c r="IGQ12" s="909"/>
      <c r="IGR12" s="909"/>
      <c r="IGS12" s="909"/>
      <c r="IGT12" s="909"/>
      <c r="IGU12" s="909"/>
      <c r="IGV12" s="909"/>
      <c r="IGW12" s="909"/>
      <c r="IGX12" s="909"/>
      <c r="IGY12" s="909"/>
      <c r="IGZ12" s="909"/>
      <c r="IHA12" s="909"/>
      <c r="IHB12" s="909"/>
      <c r="IHC12" s="909"/>
      <c r="IHD12" s="909"/>
      <c r="IHE12" s="909"/>
      <c r="IHF12" s="909"/>
      <c r="IHG12" s="909"/>
      <c r="IHH12" s="909"/>
      <c r="IHI12" s="909"/>
      <c r="IHJ12" s="909"/>
      <c r="IHK12" s="909"/>
      <c r="IHL12" s="909"/>
      <c r="IHM12" s="909"/>
      <c r="IHN12" s="909"/>
      <c r="IHO12" s="909"/>
      <c r="IHP12" s="909"/>
      <c r="IHQ12" s="909"/>
      <c r="IHR12" s="909"/>
      <c r="IHS12" s="909"/>
      <c r="IHT12" s="909"/>
      <c r="IHU12" s="909"/>
      <c r="IHV12" s="909"/>
      <c r="IHW12" s="909"/>
      <c r="IHX12" s="909"/>
      <c r="IHY12" s="909"/>
      <c r="IHZ12" s="909"/>
      <c r="IIA12" s="909"/>
      <c r="IIB12" s="909"/>
      <c r="IIC12" s="909"/>
      <c r="IID12" s="909"/>
      <c r="IIE12" s="909"/>
      <c r="IIF12" s="909"/>
      <c r="IIG12" s="909"/>
      <c r="IIH12" s="909"/>
      <c r="III12" s="909"/>
      <c r="IIJ12" s="909"/>
      <c r="IIK12" s="909"/>
      <c r="IIL12" s="909"/>
      <c r="IIM12" s="909"/>
      <c r="IIN12" s="909"/>
      <c r="IIO12" s="909"/>
      <c r="IIP12" s="909"/>
      <c r="IIQ12" s="909"/>
      <c r="IIR12" s="909"/>
      <c r="IIS12" s="909"/>
      <c r="IIT12" s="909"/>
      <c r="IIU12" s="909"/>
      <c r="IIV12" s="909"/>
      <c r="IIW12" s="909"/>
      <c r="IIX12" s="909"/>
      <c r="IIY12" s="909"/>
      <c r="IIZ12" s="909"/>
      <c r="IJA12" s="909"/>
      <c r="IJB12" s="909"/>
      <c r="IJC12" s="909"/>
      <c r="IJD12" s="909"/>
      <c r="IJE12" s="909"/>
      <c r="IJF12" s="909"/>
      <c r="IJG12" s="909"/>
      <c r="IJH12" s="909"/>
      <c r="IJI12" s="909"/>
      <c r="IJJ12" s="909"/>
      <c r="IJK12" s="909"/>
      <c r="IJL12" s="909"/>
      <c r="IJM12" s="909"/>
      <c r="IJN12" s="909"/>
      <c r="IJO12" s="909"/>
      <c r="IJP12" s="909"/>
      <c r="IJQ12" s="909"/>
      <c r="IJR12" s="909"/>
      <c r="IJS12" s="909"/>
      <c r="IJT12" s="909"/>
      <c r="IJU12" s="909"/>
      <c r="IJV12" s="909"/>
      <c r="IJW12" s="909"/>
      <c r="IJX12" s="909"/>
      <c r="IJY12" s="909"/>
      <c r="IJZ12" s="909"/>
      <c r="IKA12" s="909"/>
      <c r="IKB12" s="909"/>
      <c r="IKC12" s="909"/>
      <c r="IKD12" s="909"/>
      <c r="IKE12" s="909"/>
      <c r="IKF12" s="909"/>
      <c r="IKG12" s="909"/>
      <c r="IKH12" s="909"/>
      <c r="IKI12" s="909"/>
      <c r="IKJ12" s="909"/>
      <c r="IKK12" s="909"/>
      <c r="IKL12" s="909"/>
      <c r="IKM12" s="909"/>
      <c r="IKN12" s="909"/>
      <c r="IKO12" s="909"/>
      <c r="IKP12" s="909"/>
      <c r="IKQ12" s="909"/>
      <c r="IKR12" s="909"/>
      <c r="IKS12" s="909"/>
      <c r="IKT12" s="909"/>
      <c r="IKU12" s="909"/>
      <c r="IKV12" s="909"/>
      <c r="IKW12" s="909"/>
      <c r="IKX12" s="909"/>
      <c r="IKY12" s="909"/>
      <c r="IKZ12" s="909"/>
      <c r="ILA12" s="909"/>
      <c r="ILB12" s="909"/>
      <c r="ILC12" s="909"/>
      <c r="ILD12" s="909"/>
      <c r="ILE12" s="909"/>
      <c r="ILF12" s="909"/>
      <c r="ILG12" s="909"/>
      <c r="ILH12" s="909"/>
      <c r="ILI12" s="909"/>
      <c r="ILJ12" s="909"/>
      <c r="ILK12" s="909"/>
      <c r="ILL12" s="909"/>
      <c r="ILM12" s="909"/>
      <c r="ILN12" s="909"/>
      <c r="ILO12" s="909"/>
      <c r="ILP12" s="909"/>
      <c r="ILQ12" s="909"/>
      <c r="ILR12" s="909"/>
      <c r="ILS12" s="909"/>
      <c r="ILT12" s="909"/>
      <c r="ILU12" s="909"/>
      <c r="ILV12" s="909"/>
      <c r="ILW12" s="909"/>
      <c r="ILX12" s="909"/>
      <c r="ILY12" s="909"/>
      <c r="ILZ12" s="909"/>
      <c r="IMA12" s="909"/>
      <c r="IMB12" s="909"/>
      <c r="IMC12" s="909"/>
      <c r="IMD12" s="909"/>
      <c r="IME12" s="909"/>
      <c r="IMF12" s="909"/>
      <c r="IMG12" s="909"/>
      <c r="IMH12" s="909"/>
      <c r="IMI12" s="909"/>
      <c r="IMJ12" s="909"/>
      <c r="IMK12" s="909"/>
      <c r="IML12" s="909"/>
      <c r="IMM12" s="909"/>
      <c r="IMN12" s="909"/>
      <c r="IMO12" s="909"/>
      <c r="IMP12" s="909"/>
      <c r="IMQ12" s="909"/>
      <c r="IMR12" s="909"/>
      <c r="IMS12" s="909"/>
      <c r="IMT12" s="909"/>
      <c r="IMU12" s="909"/>
      <c r="IMV12" s="909"/>
      <c r="IMW12" s="909"/>
      <c r="IMX12" s="909"/>
      <c r="IMY12" s="909"/>
      <c r="IMZ12" s="909"/>
      <c r="INA12" s="909"/>
      <c r="INB12" s="909"/>
      <c r="INC12" s="909"/>
      <c r="IND12" s="909"/>
      <c r="INE12" s="909"/>
      <c r="INF12" s="909"/>
      <c r="ING12" s="909"/>
      <c r="INH12" s="909"/>
      <c r="INI12" s="909"/>
      <c r="INJ12" s="909"/>
      <c r="INK12" s="909"/>
      <c r="INL12" s="909"/>
      <c r="INM12" s="909"/>
      <c r="INN12" s="909"/>
      <c r="INO12" s="909"/>
      <c r="INP12" s="909"/>
      <c r="INQ12" s="909"/>
      <c r="INR12" s="909"/>
      <c r="INS12" s="909"/>
      <c r="INT12" s="909"/>
      <c r="INU12" s="909"/>
      <c r="INV12" s="909"/>
      <c r="INW12" s="909"/>
      <c r="INX12" s="909"/>
      <c r="INY12" s="909"/>
      <c r="INZ12" s="909"/>
      <c r="IOA12" s="909"/>
      <c r="IOB12" s="909"/>
      <c r="IOC12" s="909"/>
      <c r="IOD12" s="909"/>
      <c r="IOE12" s="909"/>
      <c r="IOF12" s="909"/>
      <c r="IOG12" s="909"/>
      <c r="IOH12" s="909"/>
      <c r="IOI12" s="909"/>
      <c r="IOJ12" s="909"/>
      <c r="IOK12" s="909"/>
      <c r="IOL12" s="909"/>
      <c r="IOM12" s="909"/>
      <c r="ION12" s="909"/>
      <c r="IOO12" s="909"/>
      <c r="IOP12" s="909"/>
      <c r="IOQ12" s="909"/>
      <c r="IOR12" s="909"/>
      <c r="IOS12" s="909"/>
      <c r="IOT12" s="909"/>
      <c r="IOU12" s="909"/>
      <c r="IOV12" s="909"/>
      <c r="IOW12" s="909"/>
      <c r="IOX12" s="909"/>
      <c r="IOY12" s="909"/>
      <c r="IOZ12" s="909"/>
      <c r="IPA12" s="909"/>
      <c r="IPB12" s="909"/>
      <c r="IPC12" s="909"/>
      <c r="IPD12" s="909"/>
      <c r="IPE12" s="909"/>
      <c r="IPF12" s="909"/>
      <c r="IPG12" s="909"/>
      <c r="IPH12" s="909"/>
      <c r="IPI12" s="909"/>
      <c r="IPJ12" s="909"/>
      <c r="IPK12" s="909"/>
      <c r="IPL12" s="909"/>
      <c r="IPM12" s="909"/>
      <c r="IPN12" s="909"/>
      <c r="IPO12" s="909"/>
      <c r="IPP12" s="909"/>
      <c r="IPQ12" s="909"/>
      <c r="IPR12" s="909"/>
      <c r="IPS12" s="909"/>
      <c r="IPT12" s="909"/>
      <c r="IPU12" s="909"/>
      <c r="IPV12" s="909"/>
      <c r="IPW12" s="909"/>
      <c r="IPX12" s="909"/>
      <c r="IPY12" s="909"/>
      <c r="IPZ12" s="909"/>
      <c r="IQA12" s="909"/>
      <c r="IQB12" s="909"/>
      <c r="IQC12" s="909"/>
      <c r="IQD12" s="909"/>
      <c r="IQE12" s="909"/>
      <c r="IQF12" s="909"/>
      <c r="IQG12" s="909"/>
      <c r="IQH12" s="909"/>
      <c r="IQI12" s="909"/>
      <c r="IQJ12" s="909"/>
      <c r="IQK12" s="909"/>
      <c r="IQL12" s="909"/>
      <c r="IQM12" s="909"/>
      <c r="IQN12" s="909"/>
      <c r="IQO12" s="909"/>
      <c r="IQP12" s="909"/>
      <c r="IQQ12" s="909"/>
      <c r="IQR12" s="909"/>
      <c r="IQS12" s="909"/>
      <c r="IQT12" s="909"/>
      <c r="IQU12" s="909"/>
      <c r="IQV12" s="909"/>
      <c r="IQW12" s="909"/>
      <c r="IQX12" s="909"/>
      <c r="IQY12" s="909"/>
      <c r="IQZ12" s="909"/>
      <c r="IRA12" s="909"/>
      <c r="IRB12" s="909"/>
      <c r="IRC12" s="909"/>
      <c r="IRD12" s="909"/>
      <c r="IRE12" s="909"/>
      <c r="IRF12" s="909"/>
      <c r="IRG12" s="909"/>
      <c r="IRH12" s="909"/>
      <c r="IRI12" s="909"/>
      <c r="IRJ12" s="909"/>
      <c r="IRK12" s="909"/>
      <c r="IRL12" s="909"/>
      <c r="IRM12" s="909"/>
      <c r="IRN12" s="909"/>
      <c r="IRO12" s="909"/>
      <c r="IRP12" s="909"/>
      <c r="IRQ12" s="909"/>
      <c r="IRR12" s="909"/>
      <c r="IRS12" s="909"/>
      <c r="IRT12" s="909"/>
      <c r="IRU12" s="909"/>
      <c r="IRV12" s="909"/>
      <c r="IRW12" s="909"/>
      <c r="IRX12" s="909"/>
      <c r="IRY12" s="909"/>
      <c r="IRZ12" s="909"/>
      <c r="ISA12" s="909"/>
      <c r="ISB12" s="909"/>
      <c r="ISC12" s="909"/>
      <c r="ISD12" s="909"/>
      <c r="ISE12" s="909"/>
      <c r="ISF12" s="909"/>
      <c r="ISG12" s="909"/>
      <c r="ISH12" s="909"/>
      <c r="ISI12" s="909"/>
      <c r="ISJ12" s="909"/>
      <c r="ISK12" s="909"/>
      <c r="ISL12" s="909"/>
      <c r="ISM12" s="909"/>
      <c r="ISN12" s="909"/>
      <c r="ISO12" s="909"/>
      <c r="ISP12" s="909"/>
      <c r="ISQ12" s="909"/>
      <c r="ISR12" s="909"/>
      <c r="ISS12" s="909"/>
      <c r="IST12" s="909"/>
      <c r="ISU12" s="909"/>
      <c r="ISV12" s="909"/>
      <c r="ISW12" s="909"/>
      <c r="ISX12" s="909"/>
      <c r="ISY12" s="909"/>
      <c r="ISZ12" s="909"/>
      <c r="ITA12" s="909"/>
      <c r="ITB12" s="909"/>
      <c r="ITC12" s="909"/>
      <c r="ITD12" s="909"/>
      <c r="ITE12" s="909"/>
      <c r="ITF12" s="909"/>
      <c r="ITG12" s="909"/>
      <c r="ITH12" s="909"/>
      <c r="ITI12" s="909"/>
      <c r="ITJ12" s="909"/>
      <c r="ITK12" s="909"/>
      <c r="ITL12" s="909"/>
      <c r="ITM12" s="909"/>
      <c r="ITN12" s="909"/>
      <c r="ITO12" s="909"/>
      <c r="ITP12" s="909"/>
      <c r="ITQ12" s="909"/>
      <c r="ITR12" s="909"/>
      <c r="ITS12" s="909"/>
      <c r="ITT12" s="909"/>
      <c r="ITU12" s="909"/>
      <c r="ITV12" s="909"/>
      <c r="ITW12" s="909"/>
      <c r="ITX12" s="909"/>
      <c r="ITY12" s="909"/>
      <c r="ITZ12" s="909"/>
      <c r="IUA12" s="909"/>
      <c r="IUB12" s="909"/>
      <c r="IUC12" s="909"/>
      <c r="IUD12" s="909"/>
      <c r="IUE12" s="909"/>
      <c r="IUF12" s="909"/>
      <c r="IUG12" s="909"/>
      <c r="IUH12" s="909"/>
      <c r="IUI12" s="909"/>
      <c r="IUJ12" s="909"/>
      <c r="IUK12" s="909"/>
      <c r="IUL12" s="909"/>
      <c r="IUM12" s="909"/>
      <c r="IUN12" s="909"/>
      <c r="IUO12" s="909"/>
      <c r="IUP12" s="909"/>
      <c r="IUQ12" s="909"/>
      <c r="IUR12" s="909"/>
      <c r="IUS12" s="909"/>
      <c r="IUT12" s="909"/>
      <c r="IUU12" s="909"/>
      <c r="IUV12" s="909"/>
      <c r="IUW12" s="909"/>
      <c r="IUX12" s="909"/>
      <c r="IUY12" s="909"/>
      <c r="IUZ12" s="909"/>
      <c r="IVA12" s="909"/>
      <c r="IVB12" s="909"/>
      <c r="IVC12" s="909"/>
      <c r="IVD12" s="909"/>
      <c r="IVE12" s="909"/>
      <c r="IVF12" s="909"/>
      <c r="IVG12" s="909"/>
      <c r="IVH12" s="909"/>
      <c r="IVI12" s="909"/>
      <c r="IVJ12" s="909"/>
      <c r="IVK12" s="909"/>
      <c r="IVL12" s="909"/>
      <c r="IVM12" s="909"/>
      <c r="IVN12" s="909"/>
      <c r="IVO12" s="909"/>
      <c r="IVP12" s="909"/>
      <c r="IVQ12" s="909"/>
      <c r="IVR12" s="909"/>
      <c r="IVS12" s="909"/>
      <c r="IVT12" s="909"/>
      <c r="IVU12" s="909"/>
      <c r="IVV12" s="909"/>
      <c r="IVW12" s="909"/>
      <c r="IVX12" s="909"/>
      <c r="IVY12" s="909"/>
      <c r="IVZ12" s="909"/>
      <c r="IWA12" s="909"/>
      <c r="IWB12" s="909"/>
      <c r="IWC12" s="909"/>
      <c r="IWD12" s="909"/>
      <c r="IWE12" s="909"/>
      <c r="IWF12" s="909"/>
      <c r="IWG12" s="909"/>
      <c r="IWH12" s="909"/>
      <c r="IWI12" s="909"/>
      <c r="IWJ12" s="909"/>
      <c r="IWK12" s="909"/>
      <c r="IWL12" s="909"/>
      <c r="IWM12" s="909"/>
      <c r="IWN12" s="909"/>
      <c r="IWO12" s="909"/>
      <c r="IWP12" s="909"/>
      <c r="IWQ12" s="909"/>
      <c r="IWR12" s="909"/>
      <c r="IWS12" s="909"/>
      <c r="IWT12" s="909"/>
      <c r="IWU12" s="909"/>
      <c r="IWV12" s="909"/>
      <c r="IWW12" s="909"/>
      <c r="IWX12" s="909"/>
      <c r="IWY12" s="909"/>
      <c r="IWZ12" s="909"/>
      <c r="IXA12" s="909"/>
      <c r="IXB12" s="909"/>
      <c r="IXC12" s="909"/>
      <c r="IXD12" s="909"/>
      <c r="IXE12" s="909"/>
      <c r="IXF12" s="909"/>
      <c r="IXG12" s="909"/>
      <c r="IXH12" s="909"/>
      <c r="IXI12" s="909"/>
      <c r="IXJ12" s="909"/>
      <c r="IXK12" s="909"/>
      <c r="IXL12" s="909"/>
      <c r="IXM12" s="909"/>
      <c r="IXN12" s="909"/>
      <c r="IXO12" s="909"/>
      <c r="IXP12" s="909"/>
      <c r="IXQ12" s="909"/>
      <c r="IXR12" s="909"/>
      <c r="IXS12" s="909"/>
      <c r="IXT12" s="909"/>
      <c r="IXU12" s="909"/>
      <c r="IXV12" s="909"/>
      <c r="IXW12" s="909"/>
      <c r="IXX12" s="909"/>
      <c r="IXY12" s="909"/>
      <c r="IXZ12" s="909"/>
      <c r="IYA12" s="909"/>
      <c r="IYB12" s="909"/>
      <c r="IYC12" s="909"/>
      <c r="IYD12" s="909"/>
      <c r="IYE12" s="909"/>
      <c r="IYF12" s="909"/>
      <c r="IYG12" s="909"/>
      <c r="IYH12" s="909"/>
      <c r="IYI12" s="909"/>
      <c r="IYJ12" s="909"/>
      <c r="IYK12" s="909"/>
      <c r="IYL12" s="909"/>
      <c r="IYM12" s="909"/>
      <c r="IYN12" s="909"/>
      <c r="IYO12" s="909"/>
      <c r="IYP12" s="909"/>
      <c r="IYQ12" s="909"/>
      <c r="IYR12" s="909"/>
      <c r="IYS12" s="909"/>
      <c r="IYT12" s="909"/>
      <c r="IYU12" s="909"/>
      <c r="IYV12" s="909"/>
      <c r="IYW12" s="909"/>
      <c r="IYX12" s="909"/>
      <c r="IYY12" s="909"/>
      <c r="IYZ12" s="909"/>
      <c r="IZA12" s="909"/>
      <c r="IZB12" s="909"/>
      <c r="IZC12" s="909"/>
      <c r="IZD12" s="909"/>
      <c r="IZE12" s="909"/>
      <c r="IZF12" s="909"/>
      <c r="IZG12" s="909"/>
      <c r="IZH12" s="909"/>
      <c r="IZI12" s="909"/>
      <c r="IZJ12" s="909"/>
      <c r="IZK12" s="909"/>
      <c r="IZL12" s="909"/>
      <c r="IZM12" s="909"/>
      <c r="IZN12" s="909"/>
      <c r="IZO12" s="909"/>
      <c r="IZP12" s="909"/>
      <c r="IZQ12" s="909"/>
      <c r="IZR12" s="909"/>
      <c r="IZS12" s="909"/>
      <c r="IZT12" s="909"/>
      <c r="IZU12" s="909"/>
      <c r="IZV12" s="909"/>
      <c r="IZW12" s="909"/>
      <c r="IZX12" s="909"/>
      <c r="IZY12" s="909"/>
      <c r="IZZ12" s="909"/>
      <c r="JAA12" s="909"/>
      <c r="JAB12" s="909"/>
      <c r="JAC12" s="909"/>
      <c r="JAD12" s="909"/>
      <c r="JAE12" s="909"/>
      <c r="JAF12" s="909"/>
      <c r="JAG12" s="909"/>
      <c r="JAH12" s="909"/>
      <c r="JAI12" s="909"/>
      <c r="JAJ12" s="909"/>
      <c r="JAK12" s="909"/>
      <c r="JAL12" s="909"/>
      <c r="JAM12" s="909"/>
      <c r="JAN12" s="909"/>
      <c r="JAO12" s="909"/>
      <c r="JAP12" s="909"/>
      <c r="JAQ12" s="909"/>
      <c r="JAR12" s="909"/>
      <c r="JAS12" s="909"/>
      <c r="JAT12" s="909"/>
      <c r="JAU12" s="909"/>
      <c r="JAV12" s="909"/>
      <c r="JAW12" s="909"/>
      <c r="JAX12" s="909"/>
      <c r="JAY12" s="909"/>
      <c r="JAZ12" s="909"/>
      <c r="JBA12" s="909"/>
      <c r="JBB12" s="909"/>
      <c r="JBC12" s="909"/>
      <c r="JBD12" s="909"/>
      <c r="JBE12" s="909"/>
      <c r="JBF12" s="909"/>
      <c r="JBG12" s="909"/>
      <c r="JBH12" s="909"/>
      <c r="JBI12" s="909"/>
      <c r="JBJ12" s="909"/>
      <c r="JBK12" s="909"/>
      <c r="JBL12" s="909"/>
      <c r="JBM12" s="909"/>
      <c r="JBN12" s="909"/>
      <c r="JBO12" s="909"/>
      <c r="JBP12" s="909"/>
      <c r="JBQ12" s="909"/>
      <c r="JBR12" s="909"/>
      <c r="JBS12" s="909"/>
      <c r="JBT12" s="909"/>
      <c r="JBU12" s="909"/>
      <c r="JBV12" s="909"/>
      <c r="JBW12" s="909"/>
      <c r="JBX12" s="909"/>
      <c r="JBY12" s="909"/>
      <c r="JBZ12" s="909"/>
      <c r="JCA12" s="909"/>
      <c r="JCB12" s="909"/>
      <c r="JCC12" s="909"/>
      <c r="JCD12" s="909"/>
      <c r="JCE12" s="909"/>
      <c r="JCF12" s="909"/>
      <c r="JCG12" s="909"/>
      <c r="JCH12" s="909"/>
      <c r="JCI12" s="909"/>
      <c r="JCJ12" s="909"/>
      <c r="JCK12" s="909"/>
      <c r="JCL12" s="909"/>
      <c r="JCM12" s="909"/>
      <c r="JCN12" s="909"/>
      <c r="JCO12" s="909"/>
      <c r="JCP12" s="909"/>
      <c r="JCQ12" s="909"/>
      <c r="JCR12" s="909"/>
      <c r="JCS12" s="909"/>
      <c r="JCT12" s="909"/>
      <c r="JCU12" s="909"/>
      <c r="JCV12" s="909"/>
      <c r="JCW12" s="909"/>
      <c r="JCX12" s="909"/>
      <c r="JCY12" s="909"/>
      <c r="JCZ12" s="909"/>
      <c r="JDA12" s="909"/>
      <c r="JDB12" s="909"/>
      <c r="JDC12" s="909"/>
      <c r="JDD12" s="909"/>
      <c r="JDE12" s="909"/>
      <c r="JDF12" s="909"/>
      <c r="JDG12" s="909"/>
      <c r="JDH12" s="909"/>
      <c r="JDI12" s="909"/>
      <c r="JDJ12" s="909"/>
      <c r="JDK12" s="909"/>
      <c r="JDL12" s="909"/>
      <c r="JDM12" s="909"/>
      <c r="JDN12" s="909"/>
      <c r="JDO12" s="909"/>
      <c r="JDP12" s="909"/>
      <c r="JDQ12" s="909"/>
      <c r="JDR12" s="909"/>
      <c r="JDS12" s="909"/>
      <c r="JDT12" s="909"/>
      <c r="JDU12" s="909"/>
      <c r="JDV12" s="909"/>
      <c r="JDW12" s="909"/>
      <c r="JDX12" s="909"/>
      <c r="JDY12" s="909"/>
      <c r="JDZ12" s="909"/>
      <c r="JEA12" s="909"/>
      <c r="JEB12" s="909"/>
      <c r="JEC12" s="909"/>
      <c r="JED12" s="909"/>
      <c r="JEE12" s="909"/>
      <c r="JEF12" s="909"/>
      <c r="JEG12" s="909"/>
      <c r="JEH12" s="909"/>
      <c r="JEI12" s="909"/>
      <c r="JEJ12" s="909"/>
      <c r="JEK12" s="909"/>
      <c r="JEL12" s="909"/>
      <c r="JEM12" s="909"/>
      <c r="JEN12" s="909"/>
      <c r="JEO12" s="909"/>
      <c r="JEP12" s="909"/>
      <c r="JEQ12" s="909"/>
      <c r="JER12" s="909"/>
      <c r="JES12" s="909"/>
      <c r="JET12" s="909"/>
      <c r="JEU12" s="909"/>
      <c r="JEV12" s="909"/>
      <c r="JEW12" s="909"/>
      <c r="JEX12" s="909"/>
      <c r="JEY12" s="909"/>
      <c r="JEZ12" s="909"/>
      <c r="JFA12" s="909"/>
      <c r="JFB12" s="909"/>
      <c r="JFC12" s="909"/>
      <c r="JFD12" s="909"/>
      <c r="JFE12" s="909"/>
      <c r="JFF12" s="909"/>
      <c r="JFG12" s="909"/>
      <c r="JFH12" s="909"/>
      <c r="JFI12" s="909"/>
      <c r="JFJ12" s="909"/>
      <c r="JFK12" s="909"/>
      <c r="JFL12" s="909"/>
      <c r="JFM12" s="909"/>
      <c r="JFN12" s="909"/>
      <c r="JFO12" s="909"/>
      <c r="JFP12" s="909"/>
      <c r="JFQ12" s="909"/>
      <c r="JFR12" s="909"/>
      <c r="JFS12" s="909"/>
      <c r="JFT12" s="909"/>
      <c r="JFU12" s="909"/>
      <c r="JFV12" s="909"/>
      <c r="JFW12" s="909"/>
      <c r="JFX12" s="909"/>
      <c r="JFY12" s="909"/>
      <c r="JFZ12" s="909"/>
      <c r="JGA12" s="909"/>
      <c r="JGB12" s="909"/>
      <c r="JGC12" s="909"/>
      <c r="JGD12" s="909"/>
      <c r="JGE12" s="909"/>
      <c r="JGF12" s="909"/>
      <c r="JGG12" s="909"/>
      <c r="JGH12" s="909"/>
      <c r="JGI12" s="909"/>
      <c r="JGJ12" s="909"/>
      <c r="JGK12" s="909"/>
      <c r="JGL12" s="909"/>
      <c r="JGM12" s="909"/>
      <c r="JGN12" s="909"/>
      <c r="JGO12" s="909"/>
      <c r="JGP12" s="909"/>
      <c r="JGQ12" s="909"/>
      <c r="JGR12" s="909"/>
      <c r="JGS12" s="909"/>
      <c r="JGT12" s="909"/>
      <c r="JGU12" s="909"/>
      <c r="JGV12" s="909"/>
      <c r="JGW12" s="909"/>
      <c r="JGX12" s="909"/>
      <c r="JGY12" s="909"/>
      <c r="JGZ12" s="909"/>
      <c r="JHA12" s="909"/>
      <c r="JHB12" s="909"/>
      <c r="JHC12" s="909"/>
      <c r="JHD12" s="909"/>
      <c r="JHE12" s="909"/>
      <c r="JHF12" s="909"/>
      <c r="JHG12" s="909"/>
      <c r="JHH12" s="909"/>
      <c r="JHI12" s="909"/>
      <c r="JHJ12" s="909"/>
      <c r="JHK12" s="909"/>
      <c r="JHL12" s="909"/>
      <c r="JHM12" s="909"/>
      <c r="JHN12" s="909"/>
      <c r="JHO12" s="909"/>
      <c r="JHP12" s="909"/>
      <c r="JHQ12" s="909"/>
      <c r="JHR12" s="909"/>
      <c r="JHS12" s="909"/>
      <c r="JHT12" s="909"/>
      <c r="JHU12" s="909"/>
      <c r="JHV12" s="909"/>
      <c r="JHW12" s="909"/>
      <c r="JHX12" s="909"/>
      <c r="JHY12" s="909"/>
      <c r="JHZ12" s="909"/>
      <c r="JIA12" s="909"/>
      <c r="JIB12" s="909"/>
      <c r="JIC12" s="909"/>
      <c r="JID12" s="909"/>
      <c r="JIE12" s="909"/>
      <c r="JIF12" s="909"/>
      <c r="JIG12" s="909"/>
      <c r="JIH12" s="909"/>
      <c r="JII12" s="909"/>
      <c r="JIJ12" s="909"/>
      <c r="JIK12" s="909"/>
      <c r="JIL12" s="909"/>
      <c r="JIM12" s="909"/>
      <c r="JIN12" s="909"/>
      <c r="JIO12" s="909"/>
      <c r="JIP12" s="909"/>
      <c r="JIQ12" s="909"/>
      <c r="JIR12" s="909"/>
      <c r="JIS12" s="909"/>
      <c r="JIT12" s="909"/>
      <c r="JIU12" s="909"/>
      <c r="JIV12" s="909"/>
      <c r="JIW12" s="909"/>
      <c r="JIX12" s="909"/>
      <c r="JIY12" s="909"/>
      <c r="JIZ12" s="909"/>
      <c r="JJA12" s="909"/>
      <c r="JJB12" s="909"/>
      <c r="JJC12" s="909"/>
      <c r="JJD12" s="909"/>
      <c r="JJE12" s="909"/>
      <c r="JJF12" s="909"/>
      <c r="JJG12" s="909"/>
      <c r="JJH12" s="909"/>
      <c r="JJI12" s="909"/>
      <c r="JJJ12" s="909"/>
      <c r="JJK12" s="909"/>
      <c r="JJL12" s="909"/>
      <c r="JJM12" s="909"/>
      <c r="JJN12" s="909"/>
      <c r="JJO12" s="909"/>
      <c r="JJP12" s="909"/>
      <c r="JJQ12" s="909"/>
      <c r="JJR12" s="909"/>
      <c r="JJS12" s="909"/>
      <c r="JJT12" s="909"/>
      <c r="JJU12" s="909"/>
      <c r="JJV12" s="909"/>
      <c r="JJW12" s="909"/>
      <c r="JJX12" s="909"/>
      <c r="JJY12" s="909"/>
      <c r="JJZ12" s="909"/>
      <c r="JKA12" s="909"/>
      <c r="JKB12" s="909"/>
      <c r="JKC12" s="909"/>
      <c r="JKD12" s="909"/>
      <c r="JKE12" s="909"/>
      <c r="JKF12" s="909"/>
      <c r="JKG12" s="909"/>
      <c r="JKH12" s="909"/>
      <c r="JKI12" s="909"/>
      <c r="JKJ12" s="909"/>
      <c r="JKK12" s="909"/>
      <c r="JKL12" s="909"/>
      <c r="JKM12" s="909"/>
      <c r="JKN12" s="909"/>
      <c r="JKO12" s="909"/>
      <c r="JKP12" s="909"/>
      <c r="JKQ12" s="909"/>
      <c r="JKR12" s="909"/>
      <c r="JKS12" s="909"/>
      <c r="JKT12" s="909"/>
      <c r="JKU12" s="909"/>
      <c r="JKV12" s="909"/>
      <c r="JKW12" s="909"/>
      <c r="JKX12" s="909"/>
      <c r="JKY12" s="909"/>
      <c r="JKZ12" s="909"/>
      <c r="JLA12" s="909"/>
      <c r="JLB12" s="909"/>
      <c r="JLC12" s="909"/>
      <c r="JLD12" s="909"/>
      <c r="JLE12" s="909"/>
      <c r="JLF12" s="909"/>
      <c r="JLG12" s="909"/>
      <c r="JLH12" s="909"/>
      <c r="JLI12" s="909"/>
      <c r="JLJ12" s="909"/>
      <c r="JLK12" s="909"/>
      <c r="JLL12" s="909"/>
      <c r="JLM12" s="909"/>
      <c r="JLN12" s="909"/>
      <c r="JLO12" s="909"/>
      <c r="JLP12" s="909"/>
      <c r="JLQ12" s="909"/>
      <c r="JLR12" s="909"/>
      <c r="JLS12" s="909"/>
      <c r="JLT12" s="909"/>
      <c r="JLU12" s="909"/>
      <c r="JLV12" s="909"/>
      <c r="JLW12" s="909"/>
      <c r="JLX12" s="909"/>
      <c r="JLY12" s="909"/>
      <c r="JLZ12" s="909"/>
      <c r="JMA12" s="909"/>
      <c r="JMB12" s="909"/>
      <c r="JMC12" s="909"/>
      <c r="JMD12" s="909"/>
      <c r="JME12" s="909"/>
      <c r="JMF12" s="909"/>
      <c r="JMG12" s="909"/>
      <c r="JMH12" s="909"/>
      <c r="JMI12" s="909"/>
      <c r="JMJ12" s="909"/>
      <c r="JMK12" s="909"/>
      <c r="JML12" s="909"/>
      <c r="JMM12" s="909"/>
      <c r="JMN12" s="909"/>
      <c r="JMO12" s="909"/>
      <c r="JMP12" s="909"/>
      <c r="JMQ12" s="909"/>
      <c r="JMR12" s="909"/>
      <c r="JMS12" s="909"/>
      <c r="JMT12" s="909"/>
      <c r="JMU12" s="909"/>
      <c r="JMV12" s="909"/>
      <c r="JMW12" s="909"/>
      <c r="JMX12" s="909"/>
      <c r="JMY12" s="909"/>
      <c r="JMZ12" s="909"/>
      <c r="JNA12" s="909"/>
      <c r="JNB12" s="909"/>
      <c r="JNC12" s="909"/>
      <c r="JND12" s="909"/>
      <c r="JNE12" s="909"/>
      <c r="JNF12" s="909"/>
      <c r="JNG12" s="909"/>
      <c r="JNH12" s="909"/>
      <c r="JNI12" s="909"/>
      <c r="JNJ12" s="909"/>
      <c r="JNK12" s="909"/>
      <c r="JNL12" s="909"/>
      <c r="JNM12" s="909"/>
      <c r="JNN12" s="909"/>
      <c r="JNO12" s="909"/>
      <c r="JNP12" s="909"/>
      <c r="JNQ12" s="909"/>
      <c r="JNR12" s="909"/>
      <c r="JNS12" s="909"/>
      <c r="JNT12" s="909"/>
      <c r="JNU12" s="909"/>
      <c r="JNV12" s="909"/>
      <c r="JNW12" s="909"/>
      <c r="JNX12" s="909"/>
      <c r="JNY12" s="909"/>
      <c r="JNZ12" s="909"/>
      <c r="JOA12" s="909"/>
      <c r="JOB12" s="909"/>
      <c r="JOC12" s="909"/>
      <c r="JOD12" s="909"/>
      <c r="JOE12" s="909"/>
      <c r="JOF12" s="909"/>
      <c r="JOG12" s="909"/>
      <c r="JOH12" s="909"/>
      <c r="JOI12" s="909"/>
      <c r="JOJ12" s="909"/>
      <c r="JOK12" s="909"/>
      <c r="JOL12" s="909"/>
      <c r="JOM12" s="909"/>
      <c r="JON12" s="909"/>
      <c r="JOO12" s="909"/>
      <c r="JOP12" s="909"/>
      <c r="JOQ12" s="909"/>
      <c r="JOR12" s="909"/>
      <c r="JOS12" s="909"/>
      <c r="JOT12" s="909"/>
      <c r="JOU12" s="909"/>
      <c r="JOV12" s="909"/>
      <c r="JOW12" s="909"/>
      <c r="JOX12" s="909"/>
      <c r="JOY12" s="909"/>
      <c r="JOZ12" s="909"/>
      <c r="JPA12" s="909"/>
      <c r="JPB12" s="909"/>
      <c r="JPC12" s="909"/>
      <c r="JPD12" s="909"/>
      <c r="JPE12" s="909"/>
      <c r="JPF12" s="909"/>
      <c r="JPG12" s="909"/>
      <c r="JPH12" s="909"/>
      <c r="JPI12" s="909"/>
      <c r="JPJ12" s="909"/>
      <c r="JPK12" s="909"/>
      <c r="JPL12" s="909"/>
      <c r="JPM12" s="909"/>
      <c r="JPN12" s="909"/>
      <c r="JPO12" s="909"/>
      <c r="JPP12" s="909"/>
      <c r="JPQ12" s="909"/>
      <c r="JPR12" s="909"/>
      <c r="JPS12" s="909"/>
      <c r="JPT12" s="909"/>
      <c r="JPU12" s="909"/>
      <c r="JPV12" s="909"/>
      <c r="JPW12" s="909"/>
      <c r="JPX12" s="909"/>
      <c r="JPY12" s="909"/>
      <c r="JPZ12" s="909"/>
      <c r="JQA12" s="909"/>
      <c r="JQB12" s="909"/>
      <c r="JQC12" s="909"/>
      <c r="JQD12" s="909"/>
      <c r="JQE12" s="909"/>
      <c r="JQF12" s="909"/>
      <c r="JQG12" s="909"/>
      <c r="JQH12" s="909"/>
      <c r="JQI12" s="909"/>
      <c r="JQJ12" s="909"/>
      <c r="JQK12" s="909"/>
      <c r="JQL12" s="909"/>
      <c r="JQM12" s="909"/>
      <c r="JQN12" s="909"/>
      <c r="JQO12" s="909"/>
      <c r="JQP12" s="909"/>
      <c r="JQQ12" s="909"/>
      <c r="JQR12" s="909"/>
      <c r="JQS12" s="909"/>
      <c r="JQT12" s="909"/>
      <c r="JQU12" s="909"/>
      <c r="JQV12" s="909"/>
      <c r="JQW12" s="909"/>
      <c r="JQX12" s="909"/>
      <c r="JQY12" s="909"/>
      <c r="JQZ12" s="909"/>
      <c r="JRA12" s="909"/>
      <c r="JRB12" s="909"/>
      <c r="JRC12" s="909"/>
      <c r="JRD12" s="909"/>
      <c r="JRE12" s="909"/>
      <c r="JRF12" s="909"/>
      <c r="JRG12" s="909"/>
      <c r="JRH12" s="909"/>
      <c r="JRI12" s="909"/>
      <c r="JRJ12" s="909"/>
      <c r="JRK12" s="909"/>
      <c r="JRL12" s="909"/>
      <c r="JRM12" s="909"/>
      <c r="JRN12" s="909"/>
      <c r="JRO12" s="909"/>
      <c r="JRP12" s="909"/>
      <c r="JRQ12" s="909"/>
      <c r="JRR12" s="909"/>
      <c r="JRS12" s="909"/>
      <c r="JRT12" s="909"/>
      <c r="JRU12" s="909"/>
      <c r="JRV12" s="909"/>
      <c r="JRW12" s="909"/>
      <c r="JRX12" s="909"/>
      <c r="JRY12" s="909"/>
      <c r="JRZ12" s="909"/>
      <c r="JSA12" s="909"/>
      <c r="JSB12" s="909"/>
      <c r="JSC12" s="909"/>
      <c r="JSD12" s="909"/>
      <c r="JSE12" s="909"/>
      <c r="JSF12" s="909"/>
      <c r="JSG12" s="909"/>
      <c r="JSH12" s="909"/>
      <c r="JSI12" s="909"/>
      <c r="JSJ12" s="909"/>
      <c r="JSK12" s="909"/>
      <c r="JSL12" s="909"/>
      <c r="JSM12" s="909"/>
      <c r="JSN12" s="909"/>
      <c r="JSO12" s="909"/>
      <c r="JSP12" s="909"/>
      <c r="JSQ12" s="909"/>
      <c r="JSR12" s="909"/>
      <c r="JSS12" s="909"/>
      <c r="JST12" s="909"/>
      <c r="JSU12" s="909"/>
      <c r="JSV12" s="909"/>
      <c r="JSW12" s="909"/>
      <c r="JSX12" s="909"/>
      <c r="JSY12" s="909"/>
      <c r="JSZ12" s="909"/>
      <c r="JTA12" s="909"/>
      <c r="JTB12" s="909"/>
      <c r="JTC12" s="909"/>
      <c r="JTD12" s="909"/>
      <c r="JTE12" s="909"/>
      <c r="JTF12" s="909"/>
      <c r="JTG12" s="909"/>
      <c r="JTH12" s="909"/>
      <c r="JTI12" s="909"/>
      <c r="JTJ12" s="909"/>
      <c r="JTK12" s="909"/>
      <c r="JTL12" s="909"/>
      <c r="JTM12" s="909"/>
      <c r="JTN12" s="909"/>
      <c r="JTO12" s="909"/>
      <c r="JTP12" s="909"/>
      <c r="JTQ12" s="909"/>
      <c r="JTR12" s="909"/>
      <c r="JTS12" s="909"/>
      <c r="JTT12" s="909"/>
      <c r="JTU12" s="909"/>
      <c r="JTV12" s="909"/>
      <c r="JTW12" s="909"/>
      <c r="JTX12" s="909"/>
      <c r="JTY12" s="909"/>
      <c r="JTZ12" s="909"/>
      <c r="JUA12" s="909"/>
      <c r="JUB12" s="909"/>
      <c r="JUC12" s="909"/>
      <c r="JUD12" s="909"/>
      <c r="JUE12" s="909"/>
      <c r="JUF12" s="909"/>
      <c r="JUG12" s="909"/>
      <c r="JUH12" s="909"/>
      <c r="JUI12" s="909"/>
      <c r="JUJ12" s="909"/>
      <c r="JUK12" s="909"/>
      <c r="JUL12" s="909"/>
      <c r="JUM12" s="909"/>
      <c r="JUN12" s="909"/>
      <c r="JUO12" s="909"/>
      <c r="JUP12" s="909"/>
      <c r="JUQ12" s="909"/>
      <c r="JUR12" s="909"/>
      <c r="JUS12" s="909"/>
      <c r="JUT12" s="909"/>
      <c r="JUU12" s="909"/>
      <c r="JUV12" s="909"/>
      <c r="JUW12" s="909"/>
      <c r="JUX12" s="909"/>
      <c r="JUY12" s="909"/>
      <c r="JUZ12" s="909"/>
      <c r="JVA12" s="909"/>
      <c r="JVB12" s="909"/>
      <c r="JVC12" s="909"/>
      <c r="JVD12" s="909"/>
      <c r="JVE12" s="909"/>
      <c r="JVF12" s="909"/>
      <c r="JVG12" s="909"/>
      <c r="JVH12" s="909"/>
      <c r="JVI12" s="909"/>
      <c r="JVJ12" s="909"/>
      <c r="JVK12" s="909"/>
      <c r="JVL12" s="909"/>
      <c r="JVM12" s="909"/>
      <c r="JVN12" s="909"/>
      <c r="JVO12" s="909"/>
      <c r="JVP12" s="909"/>
      <c r="JVQ12" s="909"/>
      <c r="JVR12" s="909"/>
      <c r="JVS12" s="909"/>
      <c r="JVT12" s="909"/>
      <c r="JVU12" s="909"/>
      <c r="JVV12" s="909"/>
      <c r="JVW12" s="909"/>
      <c r="JVX12" s="909"/>
      <c r="JVY12" s="909"/>
      <c r="JVZ12" s="909"/>
      <c r="JWA12" s="909"/>
      <c r="JWB12" s="909"/>
      <c r="JWC12" s="909"/>
      <c r="JWD12" s="909"/>
      <c r="JWE12" s="909"/>
      <c r="JWF12" s="909"/>
      <c r="JWG12" s="909"/>
      <c r="JWH12" s="909"/>
      <c r="JWI12" s="909"/>
      <c r="JWJ12" s="909"/>
      <c r="JWK12" s="909"/>
      <c r="JWL12" s="909"/>
      <c r="JWM12" s="909"/>
      <c r="JWN12" s="909"/>
      <c r="JWO12" s="909"/>
      <c r="JWP12" s="909"/>
      <c r="JWQ12" s="909"/>
      <c r="JWR12" s="909"/>
      <c r="JWS12" s="909"/>
      <c r="JWT12" s="909"/>
      <c r="JWU12" s="909"/>
      <c r="JWV12" s="909"/>
      <c r="JWW12" s="909"/>
      <c r="JWX12" s="909"/>
      <c r="JWY12" s="909"/>
      <c r="JWZ12" s="909"/>
      <c r="JXA12" s="909"/>
      <c r="JXB12" s="909"/>
      <c r="JXC12" s="909"/>
      <c r="JXD12" s="909"/>
      <c r="JXE12" s="909"/>
      <c r="JXF12" s="909"/>
      <c r="JXG12" s="909"/>
      <c r="JXH12" s="909"/>
      <c r="JXI12" s="909"/>
      <c r="JXJ12" s="909"/>
      <c r="JXK12" s="909"/>
      <c r="JXL12" s="909"/>
      <c r="JXM12" s="909"/>
      <c r="JXN12" s="909"/>
      <c r="JXO12" s="909"/>
      <c r="JXP12" s="909"/>
      <c r="JXQ12" s="909"/>
      <c r="JXR12" s="909"/>
      <c r="JXS12" s="909"/>
      <c r="JXT12" s="909"/>
      <c r="JXU12" s="909"/>
      <c r="JXV12" s="909"/>
      <c r="JXW12" s="909"/>
      <c r="JXX12" s="909"/>
      <c r="JXY12" s="909"/>
      <c r="JXZ12" s="909"/>
      <c r="JYA12" s="909"/>
      <c r="JYB12" s="909"/>
      <c r="JYC12" s="909"/>
      <c r="JYD12" s="909"/>
      <c r="JYE12" s="909"/>
      <c r="JYF12" s="909"/>
      <c r="JYG12" s="909"/>
      <c r="JYH12" s="909"/>
      <c r="JYI12" s="909"/>
      <c r="JYJ12" s="909"/>
      <c r="JYK12" s="909"/>
      <c r="JYL12" s="909"/>
      <c r="JYM12" s="909"/>
      <c r="JYN12" s="909"/>
      <c r="JYO12" s="909"/>
      <c r="JYP12" s="909"/>
      <c r="JYQ12" s="909"/>
      <c r="JYR12" s="909"/>
      <c r="JYS12" s="909"/>
      <c r="JYT12" s="909"/>
      <c r="JYU12" s="909"/>
      <c r="JYV12" s="909"/>
      <c r="JYW12" s="909"/>
      <c r="JYX12" s="909"/>
      <c r="JYY12" s="909"/>
      <c r="JYZ12" s="909"/>
      <c r="JZA12" s="909"/>
      <c r="JZB12" s="909"/>
      <c r="JZC12" s="909"/>
      <c r="JZD12" s="909"/>
      <c r="JZE12" s="909"/>
      <c r="JZF12" s="909"/>
      <c r="JZG12" s="909"/>
      <c r="JZH12" s="909"/>
      <c r="JZI12" s="909"/>
      <c r="JZJ12" s="909"/>
      <c r="JZK12" s="909"/>
      <c r="JZL12" s="909"/>
      <c r="JZM12" s="909"/>
      <c r="JZN12" s="909"/>
      <c r="JZO12" s="909"/>
      <c r="JZP12" s="909"/>
      <c r="JZQ12" s="909"/>
      <c r="JZR12" s="909"/>
      <c r="JZS12" s="909"/>
      <c r="JZT12" s="909"/>
      <c r="JZU12" s="909"/>
      <c r="JZV12" s="909"/>
      <c r="JZW12" s="909"/>
      <c r="JZX12" s="909"/>
      <c r="JZY12" s="909"/>
      <c r="JZZ12" s="909"/>
      <c r="KAA12" s="909"/>
      <c r="KAB12" s="909"/>
      <c r="KAC12" s="909"/>
      <c r="KAD12" s="909"/>
      <c r="KAE12" s="909"/>
      <c r="KAF12" s="909"/>
      <c r="KAG12" s="909"/>
      <c r="KAH12" s="909"/>
      <c r="KAI12" s="909"/>
      <c r="KAJ12" s="909"/>
      <c r="KAK12" s="909"/>
      <c r="KAL12" s="909"/>
      <c r="KAM12" s="909"/>
      <c r="KAN12" s="909"/>
      <c r="KAO12" s="909"/>
      <c r="KAP12" s="909"/>
      <c r="KAQ12" s="909"/>
      <c r="KAR12" s="909"/>
      <c r="KAS12" s="909"/>
      <c r="KAT12" s="909"/>
      <c r="KAU12" s="909"/>
      <c r="KAV12" s="909"/>
      <c r="KAW12" s="909"/>
      <c r="KAX12" s="909"/>
      <c r="KAY12" s="909"/>
      <c r="KAZ12" s="909"/>
      <c r="KBA12" s="909"/>
      <c r="KBB12" s="909"/>
      <c r="KBC12" s="909"/>
      <c r="KBD12" s="909"/>
      <c r="KBE12" s="909"/>
      <c r="KBF12" s="909"/>
      <c r="KBG12" s="909"/>
      <c r="KBH12" s="909"/>
      <c r="KBI12" s="909"/>
      <c r="KBJ12" s="909"/>
      <c r="KBK12" s="909"/>
      <c r="KBL12" s="909"/>
      <c r="KBM12" s="909"/>
      <c r="KBN12" s="909"/>
      <c r="KBO12" s="909"/>
      <c r="KBP12" s="909"/>
      <c r="KBQ12" s="909"/>
      <c r="KBR12" s="909"/>
      <c r="KBS12" s="909"/>
      <c r="KBT12" s="909"/>
      <c r="KBU12" s="909"/>
      <c r="KBV12" s="909"/>
      <c r="KBW12" s="909"/>
      <c r="KBX12" s="909"/>
      <c r="KBY12" s="909"/>
      <c r="KBZ12" s="909"/>
      <c r="KCA12" s="909"/>
      <c r="KCB12" s="909"/>
      <c r="KCC12" s="909"/>
      <c r="KCD12" s="909"/>
      <c r="KCE12" s="909"/>
      <c r="KCF12" s="909"/>
      <c r="KCG12" s="909"/>
      <c r="KCH12" s="909"/>
      <c r="KCI12" s="909"/>
      <c r="KCJ12" s="909"/>
      <c r="KCK12" s="909"/>
      <c r="KCL12" s="909"/>
      <c r="KCM12" s="909"/>
      <c r="KCN12" s="909"/>
      <c r="KCO12" s="909"/>
      <c r="KCP12" s="909"/>
      <c r="KCQ12" s="909"/>
      <c r="KCR12" s="909"/>
      <c r="KCS12" s="909"/>
      <c r="KCT12" s="909"/>
      <c r="KCU12" s="909"/>
      <c r="KCV12" s="909"/>
      <c r="KCW12" s="909"/>
      <c r="KCX12" s="909"/>
      <c r="KCY12" s="909"/>
      <c r="KCZ12" s="909"/>
      <c r="KDA12" s="909"/>
      <c r="KDB12" s="909"/>
      <c r="KDC12" s="909"/>
      <c r="KDD12" s="909"/>
      <c r="KDE12" s="909"/>
      <c r="KDF12" s="909"/>
      <c r="KDG12" s="909"/>
      <c r="KDH12" s="909"/>
      <c r="KDI12" s="909"/>
      <c r="KDJ12" s="909"/>
      <c r="KDK12" s="909"/>
      <c r="KDL12" s="909"/>
      <c r="KDM12" s="909"/>
      <c r="KDN12" s="909"/>
      <c r="KDO12" s="909"/>
      <c r="KDP12" s="909"/>
      <c r="KDQ12" s="909"/>
      <c r="KDR12" s="909"/>
      <c r="KDS12" s="909"/>
      <c r="KDT12" s="909"/>
      <c r="KDU12" s="909"/>
      <c r="KDV12" s="909"/>
      <c r="KDW12" s="909"/>
      <c r="KDX12" s="909"/>
      <c r="KDY12" s="909"/>
      <c r="KDZ12" s="909"/>
      <c r="KEA12" s="909"/>
      <c r="KEB12" s="909"/>
      <c r="KEC12" s="909"/>
      <c r="KED12" s="909"/>
      <c r="KEE12" s="909"/>
      <c r="KEF12" s="909"/>
      <c r="KEG12" s="909"/>
      <c r="KEH12" s="909"/>
      <c r="KEI12" s="909"/>
      <c r="KEJ12" s="909"/>
      <c r="KEK12" s="909"/>
      <c r="KEL12" s="909"/>
      <c r="KEM12" s="909"/>
      <c r="KEN12" s="909"/>
      <c r="KEO12" s="909"/>
      <c r="KEP12" s="909"/>
      <c r="KEQ12" s="909"/>
      <c r="KER12" s="909"/>
      <c r="KES12" s="909"/>
      <c r="KET12" s="909"/>
      <c r="KEU12" s="909"/>
      <c r="KEV12" s="909"/>
      <c r="KEW12" s="909"/>
      <c r="KEX12" s="909"/>
      <c r="KEY12" s="909"/>
      <c r="KEZ12" s="909"/>
      <c r="KFA12" s="909"/>
      <c r="KFB12" s="909"/>
      <c r="KFC12" s="909"/>
      <c r="KFD12" s="909"/>
      <c r="KFE12" s="909"/>
      <c r="KFF12" s="909"/>
      <c r="KFG12" s="909"/>
      <c r="KFH12" s="909"/>
      <c r="KFI12" s="909"/>
      <c r="KFJ12" s="909"/>
      <c r="KFK12" s="909"/>
      <c r="KFL12" s="909"/>
      <c r="KFM12" s="909"/>
      <c r="KFN12" s="909"/>
      <c r="KFO12" s="909"/>
      <c r="KFP12" s="909"/>
      <c r="KFQ12" s="909"/>
      <c r="KFR12" s="909"/>
      <c r="KFS12" s="909"/>
      <c r="KFT12" s="909"/>
      <c r="KFU12" s="909"/>
      <c r="KFV12" s="909"/>
      <c r="KFW12" s="909"/>
      <c r="KFX12" s="909"/>
      <c r="KFY12" s="909"/>
      <c r="KFZ12" s="909"/>
      <c r="KGA12" s="909"/>
      <c r="KGB12" s="909"/>
      <c r="KGC12" s="909"/>
      <c r="KGD12" s="909"/>
      <c r="KGE12" s="909"/>
      <c r="KGF12" s="909"/>
      <c r="KGG12" s="909"/>
      <c r="KGH12" s="909"/>
      <c r="KGI12" s="909"/>
      <c r="KGJ12" s="909"/>
      <c r="KGK12" s="909"/>
      <c r="KGL12" s="909"/>
      <c r="KGM12" s="909"/>
      <c r="KGN12" s="909"/>
      <c r="KGO12" s="909"/>
      <c r="KGP12" s="909"/>
      <c r="KGQ12" s="909"/>
      <c r="KGR12" s="909"/>
      <c r="KGS12" s="909"/>
      <c r="KGT12" s="909"/>
      <c r="KGU12" s="909"/>
      <c r="KGV12" s="909"/>
      <c r="KGW12" s="909"/>
      <c r="KGX12" s="909"/>
      <c r="KGY12" s="909"/>
      <c r="KGZ12" s="909"/>
      <c r="KHA12" s="909"/>
      <c r="KHB12" s="909"/>
      <c r="KHC12" s="909"/>
      <c r="KHD12" s="909"/>
      <c r="KHE12" s="909"/>
      <c r="KHF12" s="909"/>
      <c r="KHG12" s="909"/>
      <c r="KHH12" s="909"/>
      <c r="KHI12" s="909"/>
      <c r="KHJ12" s="909"/>
      <c r="KHK12" s="909"/>
      <c r="KHL12" s="909"/>
      <c r="KHM12" s="909"/>
      <c r="KHN12" s="909"/>
      <c r="KHO12" s="909"/>
      <c r="KHP12" s="909"/>
      <c r="KHQ12" s="909"/>
      <c r="KHR12" s="909"/>
      <c r="KHS12" s="909"/>
      <c r="KHT12" s="909"/>
      <c r="KHU12" s="909"/>
      <c r="KHV12" s="909"/>
      <c r="KHW12" s="909"/>
      <c r="KHX12" s="909"/>
      <c r="KHY12" s="909"/>
      <c r="KHZ12" s="909"/>
      <c r="KIA12" s="909"/>
      <c r="KIB12" s="909"/>
      <c r="KIC12" s="909"/>
      <c r="KID12" s="909"/>
      <c r="KIE12" s="909"/>
      <c r="KIF12" s="909"/>
      <c r="KIG12" s="909"/>
      <c r="KIH12" s="909"/>
      <c r="KII12" s="909"/>
      <c r="KIJ12" s="909"/>
      <c r="KIK12" s="909"/>
      <c r="KIL12" s="909"/>
      <c r="KIM12" s="909"/>
      <c r="KIN12" s="909"/>
      <c r="KIO12" s="909"/>
      <c r="KIP12" s="909"/>
      <c r="KIQ12" s="909"/>
      <c r="KIR12" s="909"/>
      <c r="KIS12" s="909"/>
      <c r="KIT12" s="909"/>
      <c r="KIU12" s="909"/>
      <c r="KIV12" s="909"/>
      <c r="KIW12" s="909"/>
      <c r="KIX12" s="909"/>
      <c r="KIY12" s="909"/>
      <c r="KIZ12" s="909"/>
      <c r="KJA12" s="909"/>
      <c r="KJB12" s="909"/>
      <c r="KJC12" s="909"/>
      <c r="KJD12" s="909"/>
      <c r="KJE12" s="909"/>
      <c r="KJF12" s="909"/>
      <c r="KJG12" s="909"/>
      <c r="KJH12" s="909"/>
      <c r="KJI12" s="909"/>
      <c r="KJJ12" s="909"/>
      <c r="KJK12" s="909"/>
      <c r="KJL12" s="909"/>
      <c r="KJM12" s="909"/>
      <c r="KJN12" s="909"/>
      <c r="KJO12" s="909"/>
      <c r="KJP12" s="909"/>
      <c r="KJQ12" s="909"/>
      <c r="KJR12" s="909"/>
      <c r="KJS12" s="909"/>
      <c r="KJT12" s="909"/>
      <c r="KJU12" s="909"/>
      <c r="KJV12" s="909"/>
      <c r="KJW12" s="909"/>
      <c r="KJX12" s="909"/>
      <c r="KJY12" s="909"/>
      <c r="KJZ12" s="909"/>
      <c r="KKA12" s="909"/>
      <c r="KKB12" s="909"/>
      <c r="KKC12" s="909"/>
      <c r="KKD12" s="909"/>
      <c r="KKE12" s="909"/>
      <c r="KKF12" s="909"/>
      <c r="KKG12" s="909"/>
      <c r="KKH12" s="909"/>
      <c r="KKI12" s="909"/>
      <c r="KKJ12" s="909"/>
      <c r="KKK12" s="909"/>
      <c r="KKL12" s="909"/>
      <c r="KKM12" s="909"/>
      <c r="KKN12" s="909"/>
      <c r="KKO12" s="909"/>
      <c r="KKP12" s="909"/>
      <c r="KKQ12" s="909"/>
      <c r="KKR12" s="909"/>
      <c r="KKS12" s="909"/>
      <c r="KKT12" s="909"/>
      <c r="KKU12" s="909"/>
      <c r="KKV12" s="909"/>
      <c r="KKW12" s="909"/>
      <c r="KKX12" s="909"/>
      <c r="KKY12" s="909"/>
      <c r="KKZ12" s="909"/>
      <c r="KLA12" s="909"/>
      <c r="KLB12" s="909"/>
      <c r="KLC12" s="909"/>
      <c r="KLD12" s="909"/>
      <c r="KLE12" s="909"/>
      <c r="KLF12" s="909"/>
      <c r="KLG12" s="909"/>
      <c r="KLH12" s="909"/>
      <c r="KLI12" s="909"/>
      <c r="KLJ12" s="909"/>
      <c r="KLK12" s="909"/>
      <c r="KLL12" s="909"/>
      <c r="KLM12" s="909"/>
      <c r="KLN12" s="909"/>
      <c r="KLO12" s="909"/>
      <c r="KLP12" s="909"/>
      <c r="KLQ12" s="909"/>
      <c r="KLR12" s="909"/>
      <c r="KLS12" s="909"/>
      <c r="KLT12" s="909"/>
      <c r="KLU12" s="909"/>
      <c r="KLV12" s="909"/>
      <c r="KLW12" s="909"/>
      <c r="KLX12" s="909"/>
      <c r="KLY12" s="909"/>
      <c r="KLZ12" s="909"/>
      <c r="KMA12" s="909"/>
      <c r="KMB12" s="909"/>
      <c r="KMC12" s="909"/>
      <c r="KMD12" s="909"/>
      <c r="KME12" s="909"/>
      <c r="KMF12" s="909"/>
      <c r="KMG12" s="909"/>
      <c r="KMH12" s="909"/>
      <c r="KMI12" s="909"/>
      <c r="KMJ12" s="909"/>
      <c r="KMK12" s="909"/>
      <c r="KML12" s="909"/>
      <c r="KMM12" s="909"/>
      <c r="KMN12" s="909"/>
      <c r="KMO12" s="909"/>
      <c r="KMP12" s="909"/>
      <c r="KMQ12" s="909"/>
      <c r="KMR12" s="909"/>
      <c r="KMS12" s="909"/>
      <c r="KMT12" s="909"/>
      <c r="KMU12" s="909"/>
      <c r="KMV12" s="909"/>
      <c r="KMW12" s="909"/>
      <c r="KMX12" s="909"/>
      <c r="KMY12" s="909"/>
      <c r="KMZ12" s="909"/>
      <c r="KNA12" s="909"/>
      <c r="KNB12" s="909"/>
      <c r="KNC12" s="909"/>
      <c r="KND12" s="909"/>
      <c r="KNE12" s="909"/>
      <c r="KNF12" s="909"/>
      <c r="KNG12" s="909"/>
      <c r="KNH12" s="909"/>
      <c r="KNI12" s="909"/>
      <c r="KNJ12" s="909"/>
      <c r="KNK12" s="909"/>
      <c r="KNL12" s="909"/>
      <c r="KNM12" s="909"/>
      <c r="KNN12" s="909"/>
      <c r="KNO12" s="909"/>
      <c r="KNP12" s="909"/>
      <c r="KNQ12" s="909"/>
      <c r="KNR12" s="909"/>
      <c r="KNS12" s="909"/>
      <c r="KNT12" s="909"/>
      <c r="KNU12" s="909"/>
      <c r="KNV12" s="909"/>
      <c r="KNW12" s="909"/>
      <c r="KNX12" s="909"/>
      <c r="KNY12" s="909"/>
      <c r="KNZ12" s="909"/>
      <c r="KOA12" s="909"/>
      <c r="KOB12" s="909"/>
      <c r="KOC12" s="909"/>
      <c r="KOD12" s="909"/>
      <c r="KOE12" s="909"/>
      <c r="KOF12" s="909"/>
      <c r="KOG12" s="909"/>
      <c r="KOH12" s="909"/>
      <c r="KOI12" s="909"/>
      <c r="KOJ12" s="909"/>
      <c r="KOK12" s="909"/>
      <c r="KOL12" s="909"/>
      <c r="KOM12" s="909"/>
      <c r="KON12" s="909"/>
      <c r="KOO12" s="909"/>
      <c r="KOP12" s="909"/>
      <c r="KOQ12" s="909"/>
      <c r="KOR12" s="909"/>
      <c r="KOS12" s="909"/>
      <c r="KOT12" s="909"/>
      <c r="KOU12" s="909"/>
      <c r="KOV12" s="909"/>
      <c r="KOW12" s="909"/>
      <c r="KOX12" s="909"/>
      <c r="KOY12" s="909"/>
      <c r="KOZ12" s="909"/>
      <c r="KPA12" s="909"/>
      <c r="KPB12" s="909"/>
      <c r="KPC12" s="909"/>
      <c r="KPD12" s="909"/>
      <c r="KPE12" s="909"/>
      <c r="KPF12" s="909"/>
      <c r="KPG12" s="909"/>
      <c r="KPH12" s="909"/>
      <c r="KPI12" s="909"/>
      <c r="KPJ12" s="909"/>
      <c r="KPK12" s="909"/>
      <c r="KPL12" s="909"/>
      <c r="KPM12" s="909"/>
      <c r="KPN12" s="909"/>
      <c r="KPO12" s="909"/>
      <c r="KPP12" s="909"/>
      <c r="KPQ12" s="909"/>
      <c r="KPR12" s="909"/>
      <c r="KPS12" s="909"/>
      <c r="KPT12" s="909"/>
      <c r="KPU12" s="909"/>
      <c r="KPV12" s="909"/>
      <c r="KPW12" s="909"/>
      <c r="KPX12" s="909"/>
      <c r="KPY12" s="909"/>
      <c r="KPZ12" s="909"/>
      <c r="KQA12" s="909"/>
      <c r="KQB12" s="909"/>
      <c r="KQC12" s="909"/>
      <c r="KQD12" s="909"/>
      <c r="KQE12" s="909"/>
      <c r="KQF12" s="909"/>
      <c r="KQG12" s="909"/>
      <c r="KQH12" s="909"/>
      <c r="KQI12" s="909"/>
      <c r="KQJ12" s="909"/>
      <c r="KQK12" s="909"/>
      <c r="KQL12" s="909"/>
      <c r="KQM12" s="909"/>
      <c r="KQN12" s="909"/>
      <c r="KQO12" s="909"/>
      <c r="KQP12" s="909"/>
      <c r="KQQ12" s="909"/>
      <c r="KQR12" s="909"/>
      <c r="KQS12" s="909"/>
      <c r="KQT12" s="909"/>
      <c r="KQU12" s="909"/>
      <c r="KQV12" s="909"/>
      <c r="KQW12" s="909"/>
      <c r="KQX12" s="909"/>
      <c r="KQY12" s="909"/>
      <c r="KQZ12" s="909"/>
      <c r="KRA12" s="909"/>
      <c r="KRB12" s="909"/>
      <c r="KRC12" s="909"/>
      <c r="KRD12" s="909"/>
      <c r="KRE12" s="909"/>
      <c r="KRF12" s="909"/>
      <c r="KRG12" s="909"/>
      <c r="KRH12" s="909"/>
      <c r="KRI12" s="909"/>
      <c r="KRJ12" s="909"/>
      <c r="KRK12" s="909"/>
      <c r="KRL12" s="909"/>
      <c r="KRM12" s="909"/>
      <c r="KRN12" s="909"/>
      <c r="KRO12" s="909"/>
      <c r="KRP12" s="909"/>
      <c r="KRQ12" s="909"/>
      <c r="KRR12" s="909"/>
      <c r="KRS12" s="909"/>
      <c r="KRT12" s="909"/>
      <c r="KRU12" s="909"/>
      <c r="KRV12" s="909"/>
      <c r="KRW12" s="909"/>
      <c r="KRX12" s="909"/>
      <c r="KRY12" s="909"/>
      <c r="KRZ12" s="909"/>
      <c r="KSA12" s="909"/>
      <c r="KSB12" s="909"/>
      <c r="KSC12" s="909"/>
      <c r="KSD12" s="909"/>
      <c r="KSE12" s="909"/>
      <c r="KSF12" s="909"/>
      <c r="KSG12" s="909"/>
      <c r="KSH12" s="909"/>
      <c r="KSI12" s="909"/>
      <c r="KSJ12" s="909"/>
      <c r="KSK12" s="909"/>
      <c r="KSL12" s="909"/>
      <c r="KSM12" s="909"/>
      <c r="KSN12" s="909"/>
      <c r="KSO12" s="909"/>
      <c r="KSP12" s="909"/>
      <c r="KSQ12" s="909"/>
      <c r="KSR12" s="909"/>
      <c r="KSS12" s="909"/>
      <c r="KST12" s="909"/>
      <c r="KSU12" s="909"/>
      <c r="KSV12" s="909"/>
      <c r="KSW12" s="909"/>
      <c r="KSX12" s="909"/>
      <c r="KSY12" s="909"/>
      <c r="KSZ12" s="909"/>
      <c r="KTA12" s="909"/>
      <c r="KTB12" s="909"/>
      <c r="KTC12" s="909"/>
      <c r="KTD12" s="909"/>
      <c r="KTE12" s="909"/>
      <c r="KTF12" s="909"/>
      <c r="KTG12" s="909"/>
      <c r="KTH12" s="909"/>
      <c r="KTI12" s="909"/>
      <c r="KTJ12" s="909"/>
      <c r="KTK12" s="909"/>
      <c r="KTL12" s="909"/>
      <c r="KTM12" s="909"/>
      <c r="KTN12" s="909"/>
      <c r="KTO12" s="909"/>
      <c r="KTP12" s="909"/>
      <c r="KTQ12" s="909"/>
      <c r="KTR12" s="909"/>
      <c r="KTS12" s="909"/>
      <c r="KTT12" s="909"/>
      <c r="KTU12" s="909"/>
      <c r="KTV12" s="909"/>
      <c r="KTW12" s="909"/>
      <c r="KTX12" s="909"/>
      <c r="KTY12" s="909"/>
      <c r="KTZ12" s="909"/>
      <c r="KUA12" s="909"/>
      <c r="KUB12" s="909"/>
      <c r="KUC12" s="909"/>
      <c r="KUD12" s="909"/>
      <c r="KUE12" s="909"/>
      <c r="KUF12" s="909"/>
      <c r="KUG12" s="909"/>
      <c r="KUH12" s="909"/>
      <c r="KUI12" s="909"/>
      <c r="KUJ12" s="909"/>
      <c r="KUK12" s="909"/>
      <c r="KUL12" s="909"/>
      <c r="KUM12" s="909"/>
      <c r="KUN12" s="909"/>
      <c r="KUO12" s="909"/>
      <c r="KUP12" s="909"/>
      <c r="KUQ12" s="909"/>
      <c r="KUR12" s="909"/>
      <c r="KUS12" s="909"/>
      <c r="KUT12" s="909"/>
      <c r="KUU12" s="909"/>
      <c r="KUV12" s="909"/>
      <c r="KUW12" s="909"/>
      <c r="KUX12" s="909"/>
      <c r="KUY12" s="909"/>
      <c r="KUZ12" s="909"/>
      <c r="KVA12" s="909"/>
      <c r="KVB12" s="909"/>
      <c r="KVC12" s="909"/>
      <c r="KVD12" s="909"/>
      <c r="KVE12" s="909"/>
      <c r="KVF12" s="909"/>
      <c r="KVG12" s="909"/>
      <c r="KVH12" s="909"/>
      <c r="KVI12" s="909"/>
      <c r="KVJ12" s="909"/>
      <c r="KVK12" s="909"/>
      <c r="KVL12" s="909"/>
      <c r="KVM12" s="909"/>
      <c r="KVN12" s="909"/>
      <c r="KVO12" s="909"/>
      <c r="KVP12" s="909"/>
      <c r="KVQ12" s="909"/>
      <c r="KVR12" s="909"/>
      <c r="KVS12" s="909"/>
      <c r="KVT12" s="909"/>
      <c r="KVU12" s="909"/>
      <c r="KVV12" s="909"/>
      <c r="KVW12" s="909"/>
      <c r="KVX12" s="909"/>
      <c r="KVY12" s="909"/>
      <c r="KVZ12" s="909"/>
      <c r="KWA12" s="909"/>
      <c r="KWB12" s="909"/>
      <c r="KWC12" s="909"/>
      <c r="KWD12" s="909"/>
      <c r="KWE12" s="909"/>
      <c r="KWF12" s="909"/>
      <c r="KWG12" s="909"/>
      <c r="KWH12" s="909"/>
      <c r="KWI12" s="909"/>
      <c r="KWJ12" s="909"/>
      <c r="KWK12" s="909"/>
      <c r="KWL12" s="909"/>
      <c r="KWM12" s="909"/>
      <c r="KWN12" s="909"/>
      <c r="KWO12" s="909"/>
      <c r="KWP12" s="909"/>
      <c r="KWQ12" s="909"/>
      <c r="KWR12" s="909"/>
      <c r="KWS12" s="909"/>
      <c r="KWT12" s="909"/>
      <c r="KWU12" s="909"/>
      <c r="KWV12" s="909"/>
      <c r="KWW12" s="909"/>
      <c r="KWX12" s="909"/>
      <c r="KWY12" s="909"/>
      <c r="KWZ12" s="909"/>
      <c r="KXA12" s="909"/>
      <c r="KXB12" s="909"/>
      <c r="KXC12" s="909"/>
      <c r="KXD12" s="909"/>
      <c r="KXE12" s="909"/>
      <c r="KXF12" s="909"/>
      <c r="KXG12" s="909"/>
      <c r="KXH12" s="909"/>
      <c r="KXI12" s="909"/>
      <c r="KXJ12" s="909"/>
      <c r="KXK12" s="909"/>
      <c r="KXL12" s="909"/>
      <c r="KXM12" s="909"/>
      <c r="KXN12" s="909"/>
      <c r="KXO12" s="909"/>
      <c r="KXP12" s="909"/>
      <c r="KXQ12" s="909"/>
      <c r="KXR12" s="909"/>
      <c r="KXS12" s="909"/>
      <c r="KXT12" s="909"/>
      <c r="KXU12" s="909"/>
      <c r="KXV12" s="909"/>
      <c r="KXW12" s="909"/>
      <c r="KXX12" s="909"/>
      <c r="KXY12" s="909"/>
      <c r="KXZ12" s="909"/>
      <c r="KYA12" s="909"/>
      <c r="KYB12" s="909"/>
      <c r="KYC12" s="909"/>
      <c r="KYD12" s="909"/>
      <c r="KYE12" s="909"/>
      <c r="KYF12" s="909"/>
      <c r="KYG12" s="909"/>
      <c r="KYH12" s="909"/>
      <c r="KYI12" s="909"/>
      <c r="KYJ12" s="909"/>
      <c r="KYK12" s="909"/>
      <c r="KYL12" s="909"/>
      <c r="KYM12" s="909"/>
      <c r="KYN12" s="909"/>
      <c r="KYO12" s="909"/>
      <c r="KYP12" s="909"/>
      <c r="KYQ12" s="909"/>
      <c r="KYR12" s="909"/>
      <c r="KYS12" s="909"/>
      <c r="KYT12" s="909"/>
      <c r="KYU12" s="909"/>
      <c r="KYV12" s="909"/>
      <c r="KYW12" s="909"/>
      <c r="KYX12" s="909"/>
      <c r="KYY12" s="909"/>
      <c r="KYZ12" s="909"/>
      <c r="KZA12" s="909"/>
      <c r="KZB12" s="909"/>
      <c r="KZC12" s="909"/>
      <c r="KZD12" s="909"/>
      <c r="KZE12" s="909"/>
      <c r="KZF12" s="909"/>
      <c r="KZG12" s="909"/>
      <c r="KZH12" s="909"/>
      <c r="KZI12" s="909"/>
      <c r="KZJ12" s="909"/>
      <c r="KZK12" s="909"/>
      <c r="KZL12" s="909"/>
      <c r="KZM12" s="909"/>
      <c r="KZN12" s="909"/>
      <c r="KZO12" s="909"/>
      <c r="KZP12" s="909"/>
      <c r="KZQ12" s="909"/>
      <c r="KZR12" s="909"/>
      <c r="KZS12" s="909"/>
      <c r="KZT12" s="909"/>
      <c r="KZU12" s="909"/>
      <c r="KZV12" s="909"/>
      <c r="KZW12" s="909"/>
      <c r="KZX12" s="909"/>
      <c r="KZY12" s="909"/>
      <c r="KZZ12" s="909"/>
      <c r="LAA12" s="909"/>
      <c r="LAB12" s="909"/>
      <c r="LAC12" s="909"/>
      <c r="LAD12" s="909"/>
      <c r="LAE12" s="909"/>
      <c r="LAF12" s="909"/>
      <c r="LAG12" s="909"/>
      <c r="LAH12" s="909"/>
      <c r="LAI12" s="909"/>
      <c r="LAJ12" s="909"/>
      <c r="LAK12" s="909"/>
      <c r="LAL12" s="909"/>
      <c r="LAM12" s="909"/>
      <c r="LAN12" s="909"/>
      <c r="LAO12" s="909"/>
      <c r="LAP12" s="909"/>
      <c r="LAQ12" s="909"/>
      <c r="LAR12" s="909"/>
      <c r="LAS12" s="909"/>
      <c r="LAT12" s="909"/>
      <c r="LAU12" s="909"/>
      <c r="LAV12" s="909"/>
      <c r="LAW12" s="909"/>
      <c r="LAX12" s="909"/>
      <c r="LAY12" s="909"/>
      <c r="LAZ12" s="909"/>
      <c r="LBA12" s="909"/>
      <c r="LBB12" s="909"/>
      <c r="LBC12" s="909"/>
      <c r="LBD12" s="909"/>
      <c r="LBE12" s="909"/>
      <c r="LBF12" s="909"/>
      <c r="LBG12" s="909"/>
      <c r="LBH12" s="909"/>
      <c r="LBI12" s="909"/>
      <c r="LBJ12" s="909"/>
      <c r="LBK12" s="909"/>
      <c r="LBL12" s="909"/>
      <c r="LBM12" s="909"/>
      <c r="LBN12" s="909"/>
      <c r="LBO12" s="909"/>
      <c r="LBP12" s="909"/>
      <c r="LBQ12" s="909"/>
      <c r="LBR12" s="909"/>
      <c r="LBS12" s="909"/>
      <c r="LBT12" s="909"/>
      <c r="LBU12" s="909"/>
      <c r="LBV12" s="909"/>
      <c r="LBW12" s="909"/>
      <c r="LBX12" s="909"/>
      <c r="LBY12" s="909"/>
      <c r="LBZ12" s="909"/>
      <c r="LCA12" s="909"/>
      <c r="LCB12" s="909"/>
      <c r="LCC12" s="909"/>
      <c r="LCD12" s="909"/>
      <c r="LCE12" s="909"/>
      <c r="LCF12" s="909"/>
      <c r="LCG12" s="909"/>
      <c r="LCH12" s="909"/>
      <c r="LCI12" s="909"/>
      <c r="LCJ12" s="909"/>
      <c r="LCK12" s="909"/>
      <c r="LCL12" s="909"/>
      <c r="LCM12" s="909"/>
      <c r="LCN12" s="909"/>
      <c r="LCO12" s="909"/>
      <c r="LCP12" s="909"/>
      <c r="LCQ12" s="909"/>
      <c r="LCR12" s="909"/>
      <c r="LCS12" s="909"/>
      <c r="LCT12" s="909"/>
      <c r="LCU12" s="909"/>
      <c r="LCV12" s="909"/>
      <c r="LCW12" s="909"/>
      <c r="LCX12" s="909"/>
      <c r="LCY12" s="909"/>
      <c r="LCZ12" s="909"/>
      <c r="LDA12" s="909"/>
      <c r="LDB12" s="909"/>
      <c r="LDC12" s="909"/>
      <c r="LDD12" s="909"/>
      <c r="LDE12" s="909"/>
      <c r="LDF12" s="909"/>
      <c r="LDG12" s="909"/>
      <c r="LDH12" s="909"/>
      <c r="LDI12" s="909"/>
      <c r="LDJ12" s="909"/>
      <c r="LDK12" s="909"/>
      <c r="LDL12" s="909"/>
      <c r="LDM12" s="909"/>
      <c r="LDN12" s="909"/>
      <c r="LDO12" s="909"/>
      <c r="LDP12" s="909"/>
      <c r="LDQ12" s="909"/>
      <c r="LDR12" s="909"/>
      <c r="LDS12" s="909"/>
      <c r="LDT12" s="909"/>
      <c r="LDU12" s="909"/>
      <c r="LDV12" s="909"/>
      <c r="LDW12" s="909"/>
      <c r="LDX12" s="909"/>
      <c r="LDY12" s="909"/>
      <c r="LDZ12" s="909"/>
      <c r="LEA12" s="909"/>
      <c r="LEB12" s="909"/>
      <c r="LEC12" s="909"/>
      <c r="LED12" s="909"/>
      <c r="LEE12" s="909"/>
      <c r="LEF12" s="909"/>
      <c r="LEG12" s="909"/>
      <c r="LEH12" s="909"/>
      <c r="LEI12" s="909"/>
      <c r="LEJ12" s="909"/>
      <c r="LEK12" s="909"/>
      <c r="LEL12" s="909"/>
      <c r="LEM12" s="909"/>
      <c r="LEN12" s="909"/>
      <c r="LEO12" s="909"/>
      <c r="LEP12" s="909"/>
      <c r="LEQ12" s="909"/>
      <c r="LER12" s="909"/>
      <c r="LES12" s="909"/>
      <c r="LET12" s="909"/>
      <c r="LEU12" s="909"/>
      <c r="LEV12" s="909"/>
      <c r="LEW12" s="909"/>
      <c r="LEX12" s="909"/>
      <c r="LEY12" s="909"/>
      <c r="LEZ12" s="909"/>
      <c r="LFA12" s="909"/>
      <c r="LFB12" s="909"/>
      <c r="LFC12" s="909"/>
      <c r="LFD12" s="909"/>
      <c r="LFE12" s="909"/>
      <c r="LFF12" s="909"/>
      <c r="LFG12" s="909"/>
      <c r="LFH12" s="909"/>
      <c r="LFI12" s="909"/>
      <c r="LFJ12" s="909"/>
      <c r="LFK12" s="909"/>
      <c r="LFL12" s="909"/>
      <c r="LFM12" s="909"/>
      <c r="LFN12" s="909"/>
      <c r="LFO12" s="909"/>
      <c r="LFP12" s="909"/>
      <c r="LFQ12" s="909"/>
      <c r="LFR12" s="909"/>
      <c r="LFS12" s="909"/>
      <c r="LFT12" s="909"/>
      <c r="LFU12" s="909"/>
      <c r="LFV12" s="909"/>
      <c r="LFW12" s="909"/>
      <c r="LFX12" s="909"/>
      <c r="LFY12" s="909"/>
      <c r="LFZ12" s="909"/>
      <c r="LGA12" s="909"/>
      <c r="LGB12" s="909"/>
      <c r="LGC12" s="909"/>
      <c r="LGD12" s="909"/>
      <c r="LGE12" s="909"/>
      <c r="LGF12" s="909"/>
      <c r="LGG12" s="909"/>
      <c r="LGH12" s="909"/>
      <c r="LGI12" s="909"/>
      <c r="LGJ12" s="909"/>
      <c r="LGK12" s="909"/>
      <c r="LGL12" s="909"/>
      <c r="LGM12" s="909"/>
      <c r="LGN12" s="909"/>
      <c r="LGO12" s="909"/>
      <c r="LGP12" s="909"/>
      <c r="LGQ12" s="909"/>
      <c r="LGR12" s="909"/>
      <c r="LGS12" s="909"/>
      <c r="LGT12" s="909"/>
      <c r="LGU12" s="909"/>
      <c r="LGV12" s="909"/>
      <c r="LGW12" s="909"/>
      <c r="LGX12" s="909"/>
      <c r="LGY12" s="909"/>
      <c r="LGZ12" s="909"/>
      <c r="LHA12" s="909"/>
      <c r="LHB12" s="909"/>
      <c r="LHC12" s="909"/>
      <c r="LHD12" s="909"/>
      <c r="LHE12" s="909"/>
      <c r="LHF12" s="909"/>
      <c r="LHG12" s="909"/>
      <c r="LHH12" s="909"/>
      <c r="LHI12" s="909"/>
      <c r="LHJ12" s="909"/>
      <c r="LHK12" s="909"/>
      <c r="LHL12" s="909"/>
      <c r="LHM12" s="909"/>
      <c r="LHN12" s="909"/>
      <c r="LHO12" s="909"/>
      <c r="LHP12" s="909"/>
      <c r="LHQ12" s="909"/>
      <c r="LHR12" s="909"/>
      <c r="LHS12" s="909"/>
      <c r="LHT12" s="909"/>
      <c r="LHU12" s="909"/>
      <c r="LHV12" s="909"/>
      <c r="LHW12" s="909"/>
      <c r="LHX12" s="909"/>
      <c r="LHY12" s="909"/>
      <c r="LHZ12" s="909"/>
      <c r="LIA12" s="909"/>
      <c r="LIB12" s="909"/>
      <c r="LIC12" s="909"/>
      <c r="LID12" s="909"/>
      <c r="LIE12" s="909"/>
      <c r="LIF12" s="909"/>
      <c r="LIG12" s="909"/>
      <c r="LIH12" s="909"/>
      <c r="LII12" s="909"/>
      <c r="LIJ12" s="909"/>
      <c r="LIK12" s="909"/>
      <c r="LIL12" s="909"/>
      <c r="LIM12" s="909"/>
      <c r="LIN12" s="909"/>
      <c r="LIO12" s="909"/>
      <c r="LIP12" s="909"/>
      <c r="LIQ12" s="909"/>
      <c r="LIR12" s="909"/>
      <c r="LIS12" s="909"/>
      <c r="LIT12" s="909"/>
      <c r="LIU12" s="909"/>
      <c r="LIV12" s="909"/>
      <c r="LIW12" s="909"/>
      <c r="LIX12" s="909"/>
      <c r="LIY12" s="909"/>
      <c r="LIZ12" s="909"/>
      <c r="LJA12" s="909"/>
      <c r="LJB12" s="909"/>
      <c r="LJC12" s="909"/>
      <c r="LJD12" s="909"/>
      <c r="LJE12" s="909"/>
      <c r="LJF12" s="909"/>
      <c r="LJG12" s="909"/>
      <c r="LJH12" s="909"/>
      <c r="LJI12" s="909"/>
      <c r="LJJ12" s="909"/>
      <c r="LJK12" s="909"/>
      <c r="LJL12" s="909"/>
      <c r="LJM12" s="909"/>
      <c r="LJN12" s="909"/>
      <c r="LJO12" s="909"/>
      <c r="LJP12" s="909"/>
      <c r="LJQ12" s="909"/>
      <c r="LJR12" s="909"/>
      <c r="LJS12" s="909"/>
      <c r="LJT12" s="909"/>
      <c r="LJU12" s="909"/>
      <c r="LJV12" s="909"/>
      <c r="LJW12" s="909"/>
      <c r="LJX12" s="909"/>
      <c r="LJY12" s="909"/>
      <c r="LJZ12" s="909"/>
      <c r="LKA12" s="909"/>
      <c r="LKB12" s="909"/>
      <c r="LKC12" s="909"/>
      <c r="LKD12" s="909"/>
      <c r="LKE12" s="909"/>
      <c r="LKF12" s="909"/>
      <c r="LKG12" s="909"/>
      <c r="LKH12" s="909"/>
      <c r="LKI12" s="909"/>
      <c r="LKJ12" s="909"/>
      <c r="LKK12" s="909"/>
      <c r="LKL12" s="909"/>
      <c r="LKM12" s="909"/>
      <c r="LKN12" s="909"/>
      <c r="LKO12" s="909"/>
      <c r="LKP12" s="909"/>
      <c r="LKQ12" s="909"/>
      <c r="LKR12" s="909"/>
      <c r="LKS12" s="909"/>
      <c r="LKT12" s="909"/>
      <c r="LKU12" s="909"/>
      <c r="LKV12" s="909"/>
      <c r="LKW12" s="909"/>
      <c r="LKX12" s="909"/>
      <c r="LKY12" s="909"/>
      <c r="LKZ12" s="909"/>
      <c r="LLA12" s="909"/>
      <c r="LLB12" s="909"/>
      <c r="LLC12" s="909"/>
      <c r="LLD12" s="909"/>
      <c r="LLE12" s="909"/>
      <c r="LLF12" s="909"/>
      <c r="LLG12" s="909"/>
      <c r="LLH12" s="909"/>
      <c r="LLI12" s="909"/>
      <c r="LLJ12" s="909"/>
      <c r="LLK12" s="909"/>
      <c r="LLL12" s="909"/>
      <c r="LLM12" s="909"/>
      <c r="LLN12" s="909"/>
      <c r="LLO12" s="909"/>
      <c r="LLP12" s="909"/>
      <c r="LLQ12" s="909"/>
      <c r="LLR12" s="909"/>
      <c r="LLS12" s="909"/>
      <c r="LLT12" s="909"/>
      <c r="LLU12" s="909"/>
      <c r="LLV12" s="909"/>
      <c r="LLW12" s="909"/>
      <c r="LLX12" s="909"/>
      <c r="LLY12" s="909"/>
      <c r="LLZ12" s="909"/>
      <c r="LMA12" s="909"/>
      <c r="LMB12" s="909"/>
      <c r="LMC12" s="909"/>
      <c r="LMD12" s="909"/>
      <c r="LME12" s="909"/>
      <c r="LMF12" s="909"/>
      <c r="LMG12" s="909"/>
      <c r="LMH12" s="909"/>
      <c r="LMI12" s="909"/>
      <c r="LMJ12" s="909"/>
      <c r="LMK12" s="909"/>
      <c r="LML12" s="909"/>
      <c r="LMM12" s="909"/>
      <c r="LMN12" s="909"/>
      <c r="LMO12" s="909"/>
      <c r="LMP12" s="909"/>
      <c r="LMQ12" s="909"/>
      <c r="LMR12" s="909"/>
      <c r="LMS12" s="909"/>
      <c r="LMT12" s="909"/>
      <c r="LMU12" s="909"/>
      <c r="LMV12" s="909"/>
      <c r="LMW12" s="909"/>
      <c r="LMX12" s="909"/>
      <c r="LMY12" s="909"/>
      <c r="LMZ12" s="909"/>
      <c r="LNA12" s="909"/>
      <c r="LNB12" s="909"/>
      <c r="LNC12" s="909"/>
      <c r="LND12" s="909"/>
      <c r="LNE12" s="909"/>
      <c r="LNF12" s="909"/>
      <c r="LNG12" s="909"/>
      <c r="LNH12" s="909"/>
      <c r="LNI12" s="909"/>
      <c r="LNJ12" s="909"/>
      <c r="LNK12" s="909"/>
      <c r="LNL12" s="909"/>
      <c r="LNM12" s="909"/>
      <c r="LNN12" s="909"/>
      <c r="LNO12" s="909"/>
      <c r="LNP12" s="909"/>
      <c r="LNQ12" s="909"/>
      <c r="LNR12" s="909"/>
      <c r="LNS12" s="909"/>
      <c r="LNT12" s="909"/>
      <c r="LNU12" s="909"/>
      <c r="LNV12" s="909"/>
      <c r="LNW12" s="909"/>
      <c r="LNX12" s="909"/>
      <c r="LNY12" s="909"/>
      <c r="LNZ12" s="909"/>
      <c r="LOA12" s="909"/>
      <c r="LOB12" s="909"/>
      <c r="LOC12" s="909"/>
      <c r="LOD12" s="909"/>
      <c r="LOE12" s="909"/>
      <c r="LOF12" s="909"/>
      <c r="LOG12" s="909"/>
      <c r="LOH12" s="909"/>
      <c r="LOI12" s="909"/>
      <c r="LOJ12" s="909"/>
      <c r="LOK12" s="909"/>
      <c r="LOL12" s="909"/>
      <c r="LOM12" s="909"/>
      <c r="LON12" s="909"/>
      <c r="LOO12" s="909"/>
      <c r="LOP12" s="909"/>
      <c r="LOQ12" s="909"/>
      <c r="LOR12" s="909"/>
      <c r="LOS12" s="909"/>
      <c r="LOT12" s="909"/>
      <c r="LOU12" s="909"/>
      <c r="LOV12" s="909"/>
      <c r="LOW12" s="909"/>
      <c r="LOX12" s="909"/>
      <c r="LOY12" s="909"/>
      <c r="LOZ12" s="909"/>
      <c r="LPA12" s="909"/>
      <c r="LPB12" s="909"/>
      <c r="LPC12" s="909"/>
      <c r="LPD12" s="909"/>
      <c r="LPE12" s="909"/>
      <c r="LPF12" s="909"/>
      <c r="LPG12" s="909"/>
      <c r="LPH12" s="909"/>
      <c r="LPI12" s="909"/>
      <c r="LPJ12" s="909"/>
      <c r="LPK12" s="909"/>
      <c r="LPL12" s="909"/>
      <c r="LPM12" s="909"/>
      <c r="LPN12" s="909"/>
      <c r="LPO12" s="909"/>
      <c r="LPP12" s="909"/>
      <c r="LPQ12" s="909"/>
      <c r="LPR12" s="909"/>
      <c r="LPS12" s="909"/>
      <c r="LPT12" s="909"/>
      <c r="LPU12" s="909"/>
      <c r="LPV12" s="909"/>
      <c r="LPW12" s="909"/>
      <c r="LPX12" s="909"/>
      <c r="LPY12" s="909"/>
      <c r="LPZ12" s="909"/>
      <c r="LQA12" s="909"/>
      <c r="LQB12" s="909"/>
      <c r="LQC12" s="909"/>
      <c r="LQD12" s="909"/>
      <c r="LQE12" s="909"/>
      <c r="LQF12" s="909"/>
      <c r="LQG12" s="909"/>
      <c r="LQH12" s="909"/>
      <c r="LQI12" s="909"/>
      <c r="LQJ12" s="909"/>
      <c r="LQK12" s="909"/>
      <c r="LQL12" s="909"/>
      <c r="LQM12" s="909"/>
      <c r="LQN12" s="909"/>
      <c r="LQO12" s="909"/>
      <c r="LQP12" s="909"/>
      <c r="LQQ12" s="909"/>
      <c r="LQR12" s="909"/>
      <c r="LQS12" s="909"/>
      <c r="LQT12" s="909"/>
      <c r="LQU12" s="909"/>
      <c r="LQV12" s="909"/>
      <c r="LQW12" s="909"/>
      <c r="LQX12" s="909"/>
      <c r="LQY12" s="909"/>
      <c r="LQZ12" s="909"/>
      <c r="LRA12" s="909"/>
      <c r="LRB12" s="909"/>
      <c r="LRC12" s="909"/>
      <c r="LRD12" s="909"/>
      <c r="LRE12" s="909"/>
      <c r="LRF12" s="909"/>
      <c r="LRG12" s="909"/>
      <c r="LRH12" s="909"/>
      <c r="LRI12" s="909"/>
      <c r="LRJ12" s="909"/>
      <c r="LRK12" s="909"/>
      <c r="LRL12" s="909"/>
      <c r="LRM12" s="909"/>
      <c r="LRN12" s="909"/>
      <c r="LRO12" s="909"/>
      <c r="LRP12" s="909"/>
      <c r="LRQ12" s="909"/>
      <c r="LRR12" s="909"/>
      <c r="LRS12" s="909"/>
      <c r="LRT12" s="909"/>
      <c r="LRU12" s="909"/>
      <c r="LRV12" s="909"/>
      <c r="LRW12" s="909"/>
      <c r="LRX12" s="909"/>
      <c r="LRY12" s="909"/>
      <c r="LRZ12" s="909"/>
      <c r="LSA12" s="909"/>
      <c r="LSB12" s="909"/>
      <c r="LSC12" s="909"/>
      <c r="LSD12" s="909"/>
      <c r="LSE12" s="909"/>
      <c r="LSF12" s="909"/>
      <c r="LSG12" s="909"/>
      <c r="LSH12" s="909"/>
      <c r="LSI12" s="909"/>
      <c r="LSJ12" s="909"/>
      <c r="LSK12" s="909"/>
      <c r="LSL12" s="909"/>
      <c r="LSM12" s="909"/>
      <c r="LSN12" s="909"/>
      <c r="LSO12" s="909"/>
      <c r="LSP12" s="909"/>
      <c r="LSQ12" s="909"/>
      <c r="LSR12" s="909"/>
      <c r="LSS12" s="909"/>
      <c r="LST12" s="909"/>
      <c r="LSU12" s="909"/>
      <c r="LSV12" s="909"/>
      <c r="LSW12" s="909"/>
      <c r="LSX12" s="909"/>
      <c r="LSY12" s="909"/>
      <c r="LSZ12" s="909"/>
      <c r="LTA12" s="909"/>
      <c r="LTB12" s="909"/>
      <c r="LTC12" s="909"/>
      <c r="LTD12" s="909"/>
      <c r="LTE12" s="909"/>
      <c r="LTF12" s="909"/>
      <c r="LTG12" s="909"/>
      <c r="LTH12" s="909"/>
      <c r="LTI12" s="909"/>
      <c r="LTJ12" s="909"/>
      <c r="LTK12" s="909"/>
      <c r="LTL12" s="909"/>
      <c r="LTM12" s="909"/>
      <c r="LTN12" s="909"/>
      <c r="LTO12" s="909"/>
      <c r="LTP12" s="909"/>
      <c r="LTQ12" s="909"/>
      <c r="LTR12" s="909"/>
      <c r="LTS12" s="909"/>
      <c r="LTT12" s="909"/>
      <c r="LTU12" s="909"/>
      <c r="LTV12" s="909"/>
      <c r="LTW12" s="909"/>
      <c r="LTX12" s="909"/>
      <c r="LTY12" s="909"/>
      <c r="LTZ12" s="909"/>
      <c r="LUA12" s="909"/>
      <c r="LUB12" s="909"/>
      <c r="LUC12" s="909"/>
      <c r="LUD12" s="909"/>
      <c r="LUE12" s="909"/>
      <c r="LUF12" s="909"/>
      <c r="LUG12" s="909"/>
      <c r="LUH12" s="909"/>
      <c r="LUI12" s="909"/>
      <c r="LUJ12" s="909"/>
      <c r="LUK12" s="909"/>
      <c r="LUL12" s="909"/>
      <c r="LUM12" s="909"/>
      <c r="LUN12" s="909"/>
      <c r="LUO12" s="909"/>
      <c r="LUP12" s="909"/>
      <c r="LUQ12" s="909"/>
      <c r="LUR12" s="909"/>
      <c r="LUS12" s="909"/>
      <c r="LUT12" s="909"/>
      <c r="LUU12" s="909"/>
      <c r="LUV12" s="909"/>
      <c r="LUW12" s="909"/>
      <c r="LUX12" s="909"/>
      <c r="LUY12" s="909"/>
      <c r="LUZ12" s="909"/>
      <c r="LVA12" s="909"/>
      <c r="LVB12" s="909"/>
      <c r="LVC12" s="909"/>
      <c r="LVD12" s="909"/>
      <c r="LVE12" s="909"/>
      <c r="LVF12" s="909"/>
      <c r="LVG12" s="909"/>
      <c r="LVH12" s="909"/>
      <c r="LVI12" s="909"/>
      <c r="LVJ12" s="909"/>
      <c r="LVK12" s="909"/>
      <c r="LVL12" s="909"/>
      <c r="LVM12" s="909"/>
      <c r="LVN12" s="909"/>
      <c r="LVO12" s="909"/>
      <c r="LVP12" s="909"/>
      <c r="LVQ12" s="909"/>
      <c r="LVR12" s="909"/>
      <c r="LVS12" s="909"/>
      <c r="LVT12" s="909"/>
      <c r="LVU12" s="909"/>
      <c r="LVV12" s="909"/>
      <c r="LVW12" s="909"/>
      <c r="LVX12" s="909"/>
      <c r="LVY12" s="909"/>
      <c r="LVZ12" s="909"/>
      <c r="LWA12" s="909"/>
      <c r="LWB12" s="909"/>
      <c r="LWC12" s="909"/>
      <c r="LWD12" s="909"/>
      <c r="LWE12" s="909"/>
      <c r="LWF12" s="909"/>
      <c r="LWG12" s="909"/>
      <c r="LWH12" s="909"/>
      <c r="LWI12" s="909"/>
      <c r="LWJ12" s="909"/>
      <c r="LWK12" s="909"/>
      <c r="LWL12" s="909"/>
      <c r="LWM12" s="909"/>
      <c r="LWN12" s="909"/>
      <c r="LWO12" s="909"/>
      <c r="LWP12" s="909"/>
      <c r="LWQ12" s="909"/>
      <c r="LWR12" s="909"/>
      <c r="LWS12" s="909"/>
      <c r="LWT12" s="909"/>
      <c r="LWU12" s="909"/>
      <c r="LWV12" s="909"/>
      <c r="LWW12" s="909"/>
      <c r="LWX12" s="909"/>
      <c r="LWY12" s="909"/>
      <c r="LWZ12" s="909"/>
      <c r="LXA12" s="909"/>
      <c r="LXB12" s="909"/>
      <c r="LXC12" s="909"/>
      <c r="LXD12" s="909"/>
      <c r="LXE12" s="909"/>
      <c r="LXF12" s="909"/>
      <c r="LXG12" s="909"/>
      <c r="LXH12" s="909"/>
      <c r="LXI12" s="909"/>
      <c r="LXJ12" s="909"/>
      <c r="LXK12" s="909"/>
      <c r="LXL12" s="909"/>
      <c r="LXM12" s="909"/>
      <c r="LXN12" s="909"/>
      <c r="LXO12" s="909"/>
      <c r="LXP12" s="909"/>
      <c r="LXQ12" s="909"/>
      <c r="LXR12" s="909"/>
      <c r="LXS12" s="909"/>
      <c r="LXT12" s="909"/>
      <c r="LXU12" s="909"/>
      <c r="LXV12" s="909"/>
      <c r="LXW12" s="909"/>
      <c r="LXX12" s="909"/>
      <c r="LXY12" s="909"/>
      <c r="LXZ12" s="909"/>
      <c r="LYA12" s="909"/>
      <c r="LYB12" s="909"/>
      <c r="LYC12" s="909"/>
      <c r="LYD12" s="909"/>
      <c r="LYE12" s="909"/>
      <c r="LYF12" s="909"/>
      <c r="LYG12" s="909"/>
      <c r="LYH12" s="909"/>
      <c r="LYI12" s="909"/>
      <c r="LYJ12" s="909"/>
      <c r="LYK12" s="909"/>
      <c r="LYL12" s="909"/>
      <c r="LYM12" s="909"/>
      <c r="LYN12" s="909"/>
      <c r="LYO12" s="909"/>
      <c r="LYP12" s="909"/>
      <c r="LYQ12" s="909"/>
      <c r="LYR12" s="909"/>
      <c r="LYS12" s="909"/>
      <c r="LYT12" s="909"/>
      <c r="LYU12" s="909"/>
      <c r="LYV12" s="909"/>
      <c r="LYW12" s="909"/>
      <c r="LYX12" s="909"/>
      <c r="LYY12" s="909"/>
      <c r="LYZ12" s="909"/>
      <c r="LZA12" s="909"/>
      <c r="LZB12" s="909"/>
      <c r="LZC12" s="909"/>
      <c r="LZD12" s="909"/>
      <c r="LZE12" s="909"/>
      <c r="LZF12" s="909"/>
      <c r="LZG12" s="909"/>
      <c r="LZH12" s="909"/>
      <c r="LZI12" s="909"/>
      <c r="LZJ12" s="909"/>
      <c r="LZK12" s="909"/>
      <c r="LZL12" s="909"/>
      <c r="LZM12" s="909"/>
      <c r="LZN12" s="909"/>
      <c r="LZO12" s="909"/>
      <c r="LZP12" s="909"/>
      <c r="LZQ12" s="909"/>
      <c r="LZR12" s="909"/>
      <c r="LZS12" s="909"/>
      <c r="LZT12" s="909"/>
      <c r="LZU12" s="909"/>
      <c r="LZV12" s="909"/>
      <c r="LZW12" s="909"/>
      <c r="LZX12" s="909"/>
      <c r="LZY12" s="909"/>
      <c r="LZZ12" s="909"/>
      <c r="MAA12" s="909"/>
      <c r="MAB12" s="909"/>
      <c r="MAC12" s="909"/>
      <c r="MAD12" s="909"/>
      <c r="MAE12" s="909"/>
      <c r="MAF12" s="909"/>
      <c r="MAG12" s="909"/>
      <c r="MAH12" s="909"/>
      <c r="MAI12" s="909"/>
      <c r="MAJ12" s="909"/>
      <c r="MAK12" s="909"/>
      <c r="MAL12" s="909"/>
      <c r="MAM12" s="909"/>
      <c r="MAN12" s="909"/>
      <c r="MAO12" s="909"/>
      <c r="MAP12" s="909"/>
      <c r="MAQ12" s="909"/>
      <c r="MAR12" s="909"/>
      <c r="MAS12" s="909"/>
      <c r="MAT12" s="909"/>
      <c r="MAU12" s="909"/>
      <c r="MAV12" s="909"/>
      <c r="MAW12" s="909"/>
      <c r="MAX12" s="909"/>
      <c r="MAY12" s="909"/>
      <c r="MAZ12" s="909"/>
      <c r="MBA12" s="909"/>
      <c r="MBB12" s="909"/>
      <c r="MBC12" s="909"/>
      <c r="MBD12" s="909"/>
      <c r="MBE12" s="909"/>
      <c r="MBF12" s="909"/>
      <c r="MBG12" s="909"/>
      <c r="MBH12" s="909"/>
      <c r="MBI12" s="909"/>
      <c r="MBJ12" s="909"/>
      <c r="MBK12" s="909"/>
      <c r="MBL12" s="909"/>
      <c r="MBM12" s="909"/>
      <c r="MBN12" s="909"/>
      <c r="MBO12" s="909"/>
      <c r="MBP12" s="909"/>
      <c r="MBQ12" s="909"/>
      <c r="MBR12" s="909"/>
      <c r="MBS12" s="909"/>
      <c r="MBT12" s="909"/>
      <c r="MBU12" s="909"/>
      <c r="MBV12" s="909"/>
      <c r="MBW12" s="909"/>
      <c r="MBX12" s="909"/>
      <c r="MBY12" s="909"/>
      <c r="MBZ12" s="909"/>
      <c r="MCA12" s="909"/>
      <c r="MCB12" s="909"/>
      <c r="MCC12" s="909"/>
      <c r="MCD12" s="909"/>
      <c r="MCE12" s="909"/>
      <c r="MCF12" s="909"/>
      <c r="MCG12" s="909"/>
      <c r="MCH12" s="909"/>
      <c r="MCI12" s="909"/>
      <c r="MCJ12" s="909"/>
      <c r="MCK12" s="909"/>
      <c r="MCL12" s="909"/>
      <c r="MCM12" s="909"/>
      <c r="MCN12" s="909"/>
      <c r="MCO12" s="909"/>
      <c r="MCP12" s="909"/>
      <c r="MCQ12" s="909"/>
      <c r="MCR12" s="909"/>
      <c r="MCS12" s="909"/>
      <c r="MCT12" s="909"/>
      <c r="MCU12" s="909"/>
      <c r="MCV12" s="909"/>
      <c r="MCW12" s="909"/>
      <c r="MCX12" s="909"/>
      <c r="MCY12" s="909"/>
      <c r="MCZ12" s="909"/>
      <c r="MDA12" s="909"/>
      <c r="MDB12" s="909"/>
      <c r="MDC12" s="909"/>
      <c r="MDD12" s="909"/>
      <c r="MDE12" s="909"/>
      <c r="MDF12" s="909"/>
      <c r="MDG12" s="909"/>
      <c r="MDH12" s="909"/>
      <c r="MDI12" s="909"/>
      <c r="MDJ12" s="909"/>
      <c r="MDK12" s="909"/>
      <c r="MDL12" s="909"/>
      <c r="MDM12" s="909"/>
      <c r="MDN12" s="909"/>
      <c r="MDO12" s="909"/>
      <c r="MDP12" s="909"/>
      <c r="MDQ12" s="909"/>
      <c r="MDR12" s="909"/>
      <c r="MDS12" s="909"/>
      <c r="MDT12" s="909"/>
      <c r="MDU12" s="909"/>
      <c r="MDV12" s="909"/>
      <c r="MDW12" s="909"/>
      <c r="MDX12" s="909"/>
      <c r="MDY12" s="909"/>
      <c r="MDZ12" s="909"/>
      <c r="MEA12" s="909"/>
      <c r="MEB12" s="909"/>
      <c r="MEC12" s="909"/>
      <c r="MED12" s="909"/>
      <c r="MEE12" s="909"/>
      <c r="MEF12" s="909"/>
      <c r="MEG12" s="909"/>
      <c r="MEH12" s="909"/>
      <c r="MEI12" s="909"/>
      <c r="MEJ12" s="909"/>
      <c r="MEK12" s="909"/>
      <c r="MEL12" s="909"/>
      <c r="MEM12" s="909"/>
      <c r="MEN12" s="909"/>
      <c r="MEO12" s="909"/>
      <c r="MEP12" s="909"/>
      <c r="MEQ12" s="909"/>
      <c r="MER12" s="909"/>
      <c r="MES12" s="909"/>
      <c r="MET12" s="909"/>
      <c r="MEU12" s="909"/>
      <c r="MEV12" s="909"/>
      <c r="MEW12" s="909"/>
      <c r="MEX12" s="909"/>
      <c r="MEY12" s="909"/>
      <c r="MEZ12" s="909"/>
      <c r="MFA12" s="909"/>
      <c r="MFB12" s="909"/>
      <c r="MFC12" s="909"/>
      <c r="MFD12" s="909"/>
      <c r="MFE12" s="909"/>
      <c r="MFF12" s="909"/>
      <c r="MFG12" s="909"/>
      <c r="MFH12" s="909"/>
      <c r="MFI12" s="909"/>
      <c r="MFJ12" s="909"/>
      <c r="MFK12" s="909"/>
      <c r="MFL12" s="909"/>
      <c r="MFM12" s="909"/>
      <c r="MFN12" s="909"/>
      <c r="MFO12" s="909"/>
      <c r="MFP12" s="909"/>
      <c r="MFQ12" s="909"/>
      <c r="MFR12" s="909"/>
      <c r="MFS12" s="909"/>
      <c r="MFT12" s="909"/>
      <c r="MFU12" s="909"/>
      <c r="MFV12" s="909"/>
      <c r="MFW12" s="909"/>
      <c r="MFX12" s="909"/>
      <c r="MFY12" s="909"/>
      <c r="MFZ12" s="909"/>
      <c r="MGA12" s="909"/>
      <c r="MGB12" s="909"/>
      <c r="MGC12" s="909"/>
      <c r="MGD12" s="909"/>
      <c r="MGE12" s="909"/>
      <c r="MGF12" s="909"/>
      <c r="MGG12" s="909"/>
      <c r="MGH12" s="909"/>
      <c r="MGI12" s="909"/>
      <c r="MGJ12" s="909"/>
      <c r="MGK12" s="909"/>
      <c r="MGL12" s="909"/>
      <c r="MGM12" s="909"/>
      <c r="MGN12" s="909"/>
      <c r="MGO12" s="909"/>
      <c r="MGP12" s="909"/>
      <c r="MGQ12" s="909"/>
      <c r="MGR12" s="909"/>
      <c r="MGS12" s="909"/>
      <c r="MGT12" s="909"/>
      <c r="MGU12" s="909"/>
      <c r="MGV12" s="909"/>
      <c r="MGW12" s="909"/>
      <c r="MGX12" s="909"/>
      <c r="MGY12" s="909"/>
      <c r="MGZ12" s="909"/>
      <c r="MHA12" s="909"/>
      <c r="MHB12" s="909"/>
      <c r="MHC12" s="909"/>
      <c r="MHD12" s="909"/>
      <c r="MHE12" s="909"/>
      <c r="MHF12" s="909"/>
      <c r="MHG12" s="909"/>
      <c r="MHH12" s="909"/>
      <c r="MHI12" s="909"/>
      <c r="MHJ12" s="909"/>
      <c r="MHK12" s="909"/>
      <c r="MHL12" s="909"/>
      <c r="MHM12" s="909"/>
      <c r="MHN12" s="909"/>
      <c r="MHO12" s="909"/>
      <c r="MHP12" s="909"/>
      <c r="MHQ12" s="909"/>
      <c r="MHR12" s="909"/>
      <c r="MHS12" s="909"/>
      <c r="MHT12" s="909"/>
      <c r="MHU12" s="909"/>
      <c r="MHV12" s="909"/>
      <c r="MHW12" s="909"/>
      <c r="MHX12" s="909"/>
      <c r="MHY12" s="909"/>
      <c r="MHZ12" s="909"/>
      <c r="MIA12" s="909"/>
      <c r="MIB12" s="909"/>
      <c r="MIC12" s="909"/>
      <c r="MID12" s="909"/>
      <c r="MIE12" s="909"/>
      <c r="MIF12" s="909"/>
      <c r="MIG12" s="909"/>
      <c r="MIH12" s="909"/>
      <c r="MII12" s="909"/>
      <c r="MIJ12" s="909"/>
      <c r="MIK12" s="909"/>
      <c r="MIL12" s="909"/>
      <c r="MIM12" s="909"/>
      <c r="MIN12" s="909"/>
      <c r="MIO12" s="909"/>
      <c r="MIP12" s="909"/>
      <c r="MIQ12" s="909"/>
      <c r="MIR12" s="909"/>
      <c r="MIS12" s="909"/>
      <c r="MIT12" s="909"/>
      <c r="MIU12" s="909"/>
      <c r="MIV12" s="909"/>
      <c r="MIW12" s="909"/>
      <c r="MIX12" s="909"/>
      <c r="MIY12" s="909"/>
      <c r="MIZ12" s="909"/>
      <c r="MJA12" s="909"/>
      <c r="MJB12" s="909"/>
      <c r="MJC12" s="909"/>
      <c r="MJD12" s="909"/>
      <c r="MJE12" s="909"/>
      <c r="MJF12" s="909"/>
      <c r="MJG12" s="909"/>
      <c r="MJH12" s="909"/>
      <c r="MJI12" s="909"/>
      <c r="MJJ12" s="909"/>
      <c r="MJK12" s="909"/>
      <c r="MJL12" s="909"/>
      <c r="MJM12" s="909"/>
      <c r="MJN12" s="909"/>
      <c r="MJO12" s="909"/>
      <c r="MJP12" s="909"/>
      <c r="MJQ12" s="909"/>
      <c r="MJR12" s="909"/>
      <c r="MJS12" s="909"/>
      <c r="MJT12" s="909"/>
      <c r="MJU12" s="909"/>
      <c r="MJV12" s="909"/>
      <c r="MJW12" s="909"/>
      <c r="MJX12" s="909"/>
      <c r="MJY12" s="909"/>
      <c r="MJZ12" s="909"/>
      <c r="MKA12" s="909"/>
      <c r="MKB12" s="909"/>
      <c r="MKC12" s="909"/>
      <c r="MKD12" s="909"/>
      <c r="MKE12" s="909"/>
      <c r="MKF12" s="909"/>
      <c r="MKG12" s="909"/>
      <c r="MKH12" s="909"/>
      <c r="MKI12" s="909"/>
      <c r="MKJ12" s="909"/>
      <c r="MKK12" s="909"/>
      <c r="MKL12" s="909"/>
      <c r="MKM12" s="909"/>
      <c r="MKN12" s="909"/>
      <c r="MKO12" s="909"/>
      <c r="MKP12" s="909"/>
      <c r="MKQ12" s="909"/>
      <c r="MKR12" s="909"/>
      <c r="MKS12" s="909"/>
      <c r="MKT12" s="909"/>
      <c r="MKU12" s="909"/>
      <c r="MKV12" s="909"/>
      <c r="MKW12" s="909"/>
      <c r="MKX12" s="909"/>
      <c r="MKY12" s="909"/>
      <c r="MKZ12" s="909"/>
      <c r="MLA12" s="909"/>
      <c r="MLB12" s="909"/>
      <c r="MLC12" s="909"/>
      <c r="MLD12" s="909"/>
      <c r="MLE12" s="909"/>
      <c r="MLF12" s="909"/>
      <c r="MLG12" s="909"/>
      <c r="MLH12" s="909"/>
      <c r="MLI12" s="909"/>
      <c r="MLJ12" s="909"/>
      <c r="MLK12" s="909"/>
      <c r="MLL12" s="909"/>
      <c r="MLM12" s="909"/>
      <c r="MLN12" s="909"/>
      <c r="MLO12" s="909"/>
      <c r="MLP12" s="909"/>
      <c r="MLQ12" s="909"/>
      <c r="MLR12" s="909"/>
      <c r="MLS12" s="909"/>
      <c r="MLT12" s="909"/>
      <c r="MLU12" s="909"/>
      <c r="MLV12" s="909"/>
      <c r="MLW12" s="909"/>
      <c r="MLX12" s="909"/>
      <c r="MLY12" s="909"/>
      <c r="MLZ12" s="909"/>
      <c r="MMA12" s="909"/>
      <c r="MMB12" s="909"/>
      <c r="MMC12" s="909"/>
      <c r="MMD12" s="909"/>
      <c r="MME12" s="909"/>
      <c r="MMF12" s="909"/>
      <c r="MMG12" s="909"/>
      <c r="MMH12" s="909"/>
      <c r="MMI12" s="909"/>
      <c r="MMJ12" s="909"/>
      <c r="MMK12" s="909"/>
      <c r="MML12" s="909"/>
      <c r="MMM12" s="909"/>
      <c r="MMN12" s="909"/>
      <c r="MMO12" s="909"/>
      <c r="MMP12" s="909"/>
      <c r="MMQ12" s="909"/>
      <c r="MMR12" s="909"/>
      <c r="MMS12" s="909"/>
      <c r="MMT12" s="909"/>
      <c r="MMU12" s="909"/>
      <c r="MMV12" s="909"/>
      <c r="MMW12" s="909"/>
      <c r="MMX12" s="909"/>
      <c r="MMY12" s="909"/>
      <c r="MMZ12" s="909"/>
      <c r="MNA12" s="909"/>
      <c r="MNB12" s="909"/>
      <c r="MNC12" s="909"/>
      <c r="MND12" s="909"/>
      <c r="MNE12" s="909"/>
      <c r="MNF12" s="909"/>
      <c r="MNG12" s="909"/>
      <c r="MNH12" s="909"/>
      <c r="MNI12" s="909"/>
      <c r="MNJ12" s="909"/>
      <c r="MNK12" s="909"/>
      <c r="MNL12" s="909"/>
      <c r="MNM12" s="909"/>
      <c r="MNN12" s="909"/>
      <c r="MNO12" s="909"/>
      <c r="MNP12" s="909"/>
      <c r="MNQ12" s="909"/>
      <c r="MNR12" s="909"/>
      <c r="MNS12" s="909"/>
      <c r="MNT12" s="909"/>
      <c r="MNU12" s="909"/>
      <c r="MNV12" s="909"/>
      <c r="MNW12" s="909"/>
      <c r="MNX12" s="909"/>
      <c r="MNY12" s="909"/>
      <c r="MNZ12" s="909"/>
      <c r="MOA12" s="909"/>
      <c r="MOB12" s="909"/>
      <c r="MOC12" s="909"/>
      <c r="MOD12" s="909"/>
      <c r="MOE12" s="909"/>
      <c r="MOF12" s="909"/>
      <c r="MOG12" s="909"/>
      <c r="MOH12" s="909"/>
      <c r="MOI12" s="909"/>
      <c r="MOJ12" s="909"/>
      <c r="MOK12" s="909"/>
      <c r="MOL12" s="909"/>
      <c r="MOM12" s="909"/>
      <c r="MON12" s="909"/>
      <c r="MOO12" s="909"/>
      <c r="MOP12" s="909"/>
      <c r="MOQ12" s="909"/>
      <c r="MOR12" s="909"/>
      <c r="MOS12" s="909"/>
      <c r="MOT12" s="909"/>
      <c r="MOU12" s="909"/>
      <c r="MOV12" s="909"/>
      <c r="MOW12" s="909"/>
      <c r="MOX12" s="909"/>
      <c r="MOY12" s="909"/>
      <c r="MOZ12" s="909"/>
      <c r="MPA12" s="909"/>
      <c r="MPB12" s="909"/>
      <c r="MPC12" s="909"/>
      <c r="MPD12" s="909"/>
      <c r="MPE12" s="909"/>
      <c r="MPF12" s="909"/>
      <c r="MPG12" s="909"/>
      <c r="MPH12" s="909"/>
      <c r="MPI12" s="909"/>
      <c r="MPJ12" s="909"/>
      <c r="MPK12" s="909"/>
      <c r="MPL12" s="909"/>
      <c r="MPM12" s="909"/>
      <c r="MPN12" s="909"/>
      <c r="MPO12" s="909"/>
      <c r="MPP12" s="909"/>
      <c r="MPQ12" s="909"/>
      <c r="MPR12" s="909"/>
      <c r="MPS12" s="909"/>
      <c r="MPT12" s="909"/>
      <c r="MPU12" s="909"/>
      <c r="MPV12" s="909"/>
      <c r="MPW12" s="909"/>
      <c r="MPX12" s="909"/>
      <c r="MPY12" s="909"/>
      <c r="MPZ12" s="909"/>
      <c r="MQA12" s="909"/>
      <c r="MQB12" s="909"/>
      <c r="MQC12" s="909"/>
      <c r="MQD12" s="909"/>
      <c r="MQE12" s="909"/>
      <c r="MQF12" s="909"/>
      <c r="MQG12" s="909"/>
      <c r="MQH12" s="909"/>
      <c r="MQI12" s="909"/>
      <c r="MQJ12" s="909"/>
      <c r="MQK12" s="909"/>
      <c r="MQL12" s="909"/>
      <c r="MQM12" s="909"/>
      <c r="MQN12" s="909"/>
      <c r="MQO12" s="909"/>
      <c r="MQP12" s="909"/>
      <c r="MQQ12" s="909"/>
      <c r="MQR12" s="909"/>
      <c r="MQS12" s="909"/>
      <c r="MQT12" s="909"/>
      <c r="MQU12" s="909"/>
      <c r="MQV12" s="909"/>
      <c r="MQW12" s="909"/>
      <c r="MQX12" s="909"/>
      <c r="MQY12" s="909"/>
      <c r="MQZ12" s="909"/>
      <c r="MRA12" s="909"/>
      <c r="MRB12" s="909"/>
      <c r="MRC12" s="909"/>
      <c r="MRD12" s="909"/>
      <c r="MRE12" s="909"/>
      <c r="MRF12" s="909"/>
      <c r="MRG12" s="909"/>
      <c r="MRH12" s="909"/>
      <c r="MRI12" s="909"/>
      <c r="MRJ12" s="909"/>
      <c r="MRK12" s="909"/>
      <c r="MRL12" s="909"/>
      <c r="MRM12" s="909"/>
      <c r="MRN12" s="909"/>
      <c r="MRO12" s="909"/>
      <c r="MRP12" s="909"/>
      <c r="MRQ12" s="909"/>
      <c r="MRR12" s="909"/>
      <c r="MRS12" s="909"/>
      <c r="MRT12" s="909"/>
      <c r="MRU12" s="909"/>
      <c r="MRV12" s="909"/>
      <c r="MRW12" s="909"/>
      <c r="MRX12" s="909"/>
      <c r="MRY12" s="909"/>
      <c r="MRZ12" s="909"/>
      <c r="MSA12" s="909"/>
      <c r="MSB12" s="909"/>
      <c r="MSC12" s="909"/>
      <c r="MSD12" s="909"/>
      <c r="MSE12" s="909"/>
      <c r="MSF12" s="909"/>
      <c r="MSG12" s="909"/>
      <c r="MSH12" s="909"/>
      <c r="MSI12" s="909"/>
      <c r="MSJ12" s="909"/>
      <c r="MSK12" s="909"/>
      <c r="MSL12" s="909"/>
      <c r="MSM12" s="909"/>
      <c r="MSN12" s="909"/>
      <c r="MSO12" s="909"/>
      <c r="MSP12" s="909"/>
      <c r="MSQ12" s="909"/>
      <c r="MSR12" s="909"/>
      <c r="MSS12" s="909"/>
      <c r="MST12" s="909"/>
      <c r="MSU12" s="909"/>
      <c r="MSV12" s="909"/>
      <c r="MSW12" s="909"/>
      <c r="MSX12" s="909"/>
      <c r="MSY12" s="909"/>
      <c r="MSZ12" s="909"/>
      <c r="MTA12" s="909"/>
      <c r="MTB12" s="909"/>
      <c r="MTC12" s="909"/>
      <c r="MTD12" s="909"/>
      <c r="MTE12" s="909"/>
      <c r="MTF12" s="909"/>
      <c r="MTG12" s="909"/>
      <c r="MTH12" s="909"/>
      <c r="MTI12" s="909"/>
      <c r="MTJ12" s="909"/>
      <c r="MTK12" s="909"/>
      <c r="MTL12" s="909"/>
      <c r="MTM12" s="909"/>
      <c r="MTN12" s="909"/>
      <c r="MTO12" s="909"/>
      <c r="MTP12" s="909"/>
      <c r="MTQ12" s="909"/>
      <c r="MTR12" s="909"/>
      <c r="MTS12" s="909"/>
      <c r="MTT12" s="909"/>
      <c r="MTU12" s="909"/>
      <c r="MTV12" s="909"/>
      <c r="MTW12" s="909"/>
      <c r="MTX12" s="909"/>
      <c r="MTY12" s="909"/>
      <c r="MTZ12" s="909"/>
      <c r="MUA12" s="909"/>
      <c r="MUB12" s="909"/>
      <c r="MUC12" s="909"/>
      <c r="MUD12" s="909"/>
      <c r="MUE12" s="909"/>
      <c r="MUF12" s="909"/>
      <c r="MUG12" s="909"/>
      <c r="MUH12" s="909"/>
      <c r="MUI12" s="909"/>
      <c r="MUJ12" s="909"/>
      <c r="MUK12" s="909"/>
      <c r="MUL12" s="909"/>
      <c r="MUM12" s="909"/>
      <c r="MUN12" s="909"/>
      <c r="MUO12" s="909"/>
      <c r="MUP12" s="909"/>
      <c r="MUQ12" s="909"/>
      <c r="MUR12" s="909"/>
      <c r="MUS12" s="909"/>
      <c r="MUT12" s="909"/>
      <c r="MUU12" s="909"/>
      <c r="MUV12" s="909"/>
      <c r="MUW12" s="909"/>
      <c r="MUX12" s="909"/>
      <c r="MUY12" s="909"/>
      <c r="MUZ12" s="909"/>
      <c r="MVA12" s="909"/>
      <c r="MVB12" s="909"/>
      <c r="MVC12" s="909"/>
      <c r="MVD12" s="909"/>
      <c r="MVE12" s="909"/>
      <c r="MVF12" s="909"/>
      <c r="MVG12" s="909"/>
      <c r="MVH12" s="909"/>
      <c r="MVI12" s="909"/>
      <c r="MVJ12" s="909"/>
      <c r="MVK12" s="909"/>
      <c r="MVL12" s="909"/>
      <c r="MVM12" s="909"/>
      <c r="MVN12" s="909"/>
      <c r="MVO12" s="909"/>
      <c r="MVP12" s="909"/>
      <c r="MVQ12" s="909"/>
      <c r="MVR12" s="909"/>
      <c r="MVS12" s="909"/>
      <c r="MVT12" s="909"/>
      <c r="MVU12" s="909"/>
      <c r="MVV12" s="909"/>
      <c r="MVW12" s="909"/>
      <c r="MVX12" s="909"/>
      <c r="MVY12" s="909"/>
      <c r="MVZ12" s="909"/>
      <c r="MWA12" s="909"/>
      <c r="MWB12" s="909"/>
      <c r="MWC12" s="909"/>
      <c r="MWD12" s="909"/>
      <c r="MWE12" s="909"/>
      <c r="MWF12" s="909"/>
      <c r="MWG12" s="909"/>
      <c r="MWH12" s="909"/>
      <c r="MWI12" s="909"/>
      <c r="MWJ12" s="909"/>
      <c r="MWK12" s="909"/>
      <c r="MWL12" s="909"/>
      <c r="MWM12" s="909"/>
      <c r="MWN12" s="909"/>
      <c r="MWO12" s="909"/>
      <c r="MWP12" s="909"/>
      <c r="MWQ12" s="909"/>
      <c r="MWR12" s="909"/>
      <c r="MWS12" s="909"/>
      <c r="MWT12" s="909"/>
      <c r="MWU12" s="909"/>
      <c r="MWV12" s="909"/>
      <c r="MWW12" s="909"/>
      <c r="MWX12" s="909"/>
      <c r="MWY12" s="909"/>
      <c r="MWZ12" s="909"/>
      <c r="MXA12" s="909"/>
      <c r="MXB12" s="909"/>
      <c r="MXC12" s="909"/>
      <c r="MXD12" s="909"/>
      <c r="MXE12" s="909"/>
      <c r="MXF12" s="909"/>
      <c r="MXG12" s="909"/>
      <c r="MXH12" s="909"/>
      <c r="MXI12" s="909"/>
      <c r="MXJ12" s="909"/>
      <c r="MXK12" s="909"/>
      <c r="MXL12" s="909"/>
      <c r="MXM12" s="909"/>
      <c r="MXN12" s="909"/>
      <c r="MXO12" s="909"/>
      <c r="MXP12" s="909"/>
      <c r="MXQ12" s="909"/>
      <c r="MXR12" s="909"/>
      <c r="MXS12" s="909"/>
      <c r="MXT12" s="909"/>
      <c r="MXU12" s="909"/>
      <c r="MXV12" s="909"/>
      <c r="MXW12" s="909"/>
      <c r="MXX12" s="909"/>
      <c r="MXY12" s="909"/>
      <c r="MXZ12" s="909"/>
      <c r="MYA12" s="909"/>
      <c r="MYB12" s="909"/>
      <c r="MYC12" s="909"/>
      <c r="MYD12" s="909"/>
      <c r="MYE12" s="909"/>
      <c r="MYF12" s="909"/>
      <c r="MYG12" s="909"/>
      <c r="MYH12" s="909"/>
      <c r="MYI12" s="909"/>
      <c r="MYJ12" s="909"/>
      <c r="MYK12" s="909"/>
      <c r="MYL12" s="909"/>
      <c r="MYM12" s="909"/>
      <c r="MYN12" s="909"/>
      <c r="MYO12" s="909"/>
      <c r="MYP12" s="909"/>
      <c r="MYQ12" s="909"/>
      <c r="MYR12" s="909"/>
      <c r="MYS12" s="909"/>
      <c r="MYT12" s="909"/>
      <c r="MYU12" s="909"/>
      <c r="MYV12" s="909"/>
      <c r="MYW12" s="909"/>
      <c r="MYX12" s="909"/>
      <c r="MYY12" s="909"/>
      <c r="MYZ12" s="909"/>
      <c r="MZA12" s="909"/>
      <c r="MZB12" s="909"/>
      <c r="MZC12" s="909"/>
      <c r="MZD12" s="909"/>
      <c r="MZE12" s="909"/>
      <c r="MZF12" s="909"/>
      <c r="MZG12" s="909"/>
      <c r="MZH12" s="909"/>
      <c r="MZI12" s="909"/>
      <c r="MZJ12" s="909"/>
      <c r="MZK12" s="909"/>
      <c r="MZL12" s="909"/>
      <c r="MZM12" s="909"/>
      <c r="MZN12" s="909"/>
      <c r="MZO12" s="909"/>
      <c r="MZP12" s="909"/>
      <c r="MZQ12" s="909"/>
      <c r="MZR12" s="909"/>
      <c r="MZS12" s="909"/>
      <c r="MZT12" s="909"/>
      <c r="MZU12" s="909"/>
      <c r="MZV12" s="909"/>
      <c r="MZW12" s="909"/>
      <c r="MZX12" s="909"/>
      <c r="MZY12" s="909"/>
      <c r="MZZ12" s="909"/>
      <c r="NAA12" s="909"/>
      <c r="NAB12" s="909"/>
      <c r="NAC12" s="909"/>
      <c r="NAD12" s="909"/>
      <c r="NAE12" s="909"/>
      <c r="NAF12" s="909"/>
      <c r="NAG12" s="909"/>
      <c r="NAH12" s="909"/>
      <c r="NAI12" s="909"/>
      <c r="NAJ12" s="909"/>
      <c r="NAK12" s="909"/>
      <c r="NAL12" s="909"/>
      <c r="NAM12" s="909"/>
      <c r="NAN12" s="909"/>
      <c r="NAO12" s="909"/>
      <c r="NAP12" s="909"/>
      <c r="NAQ12" s="909"/>
      <c r="NAR12" s="909"/>
      <c r="NAS12" s="909"/>
      <c r="NAT12" s="909"/>
      <c r="NAU12" s="909"/>
      <c r="NAV12" s="909"/>
      <c r="NAW12" s="909"/>
      <c r="NAX12" s="909"/>
      <c r="NAY12" s="909"/>
      <c r="NAZ12" s="909"/>
      <c r="NBA12" s="909"/>
      <c r="NBB12" s="909"/>
      <c r="NBC12" s="909"/>
      <c r="NBD12" s="909"/>
      <c r="NBE12" s="909"/>
      <c r="NBF12" s="909"/>
      <c r="NBG12" s="909"/>
      <c r="NBH12" s="909"/>
      <c r="NBI12" s="909"/>
      <c r="NBJ12" s="909"/>
      <c r="NBK12" s="909"/>
      <c r="NBL12" s="909"/>
      <c r="NBM12" s="909"/>
      <c r="NBN12" s="909"/>
      <c r="NBO12" s="909"/>
      <c r="NBP12" s="909"/>
      <c r="NBQ12" s="909"/>
      <c r="NBR12" s="909"/>
      <c r="NBS12" s="909"/>
      <c r="NBT12" s="909"/>
      <c r="NBU12" s="909"/>
      <c r="NBV12" s="909"/>
      <c r="NBW12" s="909"/>
      <c r="NBX12" s="909"/>
      <c r="NBY12" s="909"/>
      <c r="NBZ12" s="909"/>
      <c r="NCA12" s="909"/>
      <c r="NCB12" s="909"/>
      <c r="NCC12" s="909"/>
      <c r="NCD12" s="909"/>
      <c r="NCE12" s="909"/>
      <c r="NCF12" s="909"/>
      <c r="NCG12" s="909"/>
      <c r="NCH12" s="909"/>
      <c r="NCI12" s="909"/>
      <c r="NCJ12" s="909"/>
      <c r="NCK12" s="909"/>
      <c r="NCL12" s="909"/>
      <c r="NCM12" s="909"/>
      <c r="NCN12" s="909"/>
      <c r="NCO12" s="909"/>
      <c r="NCP12" s="909"/>
      <c r="NCQ12" s="909"/>
      <c r="NCR12" s="909"/>
      <c r="NCS12" s="909"/>
      <c r="NCT12" s="909"/>
      <c r="NCU12" s="909"/>
      <c r="NCV12" s="909"/>
      <c r="NCW12" s="909"/>
      <c r="NCX12" s="909"/>
      <c r="NCY12" s="909"/>
      <c r="NCZ12" s="909"/>
      <c r="NDA12" s="909"/>
      <c r="NDB12" s="909"/>
      <c r="NDC12" s="909"/>
      <c r="NDD12" s="909"/>
      <c r="NDE12" s="909"/>
      <c r="NDF12" s="909"/>
      <c r="NDG12" s="909"/>
      <c r="NDH12" s="909"/>
      <c r="NDI12" s="909"/>
      <c r="NDJ12" s="909"/>
      <c r="NDK12" s="909"/>
      <c r="NDL12" s="909"/>
      <c r="NDM12" s="909"/>
      <c r="NDN12" s="909"/>
      <c r="NDO12" s="909"/>
      <c r="NDP12" s="909"/>
      <c r="NDQ12" s="909"/>
      <c r="NDR12" s="909"/>
      <c r="NDS12" s="909"/>
      <c r="NDT12" s="909"/>
      <c r="NDU12" s="909"/>
      <c r="NDV12" s="909"/>
      <c r="NDW12" s="909"/>
      <c r="NDX12" s="909"/>
      <c r="NDY12" s="909"/>
      <c r="NDZ12" s="909"/>
      <c r="NEA12" s="909"/>
      <c r="NEB12" s="909"/>
      <c r="NEC12" s="909"/>
      <c r="NED12" s="909"/>
      <c r="NEE12" s="909"/>
      <c r="NEF12" s="909"/>
      <c r="NEG12" s="909"/>
      <c r="NEH12" s="909"/>
      <c r="NEI12" s="909"/>
      <c r="NEJ12" s="909"/>
      <c r="NEK12" s="909"/>
      <c r="NEL12" s="909"/>
      <c r="NEM12" s="909"/>
      <c r="NEN12" s="909"/>
      <c r="NEO12" s="909"/>
      <c r="NEP12" s="909"/>
      <c r="NEQ12" s="909"/>
      <c r="NER12" s="909"/>
      <c r="NES12" s="909"/>
      <c r="NET12" s="909"/>
      <c r="NEU12" s="909"/>
      <c r="NEV12" s="909"/>
      <c r="NEW12" s="909"/>
      <c r="NEX12" s="909"/>
      <c r="NEY12" s="909"/>
      <c r="NEZ12" s="909"/>
      <c r="NFA12" s="909"/>
      <c r="NFB12" s="909"/>
      <c r="NFC12" s="909"/>
      <c r="NFD12" s="909"/>
      <c r="NFE12" s="909"/>
      <c r="NFF12" s="909"/>
      <c r="NFG12" s="909"/>
      <c r="NFH12" s="909"/>
      <c r="NFI12" s="909"/>
      <c r="NFJ12" s="909"/>
      <c r="NFK12" s="909"/>
      <c r="NFL12" s="909"/>
      <c r="NFM12" s="909"/>
      <c r="NFN12" s="909"/>
      <c r="NFO12" s="909"/>
      <c r="NFP12" s="909"/>
      <c r="NFQ12" s="909"/>
      <c r="NFR12" s="909"/>
      <c r="NFS12" s="909"/>
      <c r="NFT12" s="909"/>
      <c r="NFU12" s="909"/>
      <c r="NFV12" s="909"/>
      <c r="NFW12" s="909"/>
      <c r="NFX12" s="909"/>
      <c r="NFY12" s="909"/>
      <c r="NFZ12" s="909"/>
      <c r="NGA12" s="909"/>
      <c r="NGB12" s="909"/>
      <c r="NGC12" s="909"/>
      <c r="NGD12" s="909"/>
      <c r="NGE12" s="909"/>
      <c r="NGF12" s="909"/>
      <c r="NGG12" s="909"/>
      <c r="NGH12" s="909"/>
      <c r="NGI12" s="909"/>
      <c r="NGJ12" s="909"/>
      <c r="NGK12" s="909"/>
      <c r="NGL12" s="909"/>
      <c r="NGM12" s="909"/>
      <c r="NGN12" s="909"/>
      <c r="NGO12" s="909"/>
      <c r="NGP12" s="909"/>
      <c r="NGQ12" s="909"/>
      <c r="NGR12" s="909"/>
      <c r="NGS12" s="909"/>
      <c r="NGT12" s="909"/>
      <c r="NGU12" s="909"/>
      <c r="NGV12" s="909"/>
      <c r="NGW12" s="909"/>
      <c r="NGX12" s="909"/>
      <c r="NGY12" s="909"/>
      <c r="NGZ12" s="909"/>
      <c r="NHA12" s="909"/>
      <c r="NHB12" s="909"/>
      <c r="NHC12" s="909"/>
      <c r="NHD12" s="909"/>
      <c r="NHE12" s="909"/>
      <c r="NHF12" s="909"/>
      <c r="NHG12" s="909"/>
      <c r="NHH12" s="909"/>
      <c r="NHI12" s="909"/>
      <c r="NHJ12" s="909"/>
      <c r="NHK12" s="909"/>
      <c r="NHL12" s="909"/>
      <c r="NHM12" s="909"/>
      <c r="NHN12" s="909"/>
      <c r="NHO12" s="909"/>
      <c r="NHP12" s="909"/>
      <c r="NHQ12" s="909"/>
      <c r="NHR12" s="909"/>
      <c r="NHS12" s="909"/>
      <c r="NHT12" s="909"/>
      <c r="NHU12" s="909"/>
      <c r="NHV12" s="909"/>
      <c r="NHW12" s="909"/>
      <c r="NHX12" s="909"/>
      <c r="NHY12" s="909"/>
      <c r="NHZ12" s="909"/>
      <c r="NIA12" s="909"/>
      <c r="NIB12" s="909"/>
      <c r="NIC12" s="909"/>
      <c r="NID12" s="909"/>
      <c r="NIE12" s="909"/>
      <c r="NIF12" s="909"/>
      <c r="NIG12" s="909"/>
      <c r="NIH12" s="909"/>
      <c r="NII12" s="909"/>
      <c r="NIJ12" s="909"/>
      <c r="NIK12" s="909"/>
      <c r="NIL12" s="909"/>
      <c r="NIM12" s="909"/>
      <c r="NIN12" s="909"/>
      <c r="NIO12" s="909"/>
      <c r="NIP12" s="909"/>
      <c r="NIQ12" s="909"/>
      <c r="NIR12" s="909"/>
      <c r="NIS12" s="909"/>
      <c r="NIT12" s="909"/>
      <c r="NIU12" s="909"/>
      <c r="NIV12" s="909"/>
      <c r="NIW12" s="909"/>
      <c r="NIX12" s="909"/>
      <c r="NIY12" s="909"/>
      <c r="NIZ12" s="909"/>
      <c r="NJA12" s="909"/>
      <c r="NJB12" s="909"/>
      <c r="NJC12" s="909"/>
      <c r="NJD12" s="909"/>
      <c r="NJE12" s="909"/>
      <c r="NJF12" s="909"/>
      <c r="NJG12" s="909"/>
      <c r="NJH12" s="909"/>
      <c r="NJI12" s="909"/>
      <c r="NJJ12" s="909"/>
      <c r="NJK12" s="909"/>
      <c r="NJL12" s="909"/>
      <c r="NJM12" s="909"/>
      <c r="NJN12" s="909"/>
      <c r="NJO12" s="909"/>
      <c r="NJP12" s="909"/>
      <c r="NJQ12" s="909"/>
      <c r="NJR12" s="909"/>
      <c r="NJS12" s="909"/>
      <c r="NJT12" s="909"/>
      <c r="NJU12" s="909"/>
      <c r="NJV12" s="909"/>
      <c r="NJW12" s="909"/>
      <c r="NJX12" s="909"/>
      <c r="NJY12" s="909"/>
      <c r="NJZ12" s="909"/>
      <c r="NKA12" s="909"/>
      <c r="NKB12" s="909"/>
      <c r="NKC12" s="909"/>
      <c r="NKD12" s="909"/>
      <c r="NKE12" s="909"/>
      <c r="NKF12" s="909"/>
      <c r="NKG12" s="909"/>
      <c r="NKH12" s="909"/>
      <c r="NKI12" s="909"/>
      <c r="NKJ12" s="909"/>
      <c r="NKK12" s="909"/>
      <c r="NKL12" s="909"/>
      <c r="NKM12" s="909"/>
      <c r="NKN12" s="909"/>
      <c r="NKO12" s="909"/>
      <c r="NKP12" s="909"/>
      <c r="NKQ12" s="909"/>
      <c r="NKR12" s="909"/>
      <c r="NKS12" s="909"/>
      <c r="NKT12" s="909"/>
      <c r="NKU12" s="909"/>
      <c r="NKV12" s="909"/>
      <c r="NKW12" s="909"/>
      <c r="NKX12" s="909"/>
      <c r="NKY12" s="909"/>
      <c r="NKZ12" s="909"/>
      <c r="NLA12" s="909"/>
      <c r="NLB12" s="909"/>
      <c r="NLC12" s="909"/>
      <c r="NLD12" s="909"/>
      <c r="NLE12" s="909"/>
      <c r="NLF12" s="909"/>
      <c r="NLG12" s="909"/>
      <c r="NLH12" s="909"/>
      <c r="NLI12" s="909"/>
      <c r="NLJ12" s="909"/>
      <c r="NLK12" s="909"/>
      <c r="NLL12" s="909"/>
      <c r="NLM12" s="909"/>
      <c r="NLN12" s="909"/>
      <c r="NLO12" s="909"/>
      <c r="NLP12" s="909"/>
      <c r="NLQ12" s="909"/>
      <c r="NLR12" s="909"/>
      <c r="NLS12" s="909"/>
      <c r="NLT12" s="909"/>
      <c r="NLU12" s="909"/>
      <c r="NLV12" s="909"/>
      <c r="NLW12" s="909"/>
      <c r="NLX12" s="909"/>
      <c r="NLY12" s="909"/>
      <c r="NLZ12" s="909"/>
      <c r="NMA12" s="909"/>
      <c r="NMB12" s="909"/>
      <c r="NMC12" s="909"/>
      <c r="NMD12" s="909"/>
      <c r="NME12" s="909"/>
      <c r="NMF12" s="909"/>
      <c r="NMG12" s="909"/>
      <c r="NMH12" s="909"/>
      <c r="NMI12" s="909"/>
      <c r="NMJ12" s="909"/>
      <c r="NMK12" s="909"/>
      <c r="NML12" s="909"/>
      <c r="NMM12" s="909"/>
      <c r="NMN12" s="909"/>
      <c r="NMO12" s="909"/>
      <c r="NMP12" s="909"/>
      <c r="NMQ12" s="909"/>
      <c r="NMR12" s="909"/>
      <c r="NMS12" s="909"/>
      <c r="NMT12" s="909"/>
      <c r="NMU12" s="909"/>
      <c r="NMV12" s="909"/>
      <c r="NMW12" s="909"/>
      <c r="NMX12" s="909"/>
      <c r="NMY12" s="909"/>
      <c r="NMZ12" s="909"/>
      <c r="NNA12" s="909"/>
      <c r="NNB12" s="909"/>
      <c r="NNC12" s="909"/>
      <c r="NND12" s="909"/>
      <c r="NNE12" s="909"/>
      <c r="NNF12" s="909"/>
      <c r="NNG12" s="909"/>
      <c r="NNH12" s="909"/>
      <c r="NNI12" s="909"/>
      <c r="NNJ12" s="909"/>
      <c r="NNK12" s="909"/>
      <c r="NNL12" s="909"/>
      <c r="NNM12" s="909"/>
      <c r="NNN12" s="909"/>
      <c r="NNO12" s="909"/>
      <c r="NNP12" s="909"/>
      <c r="NNQ12" s="909"/>
      <c r="NNR12" s="909"/>
      <c r="NNS12" s="909"/>
      <c r="NNT12" s="909"/>
      <c r="NNU12" s="909"/>
      <c r="NNV12" s="909"/>
      <c r="NNW12" s="909"/>
      <c r="NNX12" s="909"/>
      <c r="NNY12" s="909"/>
      <c r="NNZ12" s="909"/>
      <c r="NOA12" s="909"/>
      <c r="NOB12" s="909"/>
      <c r="NOC12" s="909"/>
      <c r="NOD12" s="909"/>
      <c r="NOE12" s="909"/>
      <c r="NOF12" s="909"/>
      <c r="NOG12" s="909"/>
      <c r="NOH12" s="909"/>
      <c r="NOI12" s="909"/>
      <c r="NOJ12" s="909"/>
      <c r="NOK12" s="909"/>
      <c r="NOL12" s="909"/>
      <c r="NOM12" s="909"/>
      <c r="NON12" s="909"/>
      <c r="NOO12" s="909"/>
      <c r="NOP12" s="909"/>
      <c r="NOQ12" s="909"/>
      <c r="NOR12" s="909"/>
      <c r="NOS12" s="909"/>
      <c r="NOT12" s="909"/>
      <c r="NOU12" s="909"/>
      <c r="NOV12" s="909"/>
      <c r="NOW12" s="909"/>
      <c r="NOX12" s="909"/>
      <c r="NOY12" s="909"/>
      <c r="NOZ12" s="909"/>
      <c r="NPA12" s="909"/>
      <c r="NPB12" s="909"/>
      <c r="NPC12" s="909"/>
      <c r="NPD12" s="909"/>
      <c r="NPE12" s="909"/>
      <c r="NPF12" s="909"/>
      <c r="NPG12" s="909"/>
      <c r="NPH12" s="909"/>
      <c r="NPI12" s="909"/>
      <c r="NPJ12" s="909"/>
      <c r="NPK12" s="909"/>
      <c r="NPL12" s="909"/>
      <c r="NPM12" s="909"/>
      <c r="NPN12" s="909"/>
      <c r="NPO12" s="909"/>
      <c r="NPP12" s="909"/>
      <c r="NPQ12" s="909"/>
      <c r="NPR12" s="909"/>
      <c r="NPS12" s="909"/>
      <c r="NPT12" s="909"/>
      <c r="NPU12" s="909"/>
      <c r="NPV12" s="909"/>
      <c r="NPW12" s="909"/>
      <c r="NPX12" s="909"/>
      <c r="NPY12" s="909"/>
      <c r="NPZ12" s="909"/>
      <c r="NQA12" s="909"/>
      <c r="NQB12" s="909"/>
      <c r="NQC12" s="909"/>
      <c r="NQD12" s="909"/>
      <c r="NQE12" s="909"/>
      <c r="NQF12" s="909"/>
      <c r="NQG12" s="909"/>
      <c r="NQH12" s="909"/>
      <c r="NQI12" s="909"/>
      <c r="NQJ12" s="909"/>
      <c r="NQK12" s="909"/>
      <c r="NQL12" s="909"/>
      <c r="NQM12" s="909"/>
      <c r="NQN12" s="909"/>
      <c r="NQO12" s="909"/>
      <c r="NQP12" s="909"/>
      <c r="NQQ12" s="909"/>
      <c r="NQR12" s="909"/>
      <c r="NQS12" s="909"/>
      <c r="NQT12" s="909"/>
      <c r="NQU12" s="909"/>
      <c r="NQV12" s="909"/>
      <c r="NQW12" s="909"/>
      <c r="NQX12" s="909"/>
      <c r="NQY12" s="909"/>
      <c r="NQZ12" s="909"/>
      <c r="NRA12" s="909"/>
      <c r="NRB12" s="909"/>
      <c r="NRC12" s="909"/>
      <c r="NRD12" s="909"/>
      <c r="NRE12" s="909"/>
      <c r="NRF12" s="909"/>
      <c r="NRG12" s="909"/>
      <c r="NRH12" s="909"/>
      <c r="NRI12" s="909"/>
      <c r="NRJ12" s="909"/>
      <c r="NRK12" s="909"/>
      <c r="NRL12" s="909"/>
      <c r="NRM12" s="909"/>
      <c r="NRN12" s="909"/>
      <c r="NRO12" s="909"/>
      <c r="NRP12" s="909"/>
      <c r="NRQ12" s="909"/>
      <c r="NRR12" s="909"/>
      <c r="NRS12" s="909"/>
      <c r="NRT12" s="909"/>
      <c r="NRU12" s="909"/>
      <c r="NRV12" s="909"/>
      <c r="NRW12" s="909"/>
      <c r="NRX12" s="909"/>
      <c r="NRY12" s="909"/>
      <c r="NRZ12" s="909"/>
      <c r="NSA12" s="909"/>
      <c r="NSB12" s="909"/>
      <c r="NSC12" s="909"/>
      <c r="NSD12" s="909"/>
      <c r="NSE12" s="909"/>
      <c r="NSF12" s="909"/>
      <c r="NSG12" s="909"/>
      <c r="NSH12" s="909"/>
      <c r="NSI12" s="909"/>
      <c r="NSJ12" s="909"/>
      <c r="NSK12" s="909"/>
      <c r="NSL12" s="909"/>
      <c r="NSM12" s="909"/>
      <c r="NSN12" s="909"/>
      <c r="NSO12" s="909"/>
      <c r="NSP12" s="909"/>
      <c r="NSQ12" s="909"/>
      <c r="NSR12" s="909"/>
      <c r="NSS12" s="909"/>
      <c r="NST12" s="909"/>
      <c r="NSU12" s="909"/>
      <c r="NSV12" s="909"/>
      <c r="NSW12" s="909"/>
      <c r="NSX12" s="909"/>
      <c r="NSY12" s="909"/>
      <c r="NSZ12" s="909"/>
      <c r="NTA12" s="909"/>
      <c r="NTB12" s="909"/>
      <c r="NTC12" s="909"/>
      <c r="NTD12" s="909"/>
      <c r="NTE12" s="909"/>
      <c r="NTF12" s="909"/>
      <c r="NTG12" s="909"/>
      <c r="NTH12" s="909"/>
      <c r="NTI12" s="909"/>
      <c r="NTJ12" s="909"/>
      <c r="NTK12" s="909"/>
      <c r="NTL12" s="909"/>
      <c r="NTM12" s="909"/>
      <c r="NTN12" s="909"/>
      <c r="NTO12" s="909"/>
      <c r="NTP12" s="909"/>
      <c r="NTQ12" s="909"/>
      <c r="NTR12" s="909"/>
      <c r="NTS12" s="909"/>
      <c r="NTT12" s="909"/>
      <c r="NTU12" s="909"/>
      <c r="NTV12" s="909"/>
      <c r="NTW12" s="909"/>
      <c r="NTX12" s="909"/>
      <c r="NTY12" s="909"/>
      <c r="NTZ12" s="909"/>
      <c r="NUA12" s="909"/>
      <c r="NUB12" s="909"/>
      <c r="NUC12" s="909"/>
      <c r="NUD12" s="909"/>
      <c r="NUE12" s="909"/>
      <c r="NUF12" s="909"/>
      <c r="NUG12" s="909"/>
      <c r="NUH12" s="909"/>
      <c r="NUI12" s="909"/>
      <c r="NUJ12" s="909"/>
      <c r="NUK12" s="909"/>
      <c r="NUL12" s="909"/>
      <c r="NUM12" s="909"/>
      <c r="NUN12" s="909"/>
      <c r="NUO12" s="909"/>
      <c r="NUP12" s="909"/>
      <c r="NUQ12" s="909"/>
      <c r="NUR12" s="909"/>
      <c r="NUS12" s="909"/>
      <c r="NUT12" s="909"/>
      <c r="NUU12" s="909"/>
      <c r="NUV12" s="909"/>
      <c r="NUW12" s="909"/>
      <c r="NUX12" s="909"/>
      <c r="NUY12" s="909"/>
      <c r="NUZ12" s="909"/>
      <c r="NVA12" s="909"/>
      <c r="NVB12" s="909"/>
      <c r="NVC12" s="909"/>
      <c r="NVD12" s="909"/>
      <c r="NVE12" s="909"/>
      <c r="NVF12" s="909"/>
      <c r="NVG12" s="909"/>
      <c r="NVH12" s="909"/>
      <c r="NVI12" s="909"/>
      <c r="NVJ12" s="909"/>
      <c r="NVK12" s="909"/>
      <c r="NVL12" s="909"/>
      <c r="NVM12" s="909"/>
      <c r="NVN12" s="909"/>
      <c r="NVO12" s="909"/>
      <c r="NVP12" s="909"/>
      <c r="NVQ12" s="909"/>
      <c r="NVR12" s="909"/>
      <c r="NVS12" s="909"/>
      <c r="NVT12" s="909"/>
      <c r="NVU12" s="909"/>
      <c r="NVV12" s="909"/>
      <c r="NVW12" s="909"/>
      <c r="NVX12" s="909"/>
      <c r="NVY12" s="909"/>
      <c r="NVZ12" s="909"/>
      <c r="NWA12" s="909"/>
      <c r="NWB12" s="909"/>
      <c r="NWC12" s="909"/>
      <c r="NWD12" s="909"/>
      <c r="NWE12" s="909"/>
      <c r="NWF12" s="909"/>
      <c r="NWG12" s="909"/>
      <c r="NWH12" s="909"/>
      <c r="NWI12" s="909"/>
      <c r="NWJ12" s="909"/>
      <c r="NWK12" s="909"/>
      <c r="NWL12" s="909"/>
      <c r="NWM12" s="909"/>
      <c r="NWN12" s="909"/>
      <c r="NWO12" s="909"/>
      <c r="NWP12" s="909"/>
      <c r="NWQ12" s="909"/>
      <c r="NWR12" s="909"/>
      <c r="NWS12" s="909"/>
      <c r="NWT12" s="909"/>
      <c r="NWU12" s="909"/>
      <c r="NWV12" s="909"/>
      <c r="NWW12" s="909"/>
      <c r="NWX12" s="909"/>
      <c r="NWY12" s="909"/>
      <c r="NWZ12" s="909"/>
      <c r="NXA12" s="909"/>
      <c r="NXB12" s="909"/>
      <c r="NXC12" s="909"/>
      <c r="NXD12" s="909"/>
      <c r="NXE12" s="909"/>
      <c r="NXF12" s="909"/>
      <c r="NXG12" s="909"/>
      <c r="NXH12" s="909"/>
      <c r="NXI12" s="909"/>
      <c r="NXJ12" s="909"/>
      <c r="NXK12" s="909"/>
      <c r="NXL12" s="909"/>
      <c r="NXM12" s="909"/>
      <c r="NXN12" s="909"/>
      <c r="NXO12" s="909"/>
      <c r="NXP12" s="909"/>
      <c r="NXQ12" s="909"/>
      <c r="NXR12" s="909"/>
      <c r="NXS12" s="909"/>
      <c r="NXT12" s="909"/>
      <c r="NXU12" s="909"/>
      <c r="NXV12" s="909"/>
      <c r="NXW12" s="909"/>
      <c r="NXX12" s="909"/>
      <c r="NXY12" s="909"/>
      <c r="NXZ12" s="909"/>
      <c r="NYA12" s="909"/>
      <c r="NYB12" s="909"/>
      <c r="NYC12" s="909"/>
      <c r="NYD12" s="909"/>
      <c r="NYE12" s="909"/>
      <c r="NYF12" s="909"/>
      <c r="NYG12" s="909"/>
      <c r="NYH12" s="909"/>
      <c r="NYI12" s="909"/>
      <c r="NYJ12" s="909"/>
      <c r="NYK12" s="909"/>
      <c r="NYL12" s="909"/>
      <c r="NYM12" s="909"/>
      <c r="NYN12" s="909"/>
      <c r="NYO12" s="909"/>
      <c r="NYP12" s="909"/>
      <c r="NYQ12" s="909"/>
      <c r="NYR12" s="909"/>
      <c r="NYS12" s="909"/>
      <c r="NYT12" s="909"/>
      <c r="NYU12" s="909"/>
      <c r="NYV12" s="909"/>
      <c r="NYW12" s="909"/>
      <c r="NYX12" s="909"/>
      <c r="NYY12" s="909"/>
      <c r="NYZ12" s="909"/>
      <c r="NZA12" s="909"/>
      <c r="NZB12" s="909"/>
      <c r="NZC12" s="909"/>
      <c r="NZD12" s="909"/>
      <c r="NZE12" s="909"/>
      <c r="NZF12" s="909"/>
      <c r="NZG12" s="909"/>
      <c r="NZH12" s="909"/>
      <c r="NZI12" s="909"/>
      <c r="NZJ12" s="909"/>
      <c r="NZK12" s="909"/>
      <c r="NZL12" s="909"/>
      <c r="NZM12" s="909"/>
      <c r="NZN12" s="909"/>
      <c r="NZO12" s="909"/>
      <c r="NZP12" s="909"/>
      <c r="NZQ12" s="909"/>
      <c r="NZR12" s="909"/>
      <c r="NZS12" s="909"/>
      <c r="NZT12" s="909"/>
      <c r="NZU12" s="909"/>
      <c r="NZV12" s="909"/>
      <c r="NZW12" s="909"/>
      <c r="NZX12" s="909"/>
      <c r="NZY12" s="909"/>
      <c r="NZZ12" s="909"/>
      <c r="OAA12" s="909"/>
      <c r="OAB12" s="909"/>
      <c r="OAC12" s="909"/>
      <c r="OAD12" s="909"/>
      <c r="OAE12" s="909"/>
      <c r="OAF12" s="909"/>
      <c r="OAG12" s="909"/>
      <c r="OAH12" s="909"/>
      <c r="OAI12" s="909"/>
      <c r="OAJ12" s="909"/>
      <c r="OAK12" s="909"/>
      <c r="OAL12" s="909"/>
      <c r="OAM12" s="909"/>
      <c r="OAN12" s="909"/>
      <c r="OAO12" s="909"/>
      <c r="OAP12" s="909"/>
      <c r="OAQ12" s="909"/>
      <c r="OAR12" s="909"/>
      <c r="OAS12" s="909"/>
      <c r="OAT12" s="909"/>
      <c r="OAU12" s="909"/>
      <c r="OAV12" s="909"/>
      <c r="OAW12" s="909"/>
      <c r="OAX12" s="909"/>
      <c r="OAY12" s="909"/>
      <c r="OAZ12" s="909"/>
      <c r="OBA12" s="909"/>
      <c r="OBB12" s="909"/>
      <c r="OBC12" s="909"/>
      <c r="OBD12" s="909"/>
      <c r="OBE12" s="909"/>
      <c r="OBF12" s="909"/>
      <c r="OBG12" s="909"/>
      <c r="OBH12" s="909"/>
      <c r="OBI12" s="909"/>
      <c r="OBJ12" s="909"/>
      <c r="OBK12" s="909"/>
      <c r="OBL12" s="909"/>
      <c r="OBM12" s="909"/>
      <c r="OBN12" s="909"/>
      <c r="OBO12" s="909"/>
      <c r="OBP12" s="909"/>
      <c r="OBQ12" s="909"/>
      <c r="OBR12" s="909"/>
      <c r="OBS12" s="909"/>
      <c r="OBT12" s="909"/>
      <c r="OBU12" s="909"/>
      <c r="OBV12" s="909"/>
      <c r="OBW12" s="909"/>
      <c r="OBX12" s="909"/>
      <c r="OBY12" s="909"/>
      <c r="OBZ12" s="909"/>
      <c r="OCA12" s="909"/>
      <c r="OCB12" s="909"/>
      <c r="OCC12" s="909"/>
      <c r="OCD12" s="909"/>
      <c r="OCE12" s="909"/>
      <c r="OCF12" s="909"/>
      <c r="OCG12" s="909"/>
      <c r="OCH12" s="909"/>
      <c r="OCI12" s="909"/>
      <c r="OCJ12" s="909"/>
      <c r="OCK12" s="909"/>
      <c r="OCL12" s="909"/>
      <c r="OCM12" s="909"/>
      <c r="OCN12" s="909"/>
      <c r="OCO12" s="909"/>
      <c r="OCP12" s="909"/>
      <c r="OCQ12" s="909"/>
      <c r="OCR12" s="909"/>
      <c r="OCS12" s="909"/>
      <c r="OCT12" s="909"/>
      <c r="OCU12" s="909"/>
      <c r="OCV12" s="909"/>
      <c r="OCW12" s="909"/>
      <c r="OCX12" s="909"/>
      <c r="OCY12" s="909"/>
      <c r="OCZ12" s="909"/>
      <c r="ODA12" s="909"/>
      <c r="ODB12" s="909"/>
      <c r="ODC12" s="909"/>
      <c r="ODD12" s="909"/>
      <c r="ODE12" s="909"/>
      <c r="ODF12" s="909"/>
      <c r="ODG12" s="909"/>
      <c r="ODH12" s="909"/>
      <c r="ODI12" s="909"/>
      <c r="ODJ12" s="909"/>
      <c r="ODK12" s="909"/>
      <c r="ODL12" s="909"/>
      <c r="ODM12" s="909"/>
      <c r="ODN12" s="909"/>
      <c r="ODO12" s="909"/>
      <c r="ODP12" s="909"/>
      <c r="ODQ12" s="909"/>
      <c r="ODR12" s="909"/>
      <c r="ODS12" s="909"/>
      <c r="ODT12" s="909"/>
      <c r="ODU12" s="909"/>
      <c r="ODV12" s="909"/>
      <c r="ODW12" s="909"/>
      <c r="ODX12" s="909"/>
      <c r="ODY12" s="909"/>
      <c r="ODZ12" s="909"/>
      <c r="OEA12" s="909"/>
      <c r="OEB12" s="909"/>
      <c r="OEC12" s="909"/>
      <c r="OED12" s="909"/>
      <c r="OEE12" s="909"/>
      <c r="OEF12" s="909"/>
      <c r="OEG12" s="909"/>
      <c r="OEH12" s="909"/>
      <c r="OEI12" s="909"/>
      <c r="OEJ12" s="909"/>
      <c r="OEK12" s="909"/>
      <c r="OEL12" s="909"/>
      <c r="OEM12" s="909"/>
      <c r="OEN12" s="909"/>
      <c r="OEO12" s="909"/>
      <c r="OEP12" s="909"/>
      <c r="OEQ12" s="909"/>
      <c r="OER12" s="909"/>
      <c r="OES12" s="909"/>
      <c r="OET12" s="909"/>
      <c r="OEU12" s="909"/>
      <c r="OEV12" s="909"/>
      <c r="OEW12" s="909"/>
      <c r="OEX12" s="909"/>
      <c r="OEY12" s="909"/>
      <c r="OEZ12" s="909"/>
      <c r="OFA12" s="909"/>
      <c r="OFB12" s="909"/>
      <c r="OFC12" s="909"/>
      <c r="OFD12" s="909"/>
      <c r="OFE12" s="909"/>
      <c r="OFF12" s="909"/>
      <c r="OFG12" s="909"/>
      <c r="OFH12" s="909"/>
      <c r="OFI12" s="909"/>
      <c r="OFJ12" s="909"/>
      <c r="OFK12" s="909"/>
      <c r="OFL12" s="909"/>
      <c r="OFM12" s="909"/>
      <c r="OFN12" s="909"/>
      <c r="OFO12" s="909"/>
      <c r="OFP12" s="909"/>
      <c r="OFQ12" s="909"/>
      <c r="OFR12" s="909"/>
      <c r="OFS12" s="909"/>
      <c r="OFT12" s="909"/>
      <c r="OFU12" s="909"/>
      <c r="OFV12" s="909"/>
      <c r="OFW12" s="909"/>
      <c r="OFX12" s="909"/>
      <c r="OFY12" s="909"/>
      <c r="OFZ12" s="909"/>
      <c r="OGA12" s="909"/>
      <c r="OGB12" s="909"/>
      <c r="OGC12" s="909"/>
      <c r="OGD12" s="909"/>
      <c r="OGE12" s="909"/>
      <c r="OGF12" s="909"/>
      <c r="OGG12" s="909"/>
      <c r="OGH12" s="909"/>
      <c r="OGI12" s="909"/>
      <c r="OGJ12" s="909"/>
      <c r="OGK12" s="909"/>
      <c r="OGL12" s="909"/>
      <c r="OGM12" s="909"/>
      <c r="OGN12" s="909"/>
      <c r="OGO12" s="909"/>
      <c r="OGP12" s="909"/>
      <c r="OGQ12" s="909"/>
      <c r="OGR12" s="909"/>
      <c r="OGS12" s="909"/>
      <c r="OGT12" s="909"/>
      <c r="OGU12" s="909"/>
      <c r="OGV12" s="909"/>
      <c r="OGW12" s="909"/>
      <c r="OGX12" s="909"/>
      <c r="OGY12" s="909"/>
      <c r="OGZ12" s="909"/>
      <c r="OHA12" s="909"/>
      <c r="OHB12" s="909"/>
      <c r="OHC12" s="909"/>
      <c r="OHD12" s="909"/>
      <c r="OHE12" s="909"/>
      <c r="OHF12" s="909"/>
      <c r="OHG12" s="909"/>
      <c r="OHH12" s="909"/>
      <c r="OHI12" s="909"/>
      <c r="OHJ12" s="909"/>
      <c r="OHK12" s="909"/>
      <c r="OHL12" s="909"/>
      <c r="OHM12" s="909"/>
      <c r="OHN12" s="909"/>
      <c r="OHO12" s="909"/>
      <c r="OHP12" s="909"/>
      <c r="OHQ12" s="909"/>
      <c r="OHR12" s="909"/>
      <c r="OHS12" s="909"/>
      <c r="OHT12" s="909"/>
      <c r="OHU12" s="909"/>
      <c r="OHV12" s="909"/>
      <c r="OHW12" s="909"/>
      <c r="OHX12" s="909"/>
      <c r="OHY12" s="909"/>
      <c r="OHZ12" s="909"/>
      <c r="OIA12" s="909"/>
      <c r="OIB12" s="909"/>
      <c r="OIC12" s="909"/>
      <c r="OID12" s="909"/>
      <c r="OIE12" s="909"/>
      <c r="OIF12" s="909"/>
      <c r="OIG12" s="909"/>
      <c r="OIH12" s="909"/>
      <c r="OII12" s="909"/>
      <c r="OIJ12" s="909"/>
      <c r="OIK12" s="909"/>
      <c r="OIL12" s="909"/>
      <c r="OIM12" s="909"/>
      <c r="OIN12" s="909"/>
      <c r="OIO12" s="909"/>
      <c r="OIP12" s="909"/>
      <c r="OIQ12" s="909"/>
      <c r="OIR12" s="909"/>
      <c r="OIS12" s="909"/>
      <c r="OIT12" s="909"/>
      <c r="OIU12" s="909"/>
      <c r="OIV12" s="909"/>
      <c r="OIW12" s="909"/>
      <c r="OIX12" s="909"/>
      <c r="OIY12" s="909"/>
      <c r="OIZ12" s="909"/>
      <c r="OJA12" s="909"/>
      <c r="OJB12" s="909"/>
      <c r="OJC12" s="909"/>
      <c r="OJD12" s="909"/>
      <c r="OJE12" s="909"/>
      <c r="OJF12" s="909"/>
      <c r="OJG12" s="909"/>
      <c r="OJH12" s="909"/>
      <c r="OJI12" s="909"/>
      <c r="OJJ12" s="909"/>
      <c r="OJK12" s="909"/>
      <c r="OJL12" s="909"/>
      <c r="OJM12" s="909"/>
      <c r="OJN12" s="909"/>
      <c r="OJO12" s="909"/>
      <c r="OJP12" s="909"/>
      <c r="OJQ12" s="909"/>
      <c r="OJR12" s="909"/>
      <c r="OJS12" s="909"/>
      <c r="OJT12" s="909"/>
      <c r="OJU12" s="909"/>
      <c r="OJV12" s="909"/>
      <c r="OJW12" s="909"/>
      <c r="OJX12" s="909"/>
      <c r="OJY12" s="909"/>
      <c r="OJZ12" s="909"/>
      <c r="OKA12" s="909"/>
      <c r="OKB12" s="909"/>
      <c r="OKC12" s="909"/>
      <c r="OKD12" s="909"/>
      <c r="OKE12" s="909"/>
      <c r="OKF12" s="909"/>
      <c r="OKG12" s="909"/>
      <c r="OKH12" s="909"/>
      <c r="OKI12" s="909"/>
      <c r="OKJ12" s="909"/>
      <c r="OKK12" s="909"/>
      <c r="OKL12" s="909"/>
      <c r="OKM12" s="909"/>
      <c r="OKN12" s="909"/>
      <c r="OKO12" s="909"/>
      <c r="OKP12" s="909"/>
      <c r="OKQ12" s="909"/>
      <c r="OKR12" s="909"/>
      <c r="OKS12" s="909"/>
      <c r="OKT12" s="909"/>
      <c r="OKU12" s="909"/>
      <c r="OKV12" s="909"/>
      <c r="OKW12" s="909"/>
      <c r="OKX12" s="909"/>
      <c r="OKY12" s="909"/>
      <c r="OKZ12" s="909"/>
      <c r="OLA12" s="909"/>
      <c r="OLB12" s="909"/>
      <c r="OLC12" s="909"/>
      <c r="OLD12" s="909"/>
      <c r="OLE12" s="909"/>
      <c r="OLF12" s="909"/>
      <c r="OLG12" s="909"/>
      <c r="OLH12" s="909"/>
      <c r="OLI12" s="909"/>
      <c r="OLJ12" s="909"/>
      <c r="OLK12" s="909"/>
      <c r="OLL12" s="909"/>
      <c r="OLM12" s="909"/>
      <c r="OLN12" s="909"/>
      <c r="OLO12" s="909"/>
      <c r="OLP12" s="909"/>
      <c r="OLQ12" s="909"/>
      <c r="OLR12" s="909"/>
      <c r="OLS12" s="909"/>
      <c r="OLT12" s="909"/>
      <c r="OLU12" s="909"/>
      <c r="OLV12" s="909"/>
      <c r="OLW12" s="909"/>
      <c r="OLX12" s="909"/>
      <c r="OLY12" s="909"/>
      <c r="OLZ12" s="909"/>
      <c r="OMA12" s="909"/>
      <c r="OMB12" s="909"/>
      <c r="OMC12" s="909"/>
      <c r="OMD12" s="909"/>
      <c r="OME12" s="909"/>
      <c r="OMF12" s="909"/>
      <c r="OMG12" s="909"/>
      <c r="OMH12" s="909"/>
      <c r="OMI12" s="909"/>
      <c r="OMJ12" s="909"/>
      <c r="OMK12" s="909"/>
      <c r="OML12" s="909"/>
      <c r="OMM12" s="909"/>
      <c r="OMN12" s="909"/>
      <c r="OMO12" s="909"/>
      <c r="OMP12" s="909"/>
      <c r="OMQ12" s="909"/>
      <c r="OMR12" s="909"/>
      <c r="OMS12" s="909"/>
      <c r="OMT12" s="909"/>
      <c r="OMU12" s="909"/>
      <c r="OMV12" s="909"/>
      <c r="OMW12" s="909"/>
      <c r="OMX12" s="909"/>
      <c r="OMY12" s="909"/>
      <c r="OMZ12" s="909"/>
      <c r="ONA12" s="909"/>
      <c r="ONB12" s="909"/>
      <c r="ONC12" s="909"/>
      <c r="OND12" s="909"/>
      <c r="ONE12" s="909"/>
      <c r="ONF12" s="909"/>
      <c r="ONG12" s="909"/>
      <c r="ONH12" s="909"/>
      <c r="ONI12" s="909"/>
      <c r="ONJ12" s="909"/>
      <c r="ONK12" s="909"/>
      <c r="ONL12" s="909"/>
      <c r="ONM12" s="909"/>
      <c r="ONN12" s="909"/>
      <c r="ONO12" s="909"/>
      <c r="ONP12" s="909"/>
      <c r="ONQ12" s="909"/>
      <c r="ONR12" s="909"/>
      <c r="ONS12" s="909"/>
      <c r="ONT12" s="909"/>
      <c r="ONU12" s="909"/>
      <c r="ONV12" s="909"/>
      <c r="ONW12" s="909"/>
      <c r="ONX12" s="909"/>
      <c r="ONY12" s="909"/>
      <c r="ONZ12" s="909"/>
      <c r="OOA12" s="909"/>
      <c r="OOB12" s="909"/>
      <c r="OOC12" s="909"/>
      <c r="OOD12" s="909"/>
      <c r="OOE12" s="909"/>
      <c r="OOF12" s="909"/>
      <c r="OOG12" s="909"/>
      <c r="OOH12" s="909"/>
      <c r="OOI12" s="909"/>
      <c r="OOJ12" s="909"/>
      <c r="OOK12" s="909"/>
      <c r="OOL12" s="909"/>
      <c r="OOM12" s="909"/>
      <c r="OON12" s="909"/>
      <c r="OOO12" s="909"/>
      <c r="OOP12" s="909"/>
      <c r="OOQ12" s="909"/>
      <c r="OOR12" s="909"/>
      <c r="OOS12" s="909"/>
      <c r="OOT12" s="909"/>
      <c r="OOU12" s="909"/>
      <c r="OOV12" s="909"/>
      <c r="OOW12" s="909"/>
      <c r="OOX12" s="909"/>
      <c r="OOY12" s="909"/>
      <c r="OOZ12" s="909"/>
      <c r="OPA12" s="909"/>
      <c r="OPB12" s="909"/>
      <c r="OPC12" s="909"/>
      <c r="OPD12" s="909"/>
      <c r="OPE12" s="909"/>
      <c r="OPF12" s="909"/>
      <c r="OPG12" s="909"/>
      <c r="OPH12" s="909"/>
      <c r="OPI12" s="909"/>
      <c r="OPJ12" s="909"/>
      <c r="OPK12" s="909"/>
      <c r="OPL12" s="909"/>
      <c r="OPM12" s="909"/>
      <c r="OPN12" s="909"/>
      <c r="OPO12" s="909"/>
      <c r="OPP12" s="909"/>
      <c r="OPQ12" s="909"/>
      <c r="OPR12" s="909"/>
      <c r="OPS12" s="909"/>
      <c r="OPT12" s="909"/>
      <c r="OPU12" s="909"/>
      <c r="OPV12" s="909"/>
      <c r="OPW12" s="909"/>
      <c r="OPX12" s="909"/>
      <c r="OPY12" s="909"/>
      <c r="OPZ12" s="909"/>
      <c r="OQA12" s="909"/>
      <c r="OQB12" s="909"/>
      <c r="OQC12" s="909"/>
      <c r="OQD12" s="909"/>
      <c r="OQE12" s="909"/>
      <c r="OQF12" s="909"/>
      <c r="OQG12" s="909"/>
      <c r="OQH12" s="909"/>
      <c r="OQI12" s="909"/>
      <c r="OQJ12" s="909"/>
      <c r="OQK12" s="909"/>
      <c r="OQL12" s="909"/>
      <c r="OQM12" s="909"/>
      <c r="OQN12" s="909"/>
      <c r="OQO12" s="909"/>
      <c r="OQP12" s="909"/>
      <c r="OQQ12" s="909"/>
      <c r="OQR12" s="909"/>
      <c r="OQS12" s="909"/>
      <c r="OQT12" s="909"/>
      <c r="OQU12" s="909"/>
      <c r="OQV12" s="909"/>
      <c r="OQW12" s="909"/>
      <c r="OQX12" s="909"/>
      <c r="OQY12" s="909"/>
      <c r="OQZ12" s="909"/>
      <c r="ORA12" s="909"/>
      <c r="ORB12" s="909"/>
      <c r="ORC12" s="909"/>
      <c r="ORD12" s="909"/>
      <c r="ORE12" s="909"/>
      <c r="ORF12" s="909"/>
      <c r="ORG12" s="909"/>
      <c r="ORH12" s="909"/>
      <c r="ORI12" s="909"/>
      <c r="ORJ12" s="909"/>
      <c r="ORK12" s="909"/>
      <c r="ORL12" s="909"/>
      <c r="ORM12" s="909"/>
      <c r="ORN12" s="909"/>
      <c r="ORO12" s="909"/>
      <c r="ORP12" s="909"/>
      <c r="ORQ12" s="909"/>
      <c r="ORR12" s="909"/>
      <c r="ORS12" s="909"/>
      <c r="ORT12" s="909"/>
      <c r="ORU12" s="909"/>
      <c r="ORV12" s="909"/>
      <c r="ORW12" s="909"/>
      <c r="ORX12" s="909"/>
      <c r="ORY12" s="909"/>
      <c r="ORZ12" s="909"/>
      <c r="OSA12" s="909"/>
      <c r="OSB12" s="909"/>
      <c r="OSC12" s="909"/>
      <c r="OSD12" s="909"/>
      <c r="OSE12" s="909"/>
      <c r="OSF12" s="909"/>
      <c r="OSG12" s="909"/>
      <c r="OSH12" s="909"/>
      <c r="OSI12" s="909"/>
      <c r="OSJ12" s="909"/>
      <c r="OSK12" s="909"/>
      <c r="OSL12" s="909"/>
      <c r="OSM12" s="909"/>
      <c r="OSN12" s="909"/>
      <c r="OSO12" s="909"/>
      <c r="OSP12" s="909"/>
      <c r="OSQ12" s="909"/>
      <c r="OSR12" s="909"/>
      <c r="OSS12" s="909"/>
      <c r="OST12" s="909"/>
      <c r="OSU12" s="909"/>
      <c r="OSV12" s="909"/>
      <c r="OSW12" s="909"/>
      <c r="OSX12" s="909"/>
      <c r="OSY12" s="909"/>
      <c r="OSZ12" s="909"/>
      <c r="OTA12" s="909"/>
      <c r="OTB12" s="909"/>
      <c r="OTC12" s="909"/>
      <c r="OTD12" s="909"/>
      <c r="OTE12" s="909"/>
      <c r="OTF12" s="909"/>
      <c r="OTG12" s="909"/>
      <c r="OTH12" s="909"/>
      <c r="OTI12" s="909"/>
      <c r="OTJ12" s="909"/>
      <c r="OTK12" s="909"/>
      <c r="OTL12" s="909"/>
      <c r="OTM12" s="909"/>
      <c r="OTN12" s="909"/>
      <c r="OTO12" s="909"/>
      <c r="OTP12" s="909"/>
      <c r="OTQ12" s="909"/>
      <c r="OTR12" s="909"/>
      <c r="OTS12" s="909"/>
      <c r="OTT12" s="909"/>
      <c r="OTU12" s="909"/>
      <c r="OTV12" s="909"/>
      <c r="OTW12" s="909"/>
      <c r="OTX12" s="909"/>
      <c r="OTY12" s="909"/>
      <c r="OTZ12" s="909"/>
      <c r="OUA12" s="909"/>
      <c r="OUB12" s="909"/>
      <c r="OUC12" s="909"/>
      <c r="OUD12" s="909"/>
      <c r="OUE12" s="909"/>
      <c r="OUF12" s="909"/>
      <c r="OUG12" s="909"/>
      <c r="OUH12" s="909"/>
      <c r="OUI12" s="909"/>
      <c r="OUJ12" s="909"/>
      <c r="OUK12" s="909"/>
      <c r="OUL12" s="909"/>
      <c r="OUM12" s="909"/>
      <c r="OUN12" s="909"/>
      <c r="OUO12" s="909"/>
      <c r="OUP12" s="909"/>
      <c r="OUQ12" s="909"/>
      <c r="OUR12" s="909"/>
      <c r="OUS12" s="909"/>
      <c r="OUT12" s="909"/>
      <c r="OUU12" s="909"/>
      <c r="OUV12" s="909"/>
      <c r="OUW12" s="909"/>
      <c r="OUX12" s="909"/>
      <c r="OUY12" s="909"/>
      <c r="OUZ12" s="909"/>
      <c r="OVA12" s="909"/>
      <c r="OVB12" s="909"/>
      <c r="OVC12" s="909"/>
      <c r="OVD12" s="909"/>
      <c r="OVE12" s="909"/>
      <c r="OVF12" s="909"/>
      <c r="OVG12" s="909"/>
      <c r="OVH12" s="909"/>
      <c r="OVI12" s="909"/>
      <c r="OVJ12" s="909"/>
      <c r="OVK12" s="909"/>
      <c r="OVL12" s="909"/>
      <c r="OVM12" s="909"/>
      <c r="OVN12" s="909"/>
      <c r="OVO12" s="909"/>
      <c r="OVP12" s="909"/>
      <c r="OVQ12" s="909"/>
      <c r="OVR12" s="909"/>
      <c r="OVS12" s="909"/>
      <c r="OVT12" s="909"/>
      <c r="OVU12" s="909"/>
      <c r="OVV12" s="909"/>
      <c r="OVW12" s="909"/>
      <c r="OVX12" s="909"/>
      <c r="OVY12" s="909"/>
      <c r="OVZ12" s="909"/>
      <c r="OWA12" s="909"/>
      <c r="OWB12" s="909"/>
      <c r="OWC12" s="909"/>
      <c r="OWD12" s="909"/>
      <c r="OWE12" s="909"/>
      <c r="OWF12" s="909"/>
      <c r="OWG12" s="909"/>
      <c r="OWH12" s="909"/>
      <c r="OWI12" s="909"/>
      <c r="OWJ12" s="909"/>
      <c r="OWK12" s="909"/>
      <c r="OWL12" s="909"/>
      <c r="OWM12" s="909"/>
      <c r="OWN12" s="909"/>
      <c r="OWO12" s="909"/>
      <c r="OWP12" s="909"/>
      <c r="OWQ12" s="909"/>
      <c r="OWR12" s="909"/>
      <c r="OWS12" s="909"/>
      <c r="OWT12" s="909"/>
      <c r="OWU12" s="909"/>
      <c r="OWV12" s="909"/>
      <c r="OWW12" s="909"/>
      <c r="OWX12" s="909"/>
      <c r="OWY12" s="909"/>
      <c r="OWZ12" s="909"/>
      <c r="OXA12" s="909"/>
      <c r="OXB12" s="909"/>
      <c r="OXC12" s="909"/>
      <c r="OXD12" s="909"/>
      <c r="OXE12" s="909"/>
      <c r="OXF12" s="909"/>
      <c r="OXG12" s="909"/>
      <c r="OXH12" s="909"/>
      <c r="OXI12" s="909"/>
      <c r="OXJ12" s="909"/>
      <c r="OXK12" s="909"/>
      <c r="OXL12" s="909"/>
      <c r="OXM12" s="909"/>
      <c r="OXN12" s="909"/>
      <c r="OXO12" s="909"/>
      <c r="OXP12" s="909"/>
      <c r="OXQ12" s="909"/>
      <c r="OXR12" s="909"/>
      <c r="OXS12" s="909"/>
      <c r="OXT12" s="909"/>
      <c r="OXU12" s="909"/>
      <c r="OXV12" s="909"/>
      <c r="OXW12" s="909"/>
      <c r="OXX12" s="909"/>
      <c r="OXY12" s="909"/>
      <c r="OXZ12" s="909"/>
      <c r="OYA12" s="909"/>
      <c r="OYB12" s="909"/>
      <c r="OYC12" s="909"/>
      <c r="OYD12" s="909"/>
      <c r="OYE12" s="909"/>
      <c r="OYF12" s="909"/>
      <c r="OYG12" s="909"/>
      <c r="OYH12" s="909"/>
      <c r="OYI12" s="909"/>
      <c r="OYJ12" s="909"/>
      <c r="OYK12" s="909"/>
      <c r="OYL12" s="909"/>
      <c r="OYM12" s="909"/>
      <c r="OYN12" s="909"/>
      <c r="OYO12" s="909"/>
      <c r="OYP12" s="909"/>
      <c r="OYQ12" s="909"/>
      <c r="OYR12" s="909"/>
      <c r="OYS12" s="909"/>
      <c r="OYT12" s="909"/>
      <c r="OYU12" s="909"/>
      <c r="OYV12" s="909"/>
      <c r="OYW12" s="909"/>
      <c r="OYX12" s="909"/>
      <c r="OYY12" s="909"/>
      <c r="OYZ12" s="909"/>
      <c r="OZA12" s="909"/>
      <c r="OZB12" s="909"/>
      <c r="OZC12" s="909"/>
      <c r="OZD12" s="909"/>
      <c r="OZE12" s="909"/>
      <c r="OZF12" s="909"/>
      <c r="OZG12" s="909"/>
      <c r="OZH12" s="909"/>
      <c r="OZI12" s="909"/>
      <c r="OZJ12" s="909"/>
      <c r="OZK12" s="909"/>
      <c r="OZL12" s="909"/>
      <c r="OZM12" s="909"/>
      <c r="OZN12" s="909"/>
      <c r="OZO12" s="909"/>
      <c r="OZP12" s="909"/>
      <c r="OZQ12" s="909"/>
      <c r="OZR12" s="909"/>
      <c r="OZS12" s="909"/>
      <c r="OZT12" s="909"/>
      <c r="OZU12" s="909"/>
      <c r="OZV12" s="909"/>
      <c r="OZW12" s="909"/>
      <c r="OZX12" s="909"/>
      <c r="OZY12" s="909"/>
      <c r="OZZ12" s="909"/>
      <c r="PAA12" s="909"/>
      <c r="PAB12" s="909"/>
      <c r="PAC12" s="909"/>
      <c r="PAD12" s="909"/>
      <c r="PAE12" s="909"/>
      <c r="PAF12" s="909"/>
      <c r="PAG12" s="909"/>
      <c r="PAH12" s="909"/>
      <c r="PAI12" s="909"/>
      <c r="PAJ12" s="909"/>
      <c r="PAK12" s="909"/>
      <c r="PAL12" s="909"/>
      <c r="PAM12" s="909"/>
      <c r="PAN12" s="909"/>
      <c r="PAO12" s="909"/>
      <c r="PAP12" s="909"/>
      <c r="PAQ12" s="909"/>
      <c r="PAR12" s="909"/>
      <c r="PAS12" s="909"/>
      <c r="PAT12" s="909"/>
      <c r="PAU12" s="909"/>
      <c r="PAV12" s="909"/>
      <c r="PAW12" s="909"/>
      <c r="PAX12" s="909"/>
      <c r="PAY12" s="909"/>
      <c r="PAZ12" s="909"/>
      <c r="PBA12" s="909"/>
      <c r="PBB12" s="909"/>
      <c r="PBC12" s="909"/>
      <c r="PBD12" s="909"/>
      <c r="PBE12" s="909"/>
      <c r="PBF12" s="909"/>
      <c r="PBG12" s="909"/>
      <c r="PBH12" s="909"/>
      <c r="PBI12" s="909"/>
      <c r="PBJ12" s="909"/>
      <c r="PBK12" s="909"/>
      <c r="PBL12" s="909"/>
      <c r="PBM12" s="909"/>
      <c r="PBN12" s="909"/>
      <c r="PBO12" s="909"/>
      <c r="PBP12" s="909"/>
      <c r="PBQ12" s="909"/>
      <c r="PBR12" s="909"/>
      <c r="PBS12" s="909"/>
      <c r="PBT12" s="909"/>
      <c r="PBU12" s="909"/>
      <c r="PBV12" s="909"/>
      <c r="PBW12" s="909"/>
      <c r="PBX12" s="909"/>
      <c r="PBY12" s="909"/>
      <c r="PBZ12" s="909"/>
      <c r="PCA12" s="909"/>
      <c r="PCB12" s="909"/>
      <c r="PCC12" s="909"/>
      <c r="PCD12" s="909"/>
      <c r="PCE12" s="909"/>
      <c r="PCF12" s="909"/>
      <c r="PCG12" s="909"/>
      <c r="PCH12" s="909"/>
      <c r="PCI12" s="909"/>
      <c r="PCJ12" s="909"/>
      <c r="PCK12" s="909"/>
      <c r="PCL12" s="909"/>
      <c r="PCM12" s="909"/>
      <c r="PCN12" s="909"/>
      <c r="PCO12" s="909"/>
      <c r="PCP12" s="909"/>
      <c r="PCQ12" s="909"/>
      <c r="PCR12" s="909"/>
      <c r="PCS12" s="909"/>
      <c r="PCT12" s="909"/>
      <c r="PCU12" s="909"/>
      <c r="PCV12" s="909"/>
      <c r="PCW12" s="909"/>
      <c r="PCX12" s="909"/>
      <c r="PCY12" s="909"/>
      <c r="PCZ12" s="909"/>
      <c r="PDA12" s="909"/>
      <c r="PDB12" s="909"/>
      <c r="PDC12" s="909"/>
      <c r="PDD12" s="909"/>
      <c r="PDE12" s="909"/>
      <c r="PDF12" s="909"/>
      <c r="PDG12" s="909"/>
      <c r="PDH12" s="909"/>
      <c r="PDI12" s="909"/>
      <c r="PDJ12" s="909"/>
      <c r="PDK12" s="909"/>
      <c r="PDL12" s="909"/>
      <c r="PDM12" s="909"/>
      <c r="PDN12" s="909"/>
      <c r="PDO12" s="909"/>
      <c r="PDP12" s="909"/>
      <c r="PDQ12" s="909"/>
      <c r="PDR12" s="909"/>
      <c r="PDS12" s="909"/>
      <c r="PDT12" s="909"/>
      <c r="PDU12" s="909"/>
      <c r="PDV12" s="909"/>
      <c r="PDW12" s="909"/>
      <c r="PDX12" s="909"/>
      <c r="PDY12" s="909"/>
      <c r="PDZ12" s="909"/>
      <c r="PEA12" s="909"/>
      <c r="PEB12" s="909"/>
      <c r="PEC12" s="909"/>
      <c r="PED12" s="909"/>
      <c r="PEE12" s="909"/>
      <c r="PEF12" s="909"/>
      <c r="PEG12" s="909"/>
      <c r="PEH12" s="909"/>
      <c r="PEI12" s="909"/>
      <c r="PEJ12" s="909"/>
      <c r="PEK12" s="909"/>
      <c r="PEL12" s="909"/>
      <c r="PEM12" s="909"/>
      <c r="PEN12" s="909"/>
      <c r="PEO12" s="909"/>
      <c r="PEP12" s="909"/>
      <c r="PEQ12" s="909"/>
      <c r="PER12" s="909"/>
      <c r="PES12" s="909"/>
      <c r="PET12" s="909"/>
      <c r="PEU12" s="909"/>
      <c r="PEV12" s="909"/>
      <c r="PEW12" s="909"/>
      <c r="PEX12" s="909"/>
      <c r="PEY12" s="909"/>
      <c r="PEZ12" s="909"/>
      <c r="PFA12" s="909"/>
      <c r="PFB12" s="909"/>
      <c r="PFC12" s="909"/>
      <c r="PFD12" s="909"/>
      <c r="PFE12" s="909"/>
      <c r="PFF12" s="909"/>
      <c r="PFG12" s="909"/>
      <c r="PFH12" s="909"/>
      <c r="PFI12" s="909"/>
      <c r="PFJ12" s="909"/>
      <c r="PFK12" s="909"/>
      <c r="PFL12" s="909"/>
      <c r="PFM12" s="909"/>
      <c r="PFN12" s="909"/>
      <c r="PFO12" s="909"/>
      <c r="PFP12" s="909"/>
      <c r="PFQ12" s="909"/>
      <c r="PFR12" s="909"/>
      <c r="PFS12" s="909"/>
      <c r="PFT12" s="909"/>
      <c r="PFU12" s="909"/>
      <c r="PFV12" s="909"/>
      <c r="PFW12" s="909"/>
      <c r="PFX12" s="909"/>
      <c r="PFY12" s="909"/>
      <c r="PFZ12" s="909"/>
      <c r="PGA12" s="909"/>
      <c r="PGB12" s="909"/>
      <c r="PGC12" s="909"/>
      <c r="PGD12" s="909"/>
      <c r="PGE12" s="909"/>
      <c r="PGF12" s="909"/>
      <c r="PGG12" s="909"/>
      <c r="PGH12" s="909"/>
      <c r="PGI12" s="909"/>
      <c r="PGJ12" s="909"/>
      <c r="PGK12" s="909"/>
      <c r="PGL12" s="909"/>
      <c r="PGM12" s="909"/>
      <c r="PGN12" s="909"/>
      <c r="PGO12" s="909"/>
      <c r="PGP12" s="909"/>
      <c r="PGQ12" s="909"/>
      <c r="PGR12" s="909"/>
      <c r="PGS12" s="909"/>
      <c r="PGT12" s="909"/>
      <c r="PGU12" s="909"/>
      <c r="PGV12" s="909"/>
      <c r="PGW12" s="909"/>
      <c r="PGX12" s="909"/>
      <c r="PGY12" s="909"/>
      <c r="PGZ12" s="909"/>
      <c r="PHA12" s="909"/>
      <c r="PHB12" s="909"/>
      <c r="PHC12" s="909"/>
      <c r="PHD12" s="909"/>
      <c r="PHE12" s="909"/>
      <c r="PHF12" s="909"/>
      <c r="PHG12" s="909"/>
      <c r="PHH12" s="909"/>
      <c r="PHI12" s="909"/>
      <c r="PHJ12" s="909"/>
      <c r="PHK12" s="909"/>
      <c r="PHL12" s="909"/>
      <c r="PHM12" s="909"/>
      <c r="PHN12" s="909"/>
      <c r="PHO12" s="909"/>
      <c r="PHP12" s="909"/>
      <c r="PHQ12" s="909"/>
      <c r="PHR12" s="909"/>
      <c r="PHS12" s="909"/>
      <c r="PHT12" s="909"/>
      <c r="PHU12" s="909"/>
      <c r="PHV12" s="909"/>
      <c r="PHW12" s="909"/>
      <c r="PHX12" s="909"/>
      <c r="PHY12" s="909"/>
      <c r="PHZ12" s="909"/>
      <c r="PIA12" s="909"/>
      <c r="PIB12" s="909"/>
      <c r="PIC12" s="909"/>
      <c r="PID12" s="909"/>
      <c r="PIE12" s="909"/>
      <c r="PIF12" s="909"/>
      <c r="PIG12" s="909"/>
      <c r="PIH12" s="909"/>
      <c r="PII12" s="909"/>
      <c r="PIJ12" s="909"/>
      <c r="PIK12" s="909"/>
      <c r="PIL12" s="909"/>
      <c r="PIM12" s="909"/>
      <c r="PIN12" s="909"/>
      <c r="PIO12" s="909"/>
      <c r="PIP12" s="909"/>
      <c r="PIQ12" s="909"/>
      <c r="PIR12" s="909"/>
      <c r="PIS12" s="909"/>
      <c r="PIT12" s="909"/>
      <c r="PIU12" s="909"/>
      <c r="PIV12" s="909"/>
      <c r="PIW12" s="909"/>
      <c r="PIX12" s="909"/>
      <c r="PIY12" s="909"/>
      <c r="PIZ12" s="909"/>
      <c r="PJA12" s="909"/>
      <c r="PJB12" s="909"/>
      <c r="PJC12" s="909"/>
      <c r="PJD12" s="909"/>
      <c r="PJE12" s="909"/>
      <c r="PJF12" s="909"/>
      <c r="PJG12" s="909"/>
      <c r="PJH12" s="909"/>
      <c r="PJI12" s="909"/>
      <c r="PJJ12" s="909"/>
      <c r="PJK12" s="909"/>
      <c r="PJL12" s="909"/>
      <c r="PJM12" s="909"/>
      <c r="PJN12" s="909"/>
      <c r="PJO12" s="909"/>
      <c r="PJP12" s="909"/>
      <c r="PJQ12" s="909"/>
      <c r="PJR12" s="909"/>
      <c r="PJS12" s="909"/>
      <c r="PJT12" s="909"/>
      <c r="PJU12" s="909"/>
      <c r="PJV12" s="909"/>
      <c r="PJW12" s="909"/>
      <c r="PJX12" s="909"/>
      <c r="PJY12" s="909"/>
      <c r="PJZ12" s="909"/>
      <c r="PKA12" s="909"/>
      <c r="PKB12" s="909"/>
      <c r="PKC12" s="909"/>
      <c r="PKD12" s="909"/>
      <c r="PKE12" s="909"/>
      <c r="PKF12" s="909"/>
      <c r="PKG12" s="909"/>
      <c r="PKH12" s="909"/>
      <c r="PKI12" s="909"/>
      <c r="PKJ12" s="909"/>
      <c r="PKK12" s="909"/>
      <c r="PKL12" s="909"/>
      <c r="PKM12" s="909"/>
      <c r="PKN12" s="909"/>
      <c r="PKO12" s="909"/>
      <c r="PKP12" s="909"/>
      <c r="PKQ12" s="909"/>
      <c r="PKR12" s="909"/>
      <c r="PKS12" s="909"/>
      <c r="PKT12" s="909"/>
      <c r="PKU12" s="909"/>
      <c r="PKV12" s="909"/>
      <c r="PKW12" s="909"/>
      <c r="PKX12" s="909"/>
      <c r="PKY12" s="909"/>
      <c r="PKZ12" s="909"/>
      <c r="PLA12" s="909"/>
      <c r="PLB12" s="909"/>
      <c r="PLC12" s="909"/>
      <c r="PLD12" s="909"/>
      <c r="PLE12" s="909"/>
      <c r="PLF12" s="909"/>
      <c r="PLG12" s="909"/>
      <c r="PLH12" s="909"/>
      <c r="PLI12" s="909"/>
      <c r="PLJ12" s="909"/>
      <c r="PLK12" s="909"/>
      <c r="PLL12" s="909"/>
      <c r="PLM12" s="909"/>
      <c r="PLN12" s="909"/>
      <c r="PLO12" s="909"/>
      <c r="PLP12" s="909"/>
      <c r="PLQ12" s="909"/>
      <c r="PLR12" s="909"/>
      <c r="PLS12" s="909"/>
      <c r="PLT12" s="909"/>
      <c r="PLU12" s="909"/>
      <c r="PLV12" s="909"/>
      <c r="PLW12" s="909"/>
      <c r="PLX12" s="909"/>
      <c r="PLY12" s="909"/>
      <c r="PLZ12" s="909"/>
      <c r="PMA12" s="909"/>
      <c r="PMB12" s="909"/>
      <c r="PMC12" s="909"/>
      <c r="PMD12" s="909"/>
      <c r="PME12" s="909"/>
      <c r="PMF12" s="909"/>
      <c r="PMG12" s="909"/>
      <c r="PMH12" s="909"/>
      <c r="PMI12" s="909"/>
      <c r="PMJ12" s="909"/>
      <c r="PMK12" s="909"/>
      <c r="PML12" s="909"/>
      <c r="PMM12" s="909"/>
      <c r="PMN12" s="909"/>
      <c r="PMO12" s="909"/>
      <c r="PMP12" s="909"/>
      <c r="PMQ12" s="909"/>
      <c r="PMR12" s="909"/>
      <c r="PMS12" s="909"/>
      <c r="PMT12" s="909"/>
      <c r="PMU12" s="909"/>
      <c r="PMV12" s="909"/>
      <c r="PMW12" s="909"/>
      <c r="PMX12" s="909"/>
      <c r="PMY12" s="909"/>
      <c r="PMZ12" s="909"/>
      <c r="PNA12" s="909"/>
      <c r="PNB12" s="909"/>
      <c r="PNC12" s="909"/>
      <c r="PND12" s="909"/>
      <c r="PNE12" s="909"/>
      <c r="PNF12" s="909"/>
      <c r="PNG12" s="909"/>
      <c r="PNH12" s="909"/>
      <c r="PNI12" s="909"/>
      <c r="PNJ12" s="909"/>
      <c r="PNK12" s="909"/>
      <c r="PNL12" s="909"/>
      <c r="PNM12" s="909"/>
      <c r="PNN12" s="909"/>
      <c r="PNO12" s="909"/>
      <c r="PNP12" s="909"/>
      <c r="PNQ12" s="909"/>
      <c r="PNR12" s="909"/>
      <c r="PNS12" s="909"/>
      <c r="PNT12" s="909"/>
      <c r="PNU12" s="909"/>
      <c r="PNV12" s="909"/>
      <c r="PNW12" s="909"/>
      <c r="PNX12" s="909"/>
      <c r="PNY12" s="909"/>
      <c r="PNZ12" s="909"/>
      <c r="POA12" s="909"/>
      <c r="POB12" s="909"/>
      <c r="POC12" s="909"/>
      <c r="POD12" s="909"/>
      <c r="POE12" s="909"/>
      <c r="POF12" s="909"/>
      <c r="POG12" s="909"/>
      <c r="POH12" s="909"/>
      <c r="POI12" s="909"/>
      <c r="POJ12" s="909"/>
      <c r="POK12" s="909"/>
      <c r="POL12" s="909"/>
      <c r="POM12" s="909"/>
      <c r="PON12" s="909"/>
      <c r="POO12" s="909"/>
      <c r="POP12" s="909"/>
      <c r="POQ12" s="909"/>
      <c r="POR12" s="909"/>
      <c r="POS12" s="909"/>
      <c r="POT12" s="909"/>
      <c r="POU12" s="909"/>
      <c r="POV12" s="909"/>
      <c r="POW12" s="909"/>
      <c r="POX12" s="909"/>
      <c r="POY12" s="909"/>
      <c r="POZ12" s="909"/>
      <c r="PPA12" s="909"/>
      <c r="PPB12" s="909"/>
      <c r="PPC12" s="909"/>
      <c r="PPD12" s="909"/>
      <c r="PPE12" s="909"/>
      <c r="PPF12" s="909"/>
      <c r="PPG12" s="909"/>
      <c r="PPH12" s="909"/>
      <c r="PPI12" s="909"/>
      <c r="PPJ12" s="909"/>
      <c r="PPK12" s="909"/>
      <c r="PPL12" s="909"/>
      <c r="PPM12" s="909"/>
      <c r="PPN12" s="909"/>
      <c r="PPO12" s="909"/>
      <c r="PPP12" s="909"/>
      <c r="PPQ12" s="909"/>
      <c r="PPR12" s="909"/>
      <c r="PPS12" s="909"/>
      <c r="PPT12" s="909"/>
      <c r="PPU12" s="909"/>
      <c r="PPV12" s="909"/>
      <c r="PPW12" s="909"/>
      <c r="PPX12" s="909"/>
      <c r="PPY12" s="909"/>
      <c r="PPZ12" s="909"/>
      <c r="PQA12" s="909"/>
      <c r="PQB12" s="909"/>
      <c r="PQC12" s="909"/>
      <c r="PQD12" s="909"/>
      <c r="PQE12" s="909"/>
      <c r="PQF12" s="909"/>
      <c r="PQG12" s="909"/>
      <c r="PQH12" s="909"/>
      <c r="PQI12" s="909"/>
      <c r="PQJ12" s="909"/>
      <c r="PQK12" s="909"/>
      <c r="PQL12" s="909"/>
      <c r="PQM12" s="909"/>
      <c r="PQN12" s="909"/>
      <c r="PQO12" s="909"/>
      <c r="PQP12" s="909"/>
      <c r="PQQ12" s="909"/>
      <c r="PQR12" s="909"/>
      <c r="PQS12" s="909"/>
      <c r="PQT12" s="909"/>
      <c r="PQU12" s="909"/>
      <c r="PQV12" s="909"/>
      <c r="PQW12" s="909"/>
      <c r="PQX12" s="909"/>
      <c r="PQY12" s="909"/>
      <c r="PQZ12" s="909"/>
      <c r="PRA12" s="909"/>
      <c r="PRB12" s="909"/>
      <c r="PRC12" s="909"/>
      <c r="PRD12" s="909"/>
      <c r="PRE12" s="909"/>
      <c r="PRF12" s="909"/>
      <c r="PRG12" s="909"/>
      <c r="PRH12" s="909"/>
      <c r="PRI12" s="909"/>
      <c r="PRJ12" s="909"/>
      <c r="PRK12" s="909"/>
      <c r="PRL12" s="909"/>
      <c r="PRM12" s="909"/>
      <c r="PRN12" s="909"/>
      <c r="PRO12" s="909"/>
      <c r="PRP12" s="909"/>
      <c r="PRQ12" s="909"/>
      <c r="PRR12" s="909"/>
      <c r="PRS12" s="909"/>
      <c r="PRT12" s="909"/>
      <c r="PRU12" s="909"/>
      <c r="PRV12" s="909"/>
      <c r="PRW12" s="909"/>
      <c r="PRX12" s="909"/>
      <c r="PRY12" s="909"/>
      <c r="PRZ12" s="909"/>
      <c r="PSA12" s="909"/>
      <c r="PSB12" s="909"/>
      <c r="PSC12" s="909"/>
      <c r="PSD12" s="909"/>
      <c r="PSE12" s="909"/>
      <c r="PSF12" s="909"/>
      <c r="PSG12" s="909"/>
      <c r="PSH12" s="909"/>
      <c r="PSI12" s="909"/>
      <c r="PSJ12" s="909"/>
      <c r="PSK12" s="909"/>
      <c r="PSL12" s="909"/>
      <c r="PSM12" s="909"/>
      <c r="PSN12" s="909"/>
      <c r="PSO12" s="909"/>
      <c r="PSP12" s="909"/>
      <c r="PSQ12" s="909"/>
      <c r="PSR12" s="909"/>
      <c r="PSS12" s="909"/>
      <c r="PST12" s="909"/>
      <c r="PSU12" s="909"/>
      <c r="PSV12" s="909"/>
      <c r="PSW12" s="909"/>
      <c r="PSX12" s="909"/>
      <c r="PSY12" s="909"/>
      <c r="PSZ12" s="909"/>
      <c r="PTA12" s="909"/>
      <c r="PTB12" s="909"/>
      <c r="PTC12" s="909"/>
      <c r="PTD12" s="909"/>
      <c r="PTE12" s="909"/>
      <c r="PTF12" s="909"/>
      <c r="PTG12" s="909"/>
      <c r="PTH12" s="909"/>
      <c r="PTI12" s="909"/>
      <c r="PTJ12" s="909"/>
      <c r="PTK12" s="909"/>
      <c r="PTL12" s="909"/>
      <c r="PTM12" s="909"/>
      <c r="PTN12" s="909"/>
      <c r="PTO12" s="909"/>
      <c r="PTP12" s="909"/>
      <c r="PTQ12" s="909"/>
      <c r="PTR12" s="909"/>
      <c r="PTS12" s="909"/>
      <c r="PTT12" s="909"/>
      <c r="PTU12" s="909"/>
      <c r="PTV12" s="909"/>
      <c r="PTW12" s="909"/>
      <c r="PTX12" s="909"/>
      <c r="PTY12" s="909"/>
      <c r="PTZ12" s="909"/>
      <c r="PUA12" s="909"/>
      <c r="PUB12" s="909"/>
      <c r="PUC12" s="909"/>
      <c r="PUD12" s="909"/>
      <c r="PUE12" s="909"/>
      <c r="PUF12" s="909"/>
      <c r="PUG12" s="909"/>
      <c r="PUH12" s="909"/>
      <c r="PUI12" s="909"/>
      <c r="PUJ12" s="909"/>
      <c r="PUK12" s="909"/>
      <c r="PUL12" s="909"/>
      <c r="PUM12" s="909"/>
      <c r="PUN12" s="909"/>
      <c r="PUO12" s="909"/>
      <c r="PUP12" s="909"/>
      <c r="PUQ12" s="909"/>
      <c r="PUR12" s="909"/>
      <c r="PUS12" s="909"/>
      <c r="PUT12" s="909"/>
      <c r="PUU12" s="909"/>
      <c r="PUV12" s="909"/>
      <c r="PUW12" s="909"/>
      <c r="PUX12" s="909"/>
      <c r="PUY12" s="909"/>
      <c r="PUZ12" s="909"/>
      <c r="PVA12" s="909"/>
      <c r="PVB12" s="909"/>
      <c r="PVC12" s="909"/>
      <c r="PVD12" s="909"/>
      <c r="PVE12" s="909"/>
      <c r="PVF12" s="909"/>
      <c r="PVG12" s="909"/>
      <c r="PVH12" s="909"/>
      <c r="PVI12" s="909"/>
      <c r="PVJ12" s="909"/>
      <c r="PVK12" s="909"/>
      <c r="PVL12" s="909"/>
      <c r="PVM12" s="909"/>
      <c r="PVN12" s="909"/>
      <c r="PVO12" s="909"/>
      <c r="PVP12" s="909"/>
      <c r="PVQ12" s="909"/>
      <c r="PVR12" s="909"/>
      <c r="PVS12" s="909"/>
      <c r="PVT12" s="909"/>
      <c r="PVU12" s="909"/>
      <c r="PVV12" s="909"/>
      <c r="PVW12" s="909"/>
      <c r="PVX12" s="909"/>
      <c r="PVY12" s="909"/>
      <c r="PVZ12" s="909"/>
      <c r="PWA12" s="909"/>
      <c r="PWB12" s="909"/>
      <c r="PWC12" s="909"/>
      <c r="PWD12" s="909"/>
      <c r="PWE12" s="909"/>
      <c r="PWF12" s="909"/>
      <c r="PWG12" s="909"/>
      <c r="PWH12" s="909"/>
      <c r="PWI12" s="909"/>
      <c r="PWJ12" s="909"/>
      <c r="PWK12" s="909"/>
      <c r="PWL12" s="909"/>
      <c r="PWM12" s="909"/>
      <c r="PWN12" s="909"/>
      <c r="PWO12" s="909"/>
      <c r="PWP12" s="909"/>
      <c r="PWQ12" s="909"/>
      <c r="PWR12" s="909"/>
      <c r="PWS12" s="909"/>
      <c r="PWT12" s="909"/>
      <c r="PWU12" s="909"/>
      <c r="PWV12" s="909"/>
      <c r="PWW12" s="909"/>
      <c r="PWX12" s="909"/>
      <c r="PWY12" s="909"/>
      <c r="PWZ12" s="909"/>
      <c r="PXA12" s="909"/>
      <c r="PXB12" s="909"/>
      <c r="PXC12" s="909"/>
      <c r="PXD12" s="909"/>
      <c r="PXE12" s="909"/>
      <c r="PXF12" s="909"/>
      <c r="PXG12" s="909"/>
      <c r="PXH12" s="909"/>
      <c r="PXI12" s="909"/>
      <c r="PXJ12" s="909"/>
      <c r="PXK12" s="909"/>
      <c r="PXL12" s="909"/>
      <c r="PXM12" s="909"/>
      <c r="PXN12" s="909"/>
      <c r="PXO12" s="909"/>
      <c r="PXP12" s="909"/>
      <c r="PXQ12" s="909"/>
      <c r="PXR12" s="909"/>
      <c r="PXS12" s="909"/>
      <c r="PXT12" s="909"/>
      <c r="PXU12" s="909"/>
      <c r="PXV12" s="909"/>
      <c r="PXW12" s="909"/>
      <c r="PXX12" s="909"/>
      <c r="PXY12" s="909"/>
      <c r="PXZ12" s="909"/>
      <c r="PYA12" s="909"/>
      <c r="PYB12" s="909"/>
      <c r="PYC12" s="909"/>
      <c r="PYD12" s="909"/>
      <c r="PYE12" s="909"/>
      <c r="PYF12" s="909"/>
      <c r="PYG12" s="909"/>
      <c r="PYH12" s="909"/>
      <c r="PYI12" s="909"/>
      <c r="PYJ12" s="909"/>
      <c r="PYK12" s="909"/>
      <c r="PYL12" s="909"/>
      <c r="PYM12" s="909"/>
      <c r="PYN12" s="909"/>
      <c r="PYO12" s="909"/>
      <c r="PYP12" s="909"/>
      <c r="PYQ12" s="909"/>
      <c r="PYR12" s="909"/>
      <c r="PYS12" s="909"/>
      <c r="PYT12" s="909"/>
      <c r="PYU12" s="909"/>
      <c r="PYV12" s="909"/>
      <c r="PYW12" s="909"/>
      <c r="PYX12" s="909"/>
      <c r="PYY12" s="909"/>
      <c r="PYZ12" s="909"/>
      <c r="PZA12" s="909"/>
      <c r="PZB12" s="909"/>
      <c r="PZC12" s="909"/>
      <c r="PZD12" s="909"/>
      <c r="PZE12" s="909"/>
      <c r="PZF12" s="909"/>
      <c r="PZG12" s="909"/>
      <c r="PZH12" s="909"/>
      <c r="PZI12" s="909"/>
      <c r="PZJ12" s="909"/>
      <c r="PZK12" s="909"/>
      <c r="PZL12" s="909"/>
      <c r="PZM12" s="909"/>
      <c r="PZN12" s="909"/>
      <c r="PZO12" s="909"/>
      <c r="PZP12" s="909"/>
      <c r="PZQ12" s="909"/>
      <c r="PZR12" s="909"/>
      <c r="PZS12" s="909"/>
      <c r="PZT12" s="909"/>
      <c r="PZU12" s="909"/>
      <c r="PZV12" s="909"/>
      <c r="PZW12" s="909"/>
      <c r="PZX12" s="909"/>
      <c r="PZY12" s="909"/>
      <c r="PZZ12" s="909"/>
      <c r="QAA12" s="909"/>
      <c r="QAB12" s="909"/>
      <c r="QAC12" s="909"/>
      <c r="QAD12" s="909"/>
      <c r="QAE12" s="909"/>
      <c r="QAF12" s="909"/>
      <c r="QAG12" s="909"/>
      <c r="QAH12" s="909"/>
      <c r="QAI12" s="909"/>
      <c r="QAJ12" s="909"/>
      <c r="QAK12" s="909"/>
      <c r="QAL12" s="909"/>
      <c r="QAM12" s="909"/>
      <c r="QAN12" s="909"/>
      <c r="QAO12" s="909"/>
      <c r="QAP12" s="909"/>
      <c r="QAQ12" s="909"/>
      <c r="QAR12" s="909"/>
      <c r="QAS12" s="909"/>
      <c r="QAT12" s="909"/>
      <c r="QAU12" s="909"/>
      <c r="QAV12" s="909"/>
      <c r="QAW12" s="909"/>
      <c r="QAX12" s="909"/>
      <c r="QAY12" s="909"/>
      <c r="QAZ12" s="909"/>
      <c r="QBA12" s="909"/>
      <c r="QBB12" s="909"/>
      <c r="QBC12" s="909"/>
      <c r="QBD12" s="909"/>
      <c r="QBE12" s="909"/>
      <c r="QBF12" s="909"/>
      <c r="QBG12" s="909"/>
      <c r="QBH12" s="909"/>
      <c r="QBI12" s="909"/>
      <c r="QBJ12" s="909"/>
      <c r="QBK12" s="909"/>
      <c r="QBL12" s="909"/>
      <c r="QBM12" s="909"/>
      <c r="QBN12" s="909"/>
      <c r="QBO12" s="909"/>
      <c r="QBP12" s="909"/>
      <c r="QBQ12" s="909"/>
      <c r="QBR12" s="909"/>
      <c r="QBS12" s="909"/>
      <c r="QBT12" s="909"/>
      <c r="QBU12" s="909"/>
      <c r="QBV12" s="909"/>
      <c r="QBW12" s="909"/>
      <c r="QBX12" s="909"/>
      <c r="QBY12" s="909"/>
      <c r="QBZ12" s="909"/>
      <c r="QCA12" s="909"/>
      <c r="QCB12" s="909"/>
      <c r="QCC12" s="909"/>
      <c r="QCD12" s="909"/>
      <c r="QCE12" s="909"/>
      <c r="QCF12" s="909"/>
      <c r="QCG12" s="909"/>
      <c r="QCH12" s="909"/>
      <c r="QCI12" s="909"/>
      <c r="QCJ12" s="909"/>
      <c r="QCK12" s="909"/>
      <c r="QCL12" s="909"/>
      <c r="QCM12" s="909"/>
      <c r="QCN12" s="909"/>
      <c r="QCO12" s="909"/>
      <c r="QCP12" s="909"/>
      <c r="QCQ12" s="909"/>
      <c r="QCR12" s="909"/>
      <c r="QCS12" s="909"/>
      <c r="QCT12" s="909"/>
      <c r="QCU12" s="909"/>
      <c r="QCV12" s="909"/>
      <c r="QCW12" s="909"/>
      <c r="QCX12" s="909"/>
      <c r="QCY12" s="909"/>
      <c r="QCZ12" s="909"/>
      <c r="QDA12" s="909"/>
      <c r="QDB12" s="909"/>
      <c r="QDC12" s="909"/>
      <c r="QDD12" s="909"/>
      <c r="QDE12" s="909"/>
      <c r="QDF12" s="909"/>
      <c r="QDG12" s="909"/>
      <c r="QDH12" s="909"/>
      <c r="QDI12" s="909"/>
      <c r="QDJ12" s="909"/>
      <c r="QDK12" s="909"/>
      <c r="QDL12" s="909"/>
      <c r="QDM12" s="909"/>
      <c r="QDN12" s="909"/>
      <c r="QDO12" s="909"/>
      <c r="QDP12" s="909"/>
      <c r="QDQ12" s="909"/>
      <c r="QDR12" s="909"/>
      <c r="QDS12" s="909"/>
      <c r="QDT12" s="909"/>
      <c r="QDU12" s="909"/>
      <c r="QDV12" s="909"/>
      <c r="QDW12" s="909"/>
      <c r="QDX12" s="909"/>
      <c r="QDY12" s="909"/>
      <c r="QDZ12" s="909"/>
      <c r="QEA12" s="909"/>
      <c r="QEB12" s="909"/>
      <c r="QEC12" s="909"/>
      <c r="QED12" s="909"/>
      <c r="QEE12" s="909"/>
      <c r="QEF12" s="909"/>
      <c r="QEG12" s="909"/>
      <c r="QEH12" s="909"/>
      <c r="QEI12" s="909"/>
      <c r="QEJ12" s="909"/>
      <c r="QEK12" s="909"/>
      <c r="QEL12" s="909"/>
      <c r="QEM12" s="909"/>
      <c r="QEN12" s="909"/>
      <c r="QEO12" s="909"/>
      <c r="QEP12" s="909"/>
      <c r="QEQ12" s="909"/>
      <c r="QER12" s="909"/>
      <c r="QES12" s="909"/>
      <c r="QET12" s="909"/>
      <c r="QEU12" s="909"/>
      <c r="QEV12" s="909"/>
      <c r="QEW12" s="909"/>
      <c r="QEX12" s="909"/>
      <c r="QEY12" s="909"/>
      <c r="QEZ12" s="909"/>
      <c r="QFA12" s="909"/>
      <c r="QFB12" s="909"/>
      <c r="QFC12" s="909"/>
      <c r="QFD12" s="909"/>
      <c r="QFE12" s="909"/>
      <c r="QFF12" s="909"/>
      <c r="QFG12" s="909"/>
      <c r="QFH12" s="909"/>
      <c r="QFI12" s="909"/>
      <c r="QFJ12" s="909"/>
      <c r="QFK12" s="909"/>
      <c r="QFL12" s="909"/>
      <c r="QFM12" s="909"/>
      <c r="QFN12" s="909"/>
      <c r="QFO12" s="909"/>
      <c r="QFP12" s="909"/>
      <c r="QFQ12" s="909"/>
      <c r="QFR12" s="909"/>
      <c r="QFS12" s="909"/>
      <c r="QFT12" s="909"/>
      <c r="QFU12" s="909"/>
      <c r="QFV12" s="909"/>
      <c r="QFW12" s="909"/>
      <c r="QFX12" s="909"/>
      <c r="QFY12" s="909"/>
      <c r="QFZ12" s="909"/>
      <c r="QGA12" s="909"/>
      <c r="QGB12" s="909"/>
      <c r="QGC12" s="909"/>
      <c r="QGD12" s="909"/>
      <c r="QGE12" s="909"/>
      <c r="QGF12" s="909"/>
      <c r="QGG12" s="909"/>
      <c r="QGH12" s="909"/>
      <c r="QGI12" s="909"/>
      <c r="QGJ12" s="909"/>
      <c r="QGK12" s="909"/>
      <c r="QGL12" s="909"/>
      <c r="QGM12" s="909"/>
      <c r="QGN12" s="909"/>
      <c r="QGO12" s="909"/>
      <c r="QGP12" s="909"/>
      <c r="QGQ12" s="909"/>
      <c r="QGR12" s="909"/>
      <c r="QGS12" s="909"/>
      <c r="QGT12" s="909"/>
      <c r="QGU12" s="909"/>
      <c r="QGV12" s="909"/>
      <c r="QGW12" s="909"/>
      <c r="QGX12" s="909"/>
      <c r="QGY12" s="909"/>
      <c r="QGZ12" s="909"/>
      <c r="QHA12" s="909"/>
      <c r="QHB12" s="909"/>
      <c r="QHC12" s="909"/>
      <c r="QHD12" s="909"/>
      <c r="QHE12" s="909"/>
      <c r="QHF12" s="909"/>
      <c r="QHG12" s="909"/>
      <c r="QHH12" s="909"/>
      <c r="QHI12" s="909"/>
      <c r="QHJ12" s="909"/>
      <c r="QHK12" s="909"/>
      <c r="QHL12" s="909"/>
      <c r="QHM12" s="909"/>
      <c r="QHN12" s="909"/>
      <c r="QHO12" s="909"/>
      <c r="QHP12" s="909"/>
      <c r="QHQ12" s="909"/>
      <c r="QHR12" s="909"/>
      <c r="QHS12" s="909"/>
      <c r="QHT12" s="909"/>
      <c r="QHU12" s="909"/>
      <c r="QHV12" s="909"/>
      <c r="QHW12" s="909"/>
      <c r="QHX12" s="909"/>
      <c r="QHY12" s="909"/>
      <c r="QHZ12" s="909"/>
      <c r="QIA12" s="909"/>
      <c r="QIB12" s="909"/>
      <c r="QIC12" s="909"/>
      <c r="QID12" s="909"/>
      <c r="QIE12" s="909"/>
      <c r="QIF12" s="909"/>
      <c r="QIG12" s="909"/>
      <c r="QIH12" s="909"/>
      <c r="QII12" s="909"/>
      <c r="QIJ12" s="909"/>
      <c r="QIK12" s="909"/>
      <c r="QIL12" s="909"/>
      <c r="QIM12" s="909"/>
      <c r="QIN12" s="909"/>
      <c r="QIO12" s="909"/>
      <c r="QIP12" s="909"/>
      <c r="QIQ12" s="909"/>
      <c r="QIR12" s="909"/>
      <c r="QIS12" s="909"/>
      <c r="QIT12" s="909"/>
      <c r="QIU12" s="909"/>
      <c r="QIV12" s="909"/>
      <c r="QIW12" s="909"/>
      <c r="QIX12" s="909"/>
      <c r="QIY12" s="909"/>
      <c r="QIZ12" s="909"/>
      <c r="QJA12" s="909"/>
      <c r="QJB12" s="909"/>
      <c r="QJC12" s="909"/>
      <c r="QJD12" s="909"/>
      <c r="QJE12" s="909"/>
      <c r="QJF12" s="909"/>
      <c r="QJG12" s="909"/>
      <c r="QJH12" s="909"/>
      <c r="QJI12" s="909"/>
      <c r="QJJ12" s="909"/>
      <c r="QJK12" s="909"/>
      <c r="QJL12" s="909"/>
      <c r="QJM12" s="909"/>
      <c r="QJN12" s="909"/>
      <c r="QJO12" s="909"/>
      <c r="QJP12" s="909"/>
      <c r="QJQ12" s="909"/>
      <c r="QJR12" s="909"/>
      <c r="QJS12" s="909"/>
      <c r="QJT12" s="909"/>
      <c r="QJU12" s="909"/>
      <c r="QJV12" s="909"/>
      <c r="QJW12" s="909"/>
      <c r="QJX12" s="909"/>
      <c r="QJY12" s="909"/>
      <c r="QJZ12" s="909"/>
      <c r="QKA12" s="909"/>
      <c r="QKB12" s="909"/>
      <c r="QKC12" s="909"/>
      <c r="QKD12" s="909"/>
      <c r="QKE12" s="909"/>
      <c r="QKF12" s="909"/>
      <c r="QKG12" s="909"/>
      <c r="QKH12" s="909"/>
      <c r="QKI12" s="909"/>
      <c r="QKJ12" s="909"/>
      <c r="QKK12" s="909"/>
      <c r="QKL12" s="909"/>
      <c r="QKM12" s="909"/>
      <c r="QKN12" s="909"/>
      <c r="QKO12" s="909"/>
      <c r="QKP12" s="909"/>
      <c r="QKQ12" s="909"/>
      <c r="QKR12" s="909"/>
      <c r="QKS12" s="909"/>
      <c r="QKT12" s="909"/>
      <c r="QKU12" s="909"/>
      <c r="QKV12" s="909"/>
      <c r="QKW12" s="909"/>
      <c r="QKX12" s="909"/>
      <c r="QKY12" s="909"/>
      <c r="QKZ12" s="909"/>
      <c r="QLA12" s="909"/>
      <c r="QLB12" s="909"/>
      <c r="QLC12" s="909"/>
      <c r="QLD12" s="909"/>
      <c r="QLE12" s="909"/>
      <c r="QLF12" s="909"/>
      <c r="QLG12" s="909"/>
      <c r="QLH12" s="909"/>
      <c r="QLI12" s="909"/>
      <c r="QLJ12" s="909"/>
      <c r="QLK12" s="909"/>
      <c r="QLL12" s="909"/>
      <c r="QLM12" s="909"/>
      <c r="QLN12" s="909"/>
      <c r="QLO12" s="909"/>
      <c r="QLP12" s="909"/>
      <c r="QLQ12" s="909"/>
      <c r="QLR12" s="909"/>
      <c r="QLS12" s="909"/>
      <c r="QLT12" s="909"/>
      <c r="QLU12" s="909"/>
      <c r="QLV12" s="909"/>
      <c r="QLW12" s="909"/>
      <c r="QLX12" s="909"/>
      <c r="QLY12" s="909"/>
      <c r="QLZ12" s="909"/>
      <c r="QMA12" s="909"/>
      <c r="QMB12" s="909"/>
      <c r="QMC12" s="909"/>
      <c r="QMD12" s="909"/>
      <c r="QME12" s="909"/>
      <c r="QMF12" s="909"/>
      <c r="QMG12" s="909"/>
      <c r="QMH12" s="909"/>
      <c r="QMI12" s="909"/>
      <c r="QMJ12" s="909"/>
      <c r="QMK12" s="909"/>
      <c r="QML12" s="909"/>
      <c r="QMM12" s="909"/>
      <c r="QMN12" s="909"/>
      <c r="QMO12" s="909"/>
      <c r="QMP12" s="909"/>
      <c r="QMQ12" s="909"/>
      <c r="QMR12" s="909"/>
      <c r="QMS12" s="909"/>
      <c r="QMT12" s="909"/>
      <c r="QMU12" s="909"/>
      <c r="QMV12" s="909"/>
      <c r="QMW12" s="909"/>
      <c r="QMX12" s="909"/>
      <c r="QMY12" s="909"/>
      <c r="QMZ12" s="909"/>
      <c r="QNA12" s="909"/>
      <c r="QNB12" s="909"/>
      <c r="QNC12" s="909"/>
      <c r="QND12" s="909"/>
      <c r="QNE12" s="909"/>
      <c r="QNF12" s="909"/>
      <c r="QNG12" s="909"/>
      <c r="QNH12" s="909"/>
      <c r="QNI12" s="909"/>
      <c r="QNJ12" s="909"/>
      <c r="QNK12" s="909"/>
      <c r="QNL12" s="909"/>
      <c r="QNM12" s="909"/>
      <c r="QNN12" s="909"/>
      <c r="QNO12" s="909"/>
      <c r="QNP12" s="909"/>
      <c r="QNQ12" s="909"/>
      <c r="QNR12" s="909"/>
      <c r="QNS12" s="909"/>
      <c r="QNT12" s="909"/>
      <c r="QNU12" s="909"/>
      <c r="QNV12" s="909"/>
      <c r="QNW12" s="909"/>
      <c r="QNX12" s="909"/>
      <c r="QNY12" s="909"/>
      <c r="QNZ12" s="909"/>
      <c r="QOA12" s="909"/>
      <c r="QOB12" s="909"/>
      <c r="QOC12" s="909"/>
      <c r="QOD12" s="909"/>
      <c r="QOE12" s="909"/>
      <c r="QOF12" s="909"/>
      <c r="QOG12" s="909"/>
      <c r="QOH12" s="909"/>
      <c r="QOI12" s="909"/>
      <c r="QOJ12" s="909"/>
      <c r="QOK12" s="909"/>
      <c r="QOL12" s="909"/>
      <c r="QOM12" s="909"/>
      <c r="QON12" s="909"/>
      <c r="QOO12" s="909"/>
      <c r="QOP12" s="909"/>
      <c r="QOQ12" s="909"/>
      <c r="QOR12" s="909"/>
      <c r="QOS12" s="909"/>
      <c r="QOT12" s="909"/>
      <c r="QOU12" s="909"/>
      <c r="QOV12" s="909"/>
      <c r="QOW12" s="909"/>
      <c r="QOX12" s="909"/>
      <c r="QOY12" s="909"/>
      <c r="QOZ12" s="909"/>
      <c r="QPA12" s="909"/>
      <c r="QPB12" s="909"/>
      <c r="QPC12" s="909"/>
      <c r="QPD12" s="909"/>
      <c r="QPE12" s="909"/>
      <c r="QPF12" s="909"/>
      <c r="QPG12" s="909"/>
      <c r="QPH12" s="909"/>
      <c r="QPI12" s="909"/>
      <c r="QPJ12" s="909"/>
      <c r="QPK12" s="909"/>
      <c r="QPL12" s="909"/>
      <c r="QPM12" s="909"/>
      <c r="QPN12" s="909"/>
      <c r="QPO12" s="909"/>
      <c r="QPP12" s="909"/>
      <c r="QPQ12" s="909"/>
      <c r="QPR12" s="909"/>
      <c r="QPS12" s="909"/>
      <c r="QPT12" s="909"/>
      <c r="QPU12" s="909"/>
      <c r="QPV12" s="909"/>
      <c r="QPW12" s="909"/>
      <c r="QPX12" s="909"/>
      <c r="QPY12" s="909"/>
      <c r="QPZ12" s="909"/>
      <c r="QQA12" s="909"/>
      <c r="QQB12" s="909"/>
      <c r="QQC12" s="909"/>
      <c r="QQD12" s="909"/>
      <c r="QQE12" s="909"/>
      <c r="QQF12" s="909"/>
      <c r="QQG12" s="909"/>
      <c r="QQH12" s="909"/>
      <c r="QQI12" s="909"/>
      <c r="QQJ12" s="909"/>
      <c r="QQK12" s="909"/>
      <c r="QQL12" s="909"/>
      <c r="QQM12" s="909"/>
      <c r="QQN12" s="909"/>
      <c r="QQO12" s="909"/>
      <c r="QQP12" s="909"/>
      <c r="QQQ12" s="909"/>
      <c r="QQR12" s="909"/>
      <c r="QQS12" s="909"/>
      <c r="QQT12" s="909"/>
      <c r="QQU12" s="909"/>
      <c r="QQV12" s="909"/>
      <c r="QQW12" s="909"/>
      <c r="QQX12" s="909"/>
      <c r="QQY12" s="909"/>
      <c r="QQZ12" s="909"/>
      <c r="QRA12" s="909"/>
      <c r="QRB12" s="909"/>
      <c r="QRC12" s="909"/>
      <c r="QRD12" s="909"/>
      <c r="QRE12" s="909"/>
      <c r="QRF12" s="909"/>
      <c r="QRG12" s="909"/>
      <c r="QRH12" s="909"/>
      <c r="QRI12" s="909"/>
      <c r="QRJ12" s="909"/>
      <c r="QRK12" s="909"/>
      <c r="QRL12" s="909"/>
      <c r="QRM12" s="909"/>
      <c r="QRN12" s="909"/>
      <c r="QRO12" s="909"/>
      <c r="QRP12" s="909"/>
      <c r="QRQ12" s="909"/>
      <c r="QRR12" s="909"/>
      <c r="QRS12" s="909"/>
      <c r="QRT12" s="909"/>
      <c r="QRU12" s="909"/>
      <c r="QRV12" s="909"/>
      <c r="QRW12" s="909"/>
      <c r="QRX12" s="909"/>
      <c r="QRY12" s="909"/>
      <c r="QRZ12" s="909"/>
      <c r="QSA12" s="909"/>
      <c r="QSB12" s="909"/>
      <c r="QSC12" s="909"/>
      <c r="QSD12" s="909"/>
      <c r="QSE12" s="909"/>
      <c r="QSF12" s="909"/>
      <c r="QSG12" s="909"/>
      <c r="QSH12" s="909"/>
      <c r="QSI12" s="909"/>
      <c r="QSJ12" s="909"/>
      <c r="QSK12" s="909"/>
      <c r="QSL12" s="909"/>
      <c r="QSM12" s="909"/>
      <c r="QSN12" s="909"/>
      <c r="QSO12" s="909"/>
      <c r="QSP12" s="909"/>
      <c r="QSQ12" s="909"/>
      <c r="QSR12" s="909"/>
      <c r="QSS12" s="909"/>
      <c r="QST12" s="909"/>
      <c r="QSU12" s="909"/>
      <c r="QSV12" s="909"/>
      <c r="QSW12" s="909"/>
      <c r="QSX12" s="909"/>
      <c r="QSY12" s="909"/>
      <c r="QSZ12" s="909"/>
      <c r="QTA12" s="909"/>
      <c r="QTB12" s="909"/>
      <c r="QTC12" s="909"/>
      <c r="QTD12" s="909"/>
      <c r="QTE12" s="909"/>
      <c r="QTF12" s="909"/>
      <c r="QTG12" s="909"/>
      <c r="QTH12" s="909"/>
      <c r="QTI12" s="909"/>
      <c r="QTJ12" s="909"/>
      <c r="QTK12" s="909"/>
      <c r="QTL12" s="909"/>
      <c r="QTM12" s="909"/>
      <c r="QTN12" s="909"/>
      <c r="QTO12" s="909"/>
      <c r="QTP12" s="909"/>
      <c r="QTQ12" s="909"/>
      <c r="QTR12" s="909"/>
      <c r="QTS12" s="909"/>
      <c r="QTT12" s="909"/>
      <c r="QTU12" s="909"/>
      <c r="QTV12" s="909"/>
      <c r="QTW12" s="909"/>
      <c r="QTX12" s="909"/>
      <c r="QTY12" s="909"/>
      <c r="QTZ12" s="909"/>
      <c r="QUA12" s="909"/>
      <c r="QUB12" s="909"/>
      <c r="QUC12" s="909"/>
      <c r="QUD12" s="909"/>
      <c r="QUE12" s="909"/>
      <c r="QUF12" s="909"/>
      <c r="QUG12" s="909"/>
      <c r="QUH12" s="909"/>
      <c r="QUI12" s="909"/>
      <c r="QUJ12" s="909"/>
      <c r="QUK12" s="909"/>
      <c r="QUL12" s="909"/>
      <c r="QUM12" s="909"/>
      <c r="QUN12" s="909"/>
      <c r="QUO12" s="909"/>
      <c r="QUP12" s="909"/>
      <c r="QUQ12" s="909"/>
      <c r="QUR12" s="909"/>
      <c r="QUS12" s="909"/>
      <c r="QUT12" s="909"/>
      <c r="QUU12" s="909"/>
      <c r="QUV12" s="909"/>
      <c r="QUW12" s="909"/>
      <c r="QUX12" s="909"/>
      <c r="QUY12" s="909"/>
      <c r="QUZ12" s="909"/>
      <c r="QVA12" s="909"/>
      <c r="QVB12" s="909"/>
      <c r="QVC12" s="909"/>
      <c r="QVD12" s="909"/>
      <c r="QVE12" s="909"/>
      <c r="QVF12" s="909"/>
      <c r="QVG12" s="909"/>
      <c r="QVH12" s="909"/>
      <c r="QVI12" s="909"/>
      <c r="QVJ12" s="909"/>
      <c r="QVK12" s="909"/>
      <c r="QVL12" s="909"/>
      <c r="QVM12" s="909"/>
      <c r="QVN12" s="909"/>
      <c r="QVO12" s="909"/>
      <c r="QVP12" s="909"/>
      <c r="QVQ12" s="909"/>
      <c r="QVR12" s="909"/>
      <c r="QVS12" s="909"/>
      <c r="QVT12" s="909"/>
      <c r="QVU12" s="909"/>
      <c r="QVV12" s="909"/>
      <c r="QVW12" s="909"/>
      <c r="QVX12" s="909"/>
      <c r="QVY12" s="909"/>
      <c r="QVZ12" s="909"/>
      <c r="QWA12" s="909"/>
      <c r="QWB12" s="909"/>
      <c r="QWC12" s="909"/>
      <c r="QWD12" s="909"/>
      <c r="QWE12" s="909"/>
      <c r="QWF12" s="909"/>
      <c r="QWG12" s="909"/>
      <c r="QWH12" s="909"/>
      <c r="QWI12" s="909"/>
      <c r="QWJ12" s="909"/>
      <c r="QWK12" s="909"/>
      <c r="QWL12" s="909"/>
      <c r="QWM12" s="909"/>
      <c r="QWN12" s="909"/>
      <c r="QWO12" s="909"/>
      <c r="QWP12" s="909"/>
      <c r="QWQ12" s="909"/>
      <c r="QWR12" s="909"/>
      <c r="QWS12" s="909"/>
      <c r="QWT12" s="909"/>
      <c r="QWU12" s="909"/>
      <c r="QWV12" s="909"/>
      <c r="QWW12" s="909"/>
      <c r="QWX12" s="909"/>
      <c r="QWY12" s="909"/>
      <c r="QWZ12" s="909"/>
      <c r="QXA12" s="909"/>
      <c r="QXB12" s="909"/>
      <c r="QXC12" s="909"/>
      <c r="QXD12" s="909"/>
      <c r="QXE12" s="909"/>
      <c r="QXF12" s="909"/>
      <c r="QXG12" s="909"/>
      <c r="QXH12" s="909"/>
      <c r="QXI12" s="909"/>
      <c r="QXJ12" s="909"/>
      <c r="QXK12" s="909"/>
      <c r="QXL12" s="909"/>
      <c r="QXM12" s="909"/>
      <c r="QXN12" s="909"/>
      <c r="QXO12" s="909"/>
      <c r="QXP12" s="909"/>
      <c r="QXQ12" s="909"/>
      <c r="QXR12" s="909"/>
      <c r="QXS12" s="909"/>
      <c r="QXT12" s="909"/>
      <c r="QXU12" s="909"/>
      <c r="QXV12" s="909"/>
      <c r="QXW12" s="909"/>
      <c r="QXX12" s="909"/>
      <c r="QXY12" s="909"/>
      <c r="QXZ12" s="909"/>
      <c r="QYA12" s="909"/>
      <c r="QYB12" s="909"/>
      <c r="QYC12" s="909"/>
      <c r="QYD12" s="909"/>
      <c r="QYE12" s="909"/>
      <c r="QYF12" s="909"/>
      <c r="QYG12" s="909"/>
      <c r="QYH12" s="909"/>
      <c r="QYI12" s="909"/>
      <c r="QYJ12" s="909"/>
      <c r="QYK12" s="909"/>
      <c r="QYL12" s="909"/>
      <c r="QYM12" s="909"/>
      <c r="QYN12" s="909"/>
      <c r="QYO12" s="909"/>
      <c r="QYP12" s="909"/>
      <c r="QYQ12" s="909"/>
      <c r="QYR12" s="909"/>
      <c r="QYS12" s="909"/>
      <c r="QYT12" s="909"/>
      <c r="QYU12" s="909"/>
      <c r="QYV12" s="909"/>
      <c r="QYW12" s="909"/>
      <c r="QYX12" s="909"/>
      <c r="QYY12" s="909"/>
      <c r="QYZ12" s="909"/>
      <c r="QZA12" s="909"/>
      <c r="QZB12" s="909"/>
      <c r="QZC12" s="909"/>
      <c r="QZD12" s="909"/>
      <c r="QZE12" s="909"/>
      <c r="QZF12" s="909"/>
      <c r="QZG12" s="909"/>
      <c r="QZH12" s="909"/>
      <c r="QZI12" s="909"/>
      <c r="QZJ12" s="909"/>
      <c r="QZK12" s="909"/>
      <c r="QZL12" s="909"/>
      <c r="QZM12" s="909"/>
      <c r="QZN12" s="909"/>
      <c r="QZO12" s="909"/>
      <c r="QZP12" s="909"/>
      <c r="QZQ12" s="909"/>
      <c r="QZR12" s="909"/>
      <c r="QZS12" s="909"/>
      <c r="QZT12" s="909"/>
      <c r="QZU12" s="909"/>
      <c r="QZV12" s="909"/>
      <c r="QZW12" s="909"/>
      <c r="QZX12" s="909"/>
      <c r="QZY12" s="909"/>
      <c r="QZZ12" s="909"/>
      <c r="RAA12" s="909"/>
      <c r="RAB12" s="909"/>
      <c r="RAC12" s="909"/>
      <c r="RAD12" s="909"/>
      <c r="RAE12" s="909"/>
      <c r="RAF12" s="909"/>
      <c r="RAG12" s="909"/>
      <c r="RAH12" s="909"/>
      <c r="RAI12" s="909"/>
      <c r="RAJ12" s="909"/>
      <c r="RAK12" s="909"/>
      <c r="RAL12" s="909"/>
      <c r="RAM12" s="909"/>
      <c r="RAN12" s="909"/>
      <c r="RAO12" s="909"/>
      <c r="RAP12" s="909"/>
      <c r="RAQ12" s="909"/>
      <c r="RAR12" s="909"/>
      <c r="RAS12" s="909"/>
      <c r="RAT12" s="909"/>
      <c r="RAU12" s="909"/>
      <c r="RAV12" s="909"/>
      <c r="RAW12" s="909"/>
      <c r="RAX12" s="909"/>
      <c r="RAY12" s="909"/>
      <c r="RAZ12" s="909"/>
      <c r="RBA12" s="909"/>
      <c r="RBB12" s="909"/>
      <c r="RBC12" s="909"/>
      <c r="RBD12" s="909"/>
      <c r="RBE12" s="909"/>
      <c r="RBF12" s="909"/>
      <c r="RBG12" s="909"/>
      <c r="RBH12" s="909"/>
      <c r="RBI12" s="909"/>
      <c r="RBJ12" s="909"/>
      <c r="RBK12" s="909"/>
      <c r="RBL12" s="909"/>
      <c r="RBM12" s="909"/>
      <c r="RBN12" s="909"/>
      <c r="RBO12" s="909"/>
      <c r="RBP12" s="909"/>
      <c r="RBQ12" s="909"/>
      <c r="RBR12" s="909"/>
      <c r="RBS12" s="909"/>
      <c r="RBT12" s="909"/>
      <c r="RBU12" s="909"/>
      <c r="RBV12" s="909"/>
      <c r="RBW12" s="909"/>
      <c r="RBX12" s="909"/>
      <c r="RBY12" s="909"/>
      <c r="RBZ12" s="909"/>
      <c r="RCA12" s="909"/>
      <c r="RCB12" s="909"/>
      <c r="RCC12" s="909"/>
      <c r="RCD12" s="909"/>
      <c r="RCE12" s="909"/>
      <c r="RCF12" s="909"/>
      <c r="RCG12" s="909"/>
      <c r="RCH12" s="909"/>
      <c r="RCI12" s="909"/>
      <c r="RCJ12" s="909"/>
      <c r="RCK12" s="909"/>
      <c r="RCL12" s="909"/>
      <c r="RCM12" s="909"/>
      <c r="RCN12" s="909"/>
      <c r="RCO12" s="909"/>
      <c r="RCP12" s="909"/>
      <c r="RCQ12" s="909"/>
      <c r="RCR12" s="909"/>
      <c r="RCS12" s="909"/>
      <c r="RCT12" s="909"/>
      <c r="RCU12" s="909"/>
      <c r="RCV12" s="909"/>
      <c r="RCW12" s="909"/>
      <c r="RCX12" s="909"/>
      <c r="RCY12" s="909"/>
      <c r="RCZ12" s="909"/>
      <c r="RDA12" s="909"/>
      <c r="RDB12" s="909"/>
      <c r="RDC12" s="909"/>
      <c r="RDD12" s="909"/>
      <c r="RDE12" s="909"/>
      <c r="RDF12" s="909"/>
      <c r="RDG12" s="909"/>
      <c r="RDH12" s="909"/>
      <c r="RDI12" s="909"/>
      <c r="RDJ12" s="909"/>
      <c r="RDK12" s="909"/>
      <c r="RDL12" s="909"/>
      <c r="RDM12" s="909"/>
      <c r="RDN12" s="909"/>
      <c r="RDO12" s="909"/>
      <c r="RDP12" s="909"/>
      <c r="RDQ12" s="909"/>
      <c r="RDR12" s="909"/>
      <c r="RDS12" s="909"/>
      <c r="RDT12" s="909"/>
      <c r="RDU12" s="909"/>
      <c r="RDV12" s="909"/>
      <c r="RDW12" s="909"/>
      <c r="RDX12" s="909"/>
      <c r="RDY12" s="909"/>
      <c r="RDZ12" s="909"/>
      <c r="REA12" s="909"/>
      <c r="REB12" s="909"/>
      <c r="REC12" s="909"/>
      <c r="RED12" s="909"/>
      <c r="REE12" s="909"/>
      <c r="REF12" s="909"/>
      <c r="REG12" s="909"/>
      <c r="REH12" s="909"/>
      <c r="REI12" s="909"/>
      <c r="REJ12" s="909"/>
      <c r="REK12" s="909"/>
      <c r="REL12" s="909"/>
      <c r="REM12" s="909"/>
      <c r="REN12" s="909"/>
      <c r="REO12" s="909"/>
      <c r="REP12" s="909"/>
      <c r="REQ12" s="909"/>
      <c r="RER12" s="909"/>
      <c r="RES12" s="909"/>
      <c r="RET12" s="909"/>
      <c r="REU12" s="909"/>
      <c r="REV12" s="909"/>
      <c r="REW12" s="909"/>
      <c r="REX12" s="909"/>
      <c r="REY12" s="909"/>
      <c r="REZ12" s="909"/>
      <c r="RFA12" s="909"/>
      <c r="RFB12" s="909"/>
      <c r="RFC12" s="909"/>
      <c r="RFD12" s="909"/>
      <c r="RFE12" s="909"/>
      <c r="RFF12" s="909"/>
      <c r="RFG12" s="909"/>
      <c r="RFH12" s="909"/>
      <c r="RFI12" s="909"/>
      <c r="RFJ12" s="909"/>
      <c r="RFK12" s="909"/>
      <c r="RFL12" s="909"/>
      <c r="RFM12" s="909"/>
      <c r="RFN12" s="909"/>
      <c r="RFO12" s="909"/>
      <c r="RFP12" s="909"/>
      <c r="RFQ12" s="909"/>
      <c r="RFR12" s="909"/>
      <c r="RFS12" s="909"/>
      <c r="RFT12" s="909"/>
      <c r="RFU12" s="909"/>
      <c r="RFV12" s="909"/>
      <c r="RFW12" s="909"/>
      <c r="RFX12" s="909"/>
      <c r="RFY12" s="909"/>
      <c r="RFZ12" s="909"/>
      <c r="RGA12" s="909"/>
      <c r="RGB12" s="909"/>
      <c r="RGC12" s="909"/>
      <c r="RGD12" s="909"/>
      <c r="RGE12" s="909"/>
      <c r="RGF12" s="909"/>
      <c r="RGG12" s="909"/>
      <c r="RGH12" s="909"/>
      <c r="RGI12" s="909"/>
      <c r="RGJ12" s="909"/>
      <c r="RGK12" s="909"/>
      <c r="RGL12" s="909"/>
      <c r="RGM12" s="909"/>
      <c r="RGN12" s="909"/>
      <c r="RGO12" s="909"/>
      <c r="RGP12" s="909"/>
      <c r="RGQ12" s="909"/>
      <c r="RGR12" s="909"/>
      <c r="RGS12" s="909"/>
      <c r="RGT12" s="909"/>
      <c r="RGU12" s="909"/>
      <c r="RGV12" s="909"/>
      <c r="RGW12" s="909"/>
      <c r="RGX12" s="909"/>
      <c r="RGY12" s="909"/>
      <c r="RGZ12" s="909"/>
      <c r="RHA12" s="909"/>
      <c r="RHB12" s="909"/>
      <c r="RHC12" s="909"/>
      <c r="RHD12" s="909"/>
      <c r="RHE12" s="909"/>
      <c r="RHF12" s="909"/>
      <c r="RHG12" s="909"/>
      <c r="RHH12" s="909"/>
      <c r="RHI12" s="909"/>
      <c r="RHJ12" s="909"/>
      <c r="RHK12" s="909"/>
      <c r="RHL12" s="909"/>
      <c r="RHM12" s="909"/>
      <c r="RHN12" s="909"/>
      <c r="RHO12" s="909"/>
      <c r="RHP12" s="909"/>
      <c r="RHQ12" s="909"/>
      <c r="RHR12" s="909"/>
      <c r="RHS12" s="909"/>
      <c r="RHT12" s="909"/>
      <c r="RHU12" s="909"/>
      <c r="RHV12" s="909"/>
      <c r="RHW12" s="909"/>
      <c r="RHX12" s="909"/>
      <c r="RHY12" s="909"/>
      <c r="RHZ12" s="909"/>
      <c r="RIA12" s="909"/>
      <c r="RIB12" s="909"/>
      <c r="RIC12" s="909"/>
      <c r="RID12" s="909"/>
      <c r="RIE12" s="909"/>
      <c r="RIF12" s="909"/>
      <c r="RIG12" s="909"/>
      <c r="RIH12" s="909"/>
      <c r="RII12" s="909"/>
      <c r="RIJ12" s="909"/>
      <c r="RIK12" s="909"/>
      <c r="RIL12" s="909"/>
      <c r="RIM12" s="909"/>
      <c r="RIN12" s="909"/>
      <c r="RIO12" s="909"/>
      <c r="RIP12" s="909"/>
      <c r="RIQ12" s="909"/>
      <c r="RIR12" s="909"/>
      <c r="RIS12" s="909"/>
      <c r="RIT12" s="909"/>
      <c r="RIU12" s="909"/>
      <c r="RIV12" s="909"/>
      <c r="RIW12" s="909"/>
      <c r="RIX12" s="909"/>
      <c r="RIY12" s="909"/>
      <c r="RIZ12" s="909"/>
      <c r="RJA12" s="909"/>
      <c r="RJB12" s="909"/>
      <c r="RJC12" s="909"/>
      <c r="RJD12" s="909"/>
      <c r="RJE12" s="909"/>
      <c r="RJF12" s="909"/>
      <c r="RJG12" s="909"/>
      <c r="RJH12" s="909"/>
      <c r="RJI12" s="909"/>
      <c r="RJJ12" s="909"/>
      <c r="RJK12" s="909"/>
      <c r="RJL12" s="909"/>
      <c r="RJM12" s="909"/>
      <c r="RJN12" s="909"/>
      <c r="RJO12" s="909"/>
      <c r="RJP12" s="909"/>
      <c r="RJQ12" s="909"/>
      <c r="RJR12" s="909"/>
      <c r="RJS12" s="909"/>
      <c r="RJT12" s="909"/>
      <c r="RJU12" s="909"/>
      <c r="RJV12" s="909"/>
      <c r="RJW12" s="909"/>
      <c r="RJX12" s="909"/>
      <c r="RJY12" s="909"/>
      <c r="RJZ12" s="909"/>
      <c r="RKA12" s="909"/>
      <c r="RKB12" s="909"/>
      <c r="RKC12" s="909"/>
      <c r="RKD12" s="909"/>
      <c r="RKE12" s="909"/>
      <c r="RKF12" s="909"/>
      <c r="RKG12" s="909"/>
      <c r="RKH12" s="909"/>
      <c r="RKI12" s="909"/>
      <c r="RKJ12" s="909"/>
      <c r="RKK12" s="909"/>
      <c r="RKL12" s="909"/>
      <c r="RKM12" s="909"/>
      <c r="RKN12" s="909"/>
      <c r="RKO12" s="909"/>
      <c r="RKP12" s="909"/>
      <c r="RKQ12" s="909"/>
      <c r="RKR12" s="909"/>
      <c r="RKS12" s="909"/>
      <c r="RKT12" s="909"/>
      <c r="RKU12" s="909"/>
      <c r="RKV12" s="909"/>
      <c r="RKW12" s="909"/>
      <c r="RKX12" s="909"/>
      <c r="RKY12" s="909"/>
      <c r="RKZ12" s="909"/>
      <c r="RLA12" s="909"/>
      <c r="RLB12" s="909"/>
      <c r="RLC12" s="909"/>
      <c r="RLD12" s="909"/>
      <c r="RLE12" s="909"/>
      <c r="RLF12" s="909"/>
      <c r="RLG12" s="909"/>
      <c r="RLH12" s="909"/>
      <c r="RLI12" s="909"/>
      <c r="RLJ12" s="909"/>
      <c r="RLK12" s="909"/>
      <c r="RLL12" s="909"/>
      <c r="RLM12" s="909"/>
      <c r="RLN12" s="909"/>
      <c r="RLO12" s="909"/>
      <c r="RLP12" s="909"/>
      <c r="RLQ12" s="909"/>
      <c r="RLR12" s="909"/>
      <c r="RLS12" s="909"/>
      <c r="RLT12" s="909"/>
      <c r="RLU12" s="909"/>
      <c r="RLV12" s="909"/>
      <c r="RLW12" s="909"/>
      <c r="RLX12" s="909"/>
      <c r="RLY12" s="909"/>
      <c r="RLZ12" s="909"/>
      <c r="RMA12" s="909"/>
      <c r="RMB12" s="909"/>
      <c r="RMC12" s="909"/>
      <c r="RMD12" s="909"/>
      <c r="RME12" s="909"/>
      <c r="RMF12" s="909"/>
      <c r="RMG12" s="909"/>
      <c r="RMH12" s="909"/>
      <c r="RMI12" s="909"/>
      <c r="RMJ12" s="909"/>
      <c r="RMK12" s="909"/>
      <c r="RML12" s="909"/>
      <c r="RMM12" s="909"/>
      <c r="RMN12" s="909"/>
      <c r="RMO12" s="909"/>
      <c r="RMP12" s="909"/>
      <c r="RMQ12" s="909"/>
      <c r="RMR12" s="909"/>
      <c r="RMS12" s="909"/>
      <c r="RMT12" s="909"/>
      <c r="RMU12" s="909"/>
      <c r="RMV12" s="909"/>
      <c r="RMW12" s="909"/>
      <c r="RMX12" s="909"/>
      <c r="RMY12" s="909"/>
      <c r="RMZ12" s="909"/>
      <c r="RNA12" s="909"/>
      <c r="RNB12" s="909"/>
      <c r="RNC12" s="909"/>
      <c r="RND12" s="909"/>
      <c r="RNE12" s="909"/>
      <c r="RNF12" s="909"/>
      <c r="RNG12" s="909"/>
      <c r="RNH12" s="909"/>
      <c r="RNI12" s="909"/>
      <c r="RNJ12" s="909"/>
      <c r="RNK12" s="909"/>
      <c r="RNL12" s="909"/>
      <c r="RNM12" s="909"/>
      <c r="RNN12" s="909"/>
      <c r="RNO12" s="909"/>
      <c r="RNP12" s="909"/>
      <c r="RNQ12" s="909"/>
      <c r="RNR12" s="909"/>
      <c r="RNS12" s="909"/>
      <c r="RNT12" s="909"/>
      <c r="RNU12" s="909"/>
      <c r="RNV12" s="909"/>
      <c r="RNW12" s="909"/>
      <c r="RNX12" s="909"/>
      <c r="RNY12" s="909"/>
      <c r="RNZ12" s="909"/>
      <c r="ROA12" s="909"/>
      <c r="ROB12" s="909"/>
      <c r="ROC12" s="909"/>
      <c r="ROD12" s="909"/>
      <c r="ROE12" s="909"/>
      <c r="ROF12" s="909"/>
      <c r="ROG12" s="909"/>
      <c r="ROH12" s="909"/>
      <c r="ROI12" s="909"/>
      <c r="ROJ12" s="909"/>
      <c r="ROK12" s="909"/>
      <c r="ROL12" s="909"/>
      <c r="ROM12" s="909"/>
      <c r="RON12" s="909"/>
      <c r="ROO12" s="909"/>
      <c r="ROP12" s="909"/>
      <c r="ROQ12" s="909"/>
      <c r="ROR12" s="909"/>
      <c r="ROS12" s="909"/>
      <c r="ROT12" s="909"/>
      <c r="ROU12" s="909"/>
      <c r="ROV12" s="909"/>
      <c r="ROW12" s="909"/>
      <c r="ROX12" s="909"/>
      <c r="ROY12" s="909"/>
      <c r="ROZ12" s="909"/>
      <c r="RPA12" s="909"/>
      <c r="RPB12" s="909"/>
      <c r="RPC12" s="909"/>
      <c r="RPD12" s="909"/>
      <c r="RPE12" s="909"/>
      <c r="RPF12" s="909"/>
      <c r="RPG12" s="909"/>
      <c r="RPH12" s="909"/>
      <c r="RPI12" s="909"/>
      <c r="RPJ12" s="909"/>
      <c r="RPK12" s="909"/>
      <c r="RPL12" s="909"/>
      <c r="RPM12" s="909"/>
      <c r="RPN12" s="909"/>
      <c r="RPO12" s="909"/>
      <c r="RPP12" s="909"/>
      <c r="RPQ12" s="909"/>
      <c r="RPR12" s="909"/>
      <c r="RPS12" s="909"/>
      <c r="RPT12" s="909"/>
      <c r="RPU12" s="909"/>
      <c r="RPV12" s="909"/>
      <c r="RPW12" s="909"/>
      <c r="RPX12" s="909"/>
      <c r="RPY12" s="909"/>
      <c r="RPZ12" s="909"/>
      <c r="RQA12" s="909"/>
      <c r="RQB12" s="909"/>
      <c r="RQC12" s="909"/>
      <c r="RQD12" s="909"/>
      <c r="RQE12" s="909"/>
      <c r="RQF12" s="909"/>
      <c r="RQG12" s="909"/>
      <c r="RQH12" s="909"/>
      <c r="RQI12" s="909"/>
      <c r="RQJ12" s="909"/>
      <c r="RQK12" s="909"/>
      <c r="RQL12" s="909"/>
      <c r="RQM12" s="909"/>
      <c r="RQN12" s="909"/>
      <c r="RQO12" s="909"/>
      <c r="RQP12" s="909"/>
      <c r="RQQ12" s="909"/>
      <c r="RQR12" s="909"/>
      <c r="RQS12" s="909"/>
      <c r="RQT12" s="909"/>
      <c r="RQU12" s="909"/>
      <c r="RQV12" s="909"/>
      <c r="RQW12" s="909"/>
      <c r="RQX12" s="909"/>
      <c r="RQY12" s="909"/>
      <c r="RQZ12" s="909"/>
      <c r="RRA12" s="909"/>
      <c r="RRB12" s="909"/>
      <c r="RRC12" s="909"/>
      <c r="RRD12" s="909"/>
      <c r="RRE12" s="909"/>
      <c r="RRF12" s="909"/>
      <c r="RRG12" s="909"/>
      <c r="RRH12" s="909"/>
      <c r="RRI12" s="909"/>
      <c r="RRJ12" s="909"/>
      <c r="RRK12" s="909"/>
      <c r="RRL12" s="909"/>
      <c r="RRM12" s="909"/>
      <c r="RRN12" s="909"/>
      <c r="RRO12" s="909"/>
      <c r="RRP12" s="909"/>
      <c r="RRQ12" s="909"/>
      <c r="RRR12" s="909"/>
      <c r="RRS12" s="909"/>
      <c r="RRT12" s="909"/>
      <c r="RRU12" s="909"/>
      <c r="RRV12" s="909"/>
      <c r="RRW12" s="909"/>
      <c r="RRX12" s="909"/>
      <c r="RRY12" s="909"/>
      <c r="RRZ12" s="909"/>
      <c r="RSA12" s="909"/>
      <c r="RSB12" s="909"/>
      <c r="RSC12" s="909"/>
      <c r="RSD12" s="909"/>
      <c r="RSE12" s="909"/>
      <c r="RSF12" s="909"/>
      <c r="RSG12" s="909"/>
      <c r="RSH12" s="909"/>
      <c r="RSI12" s="909"/>
      <c r="RSJ12" s="909"/>
      <c r="RSK12" s="909"/>
      <c r="RSL12" s="909"/>
      <c r="RSM12" s="909"/>
      <c r="RSN12" s="909"/>
      <c r="RSO12" s="909"/>
      <c r="RSP12" s="909"/>
      <c r="RSQ12" s="909"/>
      <c r="RSR12" s="909"/>
      <c r="RSS12" s="909"/>
      <c r="RST12" s="909"/>
      <c r="RSU12" s="909"/>
      <c r="RSV12" s="909"/>
      <c r="RSW12" s="909"/>
      <c r="RSX12" s="909"/>
      <c r="RSY12" s="909"/>
      <c r="RSZ12" s="909"/>
      <c r="RTA12" s="909"/>
      <c r="RTB12" s="909"/>
      <c r="RTC12" s="909"/>
      <c r="RTD12" s="909"/>
      <c r="RTE12" s="909"/>
      <c r="RTF12" s="909"/>
      <c r="RTG12" s="909"/>
      <c r="RTH12" s="909"/>
      <c r="RTI12" s="909"/>
      <c r="RTJ12" s="909"/>
      <c r="RTK12" s="909"/>
      <c r="RTL12" s="909"/>
      <c r="RTM12" s="909"/>
      <c r="RTN12" s="909"/>
      <c r="RTO12" s="909"/>
      <c r="RTP12" s="909"/>
      <c r="RTQ12" s="909"/>
      <c r="RTR12" s="909"/>
      <c r="RTS12" s="909"/>
      <c r="RTT12" s="909"/>
      <c r="RTU12" s="909"/>
      <c r="RTV12" s="909"/>
      <c r="RTW12" s="909"/>
      <c r="RTX12" s="909"/>
      <c r="RTY12" s="909"/>
      <c r="RTZ12" s="909"/>
      <c r="RUA12" s="909"/>
      <c r="RUB12" s="909"/>
      <c r="RUC12" s="909"/>
      <c r="RUD12" s="909"/>
      <c r="RUE12" s="909"/>
      <c r="RUF12" s="909"/>
      <c r="RUG12" s="909"/>
      <c r="RUH12" s="909"/>
      <c r="RUI12" s="909"/>
      <c r="RUJ12" s="909"/>
      <c r="RUK12" s="909"/>
      <c r="RUL12" s="909"/>
      <c r="RUM12" s="909"/>
      <c r="RUN12" s="909"/>
      <c r="RUO12" s="909"/>
      <c r="RUP12" s="909"/>
      <c r="RUQ12" s="909"/>
      <c r="RUR12" s="909"/>
      <c r="RUS12" s="909"/>
      <c r="RUT12" s="909"/>
      <c r="RUU12" s="909"/>
      <c r="RUV12" s="909"/>
      <c r="RUW12" s="909"/>
      <c r="RUX12" s="909"/>
      <c r="RUY12" s="909"/>
      <c r="RUZ12" s="909"/>
      <c r="RVA12" s="909"/>
      <c r="RVB12" s="909"/>
      <c r="RVC12" s="909"/>
      <c r="RVD12" s="909"/>
      <c r="RVE12" s="909"/>
      <c r="RVF12" s="909"/>
      <c r="RVG12" s="909"/>
      <c r="RVH12" s="909"/>
      <c r="RVI12" s="909"/>
      <c r="RVJ12" s="909"/>
      <c r="RVK12" s="909"/>
      <c r="RVL12" s="909"/>
      <c r="RVM12" s="909"/>
      <c r="RVN12" s="909"/>
      <c r="RVO12" s="909"/>
      <c r="RVP12" s="909"/>
      <c r="RVQ12" s="909"/>
      <c r="RVR12" s="909"/>
      <c r="RVS12" s="909"/>
      <c r="RVT12" s="909"/>
      <c r="RVU12" s="909"/>
      <c r="RVV12" s="909"/>
      <c r="RVW12" s="909"/>
      <c r="RVX12" s="909"/>
      <c r="RVY12" s="909"/>
      <c r="RVZ12" s="909"/>
      <c r="RWA12" s="909"/>
      <c r="RWB12" s="909"/>
      <c r="RWC12" s="909"/>
      <c r="RWD12" s="909"/>
      <c r="RWE12" s="909"/>
      <c r="RWF12" s="909"/>
      <c r="RWG12" s="909"/>
      <c r="RWH12" s="909"/>
      <c r="RWI12" s="909"/>
      <c r="RWJ12" s="909"/>
      <c r="RWK12" s="909"/>
      <c r="RWL12" s="909"/>
      <c r="RWM12" s="909"/>
      <c r="RWN12" s="909"/>
      <c r="RWO12" s="909"/>
      <c r="RWP12" s="909"/>
      <c r="RWQ12" s="909"/>
      <c r="RWR12" s="909"/>
      <c r="RWS12" s="909"/>
      <c r="RWT12" s="909"/>
      <c r="RWU12" s="909"/>
      <c r="RWV12" s="909"/>
      <c r="RWW12" s="909"/>
      <c r="RWX12" s="909"/>
      <c r="RWY12" s="909"/>
      <c r="RWZ12" s="909"/>
      <c r="RXA12" s="909"/>
      <c r="RXB12" s="909"/>
      <c r="RXC12" s="909"/>
      <c r="RXD12" s="909"/>
      <c r="RXE12" s="909"/>
      <c r="RXF12" s="909"/>
      <c r="RXG12" s="909"/>
      <c r="RXH12" s="909"/>
      <c r="RXI12" s="909"/>
      <c r="RXJ12" s="909"/>
      <c r="RXK12" s="909"/>
      <c r="RXL12" s="909"/>
      <c r="RXM12" s="909"/>
      <c r="RXN12" s="909"/>
      <c r="RXO12" s="909"/>
      <c r="RXP12" s="909"/>
      <c r="RXQ12" s="909"/>
      <c r="RXR12" s="909"/>
      <c r="RXS12" s="909"/>
      <c r="RXT12" s="909"/>
      <c r="RXU12" s="909"/>
      <c r="RXV12" s="909"/>
      <c r="RXW12" s="909"/>
      <c r="RXX12" s="909"/>
      <c r="RXY12" s="909"/>
      <c r="RXZ12" s="909"/>
      <c r="RYA12" s="909"/>
      <c r="RYB12" s="909"/>
      <c r="RYC12" s="909"/>
      <c r="RYD12" s="909"/>
      <c r="RYE12" s="909"/>
      <c r="RYF12" s="909"/>
      <c r="RYG12" s="909"/>
      <c r="RYH12" s="909"/>
      <c r="RYI12" s="909"/>
      <c r="RYJ12" s="909"/>
      <c r="RYK12" s="909"/>
      <c r="RYL12" s="909"/>
      <c r="RYM12" s="909"/>
      <c r="RYN12" s="909"/>
      <c r="RYO12" s="909"/>
      <c r="RYP12" s="909"/>
      <c r="RYQ12" s="909"/>
      <c r="RYR12" s="909"/>
      <c r="RYS12" s="909"/>
      <c r="RYT12" s="909"/>
      <c r="RYU12" s="909"/>
      <c r="RYV12" s="909"/>
      <c r="RYW12" s="909"/>
      <c r="RYX12" s="909"/>
      <c r="RYY12" s="909"/>
      <c r="RYZ12" s="909"/>
      <c r="RZA12" s="909"/>
      <c r="RZB12" s="909"/>
      <c r="RZC12" s="909"/>
      <c r="RZD12" s="909"/>
      <c r="RZE12" s="909"/>
      <c r="RZF12" s="909"/>
      <c r="RZG12" s="909"/>
      <c r="RZH12" s="909"/>
      <c r="RZI12" s="909"/>
      <c r="RZJ12" s="909"/>
      <c r="RZK12" s="909"/>
      <c r="RZL12" s="909"/>
      <c r="RZM12" s="909"/>
      <c r="RZN12" s="909"/>
      <c r="RZO12" s="909"/>
      <c r="RZP12" s="909"/>
      <c r="RZQ12" s="909"/>
      <c r="RZR12" s="909"/>
      <c r="RZS12" s="909"/>
      <c r="RZT12" s="909"/>
      <c r="RZU12" s="909"/>
      <c r="RZV12" s="909"/>
      <c r="RZW12" s="909"/>
      <c r="RZX12" s="909"/>
      <c r="RZY12" s="909"/>
      <c r="RZZ12" s="909"/>
      <c r="SAA12" s="909"/>
      <c r="SAB12" s="909"/>
      <c r="SAC12" s="909"/>
      <c r="SAD12" s="909"/>
      <c r="SAE12" s="909"/>
      <c r="SAF12" s="909"/>
      <c r="SAG12" s="909"/>
      <c r="SAH12" s="909"/>
      <c r="SAI12" s="909"/>
      <c r="SAJ12" s="909"/>
      <c r="SAK12" s="909"/>
      <c r="SAL12" s="909"/>
      <c r="SAM12" s="909"/>
      <c r="SAN12" s="909"/>
      <c r="SAO12" s="909"/>
      <c r="SAP12" s="909"/>
      <c r="SAQ12" s="909"/>
      <c r="SAR12" s="909"/>
      <c r="SAS12" s="909"/>
      <c r="SAT12" s="909"/>
      <c r="SAU12" s="909"/>
      <c r="SAV12" s="909"/>
      <c r="SAW12" s="909"/>
      <c r="SAX12" s="909"/>
      <c r="SAY12" s="909"/>
      <c r="SAZ12" s="909"/>
      <c r="SBA12" s="909"/>
      <c r="SBB12" s="909"/>
      <c r="SBC12" s="909"/>
      <c r="SBD12" s="909"/>
      <c r="SBE12" s="909"/>
      <c r="SBF12" s="909"/>
      <c r="SBG12" s="909"/>
      <c r="SBH12" s="909"/>
      <c r="SBI12" s="909"/>
      <c r="SBJ12" s="909"/>
      <c r="SBK12" s="909"/>
      <c r="SBL12" s="909"/>
      <c r="SBM12" s="909"/>
      <c r="SBN12" s="909"/>
      <c r="SBO12" s="909"/>
      <c r="SBP12" s="909"/>
      <c r="SBQ12" s="909"/>
      <c r="SBR12" s="909"/>
      <c r="SBS12" s="909"/>
      <c r="SBT12" s="909"/>
      <c r="SBU12" s="909"/>
      <c r="SBV12" s="909"/>
      <c r="SBW12" s="909"/>
      <c r="SBX12" s="909"/>
      <c r="SBY12" s="909"/>
      <c r="SBZ12" s="909"/>
      <c r="SCA12" s="909"/>
      <c r="SCB12" s="909"/>
      <c r="SCC12" s="909"/>
      <c r="SCD12" s="909"/>
      <c r="SCE12" s="909"/>
      <c r="SCF12" s="909"/>
      <c r="SCG12" s="909"/>
      <c r="SCH12" s="909"/>
      <c r="SCI12" s="909"/>
      <c r="SCJ12" s="909"/>
      <c r="SCK12" s="909"/>
      <c r="SCL12" s="909"/>
      <c r="SCM12" s="909"/>
      <c r="SCN12" s="909"/>
      <c r="SCO12" s="909"/>
      <c r="SCP12" s="909"/>
      <c r="SCQ12" s="909"/>
      <c r="SCR12" s="909"/>
      <c r="SCS12" s="909"/>
      <c r="SCT12" s="909"/>
      <c r="SCU12" s="909"/>
      <c r="SCV12" s="909"/>
      <c r="SCW12" s="909"/>
      <c r="SCX12" s="909"/>
      <c r="SCY12" s="909"/>
      <c r="SCZ12" s="909"/>
      <c r="SDA12" s="909"/>
      <c r="SDB12" s="909"/>
      <c r="SDC12" s="909"/>
      <c r="SDD12" s="909"/>
      <c r="SDE12" s="909"/>
      <c r="SDF12" s="909"/>
      <c r="SDG12" s="909"/>
      <c r="SDH12" s="909"/>
      <c r="SDI12" s="909"/>
      <c r="SDJ12" s="909"/>
      <c r="SDK12" s="909"/>
      <c r="SDL12" s="909"/>
      <c r="SDM12" s="909"/>
      <c r="SDN12" s="909"/>
      <c r="SDO12" s="909"/>
      <c r="SDP12" s="909"/>
      <c r="SDQ12" s="909"/>
      <c r="SDR12" s="909"/>
      <c r="SDS12" s="909"/>
      <c r="SDT12" s="909"/>
      <c r="SDU12" s="909"/>
      <c r="SDV12" s="909"/>
      <c r="SDW12" s="909"/>
      <c r="SDX12" s="909"/>
      <c r="SDY12" s="909"/>
      <c r="SDZ12" s="909"/>
      <c r="SEA12" s="909"/>
      <c r="SEB12" s="909"/>
      <c r="SEC12" s="909"/>
      <c r="SED12" s="909"/>
      <c r="SEE12" s="909"/>
      <c r="SEF12" s="909"/>
      <c r="SEG12" s="909"/>
      <c r="SEH12" s="909"/>
      <c r="SEI12" s="909"/>
      <c r="SEJ12" s="909"/>
      <c r="SEK12" s="909"/>
      <c r="SEL12" s="909"/>
      <c r="SEM12" s="909"/>
      <c r="SEN12" s="909"/>
      <c r="SEO12" s="909"/>
      <c r="SEP12" s="909"/>
      <c r="SEQ12" s="909"/>
      <c r="SER12" s="909"/>
      <c r="SES12" s="909"/>
      <c r="SET12" s="909"/>
      <c r="SEU12" s="909"/>
      <c r="SEV12" s="909"/>
      <c r="SEW12" s="909"/>
      <c r="SEX12" s="909"/>
      <c r="SEY12" s="909"/>
      <c r="SEZ12" s="909"/>
      <c r="SFA12" s="909"/>
      <c r="SFB12" s="909"/>
      <c r="SFC12" s="909"/>
      <c r="SFD12" s="909"/>
      <c r="SFE12" s="909"/>
      <c r="SFF12" s="909"/>
      <c r="SFG12" s="909"/>
      <c r="SFH12" s="909"/>
      <c r="SFI12" s="909"/>
      <c r="SFJ12" s="909"/>
      <c r="SFK12" s="909"/>
      <c r="SFL12" s="909"/>
      <c r="SFM12" s="909"/>
      <c r="SFN12" s="909"/>
      <c r="SFO12" s="909"/>
      <c r="SFP12" s="909"/>
      <c r="SFQ12" s="909"/>
      <c r="SFR12" s="909"/>
      <c r="SFS12" s="909"/>
      <c r="SFT12" s="909"/>
      <c r="SFU12" s="909"/>
      <c r="SFV12" s="909"/>
      <c r="SFW12" s="909"/>
      <c r="SFX12" s="909"/>
      <c r="SFY12" s="909"/>
      <c r="SFZ12" s="909"/>
      <c r="SGA12" s="909"/>
      <c r="SGB12" s="909"/>
      <c r="SGC12" s="909"/>
      <c r="SGD12" s="909"/>
      <c r="SGE12" s="909"/>
      <c r="SGF12" s="909"/>
      <c r="SGG12" s="909"/>
      <c r="SGH12" s="909"/>
      <c r="SGI12" s="909"/>
      <c r="SGJ12" s="909"/>
      <c r="SGK12" s="909"/>
      <c r="SGL12" s="909"/>
      <c r="SGM12" s="909"/>
      <c r="SGN12" s="909"/>
      <c r="SGO12" s="909"/>
      <c r="SGP12" s="909"/>
      <c r="SGQ12" s="909"/>
      <c r="SGR12" s="909"/>
      <c r="SGS12" s="909"/>
      <c r="SGT12" s="909"/>
      <c r="SGU12" s="909"/>
      <c r="SGV12" s="909"/>
      <c r="SGW12" s="909"/>
      <c r="SGX12" s="909"/>
      <c r="SGY12" s="909"/>
      <c r="SGZ12" s="909"/>
      <c r="SHA12" s="909"/>
      <c r="SHB12" s="909"/>
      <c r="SHC12" s="909"/>
      <c r="SHD12" s="909"/>
      <c r="SHE12" s="909"/>
      <c r="SHF12" s="909"/>
      <c r="SHG12" s="909"/>
      <c r="SHH12" s="909"/>
      <c r="SHI12" s="909"/>
      <c r="SHJ12" s="909"/>
      <c r="SHK12" s="909"/>
      <c r="SHL12" s="909"/>
      <c r="SHM12" s="909"/>
      <c r="SHN12" s="909"/>
      <c r="SHO12" s="909"/>
      <c r="SHP12" s="909"/>
      <c r="SHQ12" s="909"/>
      <c r="SHR12" s="909"/>
      <c r="SHS12" s="909"/>
      <c r="SHT12" s="909"/>
      <c r="SHU12" s="909"/>
      <c r="SHV12" s="909"/>
      <c r="SHW12" s="909"/>
      <c r="SHX12" s="909"/>
      <c r="SHY12" s="909"/>
      <c r="SHZ12" s="909"/>
      <c r="SIA12" s="909"/>
      <c r="SIB12" s="909"/>
      <c r="SIC12" s="909"/>
      <c r="SID12" s="909"/>
      <c r="SIE12" s="909"/>
      <c r="SIF12" s="909"/>
      <c r="SIG12" s="909"/>
      <c r="SIH12" s="909"/>
      <c r="SII12" s="909"/>
      <c r="SIJ12" s="909"/>
      <c r="SIK12" s="909"/>
      <c r="SIL12" s="909"/>
      <c r="SIM12" s="909"/>
      <c r="SIN12" s="909"/>
      <c r="SIO12" s="909"/>
      <c r="SIP12" s="909"/>
      <c r="SIQ12" s="909"/>
      <c r="SIR12" s="909"/>
      <c r="SIS12" s="909"/>
      <c r="SIT12" s="909"/>
      <c r="SIU12" s="909"/>
      <c r="SIV12" s="909"/>
      <c r="SIW12" s="909"/>
      <c r="SIX12" s="909"/>
      <c r="SIY12" s="909"/>
      <c r="SIZ12" s="909"/>
      <c r="SJA12" s="909"/>
      <c r="SJB12" s="909"/>
      <c r="SJC12" s="909"/>
      <c r="SJD12" s="909"/>
      <c r="SJE12" s="909"/>
      <c r="SJF12" s="909"/>
      <c r="SJG12" s="909"/>
      <c r="SJH12" s="909"/>
      <c r="SJI12" s="909"/>
      <c r="SJJ12" s="909"/>
      <c r="SJK12" s="909"/>
      <c r="SJL12" s="909"/>
      <c r="SJM12" s="909"/>
      <c r="SJN12" s="909"/>
      <c r="SJO12" s="909"/>
      <c r="SJP12" s="909"/>
      <c r="SJQ12" s="909"/>
      <c r="SJR12" s="909"/>
      <c r="SJS12" s="909"/>
      <c r="SJT12" s="909"/>
      <c r="SJU12" s="909"/>
      <c r="SJV12" s="909"/>
      <c r="SJW12" s="909"/>
      <c r="SJX12" s="909"/>
      <c r="SJY12" s="909"/>
      <c r="SJZ12" s="909"/>
      <c r="SKA12" s="909"/>
      <c r="SKB12" s="909"/>
      <c r="SKC12" s="909"/>
      <c r="SKD12" s="909"/>
      <c r="SKE12" s="909"/>
      <c r="SKF12" s="909"/>
      <c r="SKG12" s="909"/>
      <c r="SKH12" s="909"/>
      <c r="SKI12" s="909"/>
      <c r="SKJ12" s="909"/>
      <c r="SKK12" s="909"/>
      <c r="SKL12" s="909"/>
      <c r="SKM12" s="909"/>
      <c r="SKN12" s="909"/>
      <c r="SKO12" s="909"/>
      <c r="SKP12" s="909"/>
      <c r="SKQ12" s="909"/>
      <c r="SKR12" s="909"/>
      <c r="SKS12" s="909"/>
      <c r="SKT12" s="909"/>
      <c r="SKU12" s="909"/>
      <c r="SKV12" s="909"/>
      <c r="SKW12" s="909"/>
      <c r="SKX12" s="909"/>
      <c r="SKY12" s="909"/>
      <c r="SKZ12" s="909"/>
      <c r="SLA12" s="909"/>
      <c r="SLB12" s="909"/>
      <c r="SLC12" s="909"/>
      <c r="SLD12" s="909"/>
      <c r="SLE12" s="909"/>
      <c r="SLF12" s="909"/>
      <c r="SLG12" s="909"/>
      <c r="SLH12" s="909"/>
      <c r="SLI12" s="909"/>
      <c r="SLJ12" s="909"/>
      <c r="SLK12" s="909"/>
      <c r="SLL12" s="909"/>
      <c r="SLM12" s="909"/>
      <c r="SLN12" s="909"/>
      <c r="SLO12" s="909"/>
      <c r="SLP12" s="909"/>
      <c r="SLQ12" s="909"/>
      <c r="SLR12" s="909"/>
      <c r="SLS12" s="909"/>
      <c r="SLT12" s="909"/>
      <c r="SLU12" s="909"/>
      <c r="SLV12" s="909"/>
      <c r="SLW12" s="909"/>
      <c r="SLX12" s="909"/>
      <c r="SLY12" s="909"/>
      <c r="SLZ12" s="909"/>
      <c r="SMA12" s="909"/>
      <c r="SMB12" s="909"/>
      <c r="SMC12" s="909"/>
      <c r="SMD12" s="909"/>
      <c r="SME12" s="909"/>
      <c r="SMF12" s="909"/>
      <c r="SMG12" s="909"/>
      <c r="SMH12" s="909"/>
      <c r="SMI12" s="909"/>
      <c r="SMJ12" s="909"/>
      <c r="SMK12" s="909"/>
      <c r="SML12" s="909"/>
      <c r="SMM12" s="909"/>
      <c r="SMN12" s="909"/>
      <c r="SMO12" s="909"/>
      <c r="SMP12" s="909"/>
      <c r="SMQ12" s="909"/>
      <c r="SMR12" s="909"/>
      <c r="SMS12" s="909"/>
      <c r="SMT12" s="909"/>
      <c r="SMU12" s="909"/>
      <c r="SMV12" s="909"/>
      <c r="SMW12" s="909"/>
      <c r="SMX12" s="909"/>
      <c r="SMY12" s="909"/>
      <c r="SMZ12" s="909"/>
      <c r="SNA12" s="909"/>
      <c r="SNB12" s="909"/>
      <c r="SNC12" s="909"/>
      <c r="SND12" s="909"/>
      <c r="SNE12" s="909"/>
      <c r="SNF12" s="909"/>
      <c r="SNG12" s="909"/>
      <c r="SNH12" s="909"/>
      <c r="SNI12" s="909"/>
      <c r="SNJ12" s="909"/>
      <c r="SNK12" s="909"/>
      <c r="SNL12" s="909"/>
      <c r="SNM12" s="909"/>
      <c r="SNN12" s="909"/>
      <c r="SNO12" s="909"/>
      <c r="SNP12" s="909"/>
      <c r="SNQ12" s="909"/>
      <c r="SNR12" s="909"/>
      <c r="SNS12" s="909"/>
      <c r="SNT12" s="909"/>
      <c r="SNU12" s="909"/>
      <c r="SNV12" s="909"/>
      <c r="SNW12" s="909"/>
      <c r="SNX12" s="909"/>
      <c r="SNY12" s="909"/>
      <c r="SNZ12" s="909"/>
      <c r="SOA12" s="909"/>
      <c r="SOB12" s="909"/>
      <c r="SOC12" s="909"/>
      <c r="SOD12" s="909"/>
      <c r="SOE12" s="909"/>
      <c r="SOF12" s="909"/>
      <c r="SOG12" s="909"/>
      <c r="SOH12" s="909"/>
      <c r="SOI12" s="909"/>
      <c r="SOJ12" s="909"/>
      <c r="SOK12" s="909"/>
      <c r="SOL12" s="909"/>
      <c r="SOM12" s="909"/>
      <c r="SON12" s="909"/>
      <c r="SOO12" s="909"/>
      <c r="SOP12" s="909"/>
      <c r="SOQ12" s="909"/>
      <c r="SOR12" s="909"/>
      <c r="SOS12" s="909"/>
      <c r="SOT12" s="909"/>
      <c r="SOU12" s="909"/>
      <c r="SOV12" s="909"/>
      <c r="SOW12" s="909"/>
      <c r="SOX12" s="909"/>
      <c r="SOY12" s="909"/>
      <c r="SOZ12" s="909"/>
      <c r="SPA12" s="909"/>
      <c r="SPB12" s="909"/>
      <c r="SPC12" s="909"/>
      <c r="SPD12" s="909"/>
      <c r="SPE12" s="909"/>
      <c r="SPF12" s="909"/>
      <c r="SPG12" s="909"/>
      <c r="SPH12" s="909"/>
      <c r="SPI12" s="909"/>
      <c r="SPJ12" s="909"/>
      <c r="SPK12" s="909"/>
      <c r="SPL12" s="909"/>
      <c r="SPM12" s="909"/>
      <c r="SPN12" s="909"/>
      <c r="SPO12" s="909"/>
      <c r="SPP12" s="909"/>
      <c r="SPQ12" s="909"/>
      <c r="SPR12" s="909"/>
      <c r="SPS12" s="909"/>
      <c r="SPT12" s="909"/>
      <c r="SPU12" s="909"/>
      <c r="SPV12" s="909"/>
      <c r="SPW12" s="909"/>
      <c r="SPX12" s="909"/>
      <c r="SPY12" s="909"/>
      <c r="SPZ12" s="909"/>
      <c r="SQA12" s="909"/>
      <c r="SQB12" s="909"/>
      <c r="SQC12" s="909"/>
      <c r="SQD12" s="909"/>
      <c r="SQE12" s="909"/>
      <c r="SQF12" s="909"/>
      <c r="SQG12" s="909"/>
      <c r="SQH12" s="909"/>
      <c r="SQI12" s="909"/>
      <c r="SQJ12" s="909"/>
      <c r="SQK12" s="909"/>
      <c r="SQL12" s="909"/>
      <c r="SQM12" s="909"/>
      <c r="SQN12" s="909"/>
      <c r="SQO12" s="909"/>
      <c r="SQP12" s="909"/>
      <c r="SQQ12" s="909"/>
      <c r="SQR12" s="909"/>
      <c r="SQS12" s="909"/>
      <c r="SQT12" s="909"/>
      <c r="SQU12" s="909"/>
      <c r="SQV12" s="909"/>
      <c r="SQW12" s="909"/>
      <c r="SQX12" s="909"/>
      <c r="SQY12" s="909"/>
      <c r="SQZ12" s="909"/>
      <c r="SRA12" s="909"/>
      <c r="SRB12" s="909"/>
      <c r="SRC12" s="909"/>
      <c r="SRD12" s="909"/>
      <c r="SRE12" s="909"/>
      <c r="SRF12" s="909"/>
      <c r="SRG12" s="909"/>
      <c r="SRH12" s="909"/>
      <c r="SRI12" s="909"/>
      <c r="SRJ12" s="909"/>
      <c r="SRK12" s="909"/>
      <c r="SRL12" s="909"/>
      <c r="SRM12" s="909"/>
      <c r="SRN12" s="909"/>
      <c r="SRO12" s="909"/>
      <c r="SRP12" s="909"/>
      <c r="SRQ12" s="909"/>
      <c r="SRR12" s="909"/>
      <c r="SRS12" s="909"/>
      <c r="SRT12" s="909"/>
      <c r="SRU12" s="909"/>
      <c r="SRV12" s="909"/>
      <c r="SRW12" s="909"/>
      <c r="SRX12" s="909"/>
      <c r="SRY12" s="909"/>
      <c r="SRZ12" s="909"/>
      <c r="SSA12" s="909"/>
      <c r="SSB12" s="909"/>
      <c r="SSC12" s="909"/>
      <c r="SSD12" s="909"/>
      <c r="SSE12" s="909"/>
      <c r="SSF12" s="909"/>
      <c r="SSG12" s="909"/>
      <c r="SSH12" s="909"/>
      <c r="SSI12" s="909"/>
      <c r="SSJ12" s="909"/>
      <c r="SSK12" s="909"/>
      <c r="SSL12" s="909"/>
      <c r="SSM12" s="909"/>
      <c r="SSN12" s="909"/>
      <c r="SSO12" s="909"/>
      <c r="SSP12" s="909"/>
      <c r="SSQ12" s="909"/>
      <c r="SSR12" s="909"/>
      <c r="SSS12" s="909"/>
      <c r="SST12" s="909"/>
      <c r="SSU12" s="909"/>
      <c r="SSV12" s="909"/>
      <c r="SSW12" s="909"/>
      <c r="SSX12" s="909"/>
      <c r="SSY12" s="909"/>
      <c r="SSZ12" s="909"/>
      <c r="STA12" s="909"/>
      <c r="STB12" s="909"/>
      <c r="STC12" s="909"/>
      <c r="STD12" s="909"/>
      <c r="STE12" s="909"/>
      <c r="STF12" s="909"/>
      <c r="STG12" s="909"/>
      <c r="STH12" s="909"/>
      <c r="STI12" s="909"/>
      <c r="STJ12" s="909"/>
      <c r="STK12" s="909"/>
      <c r="STL12" s="909"/>
      <c r="STM12" s="909"/>
      <c r="STN12" s="909"/>
      <c r="STO12" s="909"/>
      <c r="STP12" s="909"/>
      <c r="STQ12" s="909"/>
      <c r="STR12" s="909"/>
      <c r="STS12" s="909"/>
      <c r="STT12" s="909"/>
      <c r="STU12" s="909"/>
      <c r="STV12" s="909"/>
      <c r="STW12" s="909"/>
      <c r="STX12" s="909"/>
      <c r="STY12" s="909"/>
      <c r="STZ12" s="909"/>
      <c r="SUA12" s="909"/>
      <c r="SUB12" s="909"/>
      <c r="SUC12" s="909"/>
      <c r="SUD12" s="909"/>
      <c r="SUE12" s="909"/>
      <c r="SUF12" s="909"/>
      <c r="SUG12" s="909"/>
      <c r="SUH12" s="909"/>
      <c r="SUI12" s="909"/>
      <c r="SUJ12" s="909"/>
      <c r="SUK12" s="909"/>
      <c r="SUL12" s="909"/>
      <c r="SUM12" s="909"/>
      <c r="SUN12" s="909"/>
      <c r="SUO12" s="909"/>
      <c r="SUP12" s="909"/>
      <c r="SUQ12" s="909"/>
      <c r="SUR12" s="909"/>
      <c r="SUS12" s="909"/>
      <c r="SUT12" s="909"/>
      <c r="SUU12" s="909"/>
      <c r="SUV12" s="909"/>
      <c r="SUW12" s="909"/>
      <c r="SUX12" s="909"/>
      <c r="SUY12" s="909"/>
      <c r="SUZ12" s="909"/>
      <c r="SVA12" s="909"/>
      <c r="SVB12" s="909"/>
      <c r="SVC12" s="909"/>
      <c r="SVD12" s="909"/>
      <c r="SVE12" s="909"/>
      <c r="SVF12" s="909"/>
      <c r="SVG12" s="909"/>
      <c r="SVH12" s="909"/>
      <c r="SVI12" s="909"/>
      <c r="SVJ12" s="909"/>
      <c r="SVK12" s="909"/>
      <c r="SVL12" s="909"/>
      <c r="SVM12" s="909"/>
      <c r="SVN12" s="909"/>
      <c r="SVO12" s="909"/>
      <c r="SVP12" s="909"/>
      <c r="SVQ12" s="909"/>
      <c r="SVR12" s="909"/>
      <c r="SVS12" s="909"/>
      <c r="SVT12" s="909"/>
      <c r="SVU12" s="909"/>
      <c r="SVV12" s="909"/>
      <c r="SVW12" s="909"/>
      <c r="SVX12" s="909"/>
      <c r="SVY12" s="909"/>
      <c r="SVZ12" s="909"/>
      <c r="SWA12" s="909"/>
      <c r="SWB12" s="909"/>
      <c r="SWC12" s="909"/>
      <c r="SWD12" s="909"/>
      <c r="SWE12" s="909"/>
      <c r="SWF12" s="909"/>
      <c r="SWG12" s="909"/>
      <c r="SWH12" s="909"/>
      <c r="SWI12" s="909"/>
      <c r="SWJ12" s="909"/>
      <c r="SWK12" s="909"/>
      <c r="SWL12" s="909"/>
      <c r="SWM12" s="909"/>
      <c r="SWN12" s="909"/>
      <c r="SWO12" s="909"/>
      <c r="SWP12" s="909"/>
      <c r="SWQ12" s="909"/>
      <c r="SWR12" s="909"/>
      <c r="SWS12" s="909"/>
      <c r="SWT12" s="909"/>
      <c r="SWU12" s="909"/>
      <c r="SWV12" s="909"/>
      <c r="SWW12" s="909"/>
      <c r="SWX12" s="909"/>
      <c r="SWY12" s="909"/>
      <c r="SWZ12" s="909"/>
      <c r="SXA12" s="909"/>
      <c r="SXB12" s="909"/>
      <c r="SXC12" s="909"/>
      <c r="SXD12" s="909"/>
      <c r="SXE12" s="909"/>
      <c r="SXF12" s="909"/>
      <c r="SXG12" s="909"/>
      <c r="SXH12" s="909"/>
      <c r="SXI12" s="909"/>
      <c r="SXJ12" s="909"/>
      <c r="SXK12" s="909"/>
      <c r="SXL12" s="909"/>
      <c r="SXM12" s="909"/>
      <c r="SXN12" s="909"/>
      <c r="SXO12" s="909"/>
      <c r="SXP12" s="909"/>
      <c r="SXQ12" s="909"/>
      <c r="SXR12" s="909"/>
      <c r="SXS12" s="909"/>
      <c r="SXT12" s="909"/>
      <c r="SXU12" s="909"/>
      <c r="SXV12" s="909"/>
      <c r="SXW12" s="909"/>
      <c r="SXX12" s="909"/>
      <c r="SXY12" s="909"/>
      <c r="SXZ12" s="909"/>
      <c r="SYA12" s="909"/>
      <c r="SYB12" s="909"/>
      <c r="SYC12" s="909"/>
      <c r="SYD12" s="909"/>
      <c r="SYE12" s="909"/>
      <c r="SYF12" s="909"/>
      <c r="SYG12" s="909"/>
      <c r="SYH12" s="909"/>
      <c r="SYI12" s="909"/>
      <c r="SYJ12" s="909"/>
      <c r="SYK12" s="909"/>
      <c r="SYL12" s="909"/>
      <c r="SYM12" s="909"/>
      <c r="SYN12" s="909"/>
      <c r="SYO12" s="909"/>
      <c r="SYP12" s="909"/>
      <c r="SYQ12" s="909"/>
      <c r="SYR12" s="909"/>
      <c r="SYS12" s="909"/>
      <c r="SYT12" s="909"/>
      <c r="SYU12" s="909"/>
      <c r="SYV12" s="909"/>
      <c r="SYW12" s="909"/>
      <c r="SYX12" s="909"/>
      <c r="SYY12" s="909"/>
      <c r="SYZ12" s="909"/>
      <c r="SZA12" s="909"/>
      <c r="SZB12" s="909"/>
      <c r="SZC12" s="909"/>
      <c r="SZD12" s="909"/>
      <c r="SZE12" s="909"/>
      <c r="SZF12" s="909"/>
      <c r="SZG12" s="909"/>
      <c r="SZH12" s="909"/>
      <c r="SZI12" s="909"/>
      <c r="SZJ12" s="909"/>
      <c r="SZK12" s="909"/>
      <c r="SZL12" s="909"/>
      <c r="SZM12" s="909"/>
      <c r="SZN12" s="909"/>
      <c r="SZO12" s="909"/>
      <c r="SZP12" s="909"/>
      <c r="SZQ12" s="909"/>
      <c r="SZR12" s="909"/>
      <c r="SZS12" s="909"/>
      <c r="SZT12" s="909"/>
      <c r="SZU12" s="909"/>
      <c r="SZV12" s="909"/>
      <c r="SZW12" s="909"/>
      <c r="SZX12" s="909"/>
      <c r="SZY12" s="909"/>
      <c r="SZZ12" s="909"/>
      <c r="TAA12" s="909"/>
      <c r="TAB12" s="909"/>
      <c r="TAC12" s="909"/>
      <c r="TAD12" s="909"/>
      <c r="TAE12" s="909"/>
      <c r="TAF12" s="909"/>
      <c r="TAG12" s="909"/>
      <c r="TAH12" s="909"/>
      <c r="TAI12" s="909"/>
      <c r="TAJ12" s="909"/>
      <c r="TAK12" s="909"/>
      <c r="TAL12" s="909"/>
      <c r="TAM12" s="909"/>
      <c r="TAN12" s="909"/>
      <c r="TAO12" s="909"/>
      <c r="TAP12" s="909"/>
      <c r="TAQ12" s="909"/>
      <c r="TAR12" s="909"/>
      <c r="TAS12" s="909"/>
      <c r="TAT12" s="909"/>
      <c r="TAU12" s="909"/>
      <c r="TAV12" s="909"/>
      <c r="TAW12" s="909"/>
      <c r="TAX12" s="909"/>
      <c r="TAY12" s="909"/>
      <c r="TAZ12" s="909"/>
      <c r="TBA12" s="909"/>
      <c r="TBB12" s="909"/>
      <c r="TBC12" s="909"/>
      <c r="TBD12" s="909"/>
      <c r="TBE12" s="909"/>
      <c r="TBF12" s="909"/>
      <c r="TBG12" s="909"/>
      <c r="TBH12" s="909"/>
      <c r="TBI12" s="909"/>
      <c r="TBJ12" s="909"/>
      <c r="TBK12" s="909"/>
      <c r="TBL12" s="909"/>
      <c r="TBM12" s="909"/>
      <c r="TBN12" s="909"/>
      <c r="TBO12" s="909"/>
      <c r="TBP12" s="909"/>
      <c r="TBQ12" s="909"/>
      <c r="TBR12" s="909"/>
      <c r="TBS12" s="909"/>
      <c r="TBT12" s="909"/>
      <c r="TBU12" s="909"/>
      <c r="TBV12" s="909"/>
      <c r="TBW12" s="909"/>
      <c r="TBX12" s="909"/>
      <c r="TBY12" s="909"/>
      <c r="TBZ12" s="909"/>
      <c r="TCA12" s="909"/>
      <c r="TCB12" s="909"/>
      <c r="TCC12" s="909"/>
      <c r="TCD12" s="909"/>
      <c r="TCE12" s="909"/>
      <c r="TCF12" s="909"/>
      <c r="TCG12" s="909"/>
      <c r="TCH12" s="909"/>
      <c r="TCI12" s="909"/>
      <c r="TCJ12" s="909"/>
      <c r="TCK12" s="909"/>
      <c r="TCL12" s="909"/>
      <c r="TCM12" s="909"/>
      <c r="TCN12" s="909"/>
      <c r="TCO12" s="909"/>
      <c r="TCP12" s="909"/>
      <c r="TCQ12" s="909"/>
      <c r="TCR12" s="909"/>
      <c r="TCS12" s="909"/>
      <c r="TCT12" s="909"/>
      <c r="TCU12" s="909"/>
      <c r="TCV12" s="909"/>
      <c r="TCW12" s="909"/>
      <c r="TCX12" s="909"/>
      <c r="TCY12" s="909"/>
      <c r="TCZ12" s="909"/>
      <c r="TDA12" s="909"/>
      <c r="TDB12" s="909"/>
      <c r="TDC12" s="909"/>
      <c r="TDD12" s="909"/>
      <c r="TDE12" s="909"/>
      <c r="TDF12" s="909"/>
      <c r="TDG12" s="909"/>
      <c r="TDH12" s="909"/>
      <c r="TDI12" s="909"/>
      <c r="TDJ12" s="909"/>
      <c r="TDK12" s="909"/>
      <c r="TDL12" s="909"/>
      <c r="TDM12" s="909"/>
      <c r="TDN12" s="909"/>
      <c r="TDO12" s="909"/>
      <c r="TDP12" s="909"/>
      <c r="TDQ12" s="909"/>
      <c r="TDR12" s="909"/>
      <c r="TDS12" s="909"/>
      <c r="TDT12" s="909"/>
      <c r="TDU12" s="909"/>
      <c r="TDV12" s="909"/>
      <c r="TDW12" s="909"/>
      <c r="TDX12" s="909"/>
      <c r="TDY12" s="909"/>
      <c r="TDZ12" s="909"/>
      <c r="TEA12" s="909"/>
      <c r="TEB12" s="909"/>
      <c r="TEC12" s="909"/>
      <c r="TED12" s="909"/>
      <c r="TEE12" s="909"/>
      <c r="TEF12" s="909"/>
      <c r="TEG12" s="909"/>
      <c r="TEH12" s="909"/>
      <c r="TEI12" s="909"/>
      <c r="TEJ12" s="909"/>
      <c r="TEK12" s="909"/>
      <c r="TEL12" s="909"/>
      <c r="TEM12" s="909"/>
      <c r="TEN12" s="909"/>
      <c r="TEO12" s="909"/>
      <c r="TEP12" s="909"/>
      <c r="TEQ12" s="909"/>
      <c r="TER12" s="909"/>
      <c r="TES12" s="909"/>
      <c r="TET12" s="909"/>
      <c r="TEU12" s="909"/>
      <c r="TEV12" s="909"/>
      <c r="TEW12" s="909"/>
      <c r="TEX12" s="909"/>
      <c r="TEY12" s="909"/>
      <c r="TEZ12" s="909"/>
      <c r="TFA12" s="909"/>
      <c r="TFB12" s="909"/>
      <c r="TFC12" s="909"/>
      <c r="TFD12" s="909"/>
      <c r="TFE12" s="909"/>
      <c r="TFF12" s="909"/>
      <c r="TFG12" s="909"/>
      <c r="TFH12" s="909"/>
      <c r="TFI12" s="909"/>
      <c r="TFJ12" s="909"/>
      <c r="TFK12" s="909"/>
      <c r="TFL12" s="909"/>
      <c r="TFM12" s="909"/>
      <c r="TFN12" s="909"/>
      <c r="TFO12" s="909"/>
      <c r="TFP12" s="909"/>
      <c r="TFQ12" s="909"/>
      <c r="TFR12" s="909"/>
      <c r="TFS12" s="909"/>
      <c r="TFT12" s="909"/>
      <c r="TFU12" s="909"/>
      <c r="TFV12" s="909"/>
      <c r="TFW12" s="909"/>
      <c r="TFX12" s="909"/>
      <c r="TFY12" s="909"/>
      <c r="TFZ12" s="909"/>
      <c r="TGA12" s="909"/>
      <c r="TGB12" s="909"/>
      <c r="TGC12" s="909"/>
      <c r="TGD12" s="909"/>
      <c r="TGE12" s="909"/>
      <c r="TGF12" s="909"/>
      <c r="TGG12" s="909"/>
      <c r="TGH12" s="909"/>
      <c r="TGI12" s="909"/>
      <c r="TGJ12" s="909"/>
      <c r="TGK12" s="909"/>
      <c r="TGL12" s="909"/>
      <c r="TGM12" s="909"/>
      <c r="TGN12" s="909"/>
      <c r="TGO12" s="909"/>
      <c r="TGP12" s="909"/>
      <c r="TGQ12" s="909"/>
      <c r="TGR12" s="909"/>
      <c r="TGS12" s="909"/>
      <c r="TGT12" s="909"/>
      <c r="TGU12" s="909"/>
      <c r="TGV12" s="909"/>
      <c r="TGW12" s="909"/>
      <c r="TGX12" s="909"/>
      <c r="TGY12" s="909"/>
      <c r="TGZ12" s="909"/>
      <c r="THA12" s="909"/>
      <c r="THB12" s="909"/>
      <c r="THC12" s="909"/>
      <c r="THD12" s="909"/>
      <c r="THE12" s="909"/>
      <c r="THF12" s="909"/>
      <c r="THG12" s="909"/>
      <c r="THH12" s="909"/>
      <c r="THI12" s="909"/>
      <c r="THJ12" s="909"/>
      <c r="THK12" s="909"/>
      <c r="THL12" s="909"/>
      <c r="THM12" s="909"/>
      <c r="THN12" s="909"/>
      <c r="THO12" s="909"/>
      <c r="THP12" s="909"/>
      <c r="THQ12" s="909"/>
      <c r="THR12" s="909"/>
      <c r="THS12" s="909"/>
      <c r="THT12" s="909"/>
      <c r="THU12" s="909"/>
      <c r="THV12" s="909"/>
      <c r="THW12" s="909"/>
      <c r="THX12" s="909"/>
      <c r="THY12" s="909"/>
      <c r="THZ12" s="909"/>
      <c r="TIA12" s="909"/>
      <c r="TIB12" s="909"/>
      <c r="TIC12" s="909"/>
      <c r="TID12" s="909"/>
      <c r="TIE12" s="909"/>
      <c r="TIF12" s="909"/>
      <c r="TIG12" s="909"/>
      <c r="TIH12" s="909"/>
      <c r="TII12" s="909"/>
      <c r="TIJ12" s="909"/>
      <c r="TIK12" s="909"/>
      <c r="TIL12" s="909"/>
      <c r="TIM12" s="909"/>
      <c r="TIN12" s="909"/>
      <c r="TIO12" s="909"/>
      <c r="TIP12" s="909"/>
      <c r="TIQ12" s="909"/>
      <c r="TIR12" s="909"/>
      <c r="TIS12" s="909"/>
      <c r="TIT12" s="909"/>
      <c r="TIU12" s="909"/>
      <c r="TIV12" s="909"/>
      <c r="TIW12" s="909"/>
      <c r="TIX12" s="909"/>
      <c r="TIY12" s="909"/>
      <c r="TIZ12" s="909"/>
      <c r="TJA12" s="909"/>
      <c r="TJB12" s="909"/>
      <c r="TJC12" s="909"/>
      <c r="TJD12" s="909"/>
      <c r="TJE12" s="909"/>
      <c r="TJF12" s="909"/>
      <c r="TJG12" s="909"/>
      <c r="TJH12" s="909"/>
      <c r="TJI12" s="909"/>
      <c r="TJJ12" s="909"/>
      <c r="TJK12" s="909"/>
      <c r="TJL12" s="909"/>
      <c r="TJM12" s="909"/>
      <c r="TJN12" s="909"/>
      <c r="TJO12" s="909"/>
      <c r="TJP12" s="909"/>
      <c r="TJQ12" s="909"/>
      <c r="TJR12" s="909"/>
      <c r="TJS12" s="909"/>
      <c r="TJT12" s="909"/>
      <c r="TJU12" s="909"/>
      <c r="TJV12" s="909"/>
      <c r="TJW12" s="909"/>
      <c r="TJX12" s="909"/>
      <c r="TJY12" s="909"/>
      <c r="TJZ12" s="909"/>
      <c r="TKA12" s="909"/>
      <c r="TKB12" s="909"/>
      <c r="TKC12" s="909"/>
      <c r="TKD12" s="909"/>
      <c r="TKE12" s="909"/>
      <c r="TKF12" s="909"/>
      <c r="TKG12" s="909"/>
      <c r="TKH12" s="909"/>
      <c r="TKI12" s="909"/>
      <c r="TKJ12" s="909"/>
      <c r="TKK12" s="909"/>
      <c r="TKL12" s="909"/>
      <c r="TKM12" s="909"/>
      <c r="TKN12" s="909"/>
      <c r="TKO12" s="909"/>
      <c r="TKP12" s="909"/>
      <c r="TKQ12" s="909"/>
      <c r="TKR12" s="909"/>
      <c r="TKS12" s="909"/>
      <c r="TKT12" s="909"/>
      <c r="TKU12" s="909"/>
      <c r="TKV12" s="909"/>
      <c r="TKW12" s="909"/>
      <c r="TKX12" s="909"/>
      <c r="TKY12" s="909"/>
      <c r="TKZ12" s="909"/>
      <c r="TLA12" s="909"/>
      <c r="TLB12" s="909"/>
      <c r="TLC12" s="909"/>
      <c r="TLD12" s="909"/>
      <c r="TLE12" s="909"/>
      <c r="TLF12" s="909"/>
      <c r="TLG12" s="909"/>
      <c r="TLH12" s="909"/>
      <c r="TLI12" s="909"/>
      <c r="TLJ12" s="909"/>
      <c r="TLK12" s="909"/>
      <c r="TLL12" s="909"/>
      <c r="TLM12" s="909"/>
      <c r="TLN12" s="909"/>
      <c r="TLO12" s="909"/>
      <c r="TLP12" s="909"/>
      <c r="TLQ12" s="909"/>
      <c r="TLR12" s="909"/>
      <c r="TLS12" s="909"/>
      <c r="TLT12" s="909"/>
      <c r="TLU12" s="909"/>
      <c r="TLV12" s="909"/>
      <c r="TLW12" s="909"/>
      <c r="TLX12" s="909"/>
      <c r="TLY12" s="909"/>
      <c r="TLZ12" s="909"/>
      <c r="TMA12" s="909"/>
      <c r="TMB12" s="909"/>
      <c r="TMC12" s="909"/>
      <c r="TMD12" s="909"/>
      <c r="TME12" s="909"/>
      <c r="TMF12" s="909"/>
      <c r="TMG12" s="909"/>
      <c r="TMH12" s="909"/>
      <c r="TMI12" s="909"/>
      <c r="TMJ12" s="909"/>
      <c r="TMK12" s="909"/>
      <c r="TML12" s="909"/>
      <c r="TMM12" s="909"/>
      <c r="TMN12" s="909"/>
      <c r="TMO12" s="909"/>
      <c r="TMP12" s="909"/>
      <c r="TMQ12" s="909"/>
      <c r="TMR12" s="909"/>
      <c r="TMS12" s="909"/>
      <c r="TMT12" s="909"/>
      <c r="TMU12" s="909"/>
      <c r="TMV12" s="909"/>
      <c r="TMW12" s="909"/>
      <c r="TMX12" s="909"/>
      <c r="TMY12" s="909"/>
      <c r="TMZ12" s="909"/>
      <c r="TNA12" s="909"/>
      <c r="TNB12" s="909"/>
      <c r="TNC12" s="909"/>
      <c r="TND12" s="909"/>
      <c r="TNE12" s="909"/>
      <c r="TNF12" s="909"/>
      <c r="TNG12" s="909"/>
      <c r="TNH12" s="909"/>
      <c r="TNI12" s="909"/>
      <c r="TNJ12" s="909"/>
      <c r="TNK12" s="909"/>
      <c r="TNL12" s="909"/>
      <c r="TNM12" s="909"/>
      <c r="TNN12" s="909"/>
      <c r="TNO12" s="909"/>
      <c r="TNP12" s="909"/>
      <c r="TNQ12" s="909"/>
      <c r="TNR12" s="909"/>
      <c r="TNS12" s="909"/>
      <c r="TNT12" s="909"/>
      <c r="TNU12" s="909"/>
      <c r="TNV12" s="909"/>
      <c r="TNW12" s="909"/>
      <c r="TNX12" s="909"/>
      <c r="TNY12" s="909"/>
      <c r="TNZ12" s="909"/>
      <c r="TOA12" s="909"/>
      <c r="TOB12" s="909"/>
      <c r="TOC12" s="909"/>
      <c r="TOD12" s="909"/>
      <c r="TOE12" s="909"/>
      <c r="TOF12" s="909"/>
      <c r="TOG12" s="909"/>
      <c r="TOH12" s="909"/>
      <c r="TOI12" s="909"/>
      <c r="TOJ12" s="909"/>
      <c r="TOK12" s="909"/>
      <c r="TOL12" s="909"/>
      <c r="TOM12" s="909"/>
      <c r="TON12" s="909"/>
      <c r="TOO12" s="909"/>
      <c r="TOP12" s="909"/>
      <c r="TOQ12" s="909"/>
      <c r="TOR12" s="909"/>
      <c r="TOS12" s="909"/>
      <c r="TOT12" s="909"/>
      <c r="TOU12" s="909"/>
      <c r="TOV12" s="909"/>
      <c r="TOW12" s="909"/>
      <c r="TOX12" s="909"/>
      <c r="TOY12" s="909"/>
      <c r="TOZ12" s="909"/>
      <c r="TPA12" s="909"/>
      <c r="TPB12" s="909"/>
      <c r="TPC12" s="909"/>
      <c r="TPD12" s="909"/>
      <c r="TPE12" s="909"/>
      <c r="TPF12" s="909"/>
      <c r="TPG12" s="909"/>
      <c r="TPH12" s="909"/>
      <c r="TPI12" s="909"/>
      <c r="TPJ12" s="909"/>
      <c r="TPK12" s="909"/>
      <c r="TPL12" s="909"/>
      <c r="TPM12" s="909"/>
      <c r="TPN12" s="909"/>
      <c r="TPO12" s="909"/>
      <c r="TPP12" s="909"/>
      <c r="TPQ12" s="909"/>
      <c r="TPR12" s="909"/>
      <c r="TPS12" s="909"/>
      <c r="TPT12" s="909"/>
      <c r="TPU12" s="909"/>
      <c r="TPV12" s="909"/>
      <c r="TPW12" s="909"/>
      <c r="TPX12" s="909"/>
      <c r="TPY12" s="909"/>
      <c r="TPZ12" s="909"/>
      <c r="TQA12" s="909"/>
      <c r="TQB12" s="909"/>
      <c r="TQC12" s="909"/>
      <c r="TQD12" s="909"/>
      <c r="TQE12" s="909"/>
      <c r="TQF12" s="909"/>
      <c r="TQG12" s="909"/>
      <c r="TQH12" s="909"/>
      <c r="TQI12" s="909"/>
      <c r="TQJ12" s="909"/>
      <c r="TQK12" s="909"/>
      <c r="TQL12" s="909"/>
      <c r="TQM12" s="909"/>
      <c r="TQN12" s="909"/>
      <c r="TQO12" s="909"/>
      <c r="TQP12" s="909"/>
      <c r="TQQ12" s="909"/>
      <c r="TQR12" s="909"/>
      <c r="TQS12" s="909"/>
      <c r="TQT12" s="909"/>
      <c r="TQU12" s="909"/>
      <c r="TQV12" s="909"/>
      <c r="TQW12" s="909"/>
      <c r="TQX12" s="909"/>
      <c r="TQY12" s="909"/>
      <c r="TQZ12" s="909"/>
      <c r="TRA12" s="909"/>
      <c r="TRB12" s="909"/>
      <c r="TRC12" s="909"/>
      <c r="TRD12" s="909"/>
      <c r="TRE12" s="909"/>
      <c r="TRF12" s="909"/>
      <c r="TRG12" s="909"/>
      <c r="TRH12" s="909"/>
      <c r="TRI12" s="909"/>
      <c r="TRJ12" s="909"/>
      <c r="TRK12" s="909"/>
      <c r="TRL12" s="909"/>
      <c r="TRM12" s="909"/>
      <c r="TRN12" s="909"/>
      <c r="TRO12" s="909"/>
      <c r="TRP12" s="909"/>
      <c r="TRQ12" s="909"/>
      <c r="TRR12" s="909"/>
      <c r="TRS12" s="909"/>
      <c r="TRT12" s="909"/>
      <c r="TRU12" s="909"/>
      <c r="TRV12" s="909"/>
      <c r="TRW12" s="909"/>
      <c r="TRX12" s="909"/>
      <c r="TRY12" s="909"/>
      <c r="TRZ12" s="909"/>
      <c r="TSA12" s="909"/>
      <c r="TSB12" s="909"/>
      <c r="TSC12" s="909"/>
      <c r="TSD12" s="909"/>
      <c r="TSE12" s="909"/>
      <c r="TSF12" s="909"/>
      <c r="TSG12" s="909"/>
      <c r="TSH12" s="909"/>
      <c r="TSI12" s="909"/>
      <c r="TSJ12" s="909"/>
      <c r="TSK12" s="909"/>
      <c r="TSL12" s="909"/>
      <c r="TSM12" s="909"/>
      <c r="TSN12" s="909"/>
      <c r="TSO12" s="909"/>
      <c r="TSP12" s="909"/>
      <c r="TSQ12" s="909"/>
      <c r="TSR12" s="909"/>
      <c r="TSS12" s="909"/>
      <c r="TST12" s="909"/>
      <c r="TSU12" s="909"/>
      <c r="TSV12" s="909"/>
      <c r="TSW12" s="909"/>
      <c r="TSX12" s="909"/>
      <c r="TSY12" s="909"/>
      <c r="TSZ12" s="909"/>
      <c r="TTA12" s="909"/>
      <c r="TTB12" s="909"/>
      <c r="TTC12" s="909"/>
      <c r="TTD12" s="909"/>
      <c r="TTE12" s="909"/>
      <c r="TTF12" s="909"/>
      <c r="TTG12" s="909"/>
      <c r="TTH12" s="909"/>
      <c r="TTI12" s="909"/>
      <c r="TTJ12" s="909"/>
      <c r="TTK12" s="909"/>
      <c r="TTL12" s="909"/>
      <c r="TTM12" s="909"/>
      <c r="TTN12" s="909"/>
      <c r="TTO12" s="909"/>
      <c r="TTP12" s="909"/>
      <c r="TTQ12" s="909"/>
      <c r="TTR12" s="909"/>
      <c r="TTS12" s="909"/>
      <c r="TTT12" s="909"/>
      <c r="TTU12" s="909"/>
      <c r="TTV12" s="909"/>
      <c r="TTW12" s="909"/>
      <c r="TTX12" s="909"/>
      <c r="TTY12" s="909"/>
      <c r="TTZ12" s="909"/>
      <c r="TUA12" s="909"/>
      <c r="TUB12" s="909"/>
      <c r="TUC12" s="909"/>
      <c r="TUD12" s="909"/>
      <c r="TUE12" s="909"/>
      <c r="TUF12" s="909"/>
      <c r="TUG12" s="909"/>
      <c r="TUH12" s="909"/>
      <c r="TUI12" s="909"/>
      <c r="TUJ12" s="909"/>
      <c r="TUK12" s="909"/>
      <c r="TUL12" s="909"/>
      <c r="TUM12" s="909"/>
      <c r="TUN12" s="909"/>
      <c r="TUO12" s="909"/>
      <c r="TUP12" s="909"/>
      <c r="TUQ12" s="909"/>
      <c r="TUR12" s="909"/>
      <c r="TUS12" s="909"/>
      <c r="TUT12" s="909"/>
      <c r="TUU12" s="909"/>
      <c r="TUV12" s="909"/>
      <c r="TUW12" s="909"/>
      <c r="TUX12" s="909"/>
      <c r="TUY12" s="909"/>
      <c r="TUZ12" s="909"/>
      <c r="TVA12" s="909"/>
      <c r="TVB12" s="909"/>
      <c r="TVC12" s="909"/>
      <c r="TVD12" s="909"/>
      <c r="TVE12" s="909"/>
      <c r="TVF12" s="909"/>
      <c r="TVG12" s="909"/>
      <c r="TVH12" s="909"/>
      <c r="TVI12" s="909"/>
      <c r="TVJ12" s="909"/>
      <c r="TVK12" s="909"/>
      <c r="TVL12" s="909"/>
      <c r="TVM12" s="909"/>
      <c r="TVN12" s="909"/>
      <c r="TVO12" s="909"/>
      <c r="TVP12" s="909"/>
      <c r="TVQ12" s="909"/>
      <c r="TVR12" s="909"/>
      <c r="TVS12" s="909"/>
      <c r="TVT12" s="909"/>
      <c r="TVU12" s="909"/>
      <c r="TVV12" s="909"/>
      <c r="TVW12" s="909"/>
      <c r="TVX12" s="909"/>
      <c r="TVY12" s="909"/>
      <c r="TVZ12" s="909"/>
      <c r="TWA12" s="909"/>
      <c r="TWB12" s="909"/>
      <c r="TWC12" s="909"/>
      <c r="TWD12" s="909"/>
      <c r="TWE12" s="909"/>
      <c r="TWF12" s="909"/>
      <c r="TWG12" s="909"/>
      <c r="TWH12" s="909"/>
      <c r="TWI12" s="909"/>
      <c r="TWJ12" s="909"/>
      <c r="TWK12" s="909"/>
      <c r="TWL12" s="909"/>
      <c r="TWM12" s="909"/>
      <c r="TWN12" s="909"/>
      <c r="TWO12" s="909"/>
      <c r="TWP12" s="909"/>
      <c r="TWQ12" s="909"/>
      <c r="TWR12" s="909"/>
      <c r="TWS12" s="909"/>
      <c r="TWT12" s="909"/>
      <c r="TWU12" s="909"/>
      <c r="TWV12" s="909"/>
      <c r="TWW12" s="909"/>
      <c r="TWX12" s="909"/>
      <c r="TWY12" s="909"/>
      <c r="TWZ12" s="909"/>
      <c r="TXA12" s="909"/>
      <c r="TXB12" s="909"/>
      <c r="TXC12" s="909"/>
      <c r="TXD12" s="909"/>
      <c r="TXE12" s="909"/>
      <c r="TXF12" s="909"/>
      <c r="TXG12" s="909"/>
      <c r="TXH12" s="909"/>
      <c r="TXI12" s="909"/>
      <c r="TXJ12" s="909"/>
      <c r="TXK12" s="909"/>
      <c r="TXL12" s="909"/>
      <c r="TXM12" s="909"/>
      <c r="TXN12" s="909"/>
      <c r="TXO12" s="909"/>
      <c r="TXP12" s="909"/>
      <c r="TXQ12" s="909"/>
      <c r="TXR12" s="909"/>
      <c r="TXS12" s="909"/>
      <c r="TXT12" s="909"/>
      <c r="TXU12" s="909"/>
      <c r="TXV12" s="909"/>
      <c r="TXW12" s="909"/>
      <c r="TXX12" s="909"/>
      <c r="TXY12" s="909"/>
      <c r="TXZ12" s="909"/>
      <c r="TYA12" s="909"/>
      <c r="TYB12" s="909"/>
      <c r="TYC12" s="909"/>
      <c r="TYD12" s="909"/>
      <c r="TYE12" s="909"/>
      <c r="TYF12" s="909"/>
      <c r="TYG12" s="909"/>
      <c r="TYH12" s="909"/>
      <c r="TYI12" s="909"/>
      <c r="TYJ12" s="909"/>
      <c r="TYK12" s="909"/>
      <c r="TYL12" s="909"/>
      <c r="TYM12" s="909"/>
      <c r="TYN12" s="909"/>
      <c r="TYO12" s="909"/>
      <c r="TYP12" s="909"/>
      <c r="TYQ12" s="909"/>
      <c r="TYR12" s="909"/>
      <c r="TYS12" s="909"/>
      <c r="TYT12" s="909"/>
      <c r="TYU12" s="909"/>
      <c r="TYV12" s="909"/>
      <c r="TYW12" s="909"/>
      <c r="TYX12" s="909"/>
      <c r="TYY12" s="909"/>
      <c r="TYZ12" s="909"/>
      <c r="TZA12" s="909"/>
      <c r="TZB12" s="909"/>
      <c r="TZC12" s="909"/>
      <c r="TZD12" s="909"/>
      <c r="TZE12" s="909"/>
      <c r="TZF12" s="909"/>
      <c r="TZG12" s="909"/>
      <c r="TZH12" s="909"/>
      <c r="TZI12" s="909"/>
      <c r="TZJ12" s="909"/>
      <c r="TZK12" s="909"/>
      <c r="TZL12" s="909"/>
      <c r="TZM12" s="909"/>
      <c r="TZN12" s="909"/>
      <c r="TZO12" s="909"/>
      <c r="TZP12" s="909"/>
      <c r="TZQ12" s="909"/>
      <c r="TZR12" s="909"/>
      <c r="TZS12" s="909"/>
      <c r="TZT12" s="909"/>
      <c r="TZU12" s="909"/>
      <c r="TZV12" s="909"/>
      <c r="TZW12" s="909"/>
      <c r="TZX12" s="909"/>
      <c r="TZY12" s="909"/>
      <c r="TZZ12" s="909"/>
      <c r="UAA12" s="909"/>
      <c r="UAB12" s="909"/>
      <c r="UAC12" s="909"/>
      <c r="UAD12" s="909"/>
      <c r="UAE12" s="909"/>
      <c r="UAF12" s="909"/>
      <c r="UAG12" s="909"/>
      <c r="UAH12" s="909"/>
      <c r="UAI12" s="909"/>
      <c r="UAJ12" s="909"/>
      <c r="UAK12" s="909"/>
      <c r="UAL12" s="909"/>
      <c r="UAM12" s="909"/>
      <c r="UAN12" s="909"/>
      <c r="UAO12" s="909"/>
      <c r="UAP12" s="909"/>
      <c r="UAQ12" s="909"/>
      <c r="UAR12" s="909"/>
      <c r="UAS12" s="909"/>
      <c r="UAT12" s="909"/>
      <c r="UAU12" s="909"/>
      <c r="UAV12" s="909"/>
      <c r="UAW12" s="909"/>
      <c r="UAX12" s="909"/>
      <c r="UAY12" s="909"/>
      <c r="UAZ12" s="909"/>
      <c r="UBA12" s="909"/>
      <c r="UBB12" s="909"/>
      <c r="UBC12" s="909"/>
      <c r="UBD12" s="909"/>
      <c r="UBE12" s="909"/>
      <c r="UBF12" s="909"/>
      <c r="UBG12" s="909"/>
      <c r="UBH12" s="909"/>
      <c r="UBI12" s="909"/>
      <c r="UBJ12" s="909"/>
      <c r="UBK12" s="909"/>
      <c r="UBL12" s="909"/>
      <c r="UBM12" s="909"/>
      <c r="UBN12" s="909"/>
      <c r="UBO12" s="909"/>
      <c r="UBP12" s="909"/>
      <c r="UBQ12" s="909"/>
      <c r="UBR12" s="909"/>
      <c r="UBS12" s="909"/>
      <c r="UBT12" s="909"/>
      <c r="UBU12" s="909"/>
      <c r="UBV12" s="909"/>
      <c r="UBW12" s="909"/>
      <c r="UBX12" s="909"/>
      <c r="UBY12" s="909"/>
      <c r="UBZ12" s="909"/>
      <c r="UCA12" s="909"/>
      <c r="UCB12" s="909"/>
      <c r="UCC12" s="909"/>
      <c r="UCD12" s="909"/>
      <c r="UCE12" s="909"/>
      <c r="UCF12" s="909"/>
      <c r="UCG12" s="909"/>
      <c r="UCH12" s="909"/>
      <c r="UCI12" s="909"/>
      <c r="UCJ12" s="909"/>
      <c r="UCK12" s="909"/>
      <c r="UCL12" s="909"/>
      <c r="UCM12" s="909"/>
      <c r="UCN12" s="909"/>
      <c r="UCO12" s="909"/>
      <c r="UCP12" s="909"/>
      <c r="UCQ12" s="909"/>
      <c r="UCR12" s="909"/>
      <c r="UCS12" s="909"/>
      <c r="UCT12" s="909"/>
      <c r="UCU12" s="909"/>
      <c r="UCV12" s="909"/>
      <c r="UCW12" s="909"/>
      <c r="UCX12" s="909"/>
      <c r="UCY12" s="909"/>
      <c r="UCZ12" s="909"/>
      <c r="UDA12" s="909"/>
      <c r="UDB12" s="909"/>
      <c r="UDC12" s="909"/>
      <c r="UDD12" s="909"/>
      <c r="UDE12" s="909"/>
      <c r="UDF12" s="909"/>
      <c r="UDG12" s="909"/>
      <c r="UDH12" s="909"/>
      <c r="UDI12" s="909"/>
      <c r="UDJ12" s="909"/>
      <c r="UDK12" s="909"/>
      <c r="UDL12" s="909"/>
      <c r="UDM12" s="909"/>
      <c r="UDN12" s="909"/>
      <c r="UDO12" s="909"/>
      <c r="UDP12" s="909"/>
      <c r="UDQ12" s="909"/>
      <c r="UDR12" s="909"/>
      <c r="UDS12" s="909"/>
      <c r="UDT12" s="909"/>
      <c r="UDU12" s="909"/>
      <c r="UDV12" s="909"/>
      <c r="UDW12" s="909"/>
      <c r="UDX12" s="909"/>
      <c r="UDY12" s="909"/>
      <c r="UDZ12" s="909"/>
      <c r="UEA12" s="909"/>
      <c r="UEB12" s="909"/>
      <c r="UEC12" s="909"/>
      <c r="UED12" s="909"/>
      <c r="UEE12" s="909"/>
      <c r="UEF12" s="909"/>
      <c r="UEG12" s="909"/>
      <c r="UEH12" s="909"/>
      <c r="UEI12" s="909"/>
      <c r="UEJ12" s="909"/>
      <c r="UEK12" s="909"/>
      <c r="UEL12" s="909"/>
      <c r="UEM12" s="909"/>
      <c r="UEN12" s="909"/>
      <c r="UEO12" s="909"/>
      <c r="UEP12" s="909"/>
      <c r="UEQ12" s="909"/>
      <c r="UER12" s="909"/>
      <c r="UES12" s="909"/>
      <c r="UET12" s="909"/>
      <c r="UEU12" s="909"/>
      <c r="UEV12" s="909"/>
      <c r="UEW12" s="909"/>
      <c r="UEX12" s="909"/>
      <c r="UEY12" s="909"/>
      <c r="UEZ12" s="909"/>
      <c r="UFA12" s="909"/>
      <c r="UFB12" s="909"/>
      <c r="UFC12" s="909"/>
      <c r="UFD12" s="909"/>
      <c r="UFE12" s="909"/>
      <c r="UFF12" s="909"/>
      <c r="UFG12" s="909"/>
      <c r="UFH12" s="909"/>
      <c r="UFI12" s="909"/>
      <c r="UFJ12" s="909"/>
      <c r="UFK12" s="909"/>
      <c r="UFL12" s="909"/>
      <c r="UFM12" s="909"/>
      <c r="UFN12" s="909"/>
      <c r="UFO12" s="909"/>
      <c r="UFP12" s="909"/>
      <c r="UFQ12" s="909"/>
      <c r="UFR12" s="909"/>
      <c r="UFS12" s="909"/>
      <c r="UFT12" s="909"/>
      <c r="UFU12" s="909"/>
      <c r="UFV12" s="909"/>
      <c r="UFW12" s="909"/>
      <c r="UFX12" s="909"/>
      <c r="UFY12" s="909"/>
      <c r="UFZ12" s="909"/>
      <c r="UGA12" s="909"/>
      <c r="UGB12" s="909"/>
      <c r="UGC12" s="909"/>
      <c r="UGD12" s="909"/>
      <c r="UGE12" s="909"/>
      <c r="UGF12" s="909"/>
      <c r="UGG12" s="909"/>
      <c r="UGH12" s="909"/>
      <c r="UGI12" s="909"/>
      <c r="UGJ12" s="909"/>
      <c r="UGK12" s="909"/>
      <c r="UGL12" s="909"/>
      <c r="UGM12" s="909"/>
      <c r="UGN12" s="909"/>
      <c r="UGO12" s="909"/>
      <c r="UGP12" s="909"/>
      <c r="UGQ12" s="909"/>
      <c r="UGR12" s="909"/>
      <c r="UGS12" s="909"/>
      <c r="UGT12" s="909"/>
      <c r="UGU12" s="909"/>
      <c r="UGV12" s="909"/>
      <c r="UGW12" s="909"/>
      <c r="UGX12" s="909"/>
      <c r="UGY12" s="909"/>
      <c r="UGZ12" s="909"/>
      <c r="UHA12" s="909"/>
      <c r="UHB12" s="909"/>
      <c r="UHC12" s="909"/>
      <c r="UHD12" s="909"/>
      <c r="UHE12" s="909"/>
      <c r="UHF12" s="909"/>
      <c r="UHG12" s="909"/>
      <c r="UHH12" s="909"/>
      <c r="UHI12" s="909"/>
      <c r="UHJ12" s="909"/>
      <c r="UHK12" s="909"/>
      <c r="UHL12" s="909"/>
      <c r="UHM12" s="909"/>
      <c r="UHN12" s="909"/>
      <c r="UHO12" s="909"/>
      <c r="UHP12" s="909"/>
      <c r="UHQ12" s="909"/>
      <c r="UHR12" s="909"/>
      <c r="UHS12" s="909"/>
      <c r="UHT12" s="909"/>
      <c r="UHU12" s="909"/>
      <c r="UHV12" s="909"/>
      <c r="UHW12" s="909"/>
      <c r="UHX12" s="909"/>
      <c r="UHY12" s="909"/>
      <c r="UHZ12" s="909"/>
      <c r="UIA12" s="909"/>
      <c r="UIB12" s="909"/>
      <c r="UIC12" s="909"/>
      <c r="UID12" s="909"/>
      <c r="UIE12" s="909"/>
      <c r="UIF12" s="909"/>
      <c r="UIG12" s="909"/>
      <c r="UIH12" s="909"/>
      <c r="UII12" s="909"/>
      <c r="UIJ12" s="909"/>
      <c r="UIK12" s="909"/>
      <c r="UIL12" s="909"/>
      <c r="UIM12" s="909"/>
      <c r="UIN12" s="909"/>
      <c r="UIO12" s="909"/>
      <c r="UIP12" s="909"/>
      <c r="UIQ12" s="909"/>
      <c r="UIR12" s="909"/>
      <c r="UIS12" s="909"/>
      <c r="UIT12" s="909"/>
      <c r="UIU12" s="909"/>
      <c r="UIV12" s="909"/>
      <c r="UIW12" s="909"/>
      <c r="UIX12" s="909"/>
      <c r="UIY12" s="909"/>
      <c r="UIZ12" s="909"/>
      <c r="UJA12" s="909"/>
      <c r="UJB12" s="909"/>
      <c r="UJC12" s="909"/>
      <c r="UJD12" s="909"/>
      <c r="UJE12" s="909"/>
      <c r="UJF12" s="909"/>
      <c r="UJG12" s="909"/>
      <c r="UJH12" s="909"/>
      <c r="UJI12" s="909"/>
      <c r="UJJ12" s="909"/>
      <c r="UJK12" s="909"/>
      <c r="UJL12" s="909"/>
      <c r="UJM12" s="909"/>
      <c r="UJN12" s="909"/>
      <c r="UJO12" s="909"/>
      <c r="UJP12" s="909"/>
      <c r="UJQ12" s="909"/>
      <c r="UJR12" s="909"/>
      <c r="UJS12" s="909"/>
      <c r="UJT12" s="909"/>
      <c r="UJU12" s="909"/>
      <c r="UJV12" s="909"/>
      <c r="UJW12" s="909"/>
      <c r="UJX12" s="909"/>
      <c r="UJY12" s="909"/>
      <c r="UJZ12" s="909"/>
      <c r="UKA12" s="909"/>
      <c r="UKB12" s="909"/>
      <c r="UKC12" s="909"/>
      <c r="UKD12" s="909"/>
      <c r="UKE12" s="909"/>
      <c r="UKF12" s="909"/>
      <c r="UKG12" s="909"/>
      <c r="UKH12" s="909"/>
      <c r="UKI12" s="909"/>
      <c r="UKJ12" s="909"/>
      <c r="UKK12" s="909"/>
      <c r="UKL12" s="909"/>
      <c r="UKM12" s="909"/>
      <c r="UKN12" s="909"/>
      <c r="UKO12" s="909"/>
      <c r="UKP12" s="909"/>
      <c r="UKQ12" s="909"/>
      <c r="UKR12" s="909"/>
      <c r="UKS12" s="909"/>
      <c r="UKT12" s="909"/>
      <c r="UKU12" s="909"/>
      <c r="UKV12" s="909"/>
      <c r="UKW12" s="909"/>
      <c r="UKX12" s="909"/>
      <c r="UKY12" s="909"/>
      <c r="UKZ12" s="909"/>
      <c r="ULA12" s="909"/>
      <c r="ULB12" s="909"/>
      <c r="ULC12" s="909"/>
      <c r="ULD12" s="909"/>
      <c r="ULE12" s="909"/>
      <c r="ULF12" s="909"/>
      <c r="ULG12" s="909"/>
      <c r="ULH12" s="909"/>
      <c r="ULI12" s="909"/>
      <c r="ULJ12" s="909"/>
      <c r="ULK12" s="909"/>
      <c r="ULL12" s="909"/>
      <c r="ULM12" s="909"/>
      <c r="ULN12" s="909"/>
      <c r="ULO12" s="909"/>
      <c r="ULP12" s="909"/>
      <c r="ULQ12" s="909"/>
      <c r="ULR12" s="909"/>
      <c r="ULS12" s="909"/>
      <c r="ULT12" s="909"/>
      <c r="ULU12" s="909"/>
      <c r="ULV12" s="909"/>
      <c r="ULW12" s="909"/>
      <c r="ULX12" s="909"/>
      <c r="ULY12" s="909"/>
      <c r="ULZ12" s="909"/>
      <c r="UMA12" s="909"/>
      <c r="UMB12" s="909"/>
      <c r="UMC12" s="909"/>
      <c r="UMD12" s="909"/>
      <c r="UME12" s="909"/>
      <c r="UMF12" s="909"/>
      <c r="UMG12" s="909"/>
      <c r="UMH12" s="909"/>
      <c r="UMI12" s="909"/>
      <c r="UMJ12" s="909"/>
      <c r="UMK12" s="909"/>
      <c r="UML12" s="909"/>
      <c r="UMM12" s="909"/>
      <c r="UMN12" s="909"/>
      <c r="UMO12" s="909"/>
      <c r="UMP12" s="909"/>
      <c r="UMQ12" s="909"/>
      <c r="UMR12" s="909"/>
      <c r="UMS12" s="909"/>
      <c r="UMT12" s="909"/>
      <c r="UMU12" s="909"/>
      <c r="UMV12" s="909"/>
      <c r="UMW12" s="909"/>
      <c r="UMX12" s="909"/>
      <c r="UMY12" s="909"/>
      <c r="UMZ12" s="909"/>
      <c r="UNA12" s="909"/>
      <c r="UNB12" s="909"/>
      <c r="UNC12" s="909"/>
      <c r="UND12" s="909"/>
      <c r="UNE12" s="909"/>
      <c r="UNF12" s="909"/>
      <c r="UNG12" s="909"/>
      <c r="UNH12" s="909"/>
      <c r="UNI12" s="909"/>
      <c r="UNJ12" s="909"/>
      <c r="UNK12" s="909"/>
      <c r="UNL12" s="909"/>
      <c r="UNM12" s="909"/>
      <c r="UNN12" s="909"/>
      <c r="UNO12" s="909"/>
      <c r="UNP12" s="909"/>
      <c r="UNQ12" s="909"/>
      <c r="UNR12" s="909"/>
      <c r="UNS12" s="909"/>
      <c r="UNT12" s="909"/>
      <c r="UNU12" s="909"/>
      <c r="UNV12" s="909"/>
      <c r="UNW12" s="909"/>
      <c r="UNX12" s="909"/>
      <c r="UNY12" s="909"/>
      <c r="UNZ12" s="909"/>
      <c r="UOA12" s="909"/>
      <c r="UOB12" s="909"/>
      <c r="UOC12" s="909"/>
      <c r="UOD12" s="909"/>
      <c r="UOE12" s="909"/>
      <c r="UOF12" s="909"/>
      <c r="UOG12" s="909"/>
      <c r="UOH12" s="909"/>
      <c r="UOI12" s="909"/>
      <c r="UOJ12" s="909"/>
      <c r="UOK12" s="909"/>
      <c r="UOL12" s="909"/>
      <c r="UOM12" s="909"/>
      <c r="UON12" s="909"/>
      <c r="UOO12" s="909"/>
      <c r="UOP12" s="909"/>
      <c r="UOQ12" s="909"/>
      <c r="UOR12" s="909"/>
      <c r="UOS12" s="909"/>
      <c r="UOT12" s="909"/>
      <c r="UOU12" s="909"/>
      <c r="UOV12" s="909"/>
      <c r="UOW12" s="909"/>
      <c r="UOX12" s="909"/>
      <c r="UOY12" s="909"/>
      <c r="UOZ12" s="909"/>
      <c r="UPA12" s="909"/>
      <c r="UPB12" s="909"/>
      <c r="UPC12" s="909"/>
      <c r="UPD12" s="909"/>
      <c r="UPE12" s="909"/>
      <c r="UPF12" s="909"/>
      <c r="UPG12" s="909"/>
      <c r="UPH12" s="909"/>
      <c r="UPI12" s="909"/>
      <c r="UPJ12" s="909"/>
      <c r="UPK12" s="909"/>
      <c r="UPL12" s="909"/>
      <c r="UPM12" s="909"/>
      <c r="UPN12" s="909"/>
      <c r="UPO12" s="909"/>
      <c r="UPP12" s="909"/>
      <c r="UPQ12" s="909"/>
      <c r="UPR12" s="909"/>
      <c r="UPS12" s="909"/>
      <c r="UPT12" s="909"/>
      <c r="UPU12" s="909"/>
      <c r="UPV12" s="909"/>
      <c r="UPW12" s="909"/>
      <c r="UPX12" s="909"/>
      <c r="UPY12" s="909"/>
      <c r="UPZ12" s="909"/>
      <c r="UQA12" s="909"/>
      <c r="UQB12" s="909"/>
      <c r="UQC12" s="909"/>
      <c r="UQD12" s="909"/>
      <c r="UQE12" s="909"/>
      <c r="UQF12" s="909"/>
      <c r="UQG12" s="909"/>
      <c r="UQH12" s="909"/>
      <c r="UQI12" s="909"/>
      <c r="UQJ12" s="909"/>
      <c r="UQK12" s="909"/>
      <c r="UQL12" s="909"/>
      <c r="UQM12" s="909"/>
      <c r="UQN12" s="909"/>
      <c r="UQO12" s="909"/>
      <c r="UQP12" s="909"/>
      <c r="UQQ12" s="909"/>
      <c r="UQR12" s="909"/>
      <c r="UQS12" s="909"/>
      <c r="UQT12" s="909"/>
      <c r="UQU12" s="909"/>
      <c r="UQV12" s="909"/>
      <c r="UQW12" s="909"/>
      <c r="UQX12" s="909"/>
      <c r="UQY12" s="909"/>
      <c r="UQZ12" s="909"/>
      <c r="URA12" s="909"/>
      <c r="URB12" s="909"/>
      <c r="URC12" s="909"/>
      <c r="URD12" s="909"/>
      <c r="URE12" s="909"/>
      <c r="URF12" s="909"/>
      <c r="URG12" s="909"/>
      <c r="URH12" s="909"/>
      <c r="URI12" s="909"/>
      <c r="URJ12" s="909"/>
      <c r="URK12" s="909"/>
      <c r="URL12" s="909"/>
      <c r="URM12" s="909"/>
      <c r="URN12" s="909"/>
      <c r="URO12" s="909"/>
      <c r="URP12" s="909"/>
      <c r="URQ12" s="909"/>
      <c r="URR12" s="909"/>
      <c r="URS12" s="909"/>
      <c r="URT12" s="909"/>
      <c r="URU12" s="909"/>
      <c r="URV12" s="909"/>
      <c r="URW12" s="909"/>
      <c r="URX12" s="909"/>
      <c r="URY12" s="909"/>
      <c r="URZ12" s="909"/>
      <c r="USA12" s="909"/>
      <c r="USB12" s="909"/>
      <c r="USC12" s="909"/>
      <c r="USD12" s="909"/>
      <c r="USE12" s="909"/>
      <c r="USF12" s="909"/>
      <c r="USG12" s="909"/>
      <c r="USH12" s="909"/>
      <c r="USI12" s="909"/>
      <c r="USJ12" s="909"/>
      <c r="USK12" s="909"/>
      <c r="USL12" s="909"/>
      <c r="USM12" s="909"/>
      <c r="USN12" s="909"/>
      <c r="USO12" s="909"/>
      <c r="USP12" s="909"/>
      <c r="USQ12" s="909"/>
      <c r="USR12" s="909"/>
      <c r="USS12" s="909"/>
      <c r="UST12" s="909"/>
      <c r="USU12" s="909"/>
      <c r="USV12" s="909"/>
      <c r="USW12" s="909"/>
      <c r="USX12" s="909"/>
      <c r="USY12" s="909"/>
      <c r="USZ12" s="909"/>
      <c r="UTA12" s="909"/>
      <c r="UTB12" s="909"/>
      <c r="UTC12" s="909"/>
      <c r="UTD12" s="909"/>
      <c r="UTE12" s="909"/>
      <c r="UTF12" s="909"/>
      <c r="UTG12" s="909"/>
      <c r="UTH12" s="909"/>
      <c r="UTI12" s="909"/>
      <c r="UTJ12" s="909"/>
      <c r="UTK12" s="909"/>
      <c r="UTL12" s="909"/>
      <c r="UTM12" s="909"/>
      <c r="UTN12" s="909"/>
      <c r="UTO12" s="909"/>
      <c r="UTP12" s="909"/>
      <c r="UTQ12" s="909"/>
      <c r="UTR12" s="909"/>
      <c r="UTS12" s="909"/>
      <c r="UTT12" s="909"/>
      <c r="UTU12" s="909"/>
      <c r="UTV12" s="909"/>
      <c r="UTW12" s="909"/>
      <c r="UTX12" s="909"/>
      <c r="UTY12" s="909"/>
      <c r="UTZ12" s="909"/>
      <c r="UUA12" s="909"/>
      <c r="UUB12" s="909"/>
      <c r="UUC12" s="909"/>
      <c r="UUD12" s="909"/>
      <c r="UUE12" s="909"/>
      <c r="UUF12" s="909"/>
      <c r="UUG12" s="909"/>
      <c r="UUH12" s="909"/>
      <c r="UUI12" s="909"/>
      <c r="UUJ12" s="909"/>
      <c r="UUK12" s="909"/>
      <c r="UUL12" s="909"/>
      <c r="UUM12" s="909"/>
      <c r="UUN12" s="909"/>
      <c r="UUO12" s="909"/>
      <c r="UUP12" s="909"/>
      <c r="UUQ12" s="909"/>
      <c r="UUR12" s="909"/>
      <c r="UUS12" s="909"/>
      <c r="UUT12" s="909"/>
      <c r="UUU12" s="909"/>
      <c r="UUV12" s="909"/>
      <c r="UUW12" s="909"/>
      <c r="UUX12" s="909"/>
      <c r="UUY12" s="909"/>
      <c r="UUZ12" s="909"/>
      <c r="UVA12" s="909"/>
      <c r="UVB12" s="909"/>
      <c r="UVC12" s="909"/>
      <c r="UVD12" s="909"/>
      <c r="UVE12" s="909"/>
      <c r="UVF12" s="909"/>
      <c r="UVG12" s="909"/>
      <c r="UVH12" s="909"/>
      <c r="UVI12" s="909"/>
      <c r="UVJ12" s="909"/>
      <c r="UVK12" s="909"/>
      <c r="UVL12" s="909"/>
      <c r="UVM12" s="909"/>
      <c r="UVN12" s="909"/>
      <c r="UVO12" s="909"/>
      <c r="UVP12" s="909"/>
      <c r="UVQ12" s="909"/>
      <c r="UVR12" s="909"/>
      <c r="UVS12" s="909"/>
      <c r="UVT12" s="909"/>
      <c r="UVU12" s="909"/>
      <c r="UVV12" s="909"/>
      <c r="UVW12" s="909"/>
      <c r="UVX12" s="909"/>
      <c r="UVY12" s="909"/>
      <c r="UVZ12" s="909"/>
      <c r="UWA12" s="909"/>
      <c r="UWB12" s="909"/>
      <c r="UWC12" s="909"/>
      <c r="UWD12" s="909"/>
      <c r="UWE12" s="909"/>
      <c r="UWF12" s="909"/>
      <c r="UWG12" s="909"/>
      <c r="UWH12" s="909"/>
      <c r="UWI12" s="909"/>
      <c r="UWJ12" s="909"/>
      <c r="UWK12" s="909"/>
      <c r="UWL12" s="909"/>
      <c r="UWM12" s="909"/>
      <c r="UWN12" s="909"/>
      <c r="UWO12" s="909"/>
      <c r="UWP12" s="909"/>
      <c r="UWQ12" s="909"/>
      <c r="UWR12" s="909"/>
      <c r="UWS12" s="909"/>
      <c r="UWT12" s="909"/>
      <c r="UWU12" s="909"/>
      <c r="UWV12" s="909"/>
      <c r="UWW12" s="909"/>
      <c r="UWX12" s="909"/>
      <c r="UWY12" s="909"/>
      <c r="UWZ12" s="909"/>
      <c r="UXA12" s="909"/>
      <c r="UXB12" s="909"/>
      <c r="UXC12" s="909"/>
      <c r="UXD12" s="909"/>
      <c r="UXE12" s="909"/>
      <c r="UXF12" s="909"/>
      <c r="UXG12" s="909"/>
      <c r="UXH12" s="909"/>
      <c r="UXI12" s="909"/>
      <c r="UXJ12" s="909"/>
      <c r="UXK12" s="909"/>
      <c r="UXL12" s="909"/>
      <c r="UXM12" s="909"/>
      <c r="UXN12" s="909"/>
      <c r="UXO12" s="909"/>
      <c r="UXP12" s="909"/>
      <c r="UXQ12" s="909"/>
      <c r="UXR12" s="909"/>
      <c r="UXS12" s="909"/>
      <c r="UXT12" s="909"/>
      <c r="UXU12" s="909"/>
      <c r="UXV12" s="909"/>
      <c r="UXW12" s="909"/>
      <c r="UXX12" s="909"/>
      <c r="UXY12" s="909"/>
      <c r="UXZ12" s="909"/>
      <c r="UYA12" s="909"/>
      <c r="UYB12" s="909"/>
      <c r="UYC12" s="909"/>
      <c r="UYD12" s="909"/>
      <c r="UYE12" s="909"/>
      <c r="UYF12" s="909"/>
      <c r="UYG12" s="909"/>
      <c r="UYH12" s="909"/>
      <c r="UYI12" s="909"/>
      <c r="UYJ12" s="909"/>
      <c r="UYK12" s="909"/>
      <c r="UYL12" s="909"/>
      <c r="UYM12" s="909"/>
      <c r="UYN12" s="909"/>
      <c r="UYO12" s="909"/>
      <c r="UYP12" s="909"/>
      <c r="UYQ12" s="909"/>
      <c r="UYR12" s="909"/>
      <c r="UYS12" s="909"/>
      <c r="UYT12" s="909"/>
      <c r="UYU12" s="909"/>
      <c r="UYV12" s="909"/>
      <c r="UYW12" s="909"/>
      <c r="UYX12" s="909"/>
      <c r="UYY12" s="909"/>
      <c r="UYZ12" s="909"/>
      <c r="UZA12" s="909"/>
      <c r="UZB12" s="909"/>
      <c r="UZC12" s="909"/>
      <c r="UZD12" s="909"/>
      <c r="UZE12" s="909"/>
      <c r="UZF12" s="909"/>
      <c r="UZG12" s="909"/>
      <c r="UZH12" s="909"/>
      <c r="UZI12" s="909"/>
      <c r="UZJ12" s="909"/>
      <c r="UZK12" s="909"/>
      <c r="UZL12" s="909"/>
      <c r="UZM12" s="909"/>
      <c r="UZN12" s="909"/>
      <c r="UZO12" s="909"/>
      <c r="UZP12" s="909"/>
      <c r="UZQ12" s="909"/>
      <c r="UZR12" s="909"/>
      <c r="UZS12" s="909"/>
      <c r="UZT12" s="909"/>
      <c r="UZU12" s="909"/>
      <c r="UZV12" s="909"/>
      <c r="UZW12" s="909"/>
      <c r="UZX12" s="909"/>
      <c r="UZY12" s="909"/>
      <c r="UZZ12" s="909"/>
      <c r="VAA12" s="909"/>
      <c r="VAB12" s="909"/>
      <c r="VAC12" s="909"/>
      <c r="VAD12" s="909"/>
      <c r="VAE12" s="909"/>
      <c r="VAF12" s="909"/>
      <c r="VAG12" s="909"/>
      <c r="VAH12" s="909"/>
      <c r="VAI12" s="909"/>
      <c r="VAJ12" s="909"/>
      <c r="VAK12" s="909"/>
      <c r="VAL12" s="909"/>
      <c r="VAM12" s="909"/>
      <c r="VAN12" s="909"/>
      <c r="VAO12" s="909"/>
      <c r="VAP12" s="909"/>
      <c r="VAQ12" s="909"/>
      <c r="VAR12" s="909"/>
      <c r="VAS12" s="909"/>
      <c r="VAT12" s="909"/>
      <c r="VAU12" s="909"/>
      <c r="VAV12" s="909"/>
      <c r="VAW12" s="909"/>
      <c r="VAX12" s="909"/>
      <c r="VAY12" s="909"/>
      <c r="VAZ12" s="909"/>
      <c r="VBA12" s="909"/>
      <c r="VBB12" s="909"/>
      <c r="VBC12" s="909"/>
      <c r="VBD12" s="909"/>
      <c r="VBE12" s="909"/>
      <c r="VBF12" s="909"/>
      <c r="VBG12" s="909"/>
      <c r="VBH12" s="909"/>
      <c r="VBI12" s="909"/>
      <c r="VBJ12" s="909"/>
      <c r="VBK12" s="909"/>
      <c r="VBL12" s="909"/>
      <c r="VBM12" s="909"/>
      <c r="VBN12" s="909"/>
      <c r="VBO12" s="909"/>
      <c r="VBP12" s="909"/>
      <c r="VBQ12" s="909"/>
      <c r="VBR12" s="909"/>
      <c r="VBS12" s="909"/>
      <c r="VBT12" s="909"/>
      <c r="VBU12" s="909"/>
      <c r="VBV12" s="909"/>
      <c r="VBW12" s="909"/>
      <c r="VBX12" s="909"/>
      <c r="VBY12" s="909"/>
      <c r="VBZ12" s="909"/>
      <c r="VCA12" s="909"/>
      <c r="VCB12" s="909"/>
      <c r="VCC12" s="909"/>
      <c r="VCD12" s="909"/>
      <c r="VCE12" s="909"/>
      <c r="VCF12" s="909"/>
      <c r="VCG12" s="909"/>
      <c r="VCH12" s="909"/>
      <c r="VCI12" s="909"/>
      <c r="VCJ12" s="909"/>
      <c r="VCK12" s="909"/>
      <c r="VCL12" s="909"/>
      <c r="VCM12" s="909"/>
      <c r="VCN12" s="909"/>
      <c r="VCO12" s="909"/>
      <c r="VCP12" s="909"/>
      <c r="VCQ12" s="909"/>
      <c r="VCR12" s="909"/>
      <c r="VCS12" s="909"/>
      <c r="VCT12" s="909"/>
      <c r="VCU12" s="909"/>
      <c r="VCV12" s="909"/>
      <c r="VCW12" s="909"/>
      <c r="VCX12" s="909"/>
      <c r="VCY12" s="909"/>
      <c r="VCZ12" s="909"/>
      <c r="VDA12" s="909"/>
      <c r="VDB12" s="909"/>
      <c r="VDC12" s="909"/>
      <c r="VDD12" s="909"/>
      <c r="VDE12" s="909"/>
      <c r="VDF12" s="909"/>
      <c r="VDG12" s="909"/>
      <c r="VDH12" s="909"/>
      <c r="VDI12" s="909"/>
      <c r="VDJ12" s="909"/>
      <c r="VDK12" s="909"/>
      <c r="VDL12" s="909"/>
      <c r="VDM12" s="909"/>
      <c r="VDN12" s="909"/>
      <c r="VDO12" s="909"/>
      <c r="VDP12" s="909"/>
      <c r="VDQ12" s="909"/>
      <c r="VDR12" s="909"/>
      <c r="VDS12" s="909"/>
      <c r="VDT12" s="909"/>
      <c r="VDU12" s="909"/>
      <c r="VDV12" s="909"/>
      <c r="VDW12" s="909"/>
      <c r="VDX12" s="909"/>
      <c r="VDY12" s="909"/>
      <c r="VDZ12" s="909"/>
      <c r="VEA12" s="909"/>
      <c r="VEB12" s="909"/>
      <c r="VEC12" s="909"/>
      <c r="VED12" s="909"/>
      <c r="VEE12" s="909"/>
      <c r="VEF12" s="909"/>
      <c r="VEG12" s="909"/>
      <c r="VEH12" s="909"/>
      <c r="VEI12" s="909"/>
      <c r="VEJ12" s="909"/>
      <c r="VEK12" s="909"/>
      <c r="VEL12" s="909"/>
      <c r="VEM12" s="909"/>
      <c r="VEN12" s="909"/>
      <c r="VEO12" s="909"/>
      <c r="VEP12" s="909"/>
      <c r="VEQ12" s="909"/>
      <c r="VER12" s="909"/>
      <c r="VES12" s="909"/>
      <c r="VET12" s="909"/>
      <c r="VEU12" s="909"/>
      <c r="VEV12" s="909"/>
      <c r="VEW12" s="909"/>
      <c r="VEX12" s="909"/>
      <c r="VEY12" s="909"/>
      <c r="VEZ12" s="909"/>
      <c r="VFA12" s="909"/>
      <c r="VFB12" s="909"/>
      <c r="VFC12" s="909"/>
      <c r="VFD12" s="909"/>
      <c r="VFE12" s="909"/>
      <c r="VFF12" s="909"/>
      <c r="VFG12" s="909"/>
      <c r="VFH12" s="909"/>
      <c r="VFI12" s="909"/>
      <c r="VFJ12" s="909"/>
      <c r="VFK12" s="909"/>
      <c r="VFL12" s="909"/>
      <c r="VFM12" s="909"/>
      <c r="VFN12" s="909"/>
      <c r="VFO12" s="909"/>
      <c r="VFP12" s="909"/>
      <c r="VFQ12" s="909"/>
      <c r="VFR12" s="909"/>
      <c r="VFS12" s="909"/>
      <c r="VFT12" s="909"/>
      <c r="VFU12" s="909"/>
      <c r="VFV12" s="909"/>
      <c r="VFW12" s="909"/>
      <c r="VFX12" s="909"/>
      <c r="VFY12" s="909"/>
      <c r="VFZ12" s="909"/>
      <c r="VGA12" s="909"/>
      <c r="VGB12" s="909"/>
      <c r="VGC12" s="909"/>
      <c r="VGD12" s="909"/>
      <c r="VGE12" s="909"/>
      <c r="VGF12" s="909"/>
      <c r="VGG12" s="909"/>
      <c r="VGH12" s="909"/>
      <c r="VGI12" s="909"/>
      <c r="VGJ12" s="909"/>
      <c r="VGK12" s="909"/>
      <c r="VGL12" s="909"/>
      <c r="VGM12" s="909"/>
      <c r="VGN12" s="909"/>
      <c r="VGO12" s="909"/>
      <c r="VGP12" s="909"/>
      <c r="VGQ12" s="909"/>
      <c r="VGR12" s="909"/>
      <c r="VGS12" s="909"/>
      <c r="VGT12" s="909"/>
      <c r="VGU12" s="909"/>
      <c r="VGV12" s="909"/>
      <c r="VGW12" s="909"/>
      <c r="VGX12" s="909"/>
      <c r="VGY12" s="909"/>
      <c r="VGZ12" s="909"/>
      <c r="VHA12" s="909"/>
      <c r="VHB12" s="909"/>
      <c r="VHC12" s="909"/>
      <c r="VHD12" s="909"/>
      <c r="VHE12" s="909"/>
      <c r="VHF12" s="909"/>
      <c r="VHG12" s="909"/>
      <c r="VHH12" s="909"/>
      <c r="VHI12" s="909"/>
      <c r="VHJ12" s="909"/>
      <c r="VHK12" s="909"/>
      <c r="VHL12" s="909"/>
      <c r="VHM12" s="909"/>
      <c r="VHN12" s="909"/>
      <c r="VHO12" s="909"/>
      <c r="VHP12" s="909"/>
      <c r="VHQ12" s="909"/>
      <c r="VHR12" s="909"/>
      <c r="VHS12" s="909"/>
      <c r="VHT12" s="909"/>
      <c r="VHU12" s="909"/>
      <c r="VHV12" s="909"/>
      <c r="VHW12" s="909"/>
      <c r="VHX12" s="909"/>
      <c r="VHY12" s="909"/>
      <c r="VHZ12" s="909"/>
      <c r="VIA12" s="909"/>
      <c r="VIB12" s="909"/>
      <c r="VIC12" s="909"/>
      <c r="VID12" s="909"/>
      <c r="VIE12" s="909"/>
      <c r="VIF12" s="909"/>
      <c r="VIG12" s="909"/>
      <c r="VIH12" s="909"/>
      <c r="VII12" s="909"/>
      <c r="VIJ12" s="909"/>
      <c r="VIK12" s="909"/>
      <c r="VIL12" s="909"/>
      <c r="VIM12" s="909"/>
      <c r="VIN12" s="909"/>
      <c r="VIO12" s="909"/>
      <c r="VIP12" s="909"/>
      <c r="VIQ12" s="909"/>
      <c r="VIR12" s="909"/>
      <c r="VIS12" s="909"/>
      <c r="VIT12" s="909"/>
      <c r="VIU12" s="909"/>
      <c r="VIV12" s="909"/>
      <c r="VIW12" s="909"/>
      <c r="VIX12" s="909"/>
      <c r="VIY12" s="909"/>
      <c r="VIZ12" s="909"/>
      <c r="VJA12" s="909"/>
      <c r="VJB12" s="909"/>
      <c r="VJC12" s="909"/>
      <c r="VJD12" s="909"/>
      <c r="VJE12" s="909"/>
      <c r="VJF12" s="909"/>
      <c r="VJG12" s="909"/>
      <c r="VJH12" s="909"/>
      <c r="VJI12" s="909"/>
      <c r="VJJ12" s="909"/>
      <c r="VJK12" s="909"/>
      <c r="VJL12" s="909"/>
      <c r="VJM12" s="909"/>
      <c r="VJN12" s="909"/>
      <c r="VJO12" s="909"/>
      <c r="VJP12" s="909"/>
      <c r="VJQ12" s="909"/>
      <c r="VJR12" s="909"/>
      <c r="VJS12" s="909"/>
      <c r="VJT12" s="909"/>
      <c r="VJU12" s="909"/>
      <c r="VJV12" s="909"/>
      <c r="VJW12" s="909"/>
      <c r="VJX12" s="909"/>
      <c r="VJY12" s="909"/>
      <c r="VJZ12" s="909"/>
      <c r="VKA12" s="909"/>
      <c r="VKB12" s="909"/>
      <c r="VKC12" s="909"/>
      <c r="VKD12" s="909"/>
      <c r="VKE12" s="909"/>
      <c r="VKF12" s="909"/>
      <c r="VKG12" s="909"/>
      <c r="VKH12" s="909"/>
      <c r="VKI12" s="909"/>
      <c r="VKJ12" s="909"/>
      <c r="VKK12" s="909"/>
      <c r="VKL12" s="909"/>
      <c r="VKM12" s="909"/>
      <c r="VKN12" s="909"/>
      <c r="VKO12" s="909"/>
      <c r="VKP12" s="909"/>
      <c r="VKQ12" s="909"/>
      <c r="VKR12" s="909"/>
      <c r="VKS12" s="909"/>
      <c r="VKT12" s="909"/>
      <c r="VKU12" s="909"/>
      <c r="VKV12" s="909"/>
      <c r="VKW12" s="909"/>
      <c r="VKX12" s="909"/>
      <c r="VKY12" s="909"/>
      <c r="VKZ12" s="909"/>
      <c r="VLA12" s="909"/>
      <c r="VLB12" s="909"/>
      <c r="VLC12" s="909"/>
      <c r="VLD12" s="909"/>
      <c r="VLE12" s="909"/>
      <c r="VLF12" s="909"/>
      <c r="VLG12" s="909"/>
      <c r="VLH12" s="909"/>
      <c r="VLI12" s="909"/>
      <c r="VLJ12" s="909"/>
      <c r="VLK12" s="909"/>
      <c r="VLL12" s="909"/>
      <c r="VLM12" s="909"/>
      <c r="VLN12" s="909"/>
      <c r="VLO12" s="909"/>
      <c r="VLP12" s="909"/>
      <c r="VLQ12" s="909"/>
      <c r="VLR12" s="909"/>
      <c r="VLS12" s="909"/>
      <c r="VLT12" s="909"/>
      <c r="VLU12" s="909"/>
      <c r="VLV12" s="909"/>
      <c r="VLW12" s="909"/>
      <c r="VLX12" s="909"/>
      <c r="VLY12" s="909"/>
      <c r="VLZ12" s="909"/>
      <c r="VMA12" s="909"/>
      <c r="VMB12" s="909"/>
      <c r="VMC12" s="909"/>
      <c r="VMD12" s="909"/>
      <c r="VME12" s="909"/>
      <c r="VMF12" s="909"/>
      <c r="VMG12" s="909"/>
      <c r="VMH12" s="909"/>
      <c r="VMI12" s="909"/>
      <c r="VMJ12" s="909"/>
      <c r="VMK12" s="909"/>
      <c r="VML12" s="909"/>
      <c r="VMM12" s="909"/>
      <c r="VMN12" s="909"/>
      <c r="VMO12" s="909"/>
      <c r="VMP12" s="909"/>
      <c r="VMQ12" s="909"/>
      <c r="VMR12" s="909"/>
      <c r="VMS12" s="909"/>
      <c r="VMT12" s="909"/>
      <c r="VMU12" s="909"/>
      <c r="VMV12" s="909"/>
      <c r="VMW12" s="909"/>
      <c r="VMX12" s="909"/>
      <c r="VMY12" s="909"/>
      <c r="VMZ12" s="909"/>
      <c r="VNA12" s="909"/>
      <c r="VNB12" s="909"/>
      <c r="VNC12" s="909"/>
      <c r="VND12" s="909"/>
      <c r="VNE12" s="909"/>
      <c r="VNF12" s="909"/>
      <c r="VNG12" s="909"/>
      <c r="VNH12" s="909"/>
      <c r="VNI12" s="909"/>
      <c r="VNJ12" s="909"/>
      <c r="VNK12" s="909"/>
      <c r="VNL12" s="909"/>
      <c r="VNM12" s="909"/>
      <c r="VNN12" s="909"/>
      <c r="VNO12" s="909"/>
      <c r="VNP12" s="909"/>
      <c r="VNQ12" s="909"/>
      <c r="VNR12" s="909"/>
      <c r="VNS12" s="909"/>
      <c r="VNT12" s="909"/>
      <c r="VNU12" s="909"/>
      <c r="VNV12" s="909"/>
      <c r="VNW12" s="909"/>
      <c r="VNX12" s="909"/>
      <c r="VNY12" s="909"/>
      <c r="VNZ12" s="909"/>
      <c r="VOA12" s="909"/>
      <c r="VOB12" s="909"/>
      <c r="VOC12" s="909"/>
      <c r="VOD12" s="909"/>
      <c r="VOE12" s="909"/>
      <c r="VOF12" s="909"/>
      <c r="VOG12" s="909"/>
      <c r="VOH12" s="909"/>
      <c r="VOI12" s="909"/>
      <c r="VOJ12" s="909"/>
      <c r="VOK12" s="909"/>
      <c r="VOL12" s="909"/>
      <c r="VOM12" s="909"/>
      <c r="VON12" s="909"/>
      <c r="VOO12" s="909"/>
      <c r="VOP12" s="909"/>
      <c r="VOQ12" s="909"/>
      <c r="VOR12" s="909"/>
      <c r="VOS12" s="909"/>
      <c r="VOT12" s="909"/>
      <c r="VOU12" s="909"/>
      <c r="VOV12" s="909"/>
      <c r="VOW12" s="909"/>
      <c r="VOX12" s="909"/>
      <c r="VOY12" s="909"/>
      <c r="VOZ12" s="909"/>
      <c r="VPA12" s="909"/>
      <c r="VPB12" s="909"/>
      <c r="VPC12" s="909"/>
      <c r="VPD12" s="909"/>
      <c r="VPE12" s="909"/>
      <c r="VPF12" s="909"/>
      <c r="VPG12" s="909"/>
      <c r="VPH12" s="909"/>
      <c r="VPI12" s="909"/>
      <c r="VPJ12" s="909"/>
      <c r="VPK12" s="909"/>
      <c r="VPL12" s="909"/>
      <c r="VPM12" s="909"/>
      <c r="VPN12" s="909"/>
      <c r="VPO12" s="909"/>
      <c r="VPP12" s="909"/>
      <c r="VPQ12" s="909"/>
      <c r="VPR12" s="909"/>
      <c r="VPS12" s="909"/>
      <c r="VPT12" s="909"/>
      <c r="VPU12" s="909"/>
      <c r="VPV12" s="909"/>
      <c r="VPW12" s="909"/>
      <c r="VPX12" s="909"/>
      <c r="VPY12" s="909"/>
      <c r="VPZ12" s="909"/>
      <c r="VQA12" s="909"/>
      <c r="VQB12" s="909"/>
      <c r="VQC12" s="909"/>
      <c r="VQD12" s="909"/>
      <c r="VQE12" s="909"/>
      <c r="VQF12" s="909"/>
      <c r="VQG12" s="909"/>
      <c r="VQH12" s="909"/>
      <c r="VQI12" s="909"/>
      <c r="VQJ12" s="909"/>
      <c r="VQK12" s="909"/>
      <c r="VQL12" s="909"/>
      <c r="VQM12" s="909"/>
      <c r="VQN12" s="909"/>
      <c r="VQO12" s="909"/>
      <c r="VQP12" s="909"/>
      <c r="VQQ12" s="909"/>
      <c r="VQR12" s="909"/>
      <c r="VQS12" s="909"/>
      <c r="VQT12" s="909"/>
      <c r="VQU12" s="909"/>
      <c r="VQV12" s="909"/>
      <c r="VQW12" s="909"/>
      <c r="VQX12" s="909"/>
      <c r="VQY12" s="909"/>
      <c r="VQZ12" s="909"/>
      <c r="VRA12" s="909"/>
      <c r="VRB12" s="909"/>
      <c r="VRC12" s="909"/>
      <c r="VRD12" s="909"/>
      <c r="VRE12" s="909"/>
      <c r="VRF12" s="909"/>
      <c r="VRG12" s="909"/>
      <c r="VRH12" s="909"/>
      <c r="VRI12" s="909"/>
      <c r="VRJ12" s="909"/>
      <c r="VRK12" s="909"/>
      <c r="VRL12" s="909"/>
      <c r="VRM12" s="909"/>
      <c r="VRN12" s="909"/>
      <c r="VRO12" s="909"/>
      <c r="VRP12" s="909"/>
      <c r="VRQ12" s="909"/>
      <c r="VRR12" s="909"/>
      <c r="VRS12" s="909"/>
      <c r="VRT12" s="909"/>
      <c r="VRU12" s="909"/>
      <c r="VRV12" s="909"/>
      <c r="VRW12" s="909"/>
      <c r="VRX12" s="909"/>
      <c r="VRY12" s="909"/>
      <c r="VRZ12" s="909"/>
      <c r="VSA12" s="909"/>
      <c r="VSB12" s="909"/>
      <c r="VSC12" s="909"/>
      <c r="VSD12" s="909"/>
      <c r="VSE12" s="909"/>
      <c r="VSF12" s="909"/>
      <c r="VSG12" s="909"/>
      <c r="VSH12" s="909"/>
      <c r="VSI12" s="909"/>
      <c r="VSJ12" s="909"/>
      <c r="VSK12" s="909"/>
      <c r="VSL12" s="909"/>
      <c r="VSM12" s="909"/>
      <c r="VSN12" s="909"/>
      <c r="VSO12" s="909"/>
      <c r="VSP12" s="909"/>
      <c r="VSQ12" s="909"/>
      <c r="VSR12" s="909"/>
      <c r="VSS12" s="909"/>
      <c r="VST12" s="909"/>
      <c r="VSU12" s="909"/>
      <c r="VSV12" s="909"/>
      <c r="VSW12" s="909"/>
      <c r="VSX12" s="909"/>
      <c r="VSY12" s="909"/>
      <c r="VSZ12" s="909"/>
      <c r="VTA12" s="909"/>
      <c r="VTB12" s="909"/>
      <c r="VTC12" s="909"/>
      <c r="VTD12" s="909"/>
      <c r="VTE12" s="909"/>
      <c r="VTF12" s="909"/>
      <c r="VTG12" s="909"/>
      <c r="VTH12" s="909"/>
      <c r="VTI12" s="909"/>
      <c r="VTJ12" s="909"/>
      <c r="VTK12" s="909"/>
      <c r="VTL12" s="909"/>
      <c r="VTM12" s="909"/>
      <c r="VTN12" s="909"/>
      <c r="VTO12" s="909"/>
      <c r="VTP12" s="909"/>
      <c r="VTQ12" s="909"/>
      <c r="VTR12" s="909"/>
      <c r="VTS12" s="909"/>
      <c r="VTT12" s="909"/>
      <c r="VTU12" s="909"/>
      <c r="VTV12" s="909"/>
      <c r="VTW12" s="909"/>
      <c r="VTX12" s="909"/>
      <c r="VTY12" s="909"/>
      <c r="VTZ12" s="909"/>
      <c r="VUA12" s="909"/>
      <c r="VUB12" s="909"/>
      <c r="VUC12" s="909"/>
      <c r="VUD12" s="909"/>
      <c r="VUE12" s="909"/>
      <c r="VUF12" s="909"/>
      <c r="VUG12" s="909"/>
      <c r="VUH12" s="909"/>
      <c r="VUI12" s="909"/>
      <c r="VUJ12" s="909"/>
      <c r="VUK12" s="909"/>
      <c r="VUL12" s="909"/>
      <c r="VUM12" s="909"/>
      <c r="VUN12" s="909"/>
      <c r="VUO12" s="909"/>
      <c r="VUP12" s="909"/>
      <c r="VUQ12" s="909"/>
      <c r="VUR12" s="909"/>
      <c r="VUS12" s="909"/>
      <c r="VUT12" s="909"/>
      <c r="VUU12" s="909"/>
      <c r="VUV12" s="909"/>
      <c r="VUW12" s="909"/>
      <c r="VUX12" s="909"/>
      <c r="VUY12" s="909"/>
      <c r="VUZ12" s="909"/>
      <c r="VVA12" s="909"/>
      <c r="VVB12" s="909"/>
      <c r="VVC12" s="909"/>
      <c r="VVD12" s="909"/>
      <c r="VVE12" s="909"/>
      <c r="VVF12" s="909"/>
      <c r="VVG12" s="909"/>
      <c r="VVH12" s="909"/>
      <c r="VVI12" s="909"/>
      <c r="VVJ12" s="909"/>
      <c r="VVK12" s="909"/>
      <c r="VVL12" s="909"/>
      <c r="VVM12" s="909"/>
      <c r="VVN12" s="909"/>
      <c r="VVO12" s="909"/>
      <c r="VVP12" s="909"/>
      <c r="VVQ12" s="909"/>
      <c r="VVR12" s="909"/>
      <c r="VVS12" s="909"/>
      <c r="VVT12" s="909"/>
      <c r="VVU12" s="909"/>
      <c r="VVV12" s="909"/>
      <c r="VVW12" s="909"/>
      <c r="VVX12" s="909"/>
      <c r="VVY12" s="909"/>
      <c r="VVZ12" s="909"/>
      <c r="VWA12" s="909"/>
      <c r="VWB12" s="909"/>
      <c r="VWC12" s="909"/>
      <c r="VWD12" s="909"/>
      <c r="VWE12" s="909"/>
      <c r="VWF12" s="909"/>
      <c r="VWG12" s="909"/>
      <c r="VWH12" s="909"/>
      <c r="VWI12" s="909"/>
      <c r="VWJ12" s="909"/>
      <c r="VWK12" s="909"/>
      <c r="VWL12" s="909"/>
      <c r="VWM12" s="909"/>
      <c r="VWN12" s="909"/>
      <c r="VWO12" s="909"/>
      <c r="VWP12" s="909"/>
      <c r="VWQ12" s="909"/>
      <c r="VWR12" s="909"/>
      <c r="VWS12" s="909"/>
      <c r="VWT12" s="909"/>
      <c r="VWU12" s="909"/>
      <c r="VWV12" s="909"/>
      <c r="VWW12" s="909"/>
      <c r="VWX12" s="909"/>
      <c r="VWY12" s="909"/>
      <c r="VWZ12" s="909"/>
      <c r="VXA12" s="909"/>
      <c r="VXB12" s="909"/>
      <c r="VXC12" s="909"/>
      <c r="VXD12" s="909"/>
      <c r="VXE12" s="909"/>
      <c r="VXF12" s="909"/>
      <c r="VXG12" s="909"/>
      <c r="VXH12" s="909"/>
      <c r="VXI12" s="909"/>
      <c r="VXJ12" s="909"/>
      <c r="VXK12" s="909"/>
      <c r="VXL12" s="909"/>
      <c r="VXM12" s="909"/>
      <c r="VXN12" s="909"/>
      <c r="VXO12" s="909"/>
      <c r="VXP12" s="909"/>
      <c r="VXQ12" s="909"/>
      <c r="VXR12" s="909"/>
      <c r="VXS12" s="909"/>
      <c r="VXT12" s="909"/>
      <c r="VXU12" s="909"/>
      <c r="VXV12" s="909"/>
      <c r="VXW12" s="909"/>
      <c r="VXX12" s="909"/>
      <c r="VXY12" s="909"/>
      <c r="VXZ12" s="909"/>
      <c r="VYA12" s="909"/>
      <c r="VYB12" s="909"/>
      <c r="VYC12" s="909"/>
      <c r="VYD12" s="909"/>
      <c r="VYE12" s="909"/>
      <c r="VYF12" s="909"/>
      <c r="VYG12" s="909"/>
      <c r="VYH12" s="909"/>
      <c r="VYI12" s="909"/>
      <c r="VYJ12" s="909"/>
      <c r="VYK12" s="909"/>
      <c r="VYL12" s="909"/>
      <c r="VYM12" s="909"/>
      <c r="VYN12" s="909"/>
      <c r="VYO12" s="909"/>
      <c r="VYP12" s="909"/>
      <c r="VYQ12" s="909"/>
      <c r="VYR12" s="909"/>
      <c r="VYS12" s="909"/>
      <c r="VYT12" s="909"/>
      <c r="VYU12" s="909"/>
      <c r="VYV12" s="909"/>
      <c r="VYW12" s="909"/>
      <c r="VYX12" s="909"/>
      <c r="VYY12" s="909"/>
      <c r="VYZ12" s="909"/>
      <c r="VZA12" s="909"/>
      <c r="VZB12" s="909"/>
      <c r="VZC12" s="909"/>
      <c r="VZD12" s="909"/>
      <c r="VZE12" s="909"/>
      <c r="VZF12" s="909"/>
      <c r="VZG12" s="909"/>
      <c r="VZH12" s="909"/>
      <c r="VZI12" s="909"/>
      <c r="VZJ12" s="909"/>
      <c r="VZK12" s="909"/>
      <c r="VZL12" s="909"/>
      <c r="VZM12" s="909"/>
      <c r="VZN12" s="909"/>
      <c r="VZO12" s="909"/>
      <c r="VZP12" s="909"/>
      <c r="VZQ12" s="909"/>
      <c r="VZR12" s="909"/>
      <c r="VZS12" s="909"/>
      <c r="VZT12" s="909"/>
      <c r="VZU12" s="909"/>
      <c r="VZV12" s="909"/>
      <c r="VZW12" s="909"/>
      <c r="VZX12" s="909"/>
      <c r="VZY12" s="909"/>
      <c r="VZZ12" s="909"/>
      <c r="WAA12" s="909"/>
      <c r="WAB12" s="909"/>
      <c r="WAC12" s="909"/>
      <c r="WAD12" s="909"/>
      <c r="WAE12" s="909"/>
      <c r="WAF12" s="909"/>
      <c r="WAG12" s="909"/>
      <c r="WAH12" s="909"/>
      <c r="WAI12" s="909"/>
      <c r="WAJ12" s="909"/>
      <c r="WAK12" s="909"/>
      <c r="WAL12" s="909"/>
      <c r="WAM12" s="909"/>
      <c r="WAN12" s="909"/>
      <c r="WAO12" s="909"/>
      <c r="WAP12" s="909"/>
      <c r="WAQ12" s="909"/>
      <c r="WAR12" s="909"/>
      <c r="WAS12" s="909"/>
      <c r="WAT12" s="909"/>
      <c r="WAU12" s="909"/>
      <c r="WAV12" s="909"/>
      <c r="WAW12" s="909"/>
      <c r="WAX12" s="909"/>
      <c r="WAY12" s="909"/>
      <c r="WAZ12" s="909"/>
      <c r="WBA12" s="909"/>
      <c r="WBB12" s="909"/>
      <c r="WBC12" s="909"/>
      <c r="WBD12" s="909"/>
      <c r="WBE12" s="909"/>
      <c r="WBF12" s="909"/>
      <c r="WBG12" s="909"/>
      <c r="WBH12" s="909"/>
      <c r="WBI12" s="909"/>
      <c r="WBJ12" s="909"/>
      <c r="WBK12" s="909"/>
      <c r="WBL12" s="909"/>
      <c r="WBM12" s="909"/>
      <c r="WBN12" s="909"/>
      <c r="WBO12" s="909"/>
      <c r="WBP12" s="909"/>
      <c r="WBQ12" s="909"/>
      <c r="WBR12" s="909"/>
      <c r="WBS12" s="909"/>
      <c r="WBT12" s="909"/>
      <c r="WBU12" s="909"/>
      <c r="WBV12" s="909"/>
      <c r="WBW12" s="909"/>
      <c r="WBX12" s="909"/>
      <c r="WBY12" s="909"/>
      <c r="WBZ12" s="909"/>
      <c r="WCA12" s="909"/>
      <c r="WCB12" s="909"/>
      <c r="WCC12" s="909"/>
      <c r="WCD12" s="909"/>
      <c r="WCE12" s="909"/>
      <c r="WCF12" s="909"/>
      <c r="WCG12" s="909"/>
      <c r="WCH12" s="909"/>
      <c r="WCI12" s="909"/>
      <c r="WCJ12" s="909"/>
      <c r="WCK12" s="909"/>
      <c r="WCL12" s="909"/>
      <c r="WCM12" s="909"/>
      <c r="WCN12" s="909"/>
      <c r="WCO12" s="909"/>
      <c r="WCP12" s="909"/>
      <c r="WCQ12" s="909"/>
      <c r="WCR12" s="909"/>
      <c r="WCS12" s="909"/>
      <c r="WCT12" s="909"/>
      <c r="WCU12" s="909"/>
      <c r="WCV12" s="909"/>
      <c r="WCW12" s="909"/>
      <c r="WCX12" s="909"/>
      <c r="WCY12" s="909"/>
      <c r="WCZ12" s="909"/>
      <c r="WDA12" s="909"/>
      <c r="WDB12" s="909"/>
      <c r="WDC12" s="909"/>
      <c r="WDD12" s="909"/>
      <c r="WDE12" s="909"/>
      <c r="WDF12" s="909"/>
      <c r="WDG12" s="909"/>
      <c r="WDH12" s="909"/>
      <c r="WDI12" s="909"/>
      <c r="WDJ12" s="909"/>
      <c r="WDK12" s="909"/>
      <c r="WDL12" s="909"/>
      <c r="WDM12" s="909"/>
      <c r="WDN12" s="909"/>
      <c r="WDO12" s="909"/>
      <c r="WDP12" s="909"/>
      <c r="WDQ12" s="909"/>
      <c r="WDR12" s="909"/>
      <c r="WDS12" s="909"/>
      <c r="WDT12" s="909"/>
      <c r="WDU12" s="909"/>
      <c r="WDV12" s="909"/>
      <c r="WDW12" s="909"/>
      <c r="WDX12" s="909"/>
      <c r="WDY12" s="909"/>
      <c r="WDZ12" s="909"/>
      <c r="WEA12" s="909"/>
      <c r="WEB12" s="909"/>
      <c r="WEC12" s="909"/>
      <c r="WED12" s="909"/>
      <c r="WEE12" s="909"/>
      <c r="WEF12" s="909"/>
      <c r="WEG12" s="909"/>
      <c r="WEH12" s="909"/>
      <c r="WEI12" s="909"/>
      <c r="WEJ12" s="909"/>
      <c r="WEK12" s="909"/>
      <c r="WEL12" s="909"/>
      <c r="WEM12" s="909"/>
      <c r="WEN12" s="909"/>
      <c r="WEO12" s="909"/>
      <c r="WEP12" s="909"/>
      <c r="WEQ12" s="909"/>
      <c r="WER12" s="909"/>
      <c r="WES12" s="909"/>
      <c r="WET12" s="909"/>
      <c r="WEU12" s="909"/>
      <c r="WEV12" s="909"/>
      <c r="WEW12" s="909"/>
      <c r="WEX12" s="909"/>
      <c r="WEY12" s="909"/>
      <c r="WEZ12" s="909"/>
      <c r="WFA12" s="909"/>
      <c r="WFB12" s="909"/>
      <c r="WFC12" s="909"/>
      <c r="WFD12" s="909"/>
      <c r="WFE12" s="909"/>
      <c r="WFF12" s="909"/>
      <c r="WFG12" s="909"/>
      <c r="WFH12" s="909"/>
      <c r="WFI12" s="909"/>
      <c r="WFJ12" s="909"/>
      <c r="WFK12" s="909"/>
      <c r="WFL12" s="909"/>
      <c r="WFM12" s="909"/>
      <c r="WFN12" s="909"/>
      <c r="WFO12" s="909"/>
      <c r="WFP12" s="909"/>
      <c r="WFQ12" s="909"/>
      <c r="WFR12" s="909"/>
      <c r="WFS12" s="909"/>
      <c r="WFT12" s="909"/>
      <c r="WFU12" s="909"/>
      <c r="WFV12" s="909"/>
      <c r="WFW12" s="909"/>
      <c r="WFX12" s="909"/>
      <c r="WFY12" s="909"/>
      <c r="WFZ12" s="909"/>
      <c r="WGA12" s="909"/>
      <c r="WGB12" s="909"/>
      <c r="WGC12" s="909"/>
      <c r="WGD12" s="909"/>
      <c r="WGE12" s="909"/>
      <c r="WGF12" s="909"/>
      <c r="WGG12" s="909"/>
      <c r="WGH12" s="909"/>
      <c r="WGI12" s="909"/>
      <c r="WGJ12" s="909"/>
      <c r="WGK12" s="909"/>
      <c r="WGL12" s="909"/>
      <c r="WGM12" s="909"/>
      <c r="WGN12" s="909"/>
      <c r="WGO12" s="909"/>
      <c r="WGP12" s="909"/>
      <c r="WGQ12" s="909"/>
      <c r="WGR12" s="909"/>
      <c r="WGS12" s="909"/>
      <c r="WGT12" s="909"/>
      <c r="WGU12" s="909"/>
      <c r="WGV12" s="909"/>
      <c r="WGW12" s="909"/>
      <c r="WGX12" s="909"/>
      <c r="WGY12" s="909"/>
      <c r="WGZ12" s="909"/>
      <c r="WHA12" s="909"/>
      <c r="WHB12" s="909"/>
      <c r="WHC12" s="909"/>
      <c r="WHD12" s="909"/>
      <c r="WHE12" s="909"/>
      <c r="WHF12" s="909"/>
      <c r="WHG12" s="909"/>
      <c r="WHH12" s="909"/>
      <c r="WHI12" s="909"/>
      <c r="WHJ12" s="909"/>
      <c r="WHK12" s="909"/>
      <c r="WHL12" s="909"/>
      <c r="WHM12" s="909"/>
      <c r="WHN12" s="909"/>
      <c r="WHO12" s="909"/>
      <c r="WHP12" s="909"/>
      <c r="WHQ12" s="909"/>
      <c r="WHR12" s="909"/>
      <c r="WHS12" s="909"/>
      <c r="WHT12" s="909"/>
      <c r="WHU12" s="909"/>
      <c r="WHV12" s="909"/>
      <c r="WHW12" s="909"/>
      <c r="WHX12" s="909"/>
      <c r="WHY12" s="909"/>
      <c r="WHZ12" s="909"/>
      <c r="WIA12" s="909"/>
      <c r="WIB12" s="909"/>
      <c r="WIC12" s="909"/>
      <c r="WID12" s="909"/>
      <c r="WIE12" s="909"/>
      <c r="WIF12" s="909"/>
      <c r="WIG12" s="909"/>
      <c r="WIH12" s="909"/>
      <c r="WII12" s="909"/>
      <c r="WIJ12" s="909"/>
      <c r="WIK12" s="909"/>
      <c r="WIL12" s="909"/>
      <c r="WIM12" s="909"/>
      <c r="WIN12" s="909"/>
      <c r="WIO12" s="909"/>
      <c r="WIP12" s="909"/>
      <c r="WIQ12" s="909"/>
      <c r="WIR12" s="909"/>
      <c r="WIS12" s="909"/>
      <c r="WIT12" s="909"/>
      <c r="WIU12" s="909"/>
      <c r="WIV12" s="909"/>
      <c r="WIW12" s="909"/>
      <c r="WIX12" s="909"/>
      <c r="WIY12" s="909"/>
      <c r="WIZ12" s="909"/>
      <c r="WJA12" s="909"/>
      <c r="WJB12" s="909"/>
      <c r="WJC12" s="909"/>
      <c r="WJD12" s="909"/>
      <c r="WJE12" s="909"/>
      <c r="WJF12" s="909"/>
      <c r="WJG12" s="909"/>
      <c r="WJH12" s="909"/>
      <c r="WJI12" s="909"/>
      <c r="WJJ12" s="909"/>
      <c r="WJK12" s="909"/>
      <c r="WJL12" s="909"/>
      <c r="WJM12" s="909"/>
      <c r="WJN12" s="909"/>
      <c r="WJO12" s="909"/>
      <c r="WJP12" s="909"/>
      <c r="WJQ12" s="909"/>
      <c r="WJR12" s="909"/>
      <c r="WJS12" s="909"/>
      <c r="WJT12" s="909"/>
      <c r="WJU12" s="909"/>
      <c r="WJV12" s="909"/>
      <c r="WJW12" s="909"/>
      <c r="WJX12" s="909"/>
      <c r="WJY12" s="909"/>
      <c r="WJZ12" s="909"/>
      <c r="WKA12" s="909"/>
      <c r="WKB12" s="909"/>
      <c r="WKC12" s="909"/>
      <c r="WKD12" s="909"/>
      <c r="WKE12" s="909"/>
      <c r="WKF12" s="909"/>
      <c r="WKG12" s="909"/>
      <c r="WKH12" s="909"/>
      <c r="WKI12" s="909"/>
      <c r="WKJ12" s="909"/>
      <c r="WKK12" s="909"/>
      <c r="WKL12" s="909"/>
      <c r="WKM12" s="909"/>
      <c r="WKN12" s="909"/>
      <c r="WKO12" s="909"/>
      <c r="WKP12" s="909"/>
      <c r="WKQ12" s="909"/>
      <c r="WKR12" s="909"/>
      <c r="WKS12" s="909"/>
      <c r="WKT12" s="909"/>
      <c r="WKU12" s="909"/>
      <c r="WKV12" s="909"/>
      <c r="WKW12" s="909"/>
      <c r="WKX12" s="909"/>
      <c r="WKY12" s="909"/>
      <c r="WKZ12" s="909"/>
      <c r="WLA12" s="909"/>
      <c r="WLB12" s="909"/>
      <c r="WLC12" s="909"/>
      <c r="WLD12" s="909"/>
      <c r="WLE12" s="909"/>
      <c r="WLF12" s="909"/>
      <c r="WLG12" s="909"/>
      <c r="WLH12" s="909"/>
      <c r="WLI12" s="909"/>
      <c r="WLJ12" s="909"/>
      <c r="WLK12" s="909"/>
      <c r="WLL12" s="909"/>
      <c r="WLM12" s="909"/>
      <c r="WLN12" s="909"/>
      <c r="WLO12" s="909"/>
      <c r="WLP12" s="909"/>
      <c r="WLQ12" s="909"/>
      <c r="WLR12" s="909"/>
      <c r="WLS12" s="909"/>
      <c r="WLT12" s="909"/>
      <c r="WLU12" s="909"/>
      <c r="WLV12" s="909"/>
      <c r="WLW12" s="909"/>
      <c r="WLX12" s="909"/>
      <c r="WLY12" s="909"/>
      <c r="WLZ12" s="909"/>
      <c r="WMA12" s="909"/>
      <c r="WMB12" s="909"/>
      <c r="WMC12" s="909"/>
      <c r="WMD12" s="909"/>
      <c r="WME12" s="909"/>
      <c r="WMF12" s="909"/>
      <c r="WMG12" s="909"/>
      <c r="WMH12" s="909"/>
      <c r="WMI12" s="909"/>
      <c r="WMJ12" s="909"/>
      <c r="WMK12" s="909"/>
      <c r="WML12" s="909"/>
      <c r="WMM12" s="909"/>
      <c r="WMN12" s="909"/>
      <c r="WMO12" s="909"/>
      <c r="WMP12" s="909"/>
      <c r="WMQ12" s="909"/>
      <c r="WMR12" s="909"/>
      <c r="WMS12" s="909"/>
      <c r="WMT12" s="909"/>
      <c r="WMU12" s="909"/>
      <c r="WMV12" s="909"/>
      <c r="WMW12" s="909"/>
      <c r="WMX12" s="909"/>
      <c r="WMY12" s="909"/>
      <c r="WMZ12" s="909"/>
      <c r="WNA12" s="909"/>
      <c r="WNB12" s="909"/>
      <c r="WNC12" s="909"/>
      <c r="WND12" s="909"/>
      <c r="WNE12" s="909"/>
      <c r="WNF12" s="909"/>
      <c r="WNG12" s="909"/>
      <c r="WNH12" s="909"/>
      <c r="WNI12" s="909"/>
      <c r="WNJ12" s="909"/>
      <c r="WNK12" s="909"/>
      <c r="WNL12" s="909"/>
      <c r="WNM12" s="909"/>
      <c r="WNN12" s="909"/>
      <c r="WNO12" s="909"/>
      <c r="WNP12" s="909"/>
      <c r="WNQ12" s="909"/>
      <c r="WNR12" s="909"/>
      <c r="WNS12" s="909"/>
      <c r="WNT12" s="909"/>
      <c r="WNU12" s="909"/>
      <c r="WNV12" s="909"/>
      <c r="WNW12" s="909"/>
      <c r="WNX12" s="909"/>
      <c r="WNY12" s="909"/>
      <c r="WNZ12" s="909"/>
      <c r="WOA12" s="909"/>
      <c r="WOB12" s="909"/>
      <c r="WOC12" s="909"/>
      <c r="WOD12" s="909"/>
      <c r="WOE12" s="909"/>
      <c r="WOF12" s="909"/>
      <c r="WOG12" s="909"/>
      <c r="WOH12" s="909"/>
      <c r="WOI12" s="909"/>
      <c r="WOJ12" s="909"/>
      <c r="WOK12" s="909"/>
      <c r="WOL12" s="909"/>
      <c r="WOM12" s="909"/>
      <c r="WON12" s="909"/>
      <c r="WOO12" s="909"/>
      <c r="WOP12" s="909"/>
      <c r="WOQ12" s="909"/>
      <c r="WOR12" s="909"/>
      <c r="WOS12" s="909"/>
      <c r="WOT12" s="909"/>
      <c r="WOU12" s="909"/>
      <c r="WOV12" s="909"/>
      <c r="WOW12" s="909"/>
      <c r="WOX12" s="909"/>
      <c r="WOY12" s="909"/>
      <c r="WOZ12" s="909"/>
      <c r="WPA12" s="909"/>
      <c r="WPB12" s="909"/>
      <c r="WPC12" s="909"/>
      <c r="WPD12" s="909"/>
      <c r="WPE12" s="909"/>
      <c r="WPF12" s="909"/>
      <c r="WPG12" s="909"/>
      <c r="WPH12" s="909"/>
      <c r="WPI12" s="909"/>
      <c r="WPJ12" s="909"/>
      <c r="WPK12" s="909"/>
      <c r="WPL12" s="909"/>
      <c r="WPM12" s="909"/>
      <c r="WPN12" s="909"/>
      <c r="WPO12" s="909"/>
      <c r="WPP12" s="909"/>
      <c r="WPQ12" s="909"/>
      <c r="WPR12" s="909"/>
      <c r="WPS12" s="909"/>
      <c r="WPT12" s="909"/>
      <c r="WPU12" s="909"/>
      <c r="WPV12" s="909"/>
      <c r="WPW12" s="909"/>
      <c r="WPX12" s="909"/>
      <c r="WPY12" s="909"/>
      <c r="WPZ12" s="909"/>
      <c r="WQA12" s="909"/>
      <c r="WQB12" s="909"/>
      <c r="WQC12" s="909"/>
      <c r="WQD12" s="909"/>
      <c r="WQE12" s="909"/>
      <c r="WQF12" s="909"/>
      <c r="WQG12" s="909"/>
      <c r="WQH12" s="909"/>
      <c r="WQI12" s="909"/>
      <c r="WQJ12" s="909"/>
      <c r="WQK12" s="909"/>
      <c r="WQL12" s="909"/>
      <c r="WQM12" s="909"/>
      <c r="WQN12" s="909"/>
      <c r="WQO12" s="909"/>
      <c r="WQP12" s="909"/>
      <c r="WQQ12" s="909"/>
      <c r="WQR12" s="909"/>
      <c r="WQS12" s="909"/>
      <c r="WQT12" s="909"/>
      <c r="WQU12" s="909"/>
      <c r="WQV12" s="909"/>
      <c r="WQW12" s="909"/>
      <c r="WQX12" s="909"/>
      <c r="WQY12" s="909"/>
      <c r="WQZ12" s="909"/>
      <c r="WRA12" s="909"/>
      <c r="WRB12" s="909"/>
      <c r="WRC12" s="909"/>
      <c r="WRD12" s="909"/>
      <c r="WRE12" s="909"/>
      <c r="WRF12" s="909"/>
      <c r="WRG12" s="909"/>
      <c r="WRH12" s="909"/>
      <c r="WRI12" s="909"/>
      <c r="WRJ12" s="909"/>
      <c r="WRK12" s="909"/>
      <c r="WRL12" s="909"/>
      <c r="WRM12" s="909"/>
      <c r="WRN12" s="909"/>
      <c r="WRO12" s="909"/>
      <c r="WRP12" s="909"/>
      <c r="WRQ12" s="909"/>
      <c r="WRR12" s="909"/>
      <c r="WRS12" s="909"/>
      <c r="WRT12" s="909"/>
      <c r="WRU12" s="909"/>
      <c r="WRV12" s="909"/>
      <c r="WRW12" s="909"/>
      <c r="WRX12" s="909"/>
      <c r="WRY12" s="909"/>
      <c r="WRZ12" s="909"/>
      <c r="WSA12" s="909"/>
      <c r="WSB12" s="909"/>
      <c r="WSC12" s="909"/>
      <c r="WSD12" s="909"/>
      <c r="WSE12" s="909"/>
      <c r="WSF12" s="909"/>
      <c r="WSG12" s="909"/>
      <c r="WSH12" s="909"/>
      <c r="WSI12" s="909"/>
      <c r="WSJ12" s="909"/>
      <c r="WSK12" s="909"/>
      <c r="WSL12" s="909"/>
      <c r="WSM12" s="909"/>
      <c r="WSN12" s="909"/>
      <c r="WSO12" s="909"/>
      <c r="WSP12" s="909"/>
      <c r="WSQ12" s="909"/>
      <c r="WSR12" s="909"/>
      <c r="WSS12" s="909"/>
      <c r="WST12" s="909"/>
      <c r="WSU12" s="909"/>
      <c r="WSV12" s="909"/>
      <c r="WSW12" s="909"/>
      <c r="WSX12" s="909"/>
      <c r="WSY12" s="909"/>
      <c r="WSZ12" s="909"/>
      <c r="WTA12" s="909"/>
      <c r="WTB12" s="909"/>
      <c r="WTC12" s="909"/>
      <c r="WTD12" s="909"/>
      <c r="WTE12" s="909"/>
      <c r="WTF12" s="909"/>
      <c r="WTG12" s="909"/>
      <c r="WTH12" s="909"/>
      <c r="WTI12" s="909"/>
      <c r="WTJ12" s="909"/>
      <c r="WTK12" s="909"/>
      <c r="WTL12" s="909"/>
      <c r="WTM12" s="909"/>
      <c r="WTN12" s="909"/>
      <c r="WTO12" s="909"/>
      <c r="WTP12" s="909"/>
      <c r="WTQ12" s="909"/>
      <c r="WTR12" s="909"/>
      <c r="WTS12" s="909"/>
      <c r="WTT12" s="909"/>
      <c r="WTU12" s="909"/>
      <c r="WTV12" s="909"/>
      <c r="WTW12" s="909"/>
      <c r="WTX12" s="909"/>
      <c r="WTY12" s="909"/>
      <c r="WTZ12" s="909"/>
      <c r="WUA12" s="909"/>
      <c r="WUB12" s="909"/>
      <c r="WUC12" s="909"/>
      <c r="WUD12" s="909"/>
      <c r="WUE12" s="909"/>
      <c r="WUF12" s="909"/>
      <c r="WUG12" s="909"/>
      <c r="WUH12" s="909"/>
      <c r="WUI12" s="909"/>
      <c r="WUJ12" s="909"/>
      <c r="WUK12" s="909"/>
      <c r="WUL12" s="909"/>
      <c r="WUM12" s="909"/>
      <c r="WUN12" s="909"/>
      <c r="WUO12" s="909"/>
      <c r="WUP12" s="909"/>
      <c r="WUQ12" s="909"/>
      <c r="WUR12" s="909"/>
      <c r="WUS12" s="909"/>
      <c r="WUT12" s="909"/>
      <c r="WUU12" s="909"/>
      <c r="WUV12" s="909"/>
      <c r="WUW12" s="909"/>
      <c r="WUX12" s="909"/>
      <c r="WUY12" s="909"/>
      <c r="WUZ12" s="909"/>
      <c r="WVA12" s="909"/>
      <c r="WVB12" s="909"/>
      <c r="WVC12" s="909"/>
      <c r="WVD12" s="909"/>
      <c r="WVE12" s="909"/>
      <c r="WVF12" s="909"/>
      <c r="WVG12" s="909"/>
      <c r="WVH12" s="909"/>
      <c r="WVI12" s="909"/>
      <c r="WVJ12" s="909"/>
      <c r="WVK12" s="909"/>
      <c r="WVL12" s="909"/>
      <c r="WVM12" s="909"/>
      <c r="WVN12" s="909"/>
      <c r="WVO12" s="909"/>
      <c r="WVP12" s="909"/>
      <c r="WVQ12" s="909"/>
      <c r="WVR12" s="909"/>
      <c r="WVS12" s="909"/>
      <c r="WVT12" s="909"/>
      <c r="WVU12" s="909"/>
      <c r="WVV12" s="909"/>
      <c r="WVW12" s="909"/>
      <c r="WVX12" s="909"/>
      <c r="WVY12" s="909"/>
      <c r="WVZ12" s="909"/>
      <c r="WWA12" s="909"/>
      <c r="WWB12" s="909"/>
      <c r="WWC12" s="909"/>
      <c r="WWD12" s="909"/>
      <c r="WWE12" s="909"/>
      <c r="WWF12" s="909"/>
      <c r="WWG12" s="909"/>
      <c r="WWH12" s="909"/>
      <c r="WWI12" s="909"/>
      <c r="WWJ12" s="909"/>
      <c r="WWK12" s="909"/>
      <c r="WWL12" s="909"/>
      <c r="WWM12" s="909"/>
      <c r="WWN12" s="909"/>
      <c r="WWO12" s="909"/>
      <c r="WWP12" s="909"/>
      <c r="WWQ12" s="909"/>
      <c r="WWR12" s="909"/>
      <c r="WWS12" s="909"/>
      <c r="WWT12" s="909"/>
      <c r="WWU12" s="909"/>
      <c r="WWV12" s="909"/>
      <c r="WWW12" s="909"/>
      <c r="WWX12" s="909"/>
      <c r="WWY12" s="909"/>
      <c r="WWZ12" s="909"/>
      <c r="WXA12" s="909"/>
      <c r="WXB12" s="909"/>
      <c r="WXC12" s="909"/>
      <c r="WXD12" s="909"/>
      <c r="WXE12" s="909"/>
      <c r="WXF12" s="909"/>
      <c r="WXG12" s="909"/>
      <c r="WXH12" s="909"/>
      <c r="WXI12" s="909"/>
      <c r="WXJ12" s="909"/>
      <c r="WXK12" s="909"/>
      <c r="WXL12" s="909"/>
      <c r="WXM12" s="909"/>
      <c r="WXN12" s="909"/>
      <c r="WXO12" s="909"/>
      <c r="WXP12" s="909"/>
      <c r="WXQ12" s="909"/>
      <c r="WXR12" s="909"/>
      <c r="WXS12" s="909"/>
      <c r="WXT12" s="909"/>
      <c r="WXU12" s="909"/>
      <c r="WXV12" s="909"/>
      <c r="WXW12" s="909"/>
      <c r="WXX12" s="909"/>
      <c r="WXY12" s="909"/>
      <c r="WXZ12" s="909"/>
      <c r="WYA12" s="909"/>
      <c r="WYB12" s="909"/>
      <c r="WYC12" s="909"/>
      <c r="WYD12" s="909"/>
      <c r="WYE12" s="909"/>
      <c r="WYF12" s="909"/>
      <c r="WYG12" s="909"/>
      <c r="WYH12" s="909"/>
      <c r="WYI12" s="909"/>
      <c r="WYJ12" s="909"/>
      <c r="WYK12" s="909"/>
      <c r="WYL12" s="909"/>
      <c r="WYM12" s="909"/>
      <c r="WYN12" s="909"/>
      <c r="WYO12" s="909"/>
      <c r="WYP12" s="909"/>
      <c r="WYQ12" s="909"/>
      <c r="WYR12" s="909"/>
      <c r="WYS12" s="909"/>
      <c r="WYT12" s="909"/>
      <c r="WYU12" s="909"/>
      <c r="WYV12" s="909"/>
      <c r="WYW12" s="909"/>
      <c r="WYX12" s="909"/>
      <c r="WYY12" s="909"/>
      <c r="WYZ12" s="909"/>
      <c r="WZA12" s="909"/>
      <c r="WZB12" s="909"/>
      <c r="WZC12" s="909"/>
      <c r="WZD12" s="909"/>
      <c r="WZE12" s="909"/>
      <c r="WZF12" s="909"/>
      <c r="WZG12" s="909"/>
      <c r="WZH12" s="909"/>
      <c r="WZI12" s="909"/>
      <c r="WZJ12" s="909"/>
      <c r="WZK12" s="909"/>
      <c r="WZL12" s="909"/>
      <c r="WZM12" s="909"/>
      <c r="WZN12" s="909"/>
      <c r="WZO12" s="909"/>
      <c r="WZP12" s="909"/>
      <c r="WZQ12" s="909"/>
      <c r="WZR12" s="909"/>
      <c r="WZS12" s="909"/>
      <c r="WZT12" s="909"/>
      <c r="WZU12" s="909"/>
      <c r="WZV12" s="909"/>
      <c r="WZW12" s="909"/>
      <c r="WZX12" s="909"/>
      <c r="WZY12" s="909"/>
      <c r="WZZ12" s="909"/>
      <c r="XAA12" s="909"/>
      <c r="XAB12" s="909"/>
      <c r="XAC12" s="909"/>
      <c r="XAD12" s="909"/>
      <c r="XAE12" s="909"/>
      <c r="XAF12" s="909"/>
      <c r="XAG12" s="909"/>
      <c r="XAH12" s="909"/>
      <c r="XAI12" s="909"/>
      <c r="XAJ12" s="909"/>
      <c r="XAK12" s="909"/>
      <c r="XAL12" s="909"/>
      <c r="XAM12" s="909"/>
      <c r="XAN12" s="909"/>
      <c r="XAO12" s="909"/>
      <c r="XAP12" s="909"/>
      <c r="XAQ12" s="909"/>
      <c r="XAR12" s="909"/>
      <c r="XAS12" s="909"/>
      <c r="XAT12" s="909"/>
      <c r="XAU12" s="909"/>
      <c r="XAV12" s="909"/>
      <c r="XAW12" s="909"/>
      <c r="XAX12" s="909"/>
      <c r="XAY12" s="909"/>
      <c r="XAZ12" s="909"/>
      <c r="XBA12" s="909"/>
      <c r="XBB12" s="909"/>
      <c r="XBC12" s="909"/>
      <c r="XBD12" s="909"/>
      <c r="XBE12" s="909"/>
      <c r="XBF12" s="909"/>
      <c r="XBG12" s="909"/>
      <c r="XBH12" s="909"/>
      <c r="XBI12" s="909"/>
      <c r="XBJ12" s="909"/>
      <c r="XBK12" s="909"/>
      <c r="XBL12" s="909"/>
      <c r="XBM12" s="909"/>
      <c r="XBN12" s="909"/>
      <c r="XBO12" s="909"/>
      <c r="XBP12" s="909"/>
      <c r="XBQ12" s="909"/>
      <c r="XBR12" s="909"/>
      <c r="XBS12" s="909"/>
      <c r="XBT12" s="909"/>
      <c r="XBU12" s="909"/>
      <c r="XBV12" s="909"/>
      <c r="XBW12" s="909"/>
      <c r="XBX12" s="909"/>
      <c r="XBY12" s="909"/>
      <c r="XBZ12" s="909"/>
      <c r="XCA12" s="909"/>
      <c r="XCB12" s="909"/>
      <c r="XCC12" s="909"/>
      <c r="XCD12" s="909"/>
      <c r="XCE12" s="909"/>
      <c r="XCF12" s="909"/>
      <c r="XCG12" s="909"/>
      <c r="XCH12" s="909"/>
      <c r="XCI12" s="909"/>
      <c r="XCJ12" s="909"/>
      <c r="XCK12" s="909"/>
      <c r="XCL12" s="909"/>
      <c r="XCM12" s="909"/>
      <c r="XCN12" s="909"/>
      <c r="XCO12" s="909"/>
      <c r="XCP12" s="909"/>
      <c r="XCQ12" s="909"/>
      <c r="XCR12" s="909"/>
      <c r="XCS12" s="909"/>
      <c r="XCT12" s="909"/>
      <c r="XCU12" s="909"/>
      <c r="XCV12" s="909"/>
      <c r="XCW12" s="909"/>
      <c r="XCX12" s="909"/>
      <c r="XCY12" s="909"/>
      <c r="XCZ12" s="909"/>
      <c r="XDA12" s="909"/>
      <c r="XDB12" s="909"/>
      <c r="XDC12" s="909"/>
      <c r="XDD12" s="909"/>
      <c r="XDE12" s="909"/>
      <c r="XDF12" s="909"/>
      <c r="XDG12" s="909"/>
      <c r="XDH12" s="909"/>
      <c r="XDI12" s="909"/>
      <c r="XDJ12" s="909"/>
      <c r="XDK12" s="909"/>
      <c r="XDL12" s="909"/>
      <c r="XDM12" s="909"/>
      <c r="XDN12" s="909"/>
      <c r="XDO12" s="909"/>
      <c r="XDP12" s="909"/>
      <c r="XDQ12" s="909"/>
      <c r="XDR12" s="909"/>
      <c r="XDS12" s="909"/>
      <c r="XDT12" s="909"/>
      <c r="XDU12" s="909"/>
      <c r="XDV12" s="909"/>
      <c r="XDW12" s="909"/>
      <c r="XDX12" s="909"/>
      <c r="XDY12" s="909"/>
      <c r="XDZ12" s="909"/>
      <c r="XEA12" s="909"/>
      <c r="XEB12" s="909"/>
      <c r="XEC12" s="909"/>
      <c r="XED12" s="909"/>
      <c r="XEE12" s="909"/>
      <c r="XEF12" s="909"/>
      <c r="XEG12" s="909"/>
      <c r="XEH12" s="909"/>
      <c r="XEI12" s="909"/>
      <c r="XEJ12" s="909"/>
      <c r="XEK12" s="909"/>
      <c r="XEL12" s="909"/>
      <c r="XEM12" s="909"/>
      <c r="XEN12" s="909"/>
      <c r="XEO12" s="909"/>
      <c r="XEP12" s="909"/>
      <c r="XEQ12" s="909"/>
      <c r="XER12" s="909"/>
      <c r="XES12" s="909"/>
      <c r="XET12" s="909"/>
      <c r="XEU12" s="909"/>
      <c r="XEV12" s="909"/>
      <c r="XEW12" s="909"/>
      <c r="XEX12" s="909"/>
      <c r="XEY12" s="909"/>
      <c r="XEZ12" s="909"/>
      <c r="XFA12" s="909"/>
      <c r="XFB12" s="909"/>
      <c r="XFC12" s="909"/>
      <c r="XFD12" s="909"/>
    </row>
    <row r="13" spans="1:16384">
      <c r="A13" s="548" t="s">
        <v>450</v>
      </c>
      <c r="B13" s="588">
        <f>B2</f>
        <v>45016</v>
      </c>
      <c r="C13" s="588">
        <f>C2</f>
        <v>44651</v>
      </c>
      <c r="D13" s="588">
        <f>D2</f>
        <v>44286</v>
      </c>
      <c r="E13" s="278"/>
    </row>
    <row r="14" spans="1:16384">
      <c r="A14" s="478" t="s">
        <v>554</v>
      </c>
      <c r="B14" s="591" t="s">
        <v>837</v>
      </c>
      <c r="C14" s="591" t="s">
        <v>837</v>
      </c>
      <c r="D14" s="591" t="s">
        <v>837</v>
      </c>
      <c r="E14" s="278"/>
    </row>
    <row r="15" spans="1:16384">
      <c r="A15" s="549" t="s">
        <v>885</v>
      </c>
      <c r="B15" s="593">
        <v>0</v>
      </c>
      <c r="C15" s="593">
        <v>1974409</v>
      </c>
      <c r="D15" s="593">
        <v>310922</v>
      </c>
      <c r="E15" s="278"/>
    </row>
    <row r="16" spans="1:16384">
      <c r="A16" s="549" t="s">
        <v>886</v>
      </c>
      <c r="B16" s="593">
        <v>0</v>
      </c>
      <c r="C16" s="593">
        <v>0</v>
      </c>
      <c r="D16" s="593">
        <v>35162.14</v>
      </c>
      <c r="E16" s="278"/>
    </row>
    <row r="17" spans="1:1022 1026:2046 2050:3070 3074:4094 4098:5118 5122:6142 6146:7166 7170:8190 8194:9214 9218:10238 10242:11262 11266:12286 12290:13310 13314:14334 14338:15358 15362:16382">
      <c r="A17" s="550" t="s">
        <v>473</v>
      </c>
      <c r="B17" s="593">
        <f>SUM(B15:B16)</f>
        <v>0</v>
      </c>
      <c r="C17" s="593">
        <f>SUM(C15:C16)</f>
        <v>1974409</v>
      </c>
      <c r="D17" s="593">
        <f>SUM(D15:D16)</f>
        <v>346084.14</v>
      </c>
      <c r="E17" s="278"/>
    </row>
    <row r="18" spans="1:1022 1026:2046 2050:3070 3074:4094 4098:5118 5122:6142 6146:7166 7170:8190 8194:9214 9218:10238 10242:11262 11266:12286 12290:13310 13314:14334 14338:15358 15362:16382">
      <c r="A18" s="289" t="s">
        <v>545</v>
      </c>
      <c r="B18" s="594">
        <f>B2</f>
        <v>45016</v>
      </c>
      <c r="C18" s="595"/>
      <c r="D18" s="595"/>
    </row>
    <row r="19" spans="1:1022 1026:2046 2050:3070 3074:4094 4098:5118 5122:6142 6146:7166 7170:8190 8194:9214 9218:10238 10242:11262 11266:12286 12290:13310 13314:14334 14338:15358 15362:16382" ht="24">
      <c r="A19" s="548" t="s">
        <v>474</v>
      </c>
      <c r="B19" s="589" t="s">
        <v>475</v>
      </c>
      <c r="C19" s="596" t="s">
        <v>477</v>
      </c>
      <c r="D19" s="590" t="s">
        <v>476</v>
      </c>
    </row>
    <row r="20" spans="1:1022 1026:2046 2050:3070 3074:4094 4098:5118 5122:6142 6146:7166 7170:8190 8194:9214 9218:10238 10242:11262 11266:12286 12290:13310 13314:14334 14338:15358 15362:16382">
      <c r="A20" s="478" t="s">
        <v>554</v>
      </c>
      <c r="B20" s="591" t="s">
        <v>837</v>
      </c>
      <c r="C20" s="591" t="s">
        <v>837</v>
      </c>
      <c r="D20" s="591" t="s">
        <v>837</v>
      </c>
    </row>
    <row r="21" spans="1:1022 1026:2046 2050:3070 3074:4094 4098:5118 5122:6142 6146:7166 7170:8190 8194:9214 9218:10238 10242:11262 11266:12286 12290:13310 13314:14334 14338:15358 15362:16382">
      <c r="A21" s="549" t="s">
        <v>624</v>
      </c>
      <c r="B21" s="593" t="s">
        <v>887</v>
      </c>
      <c r="C21" s="593"/>
      <c r="D21" s="593">
        <f>756.98*100000</f>
        <v>75698000</v>
      </c>
    </row>
    <row r="22" spans="1:1022 1026:2046 2050:3070 3074:4094 4098:5118 5122:6142 6146:7166 7170:8190 8194:9214 9218:10238 10242:11262 11266:12286 12290:13310 13314:14334 14338:15358 15362:16382">
      <c r="A22" s="549" t="s">
        <v>888</v>
      </c>
      <c r="B22" s="593" t="s">
        <v>887</v>
      </c>
      <c r="C22" s="593"/>
      <c r="D22" s="593">
        <f>231.86*100000</f>
        <v>23186000</v>
      </c>
    </row>
    <row r="23" spans="1:1022 1026:2046 2050:3070 3074:4094 4098:5118 5122:6142 6146:7166 7170:8190 8194:9214 9218:10238 10242:11262 11266:12286 12290:13310 13314:14334 14338:15358 15362:16382">
      <c r="A23" s="550" t="s">
        <v>473</v>
      </c>
      <c r="B23" s="593">
        <f>SUM(B20:B22)</f>
        <v>0</v>
      </c>
      <c r="C23" s="593">
        <f>SUM(C20:C22)</f>
        <v>0</v>
      </c>
      <c r="D23" s="593">
        <f>SUM(D20:D22)</f>
        <v>98884000</v>
      </c>
    </row>
    <row r="24" spans="1:1022 1026:2046 2050:3070 3074:4094 4098:5118 5122:6142 6146:7166 7170:8190 8194:9214 9218:10238 10242:11262 11266:12286 12290:13310 13314:14334 14338:15358 15362:16382" s="289" customFormat="1" ht="15" customHeight="1">
      <c r="A24" s="289" t="s">
        <v>546</v>
      </c>
      <c r="B24" s="594">
        <f>B2</f>
        <v>45016</v>
      </c>
      <c r="C24" s="595"/>
      <c r="D24" s="595"/>
      <c r="F24" s="290"/>
      <c r="J24" s="290"/>
      <c r="N24" s="290"/>
      <c r="R24" s="290"/>
      <c r="V24" s="290"/>
      <c r="Z24" s="290"/>
      <c r="AD24" s="290"/>
      <c r="AH24" s="290"/>
      <c r="AL24" s="290"/>
      <c r="AP24" s="290"/>
      <c r="AT24" s="290"/>
      <c r="AX24" s="290"/>
      <c r="BB24" s="290"/>
      <c r="BF24" s="290"/>
      <c r="BJ24" s="290"/>
      <c r="BN24" s="290"/>
      <c r="BR24" s="290"/>
      <c r="BV24" s="290"/>
      <c r="BZ24" s="290"/>
      <c r="CD24" s="290"/>
      <c r="CH24" s="290"/>
      <c r="CL24" s="290"/>
      <c r="CP24" s="290"/>
      <c r="CT24" s="290"/>
      <c r="CX24" s="290"/>
      <c r="DB24" s="290"/>
      <c r="DF24" s="290"/>
      <c r="DJ24" s="290"/>
      <c r="DN24" s="290"/>
      <c r="DR24" s="290"/>
      <c r="DV24" s="290"/>
      <c r="DZ24" s="290"/>
      <c r="ED24" s="290"/>
      <c r="EH24" s="290"/>
      <c r="EL24" s="290"/>
      <c r="EP24" s="290"/>
      <c r="ET24" s="290"/>
      <c r="EX24" s="290"/>
      <c r="FB24" s="290"/>
      <c r="FF24" s="290"/>
      <c r="FJ24" s="290"/>
      <c r="FN24" s="290"/>
      <c r="FR24" s="290"/>
      <c r="FV24" s="290"/>
      <c r="FZ24" s="290"/>
      <c r="GD24" s="290"/>
      <c r="GH24" s="290"/>
      <c r="GL24" s="290"/>
      <c r="GP24" s="290"/>
      <c r="GT24" s="290"/>
      <c r="GX24" s="290"/>
      <c r="HB24" s="290"/>
      <c r="HF24" s="290"/>
      <c r="HJ24" s="290"/>
      <c r="HN24" s="290"/>
      <c r="HR24" s="290"/>
      <c r="HV24" s="290"/>
      <c r="HZ24" s="290"/>
      <c r="ID24" s="290"/>
      <c r="IH24" s="290"/>
      <c r="IL24" s="290"/>
      <c r="IP24" s="290"/>
      <c r="IT24" s="290"/>
      <c r="IX24" s="290"/>
      <c r="JB24" s="290"/>
      <c r="JF24" s="290"/>
      <c r="JJ24" s="290"/>
      <c r="JN24" s="290"/>
      <c r="JR24" s="290"/>
      <c r="JV24" s="290"/>
      <c r="JZ24" s="290"/>
      <c r="KD24" s="290"/>
      <c r="KH24" s="290"/>
      <c r="KL24" s="290"/>
      <c r="KP24" s="290"/>
      <c r="KT24" s="290"/>
      <c r="KX24" s="290"/>
      <c r="LB24" s="290"/>
      <c r="LF24" s="290"/>
      <c r="LJ24" s="290"/>
      <c r="LN24" s="290"/>
      <c r="LR24" s="290"/>
      <c r="LV24" s="290"/>
      <c r="LZ24" s="290"/>
      <c r="MD24" s="290"/>
      <c r="MH24" s="290"/>
      <c r="ML24" s="290"/>
      <c r="MP24" s="290"/>
      <c r="MT24" s="290"/>
      <c r="MX24" s="290"/>
      <c r="NB24" s="290"/>
      <c r="NF24" s="290"/>
      <c r="NJ24" s="290"/>
      <c r="NN24" s="290"/>
      <c r="NR24" s="290"/>
      <c r="NV24" s="290"/>
      <c r="NZ24" s="290"/>
      <c r="OD24" s="290"/>
      <c r="OH24" s="290"/>
      <c r="OL24" s="290"/>
      <c r="OP24" s="290"/>
      <c r="OT24" s="290"/>
      <c r="OX24" s="290"/>
      <c r="PB24" s="290"/>
      <c r="PF24" s="290"/>
      <c r="PJ24" s="290"/>
      <c r="PN24" s="290"/>
      <c r="PR24" s="290"/>
      <c r="PV24" s="290"/>
      <c r="PZ24" s="290"/>
      <c r="QD24" s="290"/>
      <c r="QH24" s="290"/>
      <c r="QL24" s="290"/>
      <c r="QP24" s="290"/>
      <c r="QT24" s="290"/>
      <c r="QX24" s="290"/>
      <c r="RB24" s="290"/>
      <c r="RF24" s="290"/>
      <c r="RJ24" s="290"/>
      <c r="RN24" s="290"/>
      <c r="RR24" s="290"/>
      <c r="RV24" s="290"/>
      <c r="RZ24" s="290"/>
      <c r="SD24" s="290"/>
      <c r="SH24" s="290"/>
      <c r="SL24" s="290"/>
      <c r="SP24" s="290"/>
      <c r="ST24" s="290"/>
      <c r="SX24" s="290"/>
      <c r="TB24" s="290"/>
      <c r="TF24" s="290"/>
      <c r="TJ24" s="290"/>
      <c r="TN24" s="290"/>
      <c r="TR24" s="290"/>
      <c r="TV24" s="290"/>
      <c r="TZ24" s="290"/>
      <c r="UD24" s="290"/>
      <c r="UH24" s="290"/>
      <c r="UL24" s="290"/>
      <c r="UP24" s="290"/>
      <c r="UT24" s="290"/>
      <c r="UX24" s="290"/>
      <c r="VB24" s="290"/>
      <c r="VF24" s="290"/>
      <c r="VJ24" s="290"/>
      <c r="VN24" s="290"/>
      <c r="VR24" s="290"/>
      <c r="VV24" s="290"/>
      <c r="VZ24" s="290"/>
      <c r="WD24" s="290"/>
      <c r="WH24" s="290"/>
      <c r="WL24" s="290"/>
      <c r="WP24" s="290"/>
      <c r="WT24" s="290"/>
      <c r="WX24" s="290"/>
      <c r="XB24" s="290"/>
      <c r="XF24" s="290"/>
      <c r="XJ24" s="290"/>
      <c r="XN24" s="290"/>
      <c r="XR24" s="290"/>
      <c r="XV24" s="290"/>
      <c r="XZ24" s="290"/>
      <c r="YD24" s="290"/>
      <c r="YH24" s="290"/>
      <c r="YL24" s="290"/>
      <c r="YP24" s="290"/>
      <c r="YT24" s="290"/>
      <c r="YX24" s="290"/>
      <c r="ZB24" s="290"/>
      <c r="ZF24" s="290"/>
      <c r="ZJ24" s="290"/>
      <c r="ZN24" s="290"/>
      <c r="ZR24" s="290"/>
      <c r="ZV24" s="290"/>
      <c r="ZZ24" s="290"/>
      <c r="AAD24" s="290"/>
      <c r="AAH24" s="290"/>
      <c r="AAL24" s="290"/>
      <c r="AAP24" s="290"/>
      <c r="AAT24" s="290"/>
      <c r="AAX24" s="290"/>
      <c r="ABB24" s="290"/>
      <c r="ABF24" s="290"/>
      <c r="ABJ24" s="290"/>
      <c r="ABN24" s="290"/>
      <c r="ABR24" s="290"/>
      <c r="ABV24" s="290"/>
      <c r="ABZ24" s="290"/>
      <c r="ACD24" s="290"/>
      <c r="ACH24" s="290"/>
      <c r="ACL24" s="290"/>
      <c r="ACP24" s="290"/>
      <c r="ACT24" s="290"/>
      <c r="ACX24" s="290"/>
      <c r="ADB24" s="290"/>
      <c r="ADF24" s="290"/>
      <c r="ADJ24" s="290"/>
      <c r="ADN24" s="290"/>
      <c r="ADR24" s="290"/>
      <c r="ADV24" s="290"/>
      <c r="ADZ24" s="290"/>
      <c r="AED24" s="290"/>
      <c r="AEH24" s="290"/>
      <c r="AEL24" s="290"/>
      <c r="AEP24" s="290"/>
      <c r="AET24" s="290"/>
      <c r="AEX24" s="290"/>
      <c r="AFB24" s="290"/>
      <c r="AFF24" s="290"/>
      <c r="AFJ24" s="290"/>
      <c r="AFN24" s="290"/>
      <c r="AFR24" s="290"/>
      <c r="AFV24" s="290"/>
      <c r="AFZ24" s="290"/>
      <c r="AGD24" s="290"/>
      <c r="AGH24" s="290"/>
      <c r="AGL24" s="290"/>
      <c r="AGP24" s="290"/>
      <c r="AGT24" s="290"/>
      <c r="AGX24" s="290"/>
      <c r="AHB24" s="290"/>
      <c r="AHF24" s="290"/>
      <c r="AHJ24" s="290"/>
      <c r="AHN24" s="290"/>
      <c r="AHR24" s="290"/>
      <c r="AHV24" s="290"/>
      <c r="AHZ24" s="290"/>
      <c r="AID24" s="290"/>
      <c r="AIH24" s="290"/>
      <c r="AIL24" s="290"/>
      <c r="AIP24" s="290"/>
      <c r="AIT24" s="290"/>
      <c r="AIX24" s="290"/>
      <c r="AJB24" s="290"/>
      <c r="AJF24" s="290"/>
      <c r="AJJ24" s="290"/>
      <c r="AJN24" s="290"/>
      <c r="AJR24" s="290"/>
      <c r="AJV24" s="290"/>
      <c r="AJZ24" s="290"/>
      <c r="AKD24" s="290"/>
      <c r="AKH24" s="290"/>
      <c r="AKL24" s="290"/>
      <c r="AKP24" s="290"/>
      <c r="AKT24" s="290"/>
      <c r="AKX24" s="290"/>
      <c r="ALB24" s="290"/>
      <c r="ALF24" s="290"/>
      <c r="ALJ24" s="290"/>
      <c r="ALN24" s="290"/>
      <c r="ALR24" s="290"/>
      <c r="ALV24" s="290"/>
      <c r="ALZ24" s="290"/>
      <c r="AMD24" s="290"/>
      <c r="AMH24" s="290"/>
      <c r="AML24" s="290"/>
      <c r="AMP24" s="290"/>
      <c r="AMT24" s="290"/>
      <c r="AMX24" s="290"/>
      <c r="ANB24" s="290"/>
      <c r="ANF24" s="290"/>
      <c r="ANJ24" s="290"/>
      <c r="ANN24" s="290"/>
      <c r="ANR24" s="290"/>
      <c r="ANV24" s="290"/>
      <c r="ANZ24" s="290"/>
      <c r="AOD24" s="290"/>
      <c r="AOH24" s="290"/>
      <c r="AOL24" s="290"/>
      <c r="AOP24" s="290"/>
      <c r="AOT24" s="290"/>
      <c r="AOX24" s="290"/>
      <c r="APB24" s="290"/>
      <c r="APF24" s="290"/>
      <c r="APJ24" s="290"/>
      <c r="APN24" s="290"/>
      <c r="APR24" s="290"/>
      <c r="APV24" s="290"/>
      <c r="APZ24" s="290"/>
      <c r="AQD24" s="290"/>
      <c r="AQH24" s="290"/>
      <c r="AQL24" s="290"/>
      <c r="AQP24" s="290"/>
      <c r="AQT24" s="290"/>
      <c r="AQX24" s="290"/>
      <c r="ARB24" s="290"/>
      <c r="ARF24" s="290"/>
      <c r="ARJ24" s="290"/>
      <c r="ARN24" s="290"/>
      <c r="ARR24" s="290"/>
      <c r="ARV24" s="290"/>
      <c r="ARZ24" s="290"/>
      <c r="ASD24" s="290"/>
      <c r="ASH24" s="290"/>
      <c r="ASL24" s="290"/>
      <c r="ASP24" s="290"/>
      <c r="AST24" s="290"/>
      <c r="ASX24" s="290"/>
      <c r="ATB24" s="290"/>
      <c r="ATF24" s="290"/>
      <c r="ATJ24" s="290"/>
      <c r="ATN24" s="290"/>
      <c r="ATR24" s="290"/>
      <c r="ATV24" s="290"/>
      <c r="ATZ24" s="290"/>
      <c r="AUD24" s="290"/>
      <c r="AUH24" s="290"/>
      <c r="AUL24" s="290"/>
      <c r="AUP24" s="290"/>
      <c r="AUT24" s="290"/>
      <c r="AUX24" s="290"/>
      <c r="AVB24" s="290"/>
      <c r="AVF24" s="290"/>
      <c r="AVJ24" s="290"/>
      <c r="AVN24" s="290"/>
      <c r="AVR24" s="290"/>
      <c r="AVV24" s="290"/>
      <c r="AVZ24" s="290"/>
      <c r="AWD24" s="290"/>
      <c r="AWH24" s="290"/>
      <c r="AWL24" s="290"/>
      <c r="AWP24" s="290"/>
      <c r="AWT24" s="290"/>
      <c r="AWX24" s="290"/>
      <c r="AXB24" s="290"/>
      <c r="AXF24" s="290"/>
      <c r="AXJ24" s="290"/>
      <c r="AXN24" s="290"/>
      <c r="AXR24" s="290"/>
      <c r="AXV24" s="290"/>
      <c r="AXZ24" s="290"/>
      <c r="AYD24" s="290"/>
      <c r="AYH24" s="290"/>
      <c r="AYL24" s="290"/>
      <c r="AYP24" s="290"/>
      <c r="AYT24" s="290"/>
      <c r="AYX24" s="290"/>
      <c r="AZB24" s="290"/>
      <c r="AZF24" s="290"/>
      <c r="AZJ24" s="290"/>
      <c r="AZN24" s="290"/>
      <c r="AZR24" s="290"/>
      <c r="AZV24" s="290"/>
      <c r="AZZ24" s="290"/>
      <c r="BAD24" s="290"/>
      <c r="BAH24" s="290"/>
      <c r="BAL24" s="290"/>
      <c r="BAP24" s="290"/>
      <c r="BAT24" s="290"/>
      <c r="BAX24" s="290"/>
      <c r="BBB24" s="290"/>
      <c r="BBF24" s="290"/>
      <c r="BBJ24" s="290"/>
      <c r="BBN24" s="290"/>
      <c r="BBR24" s="290"/>
      <c r="BBV24" s="290"/>
      <c r="BBZ24" s="290"/>
      <c r="BCD24" s="290"/>
      <c r="BCH24" s="290"/>
      <c r="BCL24" s="290"/>
      <c r="BCP24" s="290"/>
      <c r="BCT24" s="290"/>
      <c r="BCX24" s="290"/>
      <c r="BDB24" s="290"/>
      <c r="BDF24" s="290"/>
      <c r="BDJ24" s="290"/>
      <c r="BDN24" s="290"/>
      <c r="BDR24" s="290"/>
      <c r="BDV24" s="290"/>
      <c r="BDZ24" s="290"/>
      <c r="BED24" s="290"/>
      <c r="BEH24" s="290"/>
      <c r="BEL24" s="290"/>
      <c r="BEP24" s="290"/>
      <c r="BET24" s="290"/>
      <c r="BEX24" s="290"/>
      <c r="BFB24" s="290"/>
      <c r="BFF24" s="290"/>
      <c r="BFJ24" s="290"/>
      <c r="BFN24" s="290"/>
      <c r="BFR24" s="290"/>
      <c r="BFV24" s="290"/>
      <c r="BFZ24" s="290"/>
      <c r="BGD24" s="290"/>
      <c r="BGH24" s="290"/>
      <c r="BGL24" s="290"/>
      <c r="BGP24" s="290"/>
      <c r="BGT24" s="290"/>
      <c r="BGX24" s="290"/>
      <c r="BHB24" s="290"/>
      <c r="BHF24" s="290"/>
      <c r="BHJ24" s="290"/>
      <c r="BHN24" s="290"/>
      <c r="BHR24" s="290"/>
      <c r="BHV24" s="290"/>
      <c r="BHZ24" s="290"/>
      <c r="BID24" s="290"/>
      <c r="BIH24" s="290"/>
      <c r="BIL24" s="290"/>
      <c r="BIP24" s="290"/>
      <c r="BIT24" s="290"/>
      <c r="BIX24" s="290"/>
      <c r="BJB24" s="290"/>
      <c r="BJF24" s="290"/>
      <c r="BJJ24" s="290"/>
      <c r="BJN24" s="290"/>
      <c r="BJR24" s="290"/>
      <c r="BJV24" s="290"/>
      <c r="BJZ24" s="290"/>
      <c r="BKD24" s="290"/>
      <c r="BKH24" s="290"/>
      <c r="BKL24" s="290"/>
      <c r="BKP24" s="290"/>
      <c r="BKT24" s="290"/>
      <c r="BKX24" s="290"/>
      <c r="BLB24" s="290"/>
      <c r="BLF24" s="290"/>
      <c r="BLJ24" s="290"/>
      <c r="BLN24" s="290"/>
      <c r="BLR24" s="290"/>
      <c r="BLV24" s="290"/>
      <c r="BLZ24" s="290"/>
      <c r="BMD24" s="290"/>
      <c r="BMH24" s="290"/>
      <c r="BML24" s="290"/>
      <c r="BMP24" s="290"/>
      <c r="BMT24" s="290"/>
      <c r="BMX24" s="290"/>
      <c r="BNB24" s="290"/>
      <c r="BNF24" s="290"/>
      <c r="BNJ24" s="290"/>
      <c r="BNN24" s="290"/>
      <c r="BNR24" s="290"/>
      <c r="BNV24" s="290"/>
      <c r="BNZ24" s="290"/>
      <c r="BOD24" s="290"/>
      <c r="BOH24" s="290"/>
      <c r="BOL24" s="290"/>
      <c r="BOP24" s="290"/>
      <c r="BOT24" s="290"/>
      <c r="BOX24" s="290"/>
      <c r="BPB24" s="290"/>
      <c r="BPF24" s="290"/>
      <c r="BPJ24" s="290"/>
      <c r="BPN24" s="290"/>
      <c r="BPR24" s="290"/>
      <c r="BPV24" s="290"/>
      <c r="BPZ24" s="290"/>
      <c r="BQD24" s="290"/>
      <c r="BQH24" s="290"/>
      <c r="BQL24" s="290"/>
      <c r="BQP24" s="290"/>
      <c r="BQT24" s="290"/>
      <c r="BQX24" s="290"/>
      <c r="BRB24" s="290"/>
      <c r="BRF24" s="290"/>
      <c r="BRJ24" s="290"/>
      <c r="BRN24" s="290"/>
      <c r="BRR24" s="290"/>
      <c r="BRV24" s="290"/>
      <c r="BRZ24" s="290"/>
      <c r="BSD24" s="290"/>
      <c r="BSH24" s="290"/>
      <c r="BSL24" s="290"/>
      <c r="BSP24" s="290"/>
      <c r="BST24" s="290"/>
      <c r="BSX24" s="290"/>
      <c r="BTB24" s="290"/>
      <c r="BTF24" s="290"/>
      <c r="BTJ24" s="290"/>
      <c r="BTN24" s="290"/>
      <c r="BTR24" s="290"/>
      <c r="BTV24" s="290"/>
      <c r="BTZ24" s="290"/>
      <c r="BUD24" s="290"/>
      <c r="BUH24" s="290"/>
      <c r="BUL24" s="290"/>
      <c r="BUP24" s="290"/>
      <c r="BUT24" s="290"/>
      <c r="BUX24" s="290"/>
      <c r="BVB24" s="290"/>
      <c r="BVF24" s="290"/>
      <c r="BVJ24" s="290"/>
      <c r="BVN24" s="290"/>
      <c r="BVR24" s="290"/>
      <c r="BVV24" s="290"/>
      <c r="BVZ24" s="290"/>
      <c r="BWD24" s="290"/>
      <c r="BWH24" s="290"/>
      <c r="BWL24" s="290"/>
      <c r="BWP24" s="290"/>
      <c r="BWT24" s="290"/>
      <c r="BWX24" s="290"/>
      <c r="BXB24" s="290"/>
      <c r="BXF24" s="290"/>
      <c r="BXJ24" s="290"/>
      <c r="BXN24" s="290"/>
      <c r="BXR24" s="290"/>
      <c r="BXV24" s="290"/>
      <c r="BXZ24" s="290"/>
      <c r="BYD24" s="290"/>
      <c r="BYH24" s="290"/>
      <c r="BYL24" s="290"/>
      <c r="BYP24" s="290"/>
      <c r="BYT24" s="290"/>
      <c r="BYX24" s="290"/>
      <c r="BZB24" s="290"/>
      <c r="BZF24" s="290"/>
      <c r="BZJ24" s="290"/>
      <c r="BZN24" s="290"/>
      <c r="BZR24" s="290"/>
      <c r="BZV24" s="290"/>
      <c r="BZZ24" s="290"/>
      <c r="CAD24" s="290"/>
      <c r="CAH24" s="290"/>
      <c r="CAL24" s="290"/>
      <c r="CAP24" s="290"/>
      <c r="CAT24" s="290"/>
      <c r="CAX24" s="290"/>
      <c r="CBB24" s="290"/>
      <c r="CBF24" s="290"/>
      <c r="CBJ24" s="290"/>
      <c r="CBN24" s="290"/>
      <c r="CBR24" s="290"/>
      <c r="CBV24" s="290"/>
      <c r="CBZ24" s="290"/>
      <c r="CCD24" s="290"/>
      <c r="CCH24" s="290"/>
      <c r="CCL24" s="290"/>
      <c r="CCP24" s="290"/>
      <c r="CCT24" s="290"/>
      <c r="CCX24" s="290"/>
      <c r="CDB24" s="290"/>
      <c r="CDF24" s="290"/>
      <c r="CDJ24" s="290"/>
      <c r="CDN24" s="290"/>
      <c r="CDR24" s="290"/>
      <c r="CDV24" s="290"/>
      <c r="CDZ24" s="290"/>
      <c r="CED24" s="290"/>
      <c r="CEH24" s="290"/>
      <c r="CEL24" s="290"/>
      <c r="CEP24" s="290"/>
      <c r="CET24" s="290"/>
      <c r="CEX24" s="290"/>
      <c r="CFB24" s="290"/>
      <c r="CFF24" s="290"/>
      <c r="CFJ24" s="290"/>
      <c r="CFN24" s="290"/>
      <c r="CFR24" s="290"/>
      <c r="CFV24" s="290"/>
      <c r="CFZ24" s="290"/>
      <c r="CGD24" s="290"/>
      <c r="CGH24" s="290"/>
      <c r="CGL24" s="290"/>
      <c r="CGP24" s="290"/>
      <c r="CGT24" s="290"/>
      <c r="CGX24" s="290"/>
      <c r="CHB24" s="290"/>
      <c r="CHF24" s="290"/>
      <c r="CHJ24" s="290"/>
      <c r="CHN24" s="290"/>
      <c r="CHR24" s="290"/>
      <c r="CHV24" s="290"/>
      <c r="CHZ24" s="290"/>
      <c r="CID24" s="290"/>
      <c r="CIH24" s="290"/>
      <c r="CIL24" s="290"/>
      <c r="CIP24" s="290"/>
      <c r="CIT24" s="290"/>
      <c r="CIX24" s="290"/>
      <c r="CJB24" s="290"/>
      <c r="CJF24" s="290"/>
      <c r="CJJ24" s="290"/>
      <c r="CJN24" s="290"/>
      <c r="CJR24" s="290"/>
      <c r="CJV24" s="290"/>
      <c r="CJZ24" s="290"/>
      <c r="CKD24" s="290"/>
      <c r="CKH24" s="290"/>
      <c r="CKL24" s="290"/>
      <c r="CKP24" s="290"/>
      <c r="CKT24" s="290"/>
      <c r="CKX24" s="290"/>
      <c r="CLB24" s="290"/>
      <c r="CLF24" s="290"/>
      <c r="CLJ24" s="290"/>
      <c r="CLN24" s="290"/>
      <c r="CLR24" s="290"/>
      <c r="CLV24" s="290"/>
      <c r="CLZ24" s="290"/>
      <c r="CMD24" s="290"/>
      <c r="CMH24" s="290"/>
      <c r="CML24" s="290"/>
      <c r="CMP24" s="290"/>
      <c r="CMT24" s="290"/>
      <c r="CMX24" s="290"/>
      <c r="CNB24" s="290"/>
      <c r="CNF24" s="290"/>
      <c r="CNJ24" s="290"/>
      <c r="CNN24" s="290"/>
      <c r="CNR24" s="290"/>
      <c r="CNV24" s="290"/>
      <c r="CNZ24" s="290"/>
      <c r="COD24" s="290"/>
      <c r="COH24" s="290"/>
      <c r="COL24" s="290"/>
      <c r="COP24" s="290"/>
      <c r="COT24" s="290"/>
      <c r="COX24" s="290"/>
      <c r="CPB24" s="290"/>
      <c r="CPF24" s="290"/>
      <c r="CPJ24" s="290"/>
      <c r="CPN24" s="290"/>
      <c r="CPR24" s="290"/>
      <c r="CPV24" s="290"/>
      <c r="CPZ24" s="290"/>
      <c r="CQD24" s="290"/>
      <c r="CQH24" s="290"/>
      <c r="CQL24" s="290"/>
      <c r="CQP24" s="290"/>
      <c r="CQT24" s="290"/>
      <c r="CQX24" s="290"/>
      <c r="CRB24" s="290"/>
      <c r="CRF24" s="290"/>
      <c r="CRJ24" s="290"/>
      <c r="CRN24" s="290"/>
      <c r="CRR24" s="290"/>
      <c r="CRV24" s="290"/>
      <c r="CRZ24" s="290"/>
      <c r="CSD24" s="290"/>
      <c r="CSH24" s="290"/>
      <c r="CSL24" s="290"/>
      <c r="CSP24" s="290"/>
      <c r="CST24" s="290"/>
      <c r="CSX24" s="290"/>
      <c r="CTB24" s="290"/>
      <c r="CTF24" s="290"/>
      <c r="CTJ24" s="290"/>
      <c r="CTN24" s="290"/>
      <c r="CTR24" s="290"/>
      <c r="CTV24" s="290"/>
      <c r="CTZ24" s="290"/>
      <c r="CUD24" s="290"/>
      <c r="CUH24" s="290"/>
      <c r="CUL24" s="290"/>
      <c r="CUP24" s="290"/>
      <c r="CUT24" s="290"/>
      <c r="CUX24" s="290"/>
      <c r="CVB24" s="290"/>
      <c r="CVF24" s="290"/>
      <c r="CVJ24" s="290"/>
      <c r="CVN24" s="290"/>
      <c r="CVR24" s="290"/>
      <c r="CVV24" s="290"/>
      <c r="CVZ24" s="290"/>
      <c r="CWD24" s="290"/>
      <c r="CWH24" s="290"/>
      <c r="CWL24" s="290"/>
      <c r="CWP24" s="290"/>
      <c r="CWT24" s="290"/>
      <c r="CWX24" s="290"/>
      <c r="CXB24" s="290"/>
      <c r="CXF24" s="290"/>
      <c r="CXJ24" s="290"/>
      <c r="CXN24" s="290"/>
      <c r="CXR24" s="290"/>
      <c r="CXV24" s="290"/>
      <c r="CXZ24" s="290"/>
      <c r="CYD24" s="290"/>
      <c r="CYH24" s="290"/>
      <c r="CYL24" s="290"/>
      <c r="CYP24" s="290"/>
      <c r="CYT24" s="290"/>
      <c r="CYX24" s="290"/>
      <c r="CZB24" s="290"/>
      <c r="CZF24" s="290"/>
      <c r="CZJ24" s="290"/>
      <c r="CZN24" s="290"/>
      <c r="CZR24" s="290"/>
      <c r="CZV24" s="290"/>
      <c r="CZZ24" s="290"/>
      <c r="DAD24" s="290"/>
      <c r="DAH24" s="290"/>
      <c r="DAL24" s="290"/>
      <c r="DAP24" s="290"/>
      <c r="DAT24" s="290"/>
      <c r="DAX24" s="290"/>
      <c r="DBB24" s="290"/>
      <c r="DBF24" s="290"/>
      <c r="DBJ24" s="290"/>
      <c r="DBN24" s="290"/>
      <c r="DBR24" s="290"/>
      <c r="DBV24" s="290"/>
      <c r="DBZ24" s="290"/>
      <c r="DCD24" s="290"/>
      <c r="DCH24" s="290"/>
      <c r="DCL24" s="290"/>
      <c r="DCP24" s="290"/>
      <c r="DCT24" s="290"/>
      <c r="DCX24" s="290"/>
      <c r="DDB24" s="290"/>
      <c r="DDF24" s="290"/>
      <c r="DDJ24" s="290"/>
      <c r="DDN24" s="290"/>
      <c r="DDR24" s="290"/>
      <c r="DDV24" s="290"/>
      <c r="DDZ24" s="290"/>
      <c r="DED24" s="290"/>
      <c r="DEH24" s="290"/>
      <c r="DEL24" s="290"/>
      <c r="DEP24" s="290"/>
      <c r="DET24" s="290"/>
      <c r="DEX24" s="290"/>
      <c r="DFB24" s="290"/>
      <c r="DFF24" s="290"/>
      <c r="DFJ24" s="290"/>
      <c r="DFN24" s="290"/>
      <c r="DFR24" s="290"/>
      <c r="DFV24" s="290"/>
      <c r="DFZ24" s="290"/>
      <c r="DGD24" s="290"/>
      <c r="DGH24" s="290"/>
      <c r="DGL24" s="290"/>
      <c r="DGP24" s="290"/>
      <c r="DGT24" s="290"/>
      <c r="DGX24" s="290"/>
      <c r="DHB24" s="290"/>
      <c r="DHF24" s="290"/>
      <c r="DHJ24" s="290"/>
      <c r="DHN24" s="290"/>
      <c r="DHR24" s="290"/>
      <c r="DHV24" s="290"/>
      <c r="DHZ24" s="290"/>
      <c r="DID24" s="290"/>
      <c r="DIH24" s="290"/>
      <c r="DIL24" s="290"/>
      <c r="DIP24" s="290"/>
      <c r="DIT24" s="290"/>
      <c r="DIX24" s="290"/>
      <c r="DJB24" s="290"/>
      <c r="DJF24" s="290"/>
      <c r="DJJ24" s="290"/>
      <c r="DJN24" s="290"/>
      <c r="DJR24" s="290"/>
      <c r="DJV24" s="290"/>
      <c r="DJZ24" s="290"/>
      <c r="DKD24" s="290"/>
      <c r="DKH24" s="290"/>
      <c r="DKL24" s="290"/>
      <c r="DKP24" s="290"/>
      <c r="DKT24" s="290"/>
      <c r="DKX24" s="290"/>
      <c r="DLB24" s="290"/>
      <c r="DLF24" s="290"/>
      <c r="DLJ24" s="290"/>
      <c r="DLN24" s="290"/>
      <c r="DLR24" s="290"/>
      <c r="DLV24" s="290"/>
      <c r="DLZ24" s="290"/>
      <c r="DMD24" s="290"/>
      <c r="DMH24" s="290"/>
      <c r="DML24" s="290"/>
      <c r="DMP24" s="290"/>
      <c r="DMT24" s="290"/>
      <c r="DMX24" s="290"/>
      <c r="DNB24" s="290"/>
      <c r="DNF24" s="290"/>
      <c r="DNJ24" s="290"/>
      <c r="DNN24" s="290"/>
      <c r="DNR24" s="290"/>
      <c r="DNV24" s="290"/>
      <c r="DNZ24" s="290"/>
      <c r="DOD24" s="290"/>
      <c r="DOH24" s="290"/>
      <c r="DOL24" s="290"/>
      <c r="DOP24" s="290"/>
      <c r="DOT24" s="290"/>
      <c r="DOX24" s="290"/>
      <c r="DPB24" s="290"/>
      <c r="DPF24" s="290"/>
      <c r="DPJ24" s="290"/>
      <c r="DPN24" s="290"/>
      <c r="DPR24" s="290"/>
      <c r="DPV24" s="290"/>
      <c r="DPZ24" s="290"/>
      <c r="DQD24" s="290"/>
      <c r="DQH24" s="290"/>
      <c r="DQL24" s="290"/>
      <c r="DQP24" s="290"/>
      <c r="DQT24" s="290"/>
      <c r="DQX24" s="290"/>
      <c r="DRB24" s="290"/>
      <c r="DRF24" s="290"/>
      <c r="DRJ24" s="290"/>
      <c r="DRN24" s="290"/>
      <c r="DRR24" s="290"/>
      <c r="DRV24" s="290"/>
      <c r="DRZ24" s="290"/>
      <c r="DSD24" s="290"/>
      <c r="DSH24" s="290"/>
      <c r="DSL24" s="290"/>
      <c r="DSP24" s="290"/>
      <c r="DST24" s="290"/>
      <c r="DSX24" s="290"/>
      <c r="DTB24" s="290"/>
      <c r="DTF24" s="290"/>
      <c r="DTJ24" s="290"/>
      <c r="DTN24" s="290"/>
      <c r="DTR24" s="290"/>
      <c r="DTV24" s="290"/>
      <c r="DTZ24" s="290"/>
      <c r="DUD24" s="290"/>
      <c r="DUH24" s="290"/>
      <c r="DUL24" s="290"/>
      <c r="DUP24" s="290"/>
      <c r="DUT24" s="290"/>
      <c r="DUX24" s="290"/>
      <c r="DVB24" s="290"/>
      <c r="DVF24" s="290"/>
      <c r="DVJ24" s="290"/>
      <c r="DVN24" s="290"/>
      <c r="DVR24" s="290"/>
      <c r="DVV24" s="290"/>
      <c r="DVZ24" s="290"/>
      <c r="DWD24" s="290"/>
      <c r="DWH24" s="290"/>
      <c r="DWL24" s="290"/>
      <c r="DWP24" s="290"/>
      <c r="DWT24" s="290"/>
      <c r="DWX24" s="290"/>
      <c r="DXB24" s="290"/>
      <c r="DXF24" s="290"/>
      <c r="DXJ24" s="290"/>
      <c r="DXN24" s="290"/>
      <c r="DXR24" s="290"/>
      <c r="DXV24" s="290"/>
      <c r="DXZ24" s="290"/>
      <c r="DYD24" s="290"/>
      <c r="DYH24" s="290"/>
      <c r="DYL24" s="290"/>
      <c r="DYP24" s="290"/>
      <c r="DYT24" s="290"/>
      <c r="DYX24" s="290"/>
      <c r="DZB24" s="290"/>
      <c r="DZF24" s="290"/>
      <c r="DZJ24" s="290"/>
      <c r="DZN24" s="290"/>
      <c r="DZR24" s="290"/>
      <c r="DZV24" s="290"/>
      <c r="DZZ24" s="290"/>
      <c r="EAD24" s="290"/>
      <c r="EAH24" s="290"/>
      <c r="EAL24" s="290"/>
      <c r="EAP24" s="290"/>
      <c r="EAT24" s="290"/>
      <c r="EAX24" s="290"/>
      <c r="EBB24" s="290"/>
      <c r="EBF24" s="290"/>
      <c r="EBJ24" s="290"/>
      <c r="EBN24" s="290"/>
      <c r="EBR24" s="290"/>
      <c r="EBV24" s="290"/>
      <c r="EBZ24" s="290"/>
      <c r="ECD24" s="290"/>
      <c r="ECH24" s="290"/>
      <c r="ECL24" s="290"/>
      <c r="ECP24" s="290"/>
      <c r="ECT24" s="290"/>
      <c r="ECX24" s="290"/>
      <c r="EDB24" s="290"/>
      <c r="EDF24" s="290"/>
      <c r="EDJ24" s="290"/>
      <c r="EDN24" s="290"/>
      <c r="EDR24" s="290"/>
      <c r="EDV24" s="290"/>
      <c r="EDZ24" s="290"/>
      <c r="EED24" s="290"/>
      <c r="EEH24" s="290"/>
      <c r="EEL24" s="290"/>
      <c r="EEP24" s="290"/>
      <c r="EET24" s="290"/>
      <c r="EEX24" s="290"/>
      <c r="EFB24" s="290"/>
      <c r="EFF24" s="290"/>
      <c r="EFJ24" s="290"/>
      <c r="EFN24" s="290"/>
      <c r="EFR24" s="290"/>
      <c r="EFV24" s="290"/>
      <c r="EFZ24" s="290"/>
      <c r="EGD24" s="290"/>
      <c r="EGH24" s="290"/>
      <c r="EGL24" s="290"/>
      <c r="EGP24" s="290"/>
      <c r="EGT24" s="290"/>
      <c r="EGX24" s="290"/>
      <c r="EHB24" s="290"/>
      <c r="EHF24" s="290"/>
      <c r="EHJ24" s="290"/>
      <c r="EHN24" s="290"/>
      <c r="EHR24" s="290"/>
      <c r="EHV24" s="290"/>
      <c r="EHZ24" s="290"/>
      <c r="EID24" s="290"/>
      <c r="EIH24" s="290"/>
      <c r="EIL24" s="290"/>
      <c r="EIP24" s="290"/>
      <c r="EIT24" s="290"/>
      <c r="EIX24" s="290"/>
      <c r="EJB24" s="290"/>
      <c r="EJF24" s="290"/>
      <c r="EJJ24" s="290"/>
      <c r="EJN24" s="290"/>
      <c r="EJR24" s="290"/>
      <c r="EJV24" s="290"/>
      <c r="EJZ24" s="290"/>
      <c r="EKD24" s="290"/>
      <c r="EKH24" s="290"/>
      <c r="EKL24" s="290"/>
      <c r="EKP24" s="290"/>
      <c r="EKT24" s="290"/>
      <c r="EKX24" s="290"/>
      <c r="ELB24" s="290"/>
      <c r="ELF24" s="290"/>
      <c r="ELJ24" s="290"/>
      <c r="ELN24" s="290"/>
      <c r="ELR24" s="290"/>
      <c r="ELV24" s="290"/>
      <c r="ELZ24" s="290"/>
      <c r="EMD24" s="290"/>
      <c r="EMH24" s="290"/>
      <c r="EML24" s="290"/>
      <c r="EMP24" s="290"/>
      <c r="EMT24" s="290"/>
      <c r="EMX24" s="290"/>
      <c r="ENB24" s="290"/>
      <c r="ENF24" s="290"/>
      <c r="ENJ24" s="290"/>
      <c r="ENN24" s="290"/>
      <c r="ENR24" s="290"/>
      <c r="ENV24" s="290"/>
      <c r="ENZ24" s="290"/>
      <c r="EOD24" s="290"/>
      <c r="EOH24" s="290"/>
      <c r="EOL24" s="290"/>
      <c r="EOP24" s="290"/>
      <c r="EOT24" s="290"/>
      <c r="EOX24" s="290"/>
      <c r="EPB24" s="290"/>
      <c r="EPF24" s="290"/>
      <c r="EPJ24" s="290"/>
      <c r="EPN24" s="290"/>
      <c r="EPR24" s="290"/>
      <c r="EPV24" s="290"/>
      <c r="EPZ24" s="290"/>
      <c r="EQD24" s="290"/>
      <c r="EQH24" s="290"/>
      <c r="EQL24" s="290"/>
      <c r="EQP24" s="290"/>
      <c r="EQT24" s="290"/>
      <c r="EQX24" s="290"/>
      <c r="ERB24" s="290"/>
      <c r="ERF24" s="290"/>
      <c r="ERJ24" s="290"/>
      <c r="ERN24" s="290"/>
      <c r="ERR24" s="290"/>
      <c r="ERV24" s="290"/>
      <c r="ERZ24" s="290"/>
      <c r="ESD24" s="290"/>
      <c r="ESH24" s="290"/>
      <c r="ESL24" s="290"/>
      <c r="ESP24" s="290"/>
      <c r="EST24" s="290"/>
      <c r="ESX24" s="290"/>
      <c r="ETB24" s="290"/>
      <c r="ETF24" s="290"/>
      <c r="ETJ24" s="290"/>
      <c r="ETN24" s="290"/>
      <c r="ETR24" s="290"/>
      <c r="ETV24" s="290"/>
      <c r="ETZ24" s="290"/>
      <c r="EUD24" s="290"/>
      <c r="EUH24" s="290"/>
      <c r="EUL24" s="290"/>
      <c r="EUP24" s="290"/>
      <c r="EUT24" s="290"/>
      <c r="EUX24" s="290"/>
      <c r="EVB24" s="290"/>
      <c r="EVF24" s="290"/>
      <c r="EVJ24" s="290"/>
      <c r="EVN24" s="290"/>
      <c r="EVR24" s="290"/>
      <c r="EVV24" s="290"/>
      <c r="EVZ24" s="290"/>
      <c r="EWD24" s="290"/>
      <c r="EWH24" s="290"/>
      <c r="EWL24" s="290"/>
      <c r="EWP24" s="290"/>
      <c r="EWT24" s="290"/>
      <c r="EWX24" s="290"/>
      <c r="EXB24" s="290"/>
      <c r="EXF24" s="290"/>
      <c r="EXJ24" s="290"/>
      <c r="EXN24" s="290"/>
      <c r="EXR24" s="290"/>
      <c r="EXV24" s="290"/>
      <c r="EXZ24" s="290"/>
      <c r="EYD24" s="290"/>
      <c r="EYH24" s="290"/>
      <c r="EYL24" s="290"/>
      <c r="EYP24" s="290"/>
      <c r="EYT24" s="290"/>
      <c r="EYX24" s="290"/>
      <c r="EZB24" s="290"/>
      <c r="EZF24" s="290"/>
      <c r="EZJ24" s="290"/>
      <c r="EZN24" s="290"/>
      <c r="EZR24" s="290"/>
      <c r="EZV24" s="290"/>
      <c r="EZZ24" s="290"/>
      <c r="FAD24" s="290"/>
      <c r="FAH24" s="290"/>
      <c r="FAL24" s="290"/>
      <c r="FAP24" s="290"/>
      <c r="FAT24" s="290"/>
      <c r="FAX24" s="290"/>
      <c r="FBB24" s="290"/>
      <c r="FBF24" s="290"/>
      <c r="FBJ24" s="290"/>
      <c r="FBN24" s="290"/>
      <c r="FBR24" s="290"/>
      <c r="FBV24" s="290"/>
      <c r="FBZ24" s="290"/>
      <c r="FCD24" s="290"/>
      <c r="FCH24" s="290"/>
      <c r="FCL24" s="290"/>
      <c r="FCP24" s="290"/>
      <c r="FCT24" s="290"/>
      <c r="FCX24" s="290"/>
      <c r="FDB24" s="290"/>
      <c r="FDF24" s="290"/>
      <c r="FDJ24" s="290"/>
      <c r="FDN24" s="290"/>
      <c r="FDR24" s="290"/>
      <c r="FDV24" s="290"/>
      <c r="FDZ24" s="290"/>
      <c r="FED24" s="290"/>
      <c r="FEH24" s="290"/>
      <c r="FEL24" s="290"/>
      <c r="FEP24" s="290"/>
      <c r="FET24" s="290"/>
      <c r="FEX24" s="290"/>
      <c r="FFB24" s="290"/>
      <c r="FFF24" s="290"/>
      <c r="FFJ24" s="290"/>
      <c r="FFN24" s="290"/>
      <c r="FFR24" s="290"/>
      <c r="FFV24" s="290"/>
      <c r="FFZ24" s="290"/>
      <c r="FGD24" s="290"/>
      <c r="FGH24" s="290"/>
      <c r="FGL24" s="290"/>
      <c r="FGP24" s="290"/>
      <c r="FGT24" s="290"/>
      <c r="FGX24" s="290"/>
      <c r="FHB24" s="290"/>
      <c r="FHF24" s="290"/>
      <c r="FHJ24" s="290"/>
      <c r="FHN24" s="290"/>
      <c r="FHR24" s="290"/>
      <c r="FHV24" s="290"/>
      <c r="FHZ24" s="290"/>
      <c r="FID24" s="290"/>
      <c r="FIH24" s="290"/>
      <c r="FIL24" s="290"/>
      <c r="FIP24" s="290"/>
      <c r="FIT24" s="290"/>
      <c r="FIX24" s="290"/>
      <c r="FJB24" s="290"/>
      <c r="FJF24" s="290"/>
      <c r="FJJ24" s="290"/>
      <c r="FJN24" s="290"/>
      <c r="FJR24" s="290"/>
      <c r="FJV24" s="290"/>
      <c r="FJZ24" s="290"/>
      <c r="FKD24" s="290"/>
      <c r="FKH24" s="290"/>
      <c r="FKL24" s="290"/>
      <c r="FKP24" s="290"/>
      <c r="FKT24" s="290"/>
      <c r="FKX24" s="290"/>
      <c r="FLB24" s="290"/>
      <c r="FLF24" s="290"/>
      <c r="FLJ24" s="290"/>
      <c r="FLN24" s="290"/>
      <c r="FLR24" s="290"/>
      <c r="FLV24" s="290"/>
      <c r="FLZ24" s="290"/>
      <c r="FMD24" s="290"/>
      <c r="FMH24" s="290"/>
      <c r="FML24" s="290"/>
      <c r="FMP24" s="290"/>
      <c r="FMT24" s="290"/>
      <c r="FMX24" s="290"/>
      <c r="FNB24" s="290"/>
      <c r="FNF24" s="290"/>
      <c r="FNJ24" s="290"/>
      <c r="FNN24" s="290"/>
      <c r="FNR24" s="290"/>
      <c r="FNV24" s="290"/>
      <c r="FNZ24" s="290"/>
      <c r="FOD24" s="290"/>
      <c r="FOH24" s="290"/>
      <c r="FOL24" s="290"/>
      <c r="FOP24" s="290"/>
      <c r="FOT24" s="290"/>
      <c r="FOX24" s="290"/>
      <c r="FPB24" s="290"/>
      <c r="FPF24" s="290"/>
      <c r="FPJ24" s="290"/>
      <c r="FPN24" s="290"/>
      <c r="FPR24" s="290"/>
      <c r="FPV24" s="290"/>
      <c r="FPZ24" s="290"/>
      <c r="FQD24" s="290"/>
      <c r="FQH24" s="290"/>
      <c r="FQL24" s="290"/>
      <c r="FQP24" s="290"/>
      <c r="FQT24" s="290"/>
      <c r="FQX24" s="290"/>
      <c r="FRB24" s="290"/>
      <c r="FRF24" s="290"/>
      <c r="FRJ24" s="290"/>
      <c r="FRN24" s="290"/>
      <c r="FRR24" s="290"/>
      <c r="FRV24" s="290"/>
      <c r="FRZ24" s="290"/>
      <c r="FSD24" s="290"/>
      <c r="FSH24" s="290"/>
      <c r="FSL24" s="290"/>
      <c r="FSP24" s="290"/>
      <c r="FST24" s="290"/>
      <c r="FSX24" s="290"/>
      <c r="FTB24" s="290"/>
      <c r="FTF24" s="290"/>
      <c r="FTJ24" s="290"/>
      <c r="FTN24" s="290"/>
      <c r="FTR24" s="290"/>
      <c r="FTV24" s="290"/>
      <c r="FTZ24" s="290"/>
      <c r="FUD24" s="290"/>
      <c r="FUH24" s="290"/>
      <c r="FUL24" s="290"/>
      <c r="FUP24" s="290"/>
      <c r="FUT24" s="290"/>
      <c r="FUX24" s="290"/>
      <c r="FVB24" s="290"/>
      <c r="FVF24" s="290"/>
      <c r="FVJ24" s="290"/>
      <c r="FVN24" s="290"/>
      <c r="FVR24" s="290"/>
      <c r="FVV24" s="290"/>
      <c r="FVZ24" s="290"/>
      <c r="FWD24" s="290"/>
      <c r="FWH24" s="290"/>
      <c r="FWL24" s="290"/>
      <c r="FWP24" s="290"/>
      <c r="FWT24" s="290"/>
      <c r="FWX24" s="290"/>
      <c r="FXB24" s="290"/>
      <c r="FXF24" s="290"/>
      <c r="FXJ24" s="290"/>
      <c r="FXN24" s="290"/>
      <c r="FXR24" s="290"/>
      <c r="FXV24" s="290"/>
      <c r="FXZ24" s="290"/>
      <c r="FYD24" s="290"/>
      <c r="FYH24" s="290"/>
      <c r="FYL24" s="290"/>
      <c r="FYP24" s="290"/>
      <c r="FYT24" s="290"/>
      <c r="FYX24" s="290"/>
      <c r="FZB24" s="290"/>
      <c r="FZF24" s="290"/>
      <c r="FZJ24" s="290"/>
      <c r="FZN24" s="290"/>
      <c r="FZR24" s="290"/>
      <c r="FZV24" s="290"/>
      <c r="FZZ24" s="290"/>
      <c r="GAD24" s="290"/>
      <c r="GAH24" s="290"/>
      <c r="GAL24" s="290"/>
      <c r="GAP24" s="290"/>
      <c r="GAT24" s="290"/>
      <c r="GAX24" s="290"/>
      <c r="GBB24" s="290"/>
      <c r="GBF24" s="290"/>
      <c r="GBJ24" s="290"/>
      <c r="GBN24" s="290"/>
      <c r="GBR24" s="290"/>
      <c r="GBV24" s="290"/>
      <c r="GBZ24" s="290"/>
      <c r="GCD24" s="290"/>
      <c r="GCH24" s="290"/>
      <c r="GCL24" s="290"/>
      <c r="GCP24" s="290"/>
      <c r="GCT24" s="290"/>
      <c r="GCX24" s="290"/>
      <c r="GDB24" s="290"/>
      <c r="GDF24" s="290"/>
      <c r="GDJ24" s="290"/>
      <c r="GDN24" s="290"/>
      <c r="GDR24" s="290"/>
      <c r="GDV24" s="290"/>
      <c r="GDZ24" s="290"/>
      <c r="GED24" s="290"/>
      <c r="GEH24" s="290"/>
      <c r="GEL24" s="290"/>
      <c r="GEP24" s="290"/>
      <c r="GET24" s="290"/>
      <c r="GEX24" s="290"/>
      <c r="GFB24" s="290"/>
      <c r="GFF24" s="290"/>
      <c r="GFJ24" s="290"/>
      <c r="GFN24" s="290"/>
      <c r="GFR24" s="290"/>
      <c r="GFV24" s="290"/>
      <c r="GFZ24" s="290"/>
      <c r="GGD24" s="290"/>
      <c r="GGH24" s="290"/>
      <c r="GGL24" s="290"/>
      <c r="GGP24" s="290"/>
      <c r="GGT24" s="290"/>
      <c r="GGX24" s="290"/>
      <c r="GHB24" s="290"/>
      <c r="GHF24" s="290"/>
      <c r="GHJ24" s="290"/>
      <c r="GHN24" s="290"/>
      <c r="GHR24" s="290"/>
      <c r="GHV24" s="290"/>
      <c r="GHZ24" s="290"/>
      <c r="GID24" s="290"/>
      <c r="GIH24" s="290"/>
      <c r="GIL24" s="290"/>
      <c r="GIP24" s="290"/>
      <c r="GIT24" s="290"/>
      <c r="GIX24" s="290"/>
      <c r="GJB24" s="290"/>
      <c r="GJF24" s="290"/>
      <c r="GJJ24" s="290"/>
      <c r="GJN24" s="290"/>
      <c r="GJR24" s="290"/>
      <c r="GJV24" s="290"/>
      <c r="GJZ24" s="290"/>
      <c r="GKD24" s="290"/>
      <c r="GKH24" s="290"/>
      <c r="GKL24" s="290"/>
      <c r="GKP24" s="290"/>
      <c r="GKT24" s="290"/>
      <c r="GKX24" s="290"/>
      <c r="GLB24" s="290"/>
      <c r="GLF24" s="290"/>
      <c r="GLJ24" s="290"/>
      <c r="GLN24" s="290"/>
      <c r="GLR24" s="290"/>
      <c r="GLV24" s="290"/>
      <c r="GLZ24" s="290"/>
      <c r="GMD24" s="290"/>
      <c r="GMH24" s="290"/>
      <c r="GML24" s="290"/>
      <c r="GMP24" s="290"/>
      <c r="GMT24" s="290"/>
      <c r="GMX24" s="290"/>
      <c r="GNB24" s="290"/>
      <c r="GNF24" s="290"/>
      <c r="GNJ24" s="290"/>
      <c r="GNN24" s="290"/>
      <c r="GNR24" s="290"/>
      <c r="GNV24" s="290"/>
      <c r="GNZ24" s="290"/>
      <c r="GOD24" s="290"/>
      <c r="GOH24" s="290"/>
      <c r="GOL24" s="290"/>
      <c r="GOP24" s="290"/>
      <c r="GOT24" s="290"/>
      <c r="GOX24" s="290"/>
      <c r="GPB24" s="290"/>
      <c r="GPF24" s="290"/>
      <c r="GPJ24" s="290"/>
      <c r="GPN24" s="290"/>
      <c r="GPR24" s="290"/>
      <c r="GPV24" s="290"/>
      <c r="GPZ24" s="290"/>
      <c r="GQD24" s="290"/>
      <c r="GQH24" s="290"/>
      <c r="GQL24" s="290"/>
      <c r="GQP24" s="290"/>
      <c r="GQT24" s="290"/>
      <c r="GQX24" s="290"/>
      <c r="GRB24" s="290"/>
      <c r="GRF24" s="290"/>
      <c r="GRJ24" s="290"/>
      <c r="GRN24" s="290"/>
      <c r="GRR24" s="290"/>
      <c r="GRV24" s="290"/>
      <c r="GRZ24" s="290"/>
      <c r="GSD24" s="290"/>
      <c r="GSH24" s="290"/>
      <c r="GSL24" s="290"/>
      <c r="GSP24" s="290"/>
      <c r="GST24" s="290"/>
      <c r="GSX24" s="290"/>
      <c r="GTB24" s="290"/>
      <c r="GTF24" s="290"/>
      <c r="GTJ24" s="290"/>
      <c r="GTN24" s="290"/>
      <c r="GTR24" s="290"/>
      <c r="GTV24" s="290"/>
      <c r="GTZ24" s="290"/>
      <c r="GUD24" s="290"/>
      <c r="GUH24" s="290"/>
      <c r="GUL24" s="290"/>
      <c r="GUP24" s="290"/>
      <c r="GUT24" s="290"/>
      <c r="GUX24" s="290"/>
      <c r="GVB24" s="290"/>
      <c r="GVF24" s="290"/>
      <c r="GVJ24" s="290"/>
      <c r="GVN24" s="290"/>
      <c r="GVR24" s="290"/>
      <c r="GVV24" s="290"/>
      <c r="GVZ24" s="290"/>
      <c r="GWD24" s="290"/>
      <c r="GWH24" s="290"/>
      <c r="GWL24" s="290"/>
      <c r="GWP24" s="290"/>
      <c r="GWT24" s="290"/>
      <c r="GWX24" s="290"/>
      <c r="GXB24" s="290"/>
      <c r="GXF24" s="290"/>
      <c r="GXJ24" s="290"/>
      <c r="GXN24" s="290"/>
      <c r="GXR24" s="290"/>
      <c r="GXV24" s="290"/>
      <c r="GXZ24" s="290"/>
      <c r="GYD24" s="290"/>
      <c r="GYH24" s="290"/>
      <c r="GYL24" s="290"/>
      <c r="GYP24" s="290"/>
      <c r="GYT24" s="290"/>
      <c r="GYX24" s="290"/>
      <c r="GZB24" s="290"/>
      <c r="GZF24" s="290"/>
      <c r="GZJ24" s="290"/>
      <c r="GZN24" s="290"/>
      <c r="GZR24" s="290"/>
      <c r="GZV24" s="290"/>
      <c r="GZZ24" s="290"/>
      <c r="HAD24" s="290"/>
      <c r="HAH24" s="290"/>
      <c r="HAL24" s="290"/>
      <c r="HAP24" s="290"/>
      <c r="HAT24" s="290"/>
      <c r="HAX24" s="290"/>
      <c r="HBB24" s="290"/>
      <c r="HBF24" s="290"/>
      <c r="HBJ24" s="290"/>
      <c r="HBN24" s="290"/>
      <c r="HBR24" s="290"/>
      <c r="HBV24" s="290"/>
      <c r="HBZ24" s="290"/>
      <c r="HCD24" s="290"/>
      <c r="HCH24" s="290"/>
      <c r="HCL24" s="290"/>
      <c r="HCP24" s="290"/>
      <c r="HCT24" s="290"/>
      <c r="HCX24" s="290"/>
      <c r="HDB24" s="290"/>
      <c r="HDF24" s="290"/>
      <c r="HDJ24" s="290"/>
      <c r="HDN24" s="290"/>
      <c r="HDR24" s="290"/>
      <c r="HDV24" s="290"/>
      <c r="HDZ24" s="290"/>
      <c r="HED24" s="290"/>
      <c r="HEH24" s="290"/>
      <c r="HEL24" s="290"/>
      <c r="HEP24" s="290"/>
      <c r="HET24" s="290"/>
      <c r="HEX24" s="290"/>
      <c r="HFB24" s="290"/>
      <c r="HFF24" s="290"/>
      <c r="HFJ24" s="290"/>
      <c r="HFN24" s="290"/>
      <c r="HFR24" s="290"/>
      <c r="HFV24" s="290"/>
      <c r="HFZ24" s="290"/>
      <c r="HGD24" s="290"/>
      <c r="HGH24" s="290"/>
      <c r="HGL24" s="290"/>
      <c r="HGP24" s="290"/>
      <c r="HGT24" s="290"/>
      <c r="HGX24" s="290"/>
      <c r="HHB24" s="290"/>
      <c r="HHF24" s="290"/>
      <c r="HHJ24" s="290"/>
      <c r="HHN24" s="290"/>
      <c r="HHR24" s="290"/>
      <c r="HHV24" s="290"/>
      <c r="HHZ24" s="290"/>
      <c r="HID24" s="290"/>
      <c r="HIH24" s="290"/>
      <c r="HIL24" s="290"/>
      <c r="HIP24" s="290"/>
      <c r="HIT24" s="290"/>
      <c r="HIX24" s="290"/>
      <c r="HJB24" s="290"/>
      <c r="HJF24" s="290"/>
      <c r="HJJ24" s="290"/>
      <c r="HJN24" s="290"/>
      <c r="HJR24" s="290"/>
      <c r="HJV24" s="290"/>
      <c r="HJZ24" s="290"/>
      <c r="HKD24" s="290"/>
      <c r="HKH24" s="290"/>
      <c r="HKL24" s="290"/>
      <c r="HKP24" s="290"/>
      <c r="HKT24" s="290"/>
      <c r="HKX24" s="290"/>
      <c r="HLB24" s="290"/>
      <c r="HLF24" s="290"/>
      <c r="HLJ24" s="290"/>
      <c r="HLN24" s="290"/>
      <c r="HLR24" s="290"/>
      <c r="HLV24" s="290"/>
      <c r="HLZ24" s="290"/>
      <c r="HMD24" s="290"/>
      <c r="HMH24" s="290"/>
      <c r="HML24" s="290"/>
      <c r="HMP24" s="290"/>
      <c r="HMT24" s="290"/>
      <c r="HMX24" s="290"/>
      <c r="HNB24" s="290"/>
      <c r="HNF24" s="290"/>
      <c r="HNJ24" s="290"/>
      <c r="HNN24" s="290"/>
      <c r="HNR24" s="290"/>
      <c r="HNV24" s="290"/>
      <c r="HNZ24" s="290"/>
      <c r="HOD24" s="290"/>
      <c r="HOH24" s="290"/>
      <c r="HOL24" s="290"/>
      <c r="HOP24" s="290"/>
      <c r="HOT24" s="290"/>
      <c r="HOX24" s="290"/>
      <c r="HPB24" s="290"/>
      <c r="HPF24" s="290"/>
      <c r="HPJ24" s="290"/>
      <c r="HPN24" s="290"/>
      <c r="HPR24" s="290"/>
      <c r="HPV24" s="290"/>
      <c r="HPZ24" s="290"/>
      <c r="HQD24" s="290"/>
      <c r="HQH24" s="290"/>
      <c r="HQL24" s="290"/>
      <c r="HQP24" s="290"/>
      <c r="HQT24" s="290"/>
      <c r="HQX24" s="290"/>
      <c r="HRB24" s="290"/>
      <c r="HRF24" s="290"/>
      <c r="HRJ24" s="290"/>
      <c r="HRN24" s="290"/>
      <c r="HRR24" s="290"/>
      <c r="HRV24" s="290"/>
      <c r="HRZ24" s="290"/>
      <c r="HSD24" s="290"/>
      <c r="HSH24" s="290"/>
      <c r="HSL24" s="290"/>
      <c r="HSP24" s="290"/>
      <c r="HST24" s="290"/>
      <c r="HSX24" s="290"/>
      <c r="HTB24" s="290"/>
      <c r="HTF24" s="290"/>
      <c r="HTJ24" s="290"/>
      <c r="HTN24" s="290"/>
      <c r="HTR24" s="290"/>
      <c r="HTV24" s="290"/>
      <c r="HTZ24" s="290"/>
      <c r="HUD24" s="290"/>
      <c r="HUH24" s="290"/>
      <c r="HUL24" s="290"/>
      <c r="HUP24" s="290"/>
      <c r="HUT24" s="290"/>
      <c r="HUX24" s="290"/>
      <c r="HVB24" s="290"/>
      <c r="HVF24" s="290"/>
      <c r="HVJ24" s="290"/>
      <c r="HVN24" s="290"/>
      <c r="HVR24" s="290"/>
      <c r="HVV24" s="290"/>
      <c r="HVZ24" s="290"/>
      <c r="HWD24" s="290"/>
      <c r="HWH24" s="290"/>
      <c r="HWL24" s="290"/>
      <c r="HWP24" s="290"/>
      <c r="HWT24" s="290"/>
      <c r="HWX24" s="290"/>
      <c r="HXB24" s="290"/>
      <c r="HXF24" s="290"/>
      <c r="HXJ24" s="290"/>
      <c r="HXN24" s="290"/>
      <c r="HXR24" s="290"/>
      <c r="HXV24" s="290"/>
      <c r="HXZ24" s="290"/>
      <c r="HYD24" s="290"/>
      <c r="HYH24" s="290"/>
      <c r="HYL24" s="290"/>
      <c r="HYP24" s="290"/>
      <c r="HYT24" s="290"/>
      <c r="HYX24" s="290"/>
      <c r="HZB24" s="290"/>
      <c r="HZF24" s="290"/>
      <c r="HZJ24" s="290"/>
      <c r="HZN24" s="290"/>
      <c r="HZR24" s="290"/>
      <c r="HZV24" s="290"/>
      <c r="HZZ24" s="290"/>
      <c r="IAD24" s="290"/>
      <c r="IAH24" s="290"/>
      <c r="IAL24" s="290"/>
      <c r="IAP24" s="290"/>
      <c r="IAT24" s="290"/>
      <c r="IAX24" s="290"/>
      <c r="IBB24" s="290"/>
      <c r="IBF24" s="290"/>
      <c r="IBJ24" s="290"/>
      <c r="IBN24" s="290"/>
      <c r="IBR24" s="290"/>
      <c r="IBV24" s="290"/>
      <c r="IBZ24" s="290"/>
      <c r="ICD24" s="290"/>
      <c r="ICH24" s="290"/>
      <c r="ICL24" s="290"/>
      <c r="ICP24" s="290"/>
      <c r="ICT24" s="290"/>
      <c r="ICX24" s="290"/>
      <c r="IDB24" s="290"/>
      <c r="IDF24" s="290"/>
      <c r="IDJ24" s="290"/>
      <c r="IDN24" s="290"/>
      <c r="IDR24" s="290"/>
      <c r="IDV24" s="290"/>
      <c r="IDZ24" s="290"/>
      <c r="IED24" s="290"/>
      <c r="IEH24" s="290"/>
      <c r="IEL24" s="290"/>
      <c r="IEP24" s="290"/>
      <c r="IET24" s="290"/>
      <c r="IEX24" s="290"/>
      <c r="IFB24" s="290"/>
      <c r="IFF24" s="290"/>
      <c r="IFJ24" s="290"/>
      <c r="IFN24" s="290"/>
      <c r="IFR24" s="290"/>
      <c r="IFV24" s="290"/>
      <c r="IFZ24" s="290"/>
      <c r="IGD24" s="290"/>
      <c r="IGH24" s="290"/>
      <c r="IGL24" s="290"/>
      <c r="IGP24" s="290"/>
      <c r="IGT24" s="290"/>
      <c r="IGX24" s="290"/>
      <c r="IHB24" s="290"/>
      <c r="IHF24" s="290"/>
      <c r="IHJ24" s="290"/>
      <c r="IHN24" s="290"/>
      <c r="IHR24" s="290"/>
      <c r="IHV24" s="290"/>
      <c r="IHZ24" s="290"/>
      <c r="IID24" s="290"/>
      <c r="IIH24" s="290"/>
      <c r="IIL24" s="290"/>
      <c r="IIP24" s="290"/>
      <c r="IIT24" s="290"/>
      <c r="IIX24" s="290"/>
      <c r="IJB24" s="290"/>
      <c r="IJF24" s="290"/>
      <c r="IJJ24" s="290"/>
      <c r="IJN24" s="290"/>
      <c r="IJR24" s="290"/>
      <c r="IJV24" s="290"/>
      <c r="IJZ24" s="290"/>
      <c r="IKD24" s="290"/>
      <c r="IKH24" s="290"/>
      <c r="IKL24" s="290"/>
      <c r="IKP24" s="290"/>
      <c r="IKT24" s="290"/>
      <c r="IKX24" s="290"/>
      <c r="ILB24" s="290"/>
      <c r="ILF24" s="290"/>
      <c r="ILJ24" s="290"/>
      <c r="ILN24" s="290"/>
      <c r="ILR24" s="290"/>
      <c r="ILV24" s="290"/>
      <c r="ILZ24" s="290"/>
      <c r="IMD24" s="290"/>
      <c r="IMH24" s="290"/>
      <c r="IML24" s="290"/>
      <c r="IMP24" s="290"/>
      <c r="IMT24" s="290"/>
      <c r="IMX24" s="290"/>
      <c r="INB24" s="290"/>
      <c r="INF24" s="290"/>
      <c r="INJ24" s="290"/>
      <c r="INN24" s="290"/>
      <c r="INR24" s="290"/>
      <c r="INV24" s="290"/>
      <c r="INZ24" s="290"/>
      <c r="IOD24" s="290"/>
      <c r="IOH24" s="290"/>
      <c r="IOL24" s="290"/>
      <c r="IOP24" s="290"/>
      <c r="IOT24" s="290"/>
      <c r="IOX24" s="290"/>
      <c r="IPB24" s="290"/>
      <c r="IPF24" s="290"/>
      <c r="IPJ24" s="290"/>
      <c r="IPN24" s="290"/>
      <c r="IPR24" s="290"/>
      <c r="IPV24" s="290"/>
      <c r="IPZ24" s="290"/>
      <c r="IQD24" s="290"/>
      <c r="IQH24" s="290"/>
      <c r="IQL24" s="290"/>
      <c r="IQP24" s="290"/>
      <c r="IQT24" s="290"/>
      <c r="IQX24" s="290"/>
      <c r="IRB24" s="290"/>
      <c r="IRF24" s="290"/>
      <c r="IRJ24" s="290"/>
      <c r="IRN24" s="290"/>
      <c r="IRR24" s="290"/>
      <c r="IRV24" s="290"/>
      <c r="IRZ24" s="290"/>
      <c r="ISD24" s="290"/>
      <c r="ISH24" s="290"/>
      <c r="ISL24" s="290"/>
      <c r="ISP24" s="290"/>
      <c r="IST24" s="290"/>
      <c r="ISX24" s="290"/>
      <c r="ITB24" s="290"/>
      <c r="ITF24" s="290"/>
      <c r="ITJ24" s="290"/>
      <c r="ITN24" s="290"/>
      <c r="ITR24" s="290"/>
      <c r="ITV24" s="290"/>
      <c r="ITZ24" s="290"/>
      <c r="IUD24" s="290"/>
      <c r="IUH24" s="290"/>
      <c r="IUL24" s="290"/>
      <c r="IUP24" s="290"/>
      <c r="IUT24" s="290"/>
      <c r="IUX24" s="290"/>
      <c r="IVB24" s="290"/>
      <c r="IVF24" s="290"/>
      <c r="IVJ24" s="290"/>
      <c r="IVN24" s="290"/>
      <c r="IVR24" s="290"/>
      <c r="IVV24" s="290"/>
      <c r="IVZ24" s="290"/>
      <c r="IWD24" s="290"/>
      <c r="IWH24" s="290"/>
      <c r="IWL24" s="290"/>
      <c r="IWP24" s="290"/>
      <c r="IWT24" s="290"/>
      <c r="IWX24" s="290"/>
      <c r="IXB24" s="290"/>
      <c r="IXF24" s="290"/>
      <c r="IXJ24" s="290"/>
      <c r="IXN24" s="290"/>
      <c r="IXR24" s="290"/>
      <c r="IXV24" s="290"/>
      <c r="IXZ24" s="290"/>
      <c r="IYD24" s="290"/>
      <c r="IYH24" s="290"/>
      <c r="IYL24" s="290"/>
      <c r="IYP24" s="290"/>
      <c r="IYT24" s="290"/>
      <c r="IYX24" s="290"/>
      <c r="IZB24" s="290"/>
      <c r="IZF24" s="290"/>
      <c r="IZJ24" s="290"/>
      <c r="IZN24" s="290"/>
      <c r="IZR24" s="290"/>
      <c r="IZV24" s="290"/>
      <c r="IZZ24" s="290"/>
      <c r="JAD24" s="290"/>
      <c r="JAH24" s="290"/>
      <c r="JAL24" s="290"/>
      <c r="JAP24" s="290"/>
      <c r="JAT24" s="290"/>
      <c r="JAX24" s="290"/>
      <c r="JBB24" s="290"/>
      <c r="JBF24" s="290"/>
      <c r="JBJ24" s="290"/>
      <c r="JBN24" s="290"/>
      <c r="JBR24" s="290"/>
      <c r="JBV24" s="290"/>
      <c r="JBZ24" s="290"/>
      <c r="JCD24" s="290"/>
      <c r="JCH24" s="290"/>
      <c r="JCL24" s="290"/>
      <c r="JCP24" s="290"/>
      <c r="JCT24" s="290"/>
      <c r="JCX24" s="290"/>
      <c r="JDB24" s="290"/>
      <c r="JDF24" s="290"/>
      <c r="JDJ24" s="290"/>
      <c r="JDN24" s="290"/>
      <c r="JDR24" s="290"/>
      <c r="JDV24" s="290"/>
      <c r="JDZ24" s="290"/>
      <c r="JED24" s="290"/>
      <c r="JEH24" s="290"/>
      <c r="JEL24" s="290"/>
      <c r="JEP24" s="290"/>
      <c r="JET24" s="290"/>
      <c r="JEX24" s="290"/>
      <c r="JFB24" s="290"/>
      <c r="JFF24" s="290"/>
      <c r="JFJ24" s="290"/>
      <c r="JFN24" s="290"/>
      <c r="JFR24" s="290"/>
      <c r="JFV24" s="290"/>
      <c r="JFZ24" s="290"/>
      <c r="JGD24" s="290"/>
      <c r="JGH24" s="290"/>
      <c r="JGL24" s="290"/>
      <c r="JGP24" s="290"/>
      <c r="JGT24" s="290"/>
      <c r="JGX24" s="290"/>
      <c r="JHB24" s="290"/>
      <c r="JHF24" s="290"/>
      <c r="JHJ24" s="290"/>
      <c r="JHN24" s="290"/>
      <c r="JHR24" s="290"/>
      <c r="JHV24" s="290"/>
      <c r="JHZ24" s="290"/>
      <c r="JID24" s="290"/>
      <c r="JIH24" s="290"/>
      <c r="JIL24" s="290"/>
      <c r="JIP24" s="290"/>
      <c r="JIT24" s="290"/>
      <c r="JIX24" s="290"/>
      <c r="JJB24" s="290"/>
      <c r="JJF24" s="290"/>
      <c r="JJJ24" s="290"/>
      <c r="JJN24" s="290"/>
      <c r="JJR24" s="290"/>
      <c r="JJV24" s="290"/>
      <c r="JJZ24" s="290"/>
      <c r="JKD24" s="290"/>
      <c r="JKH24" s="290"/>
      <c r="JKL24" s="290"/>
      <c r="JKP24" s="290"/>
      <c r="JKT24" s="290"/>
      <c r="JKX24" s="290"/>
      <c r="JLB24" s="290"/>
      <c r="JLF24" s="290"/>
      <c r="JLJ24" s="290"/>
      <c r="JLN24" s="290"/>
      <c r="JLR24" s="290"/>
      <c r="JLV24" s="290"/>
      <c r="JLZ24" s="290"/>
      <c r="JMD24" s="290"/>
      <c r="JMH24" s="290"/>
      <c r="JML24" s="290"/>
      <c r="JMP24" s="290"/>
      <c r="JMT24" s="290"/>
      <c r="JMX24" s="290"/>
      <c r="JNB24" s="290"/>
      <c r="JNF24" s="290"/>
      <c r="JNJ24" s="290"/>
      <c r="JNN24" s="290"/>
      <c r="JNR24" s="290"/>
      <c r="JNV24" s="290"/>
      <c r="JNZ24" s="290"/>
      <c r="JOD24" s="290"/>
      <c r="JOH24" s="290"/>
      <c r="JOL24" s="290"/>
      <c r="JOP24" s="290"/>
      <c r="JOT24" s="290"/>
      <c r="JOX24" s="290"/>
      <c r="JPB24" s="290"/>
      <c r="JPF24" s="290"/>
      <c r="JPJ24" s="290"/>
      <c r="JPN24" s="290"/>
      <c r="JPR24" s="290"/>
      <c r="JPV24" s="290"/>
      <c r="JPZ24" s="290"/>
      <c r="JQD24" s="290"/>
      <c r="JQH24" s="290"/>
      <c r="JQL24" s="290"/>
      <c r="JQP24" s="290"/>
      <c r="JQT24" s="290"/>
      <c r="JQX24" s="290"/>
      <c r="JRB24" s="290"/>
      <c r="JRF24" s="290"/>
      <c r="JRJ24" s="290"/>
      <c r="JRN24" s="290"/>
      <c r="JRR24" s="290"/>
      <c r="JRV24" s="290"/>
      <c r="JRZ24" s="290"/>
      <c r="JSD24" s="290"/>
      <c r="JSH24" s="290"/>
      <c r="JSL24" s="290"/>
      <c r="JSP24" s="290"/>
      <c r="JST24" s="290"/>
      <c r="JSX24" s="290"/>
      <c r="JTB24" s="290"/>
      <c r="JTF24" s="290"/>
      <c r="JTJ24" s="290"/>
      <c r="JTN24" s="290"/>
      <c r="JTR24" s="290"/>
      <c r="JTV24" s="290"/>
      <c r="JTZ24" s="290"/>
      <c r="JUD24" s="290"/>
      <c r="JUH24" s="290"/>
      <c r="JUL24" s="290"/>
      <c r="JUP24" s="290"/>
      <c r="JUT24" s="290"/>
      <c r="JUX24" s="290"/>
      <c r="JVB24" s="290"/>
      <c r="JVF24" s="290"/>
      <c r="JVJ24" s="290"/>
      <c r="JVN24" s="290"/>
      <c r="JVR24" s="290"/>
      <c r="JVV24" s="290"/>
      <c r="JVZ24" s="290"/>
      <c r="JWD24" s="290"/>
      <c r="JWH24" s="290"/>
      <c r="JWL24" s="290"/>
      <c r="JWP24" s="290"/>
      <c r="JWT24" s="290"/>
      <c r="JWX24" s="290"/>
      <c r="JXB24" s="290"/>
      <c r="JXF24" s="290"/>
      <c r="JXJ24" s="290"/>
      <c r="JXN24" s="290"/>
      <c r="JXR24" s="290"/>
      <c r="JXV24" s="290"/>
      <c r="JXZ24" s="290"/>
      <c r="JYD24" s="290"/>
      <c r="JYH24" s="290"/>
      <c r="JYL24" s="290"/>
      <c r="JYP24" s="290"/>
      <c r="JYT24" s="290"/>
      <c r="JYX24" s="290"/>
      <c r="JZB24" s="290"/>
      <c r="JZF24" s="290"/>
      <c r="JZJ24" s="290"/>
      <c r="JZN24" s="290"/>
      <c r="JZR24" s="290"/>
      <c r="JZV24" s="290"/>
      <c r="JZZ24" s="290"/>
      <c r="KAD24" s="290"/>
      <c r="KAH24" s="290"/>
      <c r="KAL24" s="290"/>
      <c r="KAP24" s="290"/>
      <c r="KAT24" s="290"/>
      <c r="KAX24" s="290"/>
      <c r="KBB24" s="290"/>
      <c r="KBF24" s="290"/>
      <c r="KBJ24" s="290"/>
      <c r="KBN24" s="290"/>
      <c r="KBR24" s="290"/>
      <c r="KBV24" s="290"/>
      <c r="KBZ24" s="290"/>
      <c r="KCD24" s="290"/>
      <c r="KCH24" s="290"/>
      <c r="KCL24" s="290"/>
      <c r="KCP24" s="290"/>
      <c r="KCT24" s="290"/>
      <c r="KCX24" s="290"/>
      <c r="KDB24" s="290"/>
      <c r="KDF24" s="290"/>
      <c r="KDJ24" s="290"/>
      <c r="KDN24" s="290"/>
      <c r="KDR24" s="290"/>
      <c r="KDV24" s="290"/>
      <c r="KDZ24" s="290"/>
      <c r="KED24" s="290"/>
      <c r="KEH24" s="290"/>
      <c r="KEL24" s="290"/>
      <c r="KEP24" s="290"/>
      <c r="KET24" s="290"/>
      <c r="KEX24" s="290"/>
      <c r="KFB24" s="290"/>
      <c r="KFF24" s="290"/>
      <c r="KFJ24" s="290"/>
      <c r="KFN24" s="290"/>
      <c r="KFR24" s="290"/>
      <c r="KFV24" s="290"/>
      <c r="KFZ24" s="290"/>
      <c r="KGD24" s="290"/>
      <c r="KGH24" s="290"/>
      <c r="KGL24" s="290"/>
      <c r="KGP24" s="290"/>
      <c r="KGT24" s="290"/>
      <c r="KGX24" s="290"/>
      <c r="KHB24" s="290"/>
      <c r="KHF24" s="290"/>
      <c r="KHJ24" s="290"/>
      <c r="KHN24" s="290"/>
      <c r="KHR24" s="290"/>
      <c r="KHV24" s="290"/>
      <c r="KHZ24" s="290"/>
      <c r="KID24" s="290"/>
      <c r="KIH24" s="290"/>
      <c r="KIL24" s="290"/>
      <c r="KIP24" s="290"/>
      <c r="KIT24" s="290"/>
      <c r="KIX24" s="290"/>
      <c r="KJB24" s="290"/>
      <c r="KJF24" s="290"/>
      <c r="KJJ24" s="290"/>
      <c r="KJN24" s="290"/>
      <c r="KJR24" s="290"/>
      <c r="KJV24" s="290"/>
      <c r="KJZ24" s="290"/>
      <c r="KKD24" s="290"/>
      <c r="KKH24" s="290"/>
      <c r="KKL24" s="290"/>
      <c r="KKP24" s="290"/>
      <c r="KKT24" s="290"/>
      <c r="KKX24" s="290"/>
      <c r="KLB24" s="290"/>
      <c r="KLF24" s="290"/>
      <c r="KLJ24" s="290"/>
      <c r="KLN24" s="290"/>
      <c r="KLR24" s="290"/>
      <c r="KLV24" s="290"/>
      <c r="KLZ24" s="290"/>
      <c r="KMD24" s="290"/>
      <c r="KMH24" s="290"/>
      <c r="KML24" s="290"/>
      <c r="KMP24" s="290"/>
      <c r="KMT24" s="290"/>
      <c r="KMX24" s="290"/>
      <c r="KNB24" s="290"/>
      <c r="KNF24" s="290"/>
      <c r="KNJ24" s="290"/>
      <c r="KNN24" s="290"/>
      <c r="KNR24" s="290"/>
      <c r="KNV24" s="290"/>
      <c r="KNZ24" s="290"/>
      <c r="KOD24" s="290"/>
      <c r="KOH24" s="290"/>
      <c r="KOL24" s="290"/>
      <c r="KOP24" s="290"/>
      <c r="KOT24" s="290"/>
      <c r="KOX24" s="290"/>
      <c r="KPB24" s="290"/>
      <c r="KPF24" s="290"/>
      <c r="KPJ24" s="290"/>
      <c r="KPN24" s="290"/>
      <c r="KPR24" s="290"/>
      <c r="KPV24" s="290"/>
      <c r="KPZ24" s="290"/>
      <c r="KQD24" s="290"/>
      <c r="KQH24" s="290"/>
      <c r="KQL24" s="290"/>
      <c r="KQP24" s="290"/>
      <c r="KQT24" s="290"/>
      <c r="KQX24" s="290"/>
      <c r="KRB24" s="290"/>
      <c r="KRF24" s="290"/>
      <c r="KRJ24" s="290"/>
      <c r="KRN24" s="290"/>
      <c r="KRR24" s="290"/>
      <c r="KRV24" s="290"/>
      <c r="KRZ24" s="290"/>
      <c r="KSD24" s="290"/>
      <c r="KSH24" s="290"/>
      <c r="KSL24" s="290"/>
      <c r="KSP24" s="290"/>
      <c r="KST24" s="290"/>
      <c r="KSX24" s="290"/>
      <c r="KTB24" s="290"/>
      <c r="KTF24" s="290"/>
      <c r="KTJ24" s="290"/>
      <c r="KTN24" s="290"/>
      <c r="KTR24" s="290"/>
      <c r="KTV24" s="290"/>
      <c r="KTZ24" s="290"/>
      <c r="KUD24" s="290"/>
      <c r="KUH24" s="290"/>
      <c r="KUL24" s="290"/>
      <c r="KUP24" s="290"/>
      <c r="KUT24" s="290"/>
      <c r="KUX24" s="290"/>
      <c r="KVB24" s="290"/>
      <c r="KVF24" s="290"/>
      <c r="KVJ24" s="290"/>
      <c r="KVN24" s="290"/>
      <c r="KVR24" s="290"/>
      <c r="KVV24" s="290"/>
      <c r="KVZ24" s="290"/>
      <c r="KWD24" s="290"/>
      <c r="KWH24" s="290"/>
      <c r="KWL24" s="290"/>
      <c r="KWP24" s="290"/>
      <c r="KWT24" s="290"/>
      <c r="KWX24" s="290"/>
      <c r="KXB24" s="290"/>
      <c r="KXF24" s="290"/>
      <c r="KXJ24" s="290"/>
      <c r="KXN24" s="290"/>
      <c r="KXR24" s="290"/>
      <c r="KXV24" s="290"/>
      <c r="KXZ24" s="290"/>
      <c r="KYD24" s="290"/>
      <c r="KYH24" s="290"/>
      <c r="KYL24" s="290"/>
      <c r="KYP24" s="290"/>
      <c r="KYT24" s="290"/>
      <c r="KYX24" s="290"/>
      <c r="KZB24" s="290"/>
      <c r="KZF24" s="290"/>
      <c r="KZJ24" s="290"/>
      <c r="KZN24" s="290"/>
      <c r="KZR24" s="290"/>
      <c r="KZV24" s="290"/>
      <c r="KZZ24" s="290"/>
      <c r="LAD24" s="290"/>
      <c r="LAH24" s="290"/>
      <c r="LAL24" s="290"/>
      <c r="LAP24" s="290"/>
      <c r="LAT24" s="290"/>
      <c r="LAX24" s="290"/>
      <c r="LBB24" s="290"/>
      <c r="LBF24" s="290"/>
      <c r="LBJ24" s="290"/>
      <c r="LBN24" s="290"/>
      <c r="LBR24" s="290"/>
      <c r="LBV24" s="290"/>
      <c r="LBZ24" s="290"/>
      <c r="LCD24" s="290"/>
      <c r="LCH24" s="290"/>
      <c r="LCL24" s="290"/>
      <c r="LCP24" s="290"/>
      <c r="LCT24" s="290"/>
      <c r="LCX24" s="290"/>
      <c r="LDB24" s="290"/>
      <c r="LDF24" s="290"/>
      <c r="LDJ24" s="290"/>
      <c r="LDN24" s="290"/>
      <c r="LDR24" s="290"/>
      <c r="LDV24" s="290"/>
      <c r="LDZ24" s="290"/>
      <c r="LED24" s="290"/>
      <c r="LEH24" s="290"/>
      <c r="LEL24" s="290"/>
      <c r="LEP24" s="290"/>
      <c r="LET24" s="290"/>
      <c r="LEX24" s="290"/>
      <c r="LFB24" s="290"/>
      <c r="LFF24" s="290"/>
      <c r="LFJ24" s="290"/>
      <c r="LFN24" s="290"/>
      <c r="LFR24" s="290"/>
      <c r="LFV24" s="290"/>
      <c r="LFZ24" s="290"/>
      <c r="LGD24" s="290"/>
      <c r="LGH24" s="290"/>
      <c r="LGL24" s="290"/>
      <c r="LGP24" s="290"/>
      <c r="LGT24" s="290"/>
      <c r="LGX24" s="290"/>
      <c r="LHB24" s="290"/>
      <c r="LHF24" s="290"/>
      <c r="LHJ24" s="290"/>
      <c r="LHN24" s="290"/>
      <c r="LHR24" s="290"/>
      <c r="LHV24" s="290"/>
      <c r="LHZ24" s="290"/>
      <c r="LID24" s="290"/>
      <c r="LIH24" s="290"/>
      <c r="LIL24" s="290"/>
      <c r="LIP24" s="290"/>
      <c r="LIT24" s="290"/>
      <c r="LIX24" s="290"/>
      <c r="LJB24" s="290"/>
      <c r="LJF24" s="290"/>
      <c r="LJJ24" s="290"/>
      <c r="LJN24" s="290"/>
      <c r="LJR24" s="290"/>
      <c r="LJV24" s="290"/>
      <c r="LJZ24" s="290"/>
      <c r="LKD24" s="290"/>
      <c r="LKH24" s="290"/>
      <c r="LKL24" s="290"/>
      <c r="LKP24" s="290"/>
      <c r="LKT24" s="290"/>
      <c r="LKX24" s="290"/>
      <c r="LLB24" s="290"/>
      <c r="LLF24" s="290"/>
      <c r="LLJ24" s="290"/>
      <c r="LLN24" s="290"/>
      <c r="LLR24" s="290"/>
      <c r="LLV24" s="290"/>
      <c r="LLZ24" s="290"/>
      <c r="LMD24" s="290"/>
      <c r="LMH24" s="290"/>
      <c r="LML24" s="290"/>
      <c r="LMP24" s="290"/>
      <c r="LMT24" s="290"/>
      <c r="LMX24" s="290"/>
      <c r="LNB24" s="290"/>
      <c r="LNF24" s="290"/>
      <c r="LNJ24" s="290"/>
      <c r="LNN24" s="290"/>
      <c r="LNR24" s="290"/>
      <c r="LNV24" s="290"/>
      <c r="LNZ24" s="290"/>
      <c r="LOD24" s="290"/>
      <c r="LOH24" s="290"/>
      <c r="LOL24" s="290"/>
      <c r="LOP24" s="290"/>
      <c r="LOT24" s="290"/>
      <c r="LOX24" s="290"/>
      <c r="LPB24" s="290"/>
      <c r="LPF24" s="290"/>
      <c r="LPJ24" s="290"/>
      <c r="LPN24" s="290"/>
      <c r="LPR24" s="290"/>
      <c r="LPV24" s="290"/>
      <c r="LPZ24" s="290"/>
      <c r="LQD24" s="290"/>
      <c r="LQH24" s="290"/>
      <c r="LQL24" s="290"/>
      <c r="LQP24" s="290"/>
      <c r="LQT24" s="290"/>
      <c r="LQX24" s="290"/>
      <c r="LRB24" s="290"/>
      <c r="LRF24" s="290"/>
      <c r="LRJ24" s="290"/>
      <c r="LRN24" s="290"/>
      <c r="LRR24" s="290"/>
      <c r="LRV24" s="290"/>
      <c r="LRZ24" s="290"/>
      <c r="LSD24" s="290"/>
      <c r="LSH24" s="290"/>
      <c r="LSL24" s="290"/>
      <c r="LSP24" s="290"/>
      <c r="LST24" s="290"/>
      <c r="LSX24" s="290"/>
      <c r="LTB24" s="290"/>
      <c r="LTF24" s="290"/>
      <c r="LTJ24" s="290"/>
      <c r="LTN24" s="290"/>
      <c r="LTR24" s="290"/>
      <c r="LTV24" s="290"/>
      <c r="LTZ24" s="290"/>
      <c r="LUD24" s="290"/>
      <c r="LUH24" s="290"/>
      <c r="LUL24" s="290"/>
      <c r="LUP24" s="290"/>
      <c r="LUT24" s="290"/>
      <c r="LUX24" s="290"/>
      <c r="LVB24" s="290"/>
      <c r="LVF24" s="290"/>
      <c r="LVJ24" s="290"/>
      <c r="LVN24" s="290"/>
      <c r="LVR24" s="290"/>
      <c r="LVV24" s="290"/>
      <c r="LVZ24" s="290"/>
      <c r="LWD24" s="290"/>
      <c r="LWH24" s="290"/>
      <c r="LWL24" s="290"/>
      <c r="LWP24" s="290"/>
      <c r="LWT24" s="290"/>
      <c r="LWX24" s="290"/>
      <c r="LXB24" s="290"/>
      <c r="LXF24" s="290"/>
      <c r="LXJ24" s="290"/>
      <c r="LXN24" s="290"/>
      <c r="LXR24" s="290"/>
      <c r="LXV24" s="290"/>
      <c r="LXZ24" s="290"/>
      <c r="LYD24" s="290"/>
      <c r="LYH24" s="290"/>
      <c r="LYL24" s="290"/>
      <c r="LYP24" s="290"/>
      <c r="LYT24" s="290"/>
      <c r="LYX24" s="290"/>
      <c r="LZB24" s="290"/>
      <c r="LZF24" s="290"/>
      <c r="LZJ24" s="290"/>
      <c r="LZN24" s="290"/>
      <c r="LZR24" s="290"/>
      <c r="LZV24" s="290"/>
      <c r="LZZ24" s="290"/>
      <c r="MAD24" s="290"/>
      <c r="MAH24" s="290"/>
      <c r="MAL24" s="290"/>
      <c r="MAP24" s="290"/>
      <c r="MAT24" s="290"/>
      <c r="MAX24" s="290"/>
      <c r="MBB24" s="290"/>
      <c r="MBF24" s="290"/>
      <c r="MBJ24" s="290"/>
      <c r="MBN24" s="290"/>
      <c r="MBR24" s="290"/>
      <c r="MBV24" s="290"/>
      <c r="MBZ24" s="290"/>
      <c r="MCD24" s="290"/>
      <c r="MCH24" s="290"/>
      <c r="MCL24" s="290"/>
      <c r="MCP24" s="290"/>
      <c r="MCT24" s="290"/>
      <c r="MCX24" s="290"/>
      <c r="MDB24" s="290"/>
      <c r="MDF24" s="290"/>
      <c r="MDJ24" s="290"/>
      <c r="MDN24" s="290"/>
      <c r="MDR24" s="290"/>
      <c r="MDV24" s="290"/>
      <c r="MDZ24" s="290"/>
      <c r="MED24" s="290"/>
      <c r="MEH24" s="290"/>
      <c r="MEL24" s="290"/>
      <c r="MEP24" s="290"/>
      <c r="MET24" s="290"/>
      <c r="MEX24" s="290"/>
      <c r="MFB24" s="290"/>
      <c r="MFF24" s="290"/>
      <c r="MFJ24" s="290"/>
      <c r="MFN24" s="290"/>
      <c r="MFR24" s="290"/>
      <c r="MFV24" s="290"/>
      <c r="MFZ24" s="290"/>
      <c r="MGD24" s="290"/>
      <c r="MGH24" s="290"/>
      <c r="MGL24" s="290"/>
      <c r="MGP24" s="290"/>
      <c r="MGT24" s="290"/>
      <c r="MGX24" s="290"/>
      <c r="MHB24" s="290"/>
      <c r="MHF24" s="290"/>
      <c r="MHJ24" s="290"/>
      <c r="MHN24" s="290"/>
      <c r="MHR24" s="290"/>
      <c r="MHV24" s="290"/>
      <c r="MHZ24" s="290"/>
      <c r="MID24" s="290"/>
      <c r="MIH24" s="290"/>
      <c r="MIL24" s="290"/>
      <c r="MIP24" s="290"/>
      <c r="MIT24" s="290"/>
      <c r="MIX24" s="290"/>
      <c r="MJB24" s="290"/>
      <c r="MJF24" s="290"/>
      <c r="MJJ24" s="290"/>
      <c r="MJN24" s="290"/>
      <c r="MJR24" s="290"/>
      <c r="MJV24" s="290"/>
      <c r="MJZ24" s="290"/>
      <c r="MKD24" s="290"/>
      <c r="MKH24" s="290"/>
      <c r="MKL24" s="290"/>
      <c r="MKP24" s="290"/>
      <c r="MKT24" s="290"/>
      <c r="MKX24" s="290"/>
      <c r="MLB24" s="290"/>
      <c r="MLF24" s="290"/>
      <c r="MLJ24" s="290"/>
      <c r="MLN24" s="290"/>
      <c r="MLR24" s="290"/>
      <c r="MLV24" s="290"/>
      <c r="MLZ24" s="290"/>
      <c r="MMD24" s="290"/>
      <c r="MMH24" s="290"/>
      <c r="MML24" s="290"/>
      <c r="MMP24" s="290"/>
      <c r="MMT24" s="290"/>
      <c r="MMX24" s="290"/>
      <c r="MNB24" s="290"/>
      <c r="MNF24" s="290"/>
      <c r="MNJ24" s="290"/>
      <c r="MNN24" s="290"/>
      <c r="MNR24" s="290"/>
      <c r="MNV24" s="290"/>
      <c r="MNZ24" s="290"/>
      <c r="MOD24" s="290"/>
      <c r="MOH24" s="290"/>
      <c r="MOL24" s="290"/>
      <c r="MOP24" s="290"/>
      <c r="MOT24" s="290"/>
      <c r="MOX24" s="290"/>
      <c r="MPB24" s="290"/>
      <c r="MPF24" s="290"/>
      <c r="MPJ24" s="290"/>
      <c r="MPN24" s="290"/>
      <c r="MPR24" s="290"/>
      <c r="MPV24" s="290"/>
      <c r="MPZ24" s="290"/>
      <c r="MQD24" s="290"/>
      <c r="MQH24" s="290"/>
      <c r="MQL24" s="290"/>
      <c r="MQP24" s="290"/>
      <c r="MQT24" s="290"/>
      <c r="MQX24" s="290"/>
      <c r="MRB24" s="290"/>
      <c r="MRF24" s="290"/>
      <c r="MRJ24" s="290"/>
      <c r="MRN24" s="290"/>
      <c r="MRR24" s="290"/>
      <c r="MRV24" s="290"/>
      <c r="MRZ24" s="290"/>
      <c r="MSD24" s="290"/>
      <c r="MSH24" s="290"/>
      <c r="MSL24" s="290"/>
      <c r="MSP24" s="290"/>
      <c r="MST24" s="290"/>
      <c r="MSX24" s="290"/>
      <c r="MTB24" s="290"/>
      <c r="MTF24" s="290"/>
      <c r="MTJ24" s="290"/>
      <c r="MTN24" s="290"/>
      <c r="MTR24" s="290"/>
      <c r="MTV24" s="290"/>
      <c r="MTZ24" s="290"/>
      <c r="MUD24" s="290"/>
      <c r="MUH24" s="290"/>
      <c r="MUL24" s="290"/>
      <c r="MUP24" s="290"/>
      <c r="MUT24" s="290"/>
      <c r="MUX24" s="290"/>
      <c r="MVB24" s="290"/>
      <c r="MVF24" s="290"/>
      <c r="MVJ24" s="290"/>
      <c r="MVN24" s="290"/>
      <c r="MVR24" s="290"/>
      <c r="MVV24" s="290"/>
      <c r="MVZ24" s="290"/>
      <c r="MWD24" s="290"/>
      <c r="MWH24" s="290"/>
      <c r="MWL24" s="290"/>
      <c r="MWP24" s="290"/>
      <c r="MWT24" s="290"/>
      <c r="MWX24" s="290"/>
      <c r="MXB24" s="290"/>
      <c r="MXF24" s="290"/>
      <c r="MXJ24" s="290"/>
      <c r="MXN24" s="290"/>
      <c r="MXR24" s="290"/>
      <c r="MXV24" s="290"/>
      <c r="MXZ24" s="290"/>
      <c r="MYD24" s="290"/>
      <c r="MYH24" s="290"/>
      <c r="MYL24" s="290"/>
      <c r="MYP24" s="290"/>
      <c r="MYT24" s="290"/>
      <c r="MYX24" s="290"/>
      <c r="MZB24" s="290"/>
      <c r="MZF24" s="290"/>
      <c r="MZJ24" s="290"/>
      <c r="MZN24" s="290"/>
      <c r="MZR24" s="290"/>
      <c r="MZV24" s="290"/>
      <c r="MZZ24" s="290"/>
      <c r="NAD24" s="290"/>
      <c r="NAH24" s="290"/>
      <c r="NAL24" s="290"/>
      <c r="NAP24" s="290"/>
      <c r="NAT24" s="290"/>
      <c r="NAX24" s="290"/>
      <c r="NBB24" s="290"/>
      <c r="NBF24" s="290"/>
      <c r="NBJ24" s="290"/>
      <c r="NBN24" s="290"/>
      <c r="NBR24" s="290"/>
      <c r="NBV24" s="290"/>
      <c r="NBZ24" s="290"/>
      <c r="NCD24" s="290"/>
      <c r="NCH24" s="290"/>
      <c r="NCL24" s="290"/>
      <c r="NCP24" s="290"/>
      <c r="NCT24" s="290"/>
      <c r="NCX24" s="290"/>
      <c r="NDB24" s="290"/>
      <c r="NDF24" s="290"/>
      <c r="NDJ24" s="290"/>
      <c r="NDN24" s="290"/>
      <c r="NDR24" s="290"/>
      <c r="NDV24" s="290"/>
      <c r="NDZ24" s="290"/>
      <c r="NED24" s="290"/>
      <c r="NEH24" s="290"/>
      <c r="NEL24" s="290"/>
      <c r="NEP24" s="290"/>
      <c r="NET24" s="290"/>
      <c r="NEX24" s="290"/>
      <c r="NFB24" s="290"/>
      <c r="NFF24" s="290"/>
      <c r="NFJ24" s="290"/>
      <c r="NFN24" s="290"/>
      <c r="NFR24" s="290"/>
      <c r="NFV24" s="290"/>
      <c r="NFZ24" s="290"/>
      <c r="NGD24" s="290"/>
      <c r="NGH24" s="290"/>
      <c r="NGL24" s="290"/>
      <c r="NGP24" s="290"/>
      <c r="NGT24" s="290"/>
      <c r="NGX24" s="290"/>
      <c r="NHB24" s="290"/>
      <c r="NHF24" s="290"/>
      <c r="NHJ24" s="290"/>
      <c r="NHN24" s="290"/>
      <c r="NHR24" s="290"/>
      <c r="NHV24" s="290"/>
      <c r="NHZ24" s="290"/>
      <c r="NID24" s="290"/>
      <c r="NIH24" s="290"/>
      <c r="NIL24" s="290"/>
      <c r="NIP24" s="290"/>
      <c r="NIT24" s="290"/>
      <c r="NIX24" s="290"/>
      <c r="NJB24" s="290"/>
      <c r="NJF24" s="290"/>
      <c r="NJJ24" s="290"/>
      <c r="NJN24" s="290"/>
      <c r="NJR24" s="290"/>
      <c r="NJV24" s="290"/>
      <c r="NJZ24" s="290"/>
      <c r="NKD24" s="290"/>
      <c r="NKH24" s="290"/>
      <c r="NKL24" s="290"/>
      <c r="NKP24" s="290"/>
      <c r="NKT24" s="290"/>
      <c r="NKX24" s="290"/>
      <c r="NLB24" s="290"/>
      <c r="NLF24" s="290"/>
      <c r="NLJ24" s="290"/>
      <c r="NLN24" s="290"/>
      <c r="NLR24" s="290"/>
      <c r="NLV24" s="290"/>
      <c r="NLZ24" s="290"/>
      <c r="NMD24" s="290"/>
      <c r="NMH24" s="290"/>
      <c r="NML24" s="290"/>
      <c r="NMP24" s="290"/>
      <c r="NMT24" s="290"/>
      <c r="NMX24" s="290"/>
      <c r="NNB24" s="290"/>
      <c r="NNF24" s="290"/>
      <c r="NNJ24" s="290"/>
      <c r="NNN24" s="290"/>
      <c r="NNR24" s="290"/>
      <c r="NNV24" s="290"/>
      <c r="NNZ24" s="290"/>
      <c r="NOD24" s="290"/>
      <c r="NOH24" s="290"/>
      <c r="NOL24" s="290"/>
      <c r="NOP24" s="290"/>
      <c r="NOT24" s="290"/>
      <c r="NOX24" s="290"/>
      <c r="NPB24" s="290"/>
      <c r="NPF24" s="290"/>
      <c r="NPJ24" s="290"/>
      <c r="NPN24" s="290"/>
      <c r="NPR24" s="290"/>
      <c r="NPV24" s="290"/>
      <c r="NPZ24" s="290"/>
      <c r="NQD24" s="290"/>
      <c r="NQH24" s="290"/>
      <c r="NQL24" s="290"/>
      <c r="NQP24" s="290"/>
      <c r="NQT24" s="290"/>
      <c r="NQX24" s="290"/>
      <c r="NRB24" s="290"/>
      <c r="NRF24" s="290"/>
      <c r="NRJ24" s="290"/>
      <c r="NRN24" s="290"/>
      <c r="NRR24" s="290"/>
      <c r="NRV24" s="290"/>
      <c r="NRZ24" s="290"/>
      <c r="NSD24" s="290"/>
      <c r="NSH24" s="290"/>
      <c r="NSL24" s="290"/>
      <c r="NSP24" s="290"/>
      <c r="NST24" s="290"/>
      <c r="NSX24" s="290"/>
      <c r="NTB24" s="290"/>
      <c r="NTF24" s="290"/>
      <c r="NTJ24" s="290"/>
      <c r="NTN24" s="290"/>
      <c r="NTR24" s="290"/>
      <c r="NTV24" s="290"/>
      <c r="NTZ24" s="290"/>
      <c r="NUD24" s="290"/>
      <c r="NUH24" s="290"/>
      <c r="NUL24" s="290"/>
      <c r="NUP24" s="290"/>
      <c r="NUT24" s="290"/>
      <c r="NUX24" s="290"/>
      <c r="NVB24" s="290"/>
      <c r="NVF24" s="290"/>
      <c r="NVJ24" s="290"/>
      <c r="NVN24" s="290"/>
      <c r="NVR24" s="290"/>
      <c r="NVV24" s="290"/>
      <c r="NVZ24" s="290"/>
      <c r="NWD24" s="290"/>
      <c r="NWH24" s="290"/>
      <c r="NWL24" s="290"/>
      <c r="NWP24" s="290"/>
      <c r="NWT24" s="290"/>
      <c r="NWX24" s="290"/>
      <c r="NXB24" s="290"/>
      <c r="NXF24" s="290"/>
      <c r="NXJ24" s="290"/>
      <c r="NXN24" s="290"/>
      <c r="NXR24" s="290"/>
      <c r="NXV24" s="290"/>
      <c r="NXZ24" s="290"/>
      <c r="NYD24" s="290"/>
      <c r="NYH24" s="290"/>
      <c r="NYL24" s="290"/>
      <c r="NYP24" s="290"/>
      <c r="NYT24" s="290"/>
      <c r="NYX24" s="290"/>
      <c r="NZB24" s="290"/>
      <c r="NZF24" s="290"/>
      <c r="NZJ24" s="290"/>
      <c r="NZN24" s="290"/>
      <c r="NZR24" s="290"/>
      <c r="NZV24" s="290"/>
      <c r="NZZ24" s="290"/>
      <c r="OAD24" s="290"/>
      <c r="OAH24" s="290"/>
      <c r="OAL24" s="290"/>
      <c r="OAP24" s="290"/>
      <c r="OAT24" s="290"/>
      <c r="OAX24" s="290"/>
      <c r="OBB24" s="290"/>
      <c r="OBF24" s="290"/>
      <c r="OBJ24" s="290"/>
      <c r="OBN24" s="290"/>
      <c r="OBR24" s="290"/>
      <c r="OBV24" s="290"/>
      <c r="OBZ24" s="290"/>
      <c r="OCD24" s="290"/>
      <c r="OCH24" s="290"/>
      <c r="OCL24" s="290"/>
      <c r="OCP24" s="290"/>
      <c r="OCT24" s="290"/>
      <c r="OCX24" s="290"/>
      <c r="ODB24" s="290"/>
      <c r="ODF24" s="290"/>
      <c r="ODJ24" s="290"/>
      <c r="ODN24" s="290"/>
      <c r="ODR24" s="290"/>
      <c r="ODV24" s="290"/>
      <c r="ODZ24" s="290"/>
      <c r="OED24" s="290"/>
      <c r="OEH24" s="290"/>
      <c r="OEL24" s="290"/>
      <c r="OEP24" s="290"/>
      <c r="OET24" s="290"/>
      <c r="OEX24" s="290"/>
      <c r="OFB24" s="290"/>
      <c r="OFF24" s="290"/>
      <c r="OFJ24" s="290"/>
      <c r="OFN24" s="290"/>
      <c r="OFR24" s="290"/>
      <c r="OFV24" s="290"/>
      <c r="OFZ24" s="290"/>
      <c r="OGD24" s="290"/>
      <c r="OGH24" s="290"/>
      <c r="OGL24" s="290"/>
      <c r="OGP24" s="290"/>
      <c r="OGT24" s="290"/>
      <c r="OGX24" s="290"/>
      <c r="OHB24" s="290"/>
      <c r="OHF24" s="290"/>
      <c r="OHJ24" s="290"/>
      <c r="OHN24" s="290"/>
      <c r="OHR24" s="290"/>
      <c r="OHV24" s="290"/>
      <c r="OHZ24" s="290"/>
      <c r="OID24" s="290"/>
      <c r="OIH24" s="290"/>
      <c r="OIL24" s="290"/>
      <c r="OIP24" s="290"/>
      <c r="OIT24" s="290"/>
      <c r="OIX24" s="290"/>
      <c r="OJB24" s="290"/>
      <c r="OJF24" s="290"/>
      <c r="OJJ24" s="290"/>
      <c r="OJN24" s="290"/>
      <c r="OJR24" s="290"/>
      <c r="OJV24" s="290"/>
      <c r="OJZ24" s="290"/>
      <c r="OKD24" s="290"/>
      <c r="OKH24" s="290"/>
      <c r="OKL24" s="290"/>
      <c r="OKP24" s="290"/>
      <c r="OKT24" s="290"/>
      <c r="OKX24" s="290"/>
      <c r="OLB24" s="290"/>
      <c r="OLF24" s="290"/>
      <c r="OLJ24" s="290"/>
      <c r="OLN24" s="290"/>
      <c r="OLR24" s="290"/>
      <c r="OLV24" s="290"/>
      <c r="OLZ24" s="290"/>
      <c r="OMD24" s="290"/>
      <c r="OMH24" s="290"/>
      <c r="OML24" s="290"/>
      <c r="OMP24" s="290"/>
      <c r="OMT24" s="290"/>
      <c r="OMX24" s="290"/>
      <c r="ONB24" s="290"/>
      <c r="ONF24" s="290"/>
      <c r="ONJ24" s="290"/>
      <c r="ONN24" s="290"/>
      <c r="ONR24" s="290"/>
      <c r="ONV24" s="290"/>
      <c r="ONZ24" s="290"/>
      <c r="OOD24" s="290"/>
      <c r="OOH24" s="290"/>
      <c r="OOL24" s="290"/>
      <c r="OOP24" s="290"/>
      <c r="OOT24" s="290"/>
      <c r="OOX24" s="290"/>
      <c r="OPB24" s="290"/>
      <c r="OPF24" s="290"/>
      <c r="OPJ24" s="290"/>
      <c r="OPN24" s="290"/>
      <c r="OPR24" s="290"/>
      <c r="OPV24" s="290"/>
      <c r="OPZ24" s="290"/>
      <c r="OQD24" s="290"/>
      <c r="OQH24" s="290"/>
      <c r="OQL24" s="290"/>
      <c r="OQP24" s="290"/>
      <c r="OQT24" s="290"/>
      <c r="OQX24" s="290"/>
      <c r="ORB24" s="290"/>
      <c r="ORF24" s="290"/>
      <c r="ORJ24" s="290"/>
      <c r="ORN24" s="290"/>
      <c r="ORR24" s="290"/>
      <c r="ORV24" s="290"/>
      <c r="ORZ24" s="290"/>
      <c r="OSD24" s="290"/>
      <c r="OSH24" s="290"/>
      <c r="OSL24" s="290"/>
      <c r="OSP24" s="290"/>
      <c r="OST24" s="290"/>
      <c r="OSX24" s="290"/>
      <c r="OTB24" s="290"/>
      <c r="OTF24" s="290"/>
      <c r="OTJ24" s="290"/>
      <c r="OTN24" s="290"/>
      <c r="OTR24" s="290"/>
      <c r="OTV24" s="290"/>
      <c r="OTZ24" s="290"/>
      <c r="OUD24" s="290"/>
      <c r="OUH24" s="290"/>
      <c r="OUL24" s="290"/>
      <c r="OUP24" s="290"/>
      <c r="OUT24" s="290"/>
      <c r="OUX24" s="290"/>
      <c r="OVB24" s="290"/>
      <c r="OVF24" s="290"/>
      <c r="OVJ24" s="290"/>
      <c r="OVN24" s="290"/>
      <c r="OVR24" s="290"/>
      <c r="OVV24" s="290"/>
      <c r="OVZ24" s="290"/>
      <c r="OWD24" s="290"/>
      <c r="OWH24" s="290"/>
      <c r="OWL24" s="290"/>
      <c r="OWP24" s="290"/>
      <c r="OWT24" s="290"/>
      <c r="OWX24" s="290"/>
      <c r="OXB24" s="290"/>
      <c r="OXF24" s="290"/>
      <c r="OXJ24" s="290"/>
      <c r="OXN24" s="290"/>
      <c r="OXR24" s="290"/>
      <c r="OXV24" s="290"/>
      <c r="OXZ24" s="290"/>
      <c r="OYD24" s="290"/>
      <c r="OYH24" s="290"/>
      <c r="OYL24" s="290"/>
      <c r="OYP24" s="290"/>
      <c r="OYT24" s="290"/>
      <c r="OYX24" s="290"/>
      <c r="OZB24" s="290"/>
      <c r="OZF24" s="290"/>
      <c r="OZJ24" s="290"/>
      <c r="OZN24" s="290"/>
      <c r="OZR24" s="290"/>
      <c r="OZV24" s="290"/>
      <c r="OZZ24" s="290"/>
      <c r="PAD24" s="290"/>
      <c r="PAH24" s="290"/>
      <c r="PAL24" s="290"/>
      <c r="PAP24" s="290"/>
      <c r="PAT24" s="290"/>
      <c r="PAX24" s="290"/>
      <c r="PBB24" s="290"/>
      <c r="PBF24" s="290"/>
      <c r="PBJ24" s="290"/>
      <c r="PBN24" s="290"/>
      <c r="PBR24" s="290"/>
      <c r="PBV24" s="290"/>
      <c r="PBZ24" s="290"/>
      <c r="PCD24" s="290"/>
      <c r="PCH24" s="290"/>
      <c r="PCL24" s="290"/>
      <c r="PCP24" s="290"/>
      <c r="PCT24" s="290"/>
      <c r="PCX24" s="290"/>
      <c r="PDB24" s="290"/>
      <c r="PDF24" s="290"/>
      <c r="PDJ24" s="290"/>
      <c r="PDN24" s="290"/>
      <c r="PDR24" s="290"/>
      <c r="PDV24" s="290"/>
      <c r="PDZ24" s="290"/>
      <c r="PED24" s="290"/>
      <c r="PEH24" s="290"/>
      <c r="PEL24" s="290"/>
      <c r="PEP24" s="290"/>
      <c r="PET24" s="290"/>
      <c r="PEX24" s="290"/>
      <c r="PFB24" s="290"/>
      <c r="PFF24" s="290"/>
      <c r="PFJ24" s="290"/>
      <c r="PFN24" s="290"/>
      <c r="PFR24" s="290"/>
      <c r="PFV24" s="290"/>
      <c r="PFZ24" s="290"/>
      <c r="PGD24" s="290"/>
      <c r="PGH24" s="290"/>
      <c r="PGL24" s="290"/>
      <c r="PGP24" s="290"/>
      <c r="PGT24" s="290"/>
      <c r="PGX24" s="290"/>
      <c r="PHB24" s="290"/>
      <c r="PHF24" s="290"/>
      <c r="PHJ24" s="290"/>
      <c r="PHN24" s="290"/>
      <c r="PHR24" s="290"/>
      <c r="PHV24" s="290"/>
      <c r="PHZ24" s="290"/>
      <c r="PID24" s="290"/>
      <c r="PIH24" s="290"/>
      <c r="PIL24" s="290"/>
      <c r="PIP24" s="290"/>
      <c r="PIT24" s="290"/>
      <c r="PIX24" s="290"/>
      <c r="PJB24" s="290"/>
      <c r="PJF24" s="290"/>
      <c r="PJJ24" s="290"/>
      <c r="PJN24" s="290"/>
      <c r="PJR24" s="290"/>
      <c r="PJV24" s="290"/>
      <c r="PJZ24" s="290"/>
      <c r="PKD24" s="290"/>
      <c r="PKH24" s="290"/>
      <c r="PKL24" s="290"/>
      <c r="PKP24" s="290"/>
      <c r="PKT24" s="290"/>
      <c r="PKX24" s="290"/>
      <c r="PLB24" s="290"/>
      <c r="PLF24" s="290"/>
      <c r="PLJ24" s="290"/>
      <c r="PLN24" s="290"/>
      <c r="PLR24" s="290"/>
      <c r="PLV24" s="290"/>
      <c r="PLZ24" s="290"/>
      <c r="PMD24" s="290"/>
      <c r="PMH24" s="290"/>
      <c r="PML24" s="290"/>
      <c r="PMP24" s="290"/>
      <c r="PMT24" s="290"/>
      <c r="PMX24" s="290"/>
      <c r="PNB24" s="290"/>
      <c r="PNF24" s="290"/>
      <c r="PNJ24" s="290"/>
      <c r="PNN24" s="290"/>
      <c r="PNR24" s="290"/>
      <c r="PNV24" s="290"/>
      <c r="PNZ24" s="290"/>
      <c r="POD24" s="290"/>
      <c r="POH24" s="290"/>
      <c r="POL24" s="290"/>
      <c r="POP24" s="290"/>
      <c r="POT24" s="290"/>
      <c r="POX24" s="290"/>
      <c r="PPB24" s="290"/>
      <c r="PPF24" s="290"/>
      <c r="PPJ24" s="290"/>
      <c r="PPN24" s="290"/>
      <c r="PPR24" s="290"/>
      <c r="PPV24" s="290"/>
      <c r="PPZ24" s="290"/>
      <c r="PQD24" s="290"/>
      <c r="PQH24" s="290"/>
      <c r="PQL24" s="290"/>
      <c r="PQP24" s="290"/>
      <c r="PQT24" s="290"/>
      <c r="PQX24" s="290"/>
      <c r="PRB24" s="290"/>
      <c r="PRF24" s="290"/>
      <c r="PRJ24" s="290"/>
      <c r="PRN24" s="290"/>
      <c r="PRR24" s="290"/>
      <c r="PRV24" s="290"/>
      <c r="PRZ24" s="290"/>
      <c r="PSD24" s="290"/>
      <c r="PSH24" s="290"/>
      <c r="PSL24" s="290"/>
      <c r="PSP24" s="290"/>
      <c r="PST24" s="290"/>
      <c r="PSX24" s="290"/>
      <c r="PTB24" s="290"/>
      <c r="PTF24" s="290"/>
      <c r="PTJ24" s="290"/>
      <c r="PTN24" s="290"/>
      <c r="PTR24" s="290"/>
      <c r="PTV24" s="290"/>
      <c r="PTZ24" s="290"/>
      <c r="PUD24" s="290"/>
      <c r="PUH24" s="290"/>
      <c r="PUL24" s="290"/>
      <c r="PUP24" s="290"/>
      <c r="PUT24" s="290"/>
      <c r="PUX24" s="290"/>
      <c r="PVB24" s="290"/>
      <c r="PVF24" s="290"/>
      <c r="PVJ24" s="290"/>
      <c r="PVN24" s="290"/>
      <c r="PVR24" s="290"/>
      <c r="PVV24" s="290"/>
      <c r="PVZ24" s="290"/>
      <c r="PWD24" s="290"/>
      <c r="PWH24" s="290"/>
      <c r="PWL24" s="290"/>
      <c r="PWP24" s="290"/>
      <c r="PWT24" s="290"/>
      <c r="PWX24" s="290"/>
      <c r="PXB24" s="290"/>
      <c r="PXF24" s="290"/>
      <c r="PXJ24" s="290"/>
      <c r="PXN24" s="290"/>
      <c r="PXR24" s="290"/>
      <c r="PXV24" s="290"/>
      <c r="PXZ24" s="290"/>
      <c r="PYD24" s="290"/>
      <c r="PYH24" s="290"/>
      <c r="PYL24" s="290"/>
      <c r="PYP24" s="290"/>
      <c r="PYT24" s="290"/>
      <c r="PYX24" s="290"/>
      <c r="PZB24" s="290"/>
      <c r="PZF24" s="290"/>
      <c r="PZJ24" s="290"/>
      <c r="PZN24" s="290"/>
      <c r="PZR24" s="290"/>
      <c r="PZV24" s="290"/>
      <c r="PZZ24" s="290"/>
      <c r="QAD24" s="290"/>
      <c r="QAH24" s="290"/>
      <c r="QAL24" s="290"/>
      <c r="QAP24" s="290"/>
      <c r="QAT24" s="290"/>
      <c r="QAX24" s="290"/>
      <c r="QBB24" s="290"/>
      <c r="QBF24" s="290"/>
      <c r="QBJ24" s="290"/>
      <c r="QBN24" s="290"/>
      <c r="QBR24" s="290"/>
      <c r="QBV24" s="290"/>
      <c r="QBZ24" s="290"/>
      <c r="QCD24" s="290"/>
      <c r="QCH24" s="290"/>
      <c r="QCL24" s="290"/>
      <c r="QCP24" s="290"/>
      <c r="QCT24" s="290"/>
      <c r="QCX24" s="290"/>
      <c r="QDB24" s="290"/>
      <c r="QDF24" s="290"/>
      <c r="QDJ24" s="290"/>
      <c r="QDN24" s="290"/>
      <c r="QDR24" s="290"/>
      <c r="QDV24" s="290"/>
      <c r="QDZ24" s="290"/>
      <c r="QED24" s="290"/>
      <c r="QEH24" s="290"/>
      <c r="QEL24" s="290"/>
      <c r="QEP24" s="290"/>
      <c r="QET24" s="290"/>
      <c r="QEX24" s="290"/>
      <c r="QFB24" s="290"/>
      <c r="QFF24" s="290"/>
      <c r="QFJ24" s="290"/>
      <c r="QFN24" s="290"/>
      <c r="QFR24" s="290"/>
      <c r="QFV24" s="290"/>
      <c r="QFZ24" s="290"/>
      <c r="QGD24" s="290"/>
      <c r="QGH24" s="290"/>
      <c r="QGL24" s="290"/>
      <c r="QGP24" s="290"/>
      <c r="QGT24" s="290"/>
      <c r="QGX24" s="290"/>
      <c r="QHB24" s="290"/>
      <c r="QHF24" s="290"/>
      <c r="QHJ24" s="290"/>
      <c r="QHN24" s="290"/>
      <c r="QHR24" s="290"/>
      <c r="QHV24" s="290"/>
      <c r="QHZ24" s="290"/>
      <c r="QID24" s="290"/>
      <c r="QIH24" s="290"/>
      <c r="QIL24" s="290"/>
      <c r="QIP24" s="290"/>
      <c r="QIT24" s="290"/>
      <c r="QIX24" s="290"/>
      <c r="QJB24" s="290"/>
      <c r="QJF24" s="290"/>
      <c r="QJJ24" s="290"/>
      <c r="QJN24" s="290"/>
      <c r="QJR24" s="290"/>
      <c r="QJV24" s="290"/>
      <c r="QJZ24" s="290"/>
      <c r="QKD24" s="290"/>
      <c r="QKH24" s="290"/>
      <c r="QKL24" s="290"/>
      <c r="QKP24" s="290"/>
      <c r="QKT24" s="290"/>
      <c r="QKX24" s="290"/>
      <c r="QLB24" s="290"/>
      <c r="QLF24" s="290"/>
      <c r="QLJ24" s="290"/>
      <c r="QLN24" s="290"/>
      <c r="QLR24" s="290"/>
      <c r="QLV24" s="290"/>
      <c r="QLZ24" s="290"/>
      <c r="QMD24" s="290"/>
      <c r="QMH24" s="290"/>
      <c r="QML24" s="290"/>
      <c r="QMP24" s="290"/>
      <c r="QMT24" s="290"/>
      <c r="QMX24" s="290"/>
      <c r="QNB24" s="290"/>
      <c r="QNF24" s="290"/>
      <c r="QNJ24" s="290"/>
      <c r="QNN24" s="290"/>
      <c r="QNR24" s="290"/>
      <c r="QNV24" s="290"/>
      <c r="QNZ24" s="290"/>
      <c r="QOD24" s="290"/>
      <c r="QOH24" s="290"/>
      <c r="QOL24" s="290"/>
      <c r="QOP24" s="290"/>
      <c r="QOT24" s="290"/>
      <c r="QOX24" s="290"/>
      <c r="QPB24" s="290"/>
      <c r="QPF24" s="290"/>
      <c r="QPJ24" s="290"/>
      <c r="QPN24" s="290"/>
      <c r="QPR24" s="290"/>
      <c r="QPV24" s="290"/>
      <c r="QPZ24" s="290"/>
      <c r="QQD24" s="290"/>
      <c r="QQH24" s="290"/>
      <c r="QQL24" s="290"/>
      <c r="QQP24" s="290"/>
      <c r="QQT24" s="290"/>
      <c r="QQX24" s="290"/>
      <c r="QRB24" s="290"/>
      <c r="QRF24" s="290"/>
      <c r="QRJ24" s="290"/>
      <c r="QRN24" s="290"/>
      <c r="QRR24" s="290"/>
      <c r="QRV24" s="290"/>
      <c r="QRZ24" s="290"/>
      <c r="QSD24" s="290"/>
      <c r="QSH24" s="290"/>
      <c r="QSL24" s="290"/>
      <c r="QSP24" s="290"/>
      <c r="QST24" s="290"/>
      <c r="QSX24" s="290"/>
      <c r="QTB24" s="290"/>
      <c r="QTF24" s="290"/>
      <c r="QTJ24" s="290"/>
      <c r="QTN24" s="290"/>
      <c r="QTR24" s="290"/>
      <c r="QTV24" s="290"/>
      <c r="QTZ24" s="290"/>
      <c r="QUD24" s="290"/>
      <c r="QUH24" s="290"/>
      <c r="QUL24" s="290"/>
      <c r="QUP24" s="290"/>
      <c r="QUT24" s="290"/>
      <c r="QUX24" s="290"/>
      <c r="QVB24" s="290"/>
      <c r="QVF24" s="290"/>
      <c r="QVJ24" s="290"/>
      <c r="QVN24" s="290"/>
      <c r="QVR24" s="290"/>
      <c r="QVV24" s="290"/>
      <c r="QVZ24" s="290"/>
      <c r="QWD24" s="290"/>
      <c r="QWH24" s="290"/>
      <c r="QWL24" s="290"/>
      <c r="QWP24" s="290"/>
      <c r="QWT24" s="290"/>
      <c r="QWX24" s="290"/>
      <c r="QXB24" s="290"/>
      <c r="QXF24" s="290"/>
      <c r="QXJ24" s="290"/>
      <c r="QXN24" s="290"/>
      <c r="QXR24" s="290"/>
      <c r="QXV24" s="290"/>
      <c r="QXZ24" s="290"/>
      <c r="QYD24" s="290"/>
      <c r="QYH24" s="290"/>
      <c r="QYL24" s="290"/>
      <c r="QYP24" s="290"/>
      <c r="QYT24" s="290"/>
      <c r="QYX24" s="290"/>
      <c r="QZB24" s="290"/>
      <c r="QZF24" s="290"/>
      <c r="QZJ24" s="290"/>
      <c r="QZN24" s="290"/>
      <c r="QZR24" s="290"/>
      <c r="QZV24" s="290"/>
      <c r="QZZ24" s="290"/>
      <c r="RAD24" s="290"/>
      <c r="RAH24" s="290"/>
      <c r="RAL24" s="290"/>
      <c r="RAP24" s="290"/>
      <c r="RAT24" s="290"/>
      <c r="RAX24" s="290"/>
      <c r="RBB24" s="290"/>
      <c r="RBF24" s="290"/>
      <c r="RBJ24" s="290"/>
      <c r="RBN24" s="290"/>
      <c r="RBR24" s="290"/>
      <c r="RBV24" s="290"/>
      <c r="RBZ24" s="290"/>
      <c r="RCD24" s="290"/>
      <c r="RCH24" s="290"/>
      <c r="RCL24" s="290"/>
      <c r="RCP24" s="290"/>
      <c r="RCT24" s="290"/>
      <c r="RCX24" s="290"/>
      <c r="RDB24" s="290"/>
      <c r="RDF24" s="290"/>
      <c r="RDJ24" s="290"/>
      <c r="RDN24" s="290"/>
      <c r="RDR24" s="290"/>
      <c r="RDV24" s="290"/>
      <c r="RDZ24" s="290"/>
      <c r="RED24" s="290"/>
      <c r="REH24" s="290"/>
      <c r="REL24" s="290"/>
      <c r="REP24" s="290"/>
      <c r="RET24" s="290"/>
      <c r="REX24" s="290"/>
      <c r="RFB24" s="290"/>
      <c r="RFF24" s="290"/>
      <c r="RFJ24" s="290"/>
      <c r="RFN24" s="290"/>
      <c r="RFR24" s="290"/>
      <c r="RFV24" s="290"/>
      <c r="RFZ24" s="290"/>
      <c r="RGD24" s="290"/>
      <c r="RGH24" s="290"/>
      <c r="RGL24" s="290"/>
      <c r="RGP24" s="290"/>
      <c r="RGT24" s="290"/>
      <c r="RGX24" s="290"/>
      <c r="RHB24" s="290"/>
      <c r="RHF24" s="290"/>
      <c r="RHJ24" s="290"/>
      <c r="RHN24" s="290"/>
      <c r="RHR24" s="290"/>
      <c r="RHV24" s="290"/>
      <c r="RHZ24" s="290"/>
      <c r="RID24" s="290"/>
      <c r="RIH24" s="290"/>
      <c r="RIL24" s="290"/>
      <c r="RIP24" s="290"/>
      <c r="RIT24" s="290"/>
      <c r="RIX24" s="290"/>
      <c r="RJB24" s="290"/>
      <c r="RJF24" s="290"/>
      <c r="RJJ24" s="290"/>
      <c r="RJN24" s="290"/>
      <c r="RJR24" s="290"/>
      <c r="RJV24" s="290"/>
      <c r="RJZ24" s="290"/>
      <c r="RKD24" s="290"/>
      <c r="RKH24" s="290"/>
      <c r="RKL24" s="290"/>
      <c r="RKP24" s="290"/>
      <c r="RKT24" s="290"/>
      <c r="RKX24" s="290"/>
      <c r="RLB24" s="290"/>
      <c r="RLF24" s="290"/>
      <c r="RLJ24" s="290"/>
      <c r="RLN24" s="290"/>
      <c r="RLR24" s="290"/>
      <c r="RLV24" s="290"/>
      <c r="RLZ24" s="290"/>
      <c r="RMD24" s="290"/>
      <c r="RMH24" s="290"/>
      <c r="RML24" s="290"/>
      <c r="RMP24" s="290"/>
      <c r="RMT24" s="290"/>
      <c r="RMX24" s="290"/>
      <c r="RNB24" s="290"/>
      <c r="RNF24" s="290"/>
      <c r="RNJ24" s="290"/>
      <c r="RNN24" s="290"/>
      <c r="RNR24" s="290"/>
      <c r="RNV24" s="290"/>
      <c r="RNZ24" s="290"/>
      <c r="ROD24" s="290"/>
      <c r="ROH24" s="290"/>
      <c r="ROL24" s="290"/>
      <c r="ROP24" s="290"/>
      <c r="ROT24" s="290"/>
      <c r="ROX24" s="290"/>
      <c r="RPB24" s="290"/>
      <c r="RPF24" s="290"/>
      <c r="RPJ24" s="290"/>
      <c r="RPN24" s="290"/>
      <c r="RPR24" s="290"/>
      <c r="RPV24" s="290"/>
      <c r="RPZ24" s="290"/>
      <c r="RQD24" s="290"/>
      <c r="RQH24" s="290"/>
      <c r="RQL24" s="290"/>
      <c r="RQP24" s="290"/>
      <c r="RQT24" s="290"/>
      <c r="RQX24" s="290"/>
      <c r="RRB24" s="290"/>
      <c r="RRF24" s="290"/>
      <c r="RRJ24" s="290"/>
      <c r="RRN24" s="290"/>
      <c r="RRR24" s="290"/>
      <c r="RRV24" s="290"/>
      <c r="RRZ24" s="290"/>
      <c r="RSD24" s="290"/>
      <c r="RSH24" s="290"/>
      <c r="RSL24" s="290"/>
      <c r="RSP24" s="290"/>
      <c r="RST24" s="290"/>
      <c r="RSX24" s="290"/>
      <c r="RTB24" s="290"/>
      <c r="RTF24" s="290"/>
      <c r="RTJ24" s="290"/>
      <c r="RTN24" s="290"/>
      <c r="RTR24" s="290"/>
      <c r="RTV24" s="290"/>
      <c r="RTZ24" s="290"/>
      <c r="RUD24" s="290"/>
      <c r="RUH24" s="290"/>
      <c r="RUL24" s="290"/>
      <c r="RUP24" s="290"/>
      <c r="RUT24" s="290"/>
      <c r="RUX24" s="290"/>
      <c r="RVB24" s="290"/>
      <c r="RVF24" s="290"/>
      <c r="RVJ24" s="290"/>
      <c r="RVN24" s="290"/>
      <c r="RVR24" s="290"/>
      <c r="RVV24" s="290"/>
      <c r="RVZ24" s="290"/>
      <c r="RWD24" s="290"/>
      <c r="RWH24" s="290"/>
      <c r="RWL24" s="290"/>
      <c r="RWP24" s="290"/>
      <c r="RWT24" s="290"/>
      <c r="RWX24" s="290"/>
      <c r="RXB24" s="290"/>
      <c r="RXF24" s="290"/>
      <c r="RXJ24" s="290"/>
      <c r="RXN24" s="290"/>
      <c r="RXR24" s="290"/>
      <c r="RXV24" s="290"/>
      <c r="RXZ24" s="290"/>
      <c r="RYD24" s="290"/>
      <c r="RYH24" s="290"/>
      <c r="RYL24" s="290"/>
      <c r="RYP24" s="290"/>
      <c r="RYT24" s="290"/>
      <c r="RYX24" s="290"/>
      <c r="RZB24" s="290"/>
      <c r="RZF24" s="290"/>
      <c r="RZJ24" s="290"/>
      <c r="RZN24" s="290"/>
      <c r="RZR24" s="290"/>
      <c r="RZV24" s="290"/>
      <c r="RZZ24" s="290"/>
      <c r="SAD24" s="290"/>
      <c r="SAH24" s="290"/>
      <c r="SAL24" s="290"/>
      <c r="SAP24" s="290"/>
      <c r="SAT24" s="290"/>
      <c r="SAX24" s="290"/>
      <c r="SBB24" s="290"/>
      <c r="SBF24" s="290"/>
      <c r="SBJ24" s="290"/>
      <c r="SBN24" s="290"/>
      <c r="SBR24" s="290"/>
      <c r="SBV24" s="290"/>
      <c r="SBZ24" s="290"/>
      <c r="SCD24" s="290"/>
      <c r="SCH24" s="290"/>
      <c r="SCL24" s="290"/>
      <c r="SCP24" s="290"/>
      <c r="SCT24" s="290"/>
      <c r="SCX24" s="290"/>
      <c r="SDB24" s="290"/>
      <c r="SDF24" s="290"/>
      <c r="SDJ24" s="290"/>
      <c r="SDN24" s="290"/>
      <c r="SDR24" s="290"/>
      <c r="SDV24" s="290"/>
      <c r="SDZ24" s="290"/>
      <c r="SED24" s="290"/>
      <c r="SEH24" s="290"/>
      <c r="SEL24" s="290"/>
      <c r="SEP24" s="290"/>
      <c r="SET24" s="290"/>
      <c r="SEX24" s="290"/>
      <c r="SFB24" s="290"/>
      <c r="SFF24" s="290"/>
      <c r="SFJ24" s="290"/>
      <c r="SFN24" s="290"/>
      <c r="SFR24" s="290"/>
      <c r="SFV24" s="290"/>
      <c r="SFZ24" s="290"/>
      <c r="SGD24" s="290"/>
      <c r="SGH24" s="290"/>
      <c r="SGL24" s="290"/>
      <c r="SGP24" s="290"/>
      <c r="SGT24" s="290"/>
      <c r="SGX24" s="290"/>
      <c r="SHB24" s="290"/>
      <c r="SHF24" s="290"/>
      <c r="SHJ24" s="290"/>
      <c r="SHN24" s="290"/>
      <c r="SHR24" s="290"/>
      <c r="SHV24" s="290"/>
      <c r="SHZ24" s="290"/>
      <c r="SID24" s="290"/>
      <c r="SIH24" s="290"/>
      <c r="SIL24" s="290"/>
      <c r="SIP24" s="290"/>
      <c r="SIT24" s="290"/>
      <c r="SIX24" s="290"/>
      <c r="SJB24" s="290"/>
      <c r="SJF24" s="290"/>
      <c r="SJJ24" s="290"/>
      <c r="SJN24" s="290"/>
      <c r="SJR24" s="290"/>
      <c r="SJV24" s="290"/>
      <c r="SJZ24" s="290"/>
      <c r="SKD24" s="290"/>
      <c r="SKH24" s="290"/>
      <c r="SKL24" s="290"/>
      <c r="SKP24" s="290"/>
      <c r="SKT24" s="290"/>
      <c r="SKX24" s="290"/>
      <c r="SLB24" s="290"/>
      <c r="SLF24" s="290"/>
      <c r="SLJ24" s="290"/>
      <c r="SLN24" s="290"/>
      <c r="SLR24" s="290"/>
      <c r="SLV24" s="290"/>
      <c r="SLZ24" s="290"/>
      <c r="SMD24" s="290"/>
      <c r="SMH24" s="290"/>
      <c r="SML24" s="290"/>
      <c r="SMP24" s="290"/>
      <c r="SMT24" s="290"/>
      <c r="SMX24" s="290"/>
      <c r="SNB24" s="290"/>
      <c r="SNF24" s="290"/>
      <c r="SNJ24" s="290"/>
      <c r="SNN24" s="290"/>
      <c r="SNR24" s="290"/>
      <c r="SNV24" s="290"/>
      <c r="SNZ24" s="290"/>
      <c r="SOD24" s="290"/>
      <c r="SOH24" s="290"/>
      <c r="SOL24" s="290"/>
      <c r="SOP24" s="290"/>
      <c r="SOT24" s="290"/>
      <c r="SOX24" s="290"/>
      <c r="SPB24" s="290"/>
      <c r="SPF24" s="290"/>
      <c r="SPJ24" s="290"/>
      <c r="SPN24" s="290"/>
      <c r="SPR24" s="290"/>
      <c r="SPV24" s="290"/>
      <c r="SPZ24" s="290"/>
      <c r="SQD24" s="290"/>
      <c r="SQH24" s="290"/>
      <c r="SQL24" s="290"/>
      <c r="SQP24" s="290"/>
      <c r="SQT24" s="290"/>
      <c r="SQX24" s="290"/>
      <c r="SRB24" s="290"/>
      <c r="SRF24" s="290"/>
      <c r="SRJ24" s="290"/>
      <c r="SRN24" s="290"/>
      <c r="SRR24" s="290"/>
      <c r="SRV24" s="290"/>
      <c r="SRZ24" s="290"/>
      <c r="SSD24" s="290"/>
      <c r="SSH24" s="290"/>
      <c r="SSL24" s="290"/>
      <c r="SSP24" s="290"/>
      <c r="SST24" s="290"/>
      <c r="SSX24" s="290"/>
      <c r="STB24" s="290"/>
      <c r="STF24" s="290"/>
      <c r="STJ24" s="290"/>
      <c r="STN24" s="290"/>
      <c r="STR24" s="290"/>
      <c r="STV24" s="290"/>
      <c r="STZ24" s="290"/>
      <c r="SUD24" s="290"/>
      <c r="SUH24" s="290"/>
      <c r="SUL24" s="290"/>
      <c r="SUP24" s="290"/>
      <c r="SUT24" s="290"/>
      <c r="SUX24" s="290"/>
      <c r="SVB24" s="290"/>
      <c r="SVF24" s="290"/>
      <c r="SVJ24" s="290"/>
      <c r="SVN24" s="290"/>
      <c r="SVR24" s="290"/>
      <c r="SVV24" s="290"/>
      <c r="SVZ24" s="290"/>
      <c r="SWD24" s="290"/>
      <c r="SWH24" s="290"/>
      <c r="SWL24" s="290"/>
      <c r="SWP24" s="290"/>
      <c r="SWT24" s="290"/>
      <c r="SWX24" s="290"/>
      <c r="SXB24" s="290"/>
      <c r="SXF24" s="290"/>
      <c r="SXJ24" s="290"/>
      <c r="SXN24" s="290"/>
      <c r="SXR24" s="290"/>
      <c r="SXV24" s="290"/>
      <c r="SXZ24" s="290"/>
      <c r="SYD24" s="290"/>
      <c r="SYH24" s="290"/>
      <c r="SYL24" s="290"/>
      <c r="SYP24" s="290"/>
      <c r="SYT24" s="290"/>
      <c r="SYX24" s="290"/>
      <c r="SZB24" s="290"/>
      <c r="SZF24" s="290"/>
      <c r="SZJ24" s="290"/>
      <c r="SZN24" s="290"/>
      <c r="SZR24" s="290"/>
      <c r="SZV24" s="290"/>
      <c r="SZZ24" s="290"/>
      <c r="TAD24" s="290"/>
      <c r="TAH24" s="290"/>
      <c r="TAL24" s="290"/>
      <c r="TAP24" s="290"/>
      <c r="TAT24" s="290"/>
      <c r="TAX24" s="290"/>
      <c r="TBB24" s="290"/>
      <c r="TBF24" s="290"/>
      <c r="TBJ24" s="290"/>
      <c r="TBN24" s="290"/>
      <c r="TBR24" s="290"/>
      <c r="TBV24" s="290"/>
      <c r="TBZ24" s="290"/>
      <c r="TCD24" s="290"/>
      <c r="TCH24" s="290"/>
      <c r="TCL24" s="290"/>
      <c r="TCP24" s="290"/>
      <c r="TCT24" s="290"/>
      <c r="TCX24" s="290"/>
      <c r="TDB24" s="290"/>
      <c r="TDF24" s="290"/>
      <c r="TDJ24" s="290"/>
      <c r="TDN24" s="290"/>
      <c r="TDR24" s="290"/>
      <c r="TDV24" s="290"/>
      <c r="TDZ24" s="290"/>
      <c r="TED24" s="290"/>
      <c r="TEH24" s="290"/>
      <c r="TEL24" s="290"/>
      <c r="TEP24" s="290"/>
      <c r="TET24" s="290"/>
      <c r="TEX24" s="290"/>
      <c r="TFB24" s="290"/>
      <c r="TFF24" s="290"/>
      <c r="TFJ24" s="290"/>
      <c r="TFN24" s="290"/>
      <c r="TFR24" s="290"/>
      <c r="TFV24" s="290"/>
      <c r="TFZ24" s="290"/>
      <c r="TGD24" s="290"/>
      <c r="TGH24" s="290"/>
      <c r="TGL24" s="290"/>
      <c r="TGP24" s="290"/>
      <c r="TGT24" s="290"/>
      <c r="TGX24" s="290"/>
      <c r="THB24" s="290"/>
      <c r="THF24" s="290"/>
      <c r="THJ24" s="290"/>
      <c r="THN24" s="290"/>
      <c r="THR24" s="290"/>
      <c r="THV24" s="290"/>
      <c r="THZ24" s="290"/>
      <c r="TID24" s="290"/>
      <c r="TIH24" s="290"/>
      <c r="TIL24" s="290"/>
      <c r="TIP24" s="290"/>
      <c r="TIT24" s="290"/>
      <c r="TIX24" s="290"/>
      <c r="TJB24" s="290"/>
      <c r="TJF24" s="290"/>
      <c r="TJJ24" s="290"/>
      <c r="TJN24" s="290"/>
      <c r="TJR24" s="290"/>
      <c r="TJV24" s="290"/>
      <c r="TJZ24" s="290"/>
      <c r="TKD24" s="290"/>
      <c r="TKH24" s="290"/>
      <c r="TKL24" s="290"/>
      <c r="TKP24" s="290"/>
      <c r="TKT24" s="290"/>
      <c r="TKX24" s="290"/>
      <c r="TLB24" s="290"/>
      <c r="TLF24" s="290"/>
      <c r="TLJ24" s="290"/>
      <c r="TLN24" s="290"/>
      <c r="TLR24" s="290"/>
      <c r="TLV24" s="290"/>
      <c r="TLZ24" s="290"/>
      <c r="TMD24" s="290"/>
      <c r="TMH24" s="290"/>
      <c r="TML24" s="290"/>
      <c r="TMP24" s="290"/>
      <c r="TMT24" s="290"/>
      <c r="TMX24" s="290"/>
      <c r="TNB24" s="290"/>
      <c r="TNF24" s="290"/>
      <c r="TNJ24" s="290"/>
      <c r="TNN24" s="290"/>
      <c r="TNR24" s="290"/>
      <c r="TNV24" s="290"/>
      <c r="TNZ24" s="290"/>
      <c r="TOD24" s="290"/>
      <c r="TOH24" s="290"/>
      <c r="TOL24" s="290"/>
      <c r="TOP24" s="290"/>
      <c r="TOT24" s="290"/>
      <c r="TOX24" s="290"/>
      <c r="TPB24" s="290"/>
      <c r="TPF24" s="290"/>
      <c r="TPJ24" s="290"/>
      <c r="TPN24" s="290"/>
      <c r="TPR24" s="290"/>
      <c r="TPV24" s="290"/>
      <c r="TPZ24" s="290"/>
      <c r="TQD24" s="290"/>
      <c r="TQH24" s="290"/>
      <c r="TQL24" s="290"/>
      <c r="TQP24" s="290"/>
      <c r="TQT24" s="290"/>
      <c r="TQX24" s="290"/>
      <c r="TRB24" s="290"/>
      <c r="TRF24" s="290"/>
      <c r="TRJ24" s="290"/>
      <c r="TRN24" s="290"/>
      <c r="TRR24" s="290"/>
      <c r="TRV24" s="290"/>
      <c r="TRZ24" s="290"/>
      <c r="TSD24" s="290"/>
      <c r="TSH24" s="290"/>
      <c r="TSL24" s="290"/>
      <c r="TSP24" s="290"/>
      <c r="TST24" s="290"/>
      <c r="TSX24" s="290"/>
      <c r="TTB24" s="290"/>
      <c r="TTF24" s="290"/>
      <c r="TTJ24" s="290"/>
      <c r="TTN24" s="290"/>
      <c r="TTR24" s="290"/>
      <c r="TTV24" s="290"/>
      <c r="TTZ24" s="290"/>
      <c r="TUD24" s="290"/>
      <c r="TUH24" s="290"/>
      <c r="TUL24" s="290"/>
      <c r="TUP24" s="290"/>
      <c r="TUT24" s="290"/>
      <c r="TUX24" s="290"/>
      <c r="TVB24" s="290"/>
      <c r="TVF24" s="290"/>
      <c r="TVJ24" s="290"/>
      <c r="TVN24" s="290"/>
      <c r="TVR24" s="290"/>
      <c r="TVV24" s="290"/>
      <c r="TVZ24" s="290"/>
      <c r="TWD24" s="290"/>
      <c r="TWH24" s="290"/>
      <c r="TWL24" s="290"/>
      <c r="TWP24" s="290"/>
      <c r="TWT24" s="290"/>
      <c r="TWX24" s="290"/>
      <c r="TXB24" s="290"/>
      <c r="TXF24" s="290"/>
      <c r="TXJ24" s="290"/>
      <c r="TXN24" s="290"/>
      <c r="TXR24" s="290"/>
      <c r="TXV24" s="290"/>
      <c r="TXZ24" s="290"/>
      <c r="TYD24" s="290"/>
      <c r="TYH24" s="290"/>
      <c r="TYL24" s="290"/>
      <c r="TYP24" s="290"/>
      <c r="TYT24" s="290"/>
      <c r="TYX24" s="290"/>
      <c r="TZB24" s="290"/>
      <c r="TZF24" s="290"/>
      <c r="TZJ24" s="290"/>
      <c r="TZN24" s="290"/>
      <c r="TZR24" s="290"/>
      <c r="TZV24" s="290"/>
      <c r="TZZ24" s="290"/>
      <c r="UAD24" s="290"/>
      <c r="UAH24" s="290"/>
      <c r="UAL24" s="290"/>
      <c r="UAP24" s="290"/>
      <c r="UAT24" s="290"/>
      <c r="UAX24" s="290"/>
      <c r="UBB24" s="290"/>
      <c r="UBF24" s="290"/>
      <c r="UBJ24" s="290"/>
      <c r="UBN24" s="290"/>
      <c r="UBR24" s="290"/>
      <c r="UBV24" s="290"/>
      <c r="UBZ24" s="290"/>
      <c r="UCD24" s="290"/>
      <c r="UCH24" s="290"/>
      <c r="UCL24" s="290"/>
      <c r="UCP24" s="290"/>
      <c r="UCT24" s="290"/>
      <c r="UCX24" s="290"/>
      <c r="UDB24" s="290"/>
      <c r="UDF24" s="290"/>
      <c r="UDJ24" s="290"/>
      <c r="UDN24" s="290"/>
      <c r="UDR24" s="290"/>
      <c r="UDV24" s="290"/>
      <c r="UDZ24" s="290"/>
      <c r="UED24" s="290"/>
      <c r="UEH24" s="290"/>
      <c r="UEL24" s="290"/>
      <c r="UEP24" s="290"/>
      <c r="UET24" s="290"/>
      <c r="UEX24" s="290"/>
      <c r="UFB24" s="290"/>
      <c r="UFF24" s="290"/>
      <c r="UFJ24" s="290"/>
      <c r="UFN24" s="290"/>
      <c r="UFR24" s="290"/>
      <c r="UFV24" s="290"/>
      <c r="UFZ24" s="290"/>
      <c r="UGD24" s="290"/>
      <c r="UGH24" s="290"/>
      <c r="UGL24" s="290"/>
      <c r="UGP24" s="290"/>
      <c r="UGT24" s="290"/>
      <c r="UGX24" s="290"/>
      <c r="UHB24" s="290"/>
      <c r="UHF24" s="290"/>
      <c r="UHJ24" s="290"/>
      <c r="UHN24" s="290"/>
      <c r="UHR24" s="290"/>
      <c r="UHV24" s="290"/>
      <c r="UHZ24" s="290"/>
      <c r="UID24" s="290"/>
      <c r="UIH24" s="290"/>
      <c r="UIL24" s="290"/>
      <c r="UIP24" s="290"/>
      <c r="UIT24" s="290"/>
      <c r="UIX24" s="290"/>
      <c r="UJB24" s="290"/>
      <c r="UJF24" s="290"/>
      <c r="UJJ24" s="290"/>
      <c r="UJN24" s="290"/>
      <c r="UJR24" s="290"/>
      <c r="UJV24" s="290"/>
      <c r="UJZ24" s="290"/>
      <c r="UKD24" s="290"/>
      <c r="UKH24" s="290"/>
      <c r="UKL24" s="290"/>
      <c r="UKP24" s="290"/>
      <c r="UKT24" s="290"/>
      <c r="UKX24" s="290"/>
      <c r="ULB24" s="290"/>
      <c r="ULF24" s="290"/>
      <c r="ULJ24" s="290"/>
      <c r="ULN24" s="290"/>
      <c r="ULR24" s="290"/>
      <c r="ULV24" s="290"/>
      <c r="ULZ24" s="290"/>
      <c r="UMD24" s="290"/>
      <c r="UMH24" s="290"/>
      <c r="UML24" s="290"/>
      <c r="UMP24" s="290"/>
      <c r="UMT24" s="290"/>
      <c r="UMX24" s="290"/>
      <c r="UNB24" s="290"/>
      <c r="UNF24" s="290"/>
      <c r="UNJ24" s="290"/>
      <c r="UNN24" s="290"/>
      <c r="UNR24" s="290"/>
      <c r="UNV24" s="290"/>
      <c r="UNZ24" s="290"/>
      <c r="UOD24" s="290"/>
      <c r="UOH24" s="290"/>
      <c r="UOL24" s="290"/>
      <c r="UOP24" s="290"/>
      <c r="UOT24" s="290"/>
      <c r="UOX24" s="290"/>
      <c r="UPB24" s="290"/>
      <c r="UPF24" s="290"/>
      <c r="UPJ24" s="290"/>
      <c r="UPN24" s="290"/>
      <c r="UPR24" s="290"/>
      <c r="UPV24" s="290"/>
      <c r="UPZ24" s="290"/>
      <c r="UQD24" s="290"/>
      <c r="UQH24" s="290"/>
      <c r="UQL24" s="290"/>
      <c r="UQP24" s="290"/>
      <c r="UQT24" s="290"/>
      <c r="UQX24" s="290"/>
      <c r="URB24" s="290"/>
      <c r="URF24" s="290"/>
      <c r="URJ24" s="290"/>
      <c r="URN24" s="290"/>
      <c r="URR24" s="290"/>
      <c r="URV24" s="290"/>
      <c r="URZ24" s="290"/>
      <c r="USD24" s="290"/>
      <c r="USH24" s="290"/>
      <c r="USL24" s="290"/>
      <c r="USP24" s="290"/>
      <c r="UST24" s="290"/>
      <c r="USX24" s="290"/>
      <c r="UTB24" s="290"/>
      <c r="UTF24" s="290"/>
      <c r="UTJ24" s="290"/>
      <c r="UTN24" s="290"/>
      <c r="UTR24" s="290"/>
      <c r="UTV24" s="290"/>
      <c r="UTZ24" s="290"/>
      <c r="UUD24" s="290"/>
      <c r="UUH24" s="290"/>
      <c r="UUL24" s="290"/>
      <c r="UUP24" s="290"/>
      <c r="UUT24" s="290"/>
      <c r="UUX24" s="290"/>
      <c r="UVB24" s="290"/>
      <c r="UVF24" s="290"/>
      <c r="UVJ24" s="290"/>
      <c r="UVN24" s="290"/>
      <c r="UVR24" s="290"/>
      <c r="UVV24" s="290"/>
      <c r="UVZ24" s="290"/>
      <c r="UWD24" s="290"/>
      <c r="UWH24" s="290"/>
      <c r="UWL24" s="290"/>
      <c r="UWP24" s="290"/>
      <c r="UWT24" s="290"/>
      <c r="UWX24" s="290"/>
      <c r="UXB24" s="290"/>
      <c r="UXF24" s="290"/>
      <c r="UXJ24" s="290"/>
      <c r="UXN24" s="290"/>
      <c r="UXR24" s="290"/>
      <c r="UXV24" s="290"/>
      <c r="UXZ24" s="290"/>
      <c r="UYD24" s="290"/>
      <c r="UYH24" s="290"/>
      <c r="UYL24" s="290"/>
      <c r="UYP24" s="290"/>
      <c r="UYT24" s="290"/>
      <c r="UYX24" s="290"/>
      <c r="UZB24" s="290"/>
      <c r="UZF24" s="290"/>
      <c r="UZJ24" s="290"/>
      <c r="UZN24" s="290"/>
      <c r="UZR24" s="290"/>
      <c r="UZV24" s="290"/>
      <c r="UZZ24" s="290"/>
      <c r="VAD24" s="290"/>
      <c r="VAH24" s="290"/>
      <c r="VAL24" s="290"/>
      <c r="VAP24" s="290"/>
      <c r="VAT24" s="290"/>
      <c r="VAX24" s="290"/>
      <c r="VBB24" s="290"/>
      <c r="VBF24" s="290"/>
      <c r="VBJ24" s="290"/>
      <c r="VBN24" s="290"/>
      <c r="VBR24" s="290"/>
      <c r="VBV24" s="290"/>
      <c r="VBZ24" s="290"/>
      <c r="VCD24" s="290"/>
      <c r="VCH24" s="290"/>
      <c r="VCL24" s="290"/>
      <c r="VCP24" s="290"/>
      <c r="VCT24" s="290"/>
      <c r="VCX24" s="290"/>
      <c r="VDB24" s="290"/>
      <c r="VDF24" s="290"/>
      <c r="VDJ24" s="290"/>
      <c r="VDN24" s="290"/>
      <c r="VDR24" s="290"/>
      <c r="VDV24" s="290"/>
      <c r="VDZ24" s="290"/>
      <c r="VED24" s="290"/>
      <c r="VEH24" s="290"/>
      <c r="VEL24" s="290"/>
      <c r="VEP24" s="290"/>
      <c r="VET24" s="290"/>
      <c r="VEX24" s="290"/>
      <c r="VFB24" s="290"/>
      <c r="VFF24" s="290"/>
      <c r="VFJ24" s="290"/>
      <c r="VFN24" s="290"/>
      <c r="VFR24" s="290"/>
      <c r="VFV24" s="290"/>
      <c r="VFZ24" s="290"/>
      <c r="VGD24" s="290"/>
      <c r="VGH24" s="290"/>
      <c r="VGL24" s="290"/>
      <c r="VGP24" s="290"/>
      <c r="VGT24" s="290"/>
      <c r="VGX24" s="290"/>
      <c r="VHB24" s="290"/>
      <c r="VHF24" s="290"/>
      <c r="VHJ24" s="290"/>
      <c r="VHN24" s="290"/>
      <c r="VHR24" s="290"/>
      <c r="VHV24" s="290"/>
      <c r="VHZ24" s="290"/>
      <c r="VID24" s="290"/>
      <c r="VIH24" s="290"/>
      <c r="VIL24" s="290"/>
      <c r="VIP24" s="290"/>
      <c r="VIT24" s="290"/>
      <c r="VIX24" s="290"/>
      <c r="VJB24" s="290"/>
      <c r="VJF24" s="290"/>
      <c r="VJJ24" s="290"/>
      <c r="VJN24" s="290"/>
      <c r="VJR24" s="290"/>
      <c r="VJV24" s="290"/>
      <c r="VJZ24" s="290"/>
      <c r="VKD24" s="290"/>
      <c r="VKH24" s="290"/>
      <c r="VKL24" s="290"/>
      <c r="VKP24" s="290"/>
      <c r="VKT24" s="290"/>
      <c r="VKX24" s="290"/>
      <c r="VLB24" s="290"/>
      <c r="VLF24" s="290"/>
      <c r="VLJ24" s="290"/>
      <c r="VLN24" s="290"/>
      <c r="VLR24" s="290"/>
      <c r="VLV24" s="290"/>
      <c r="VLZ24" s="290"/>
      <c r="VMD24" s="290"/>
      <c r="VMH24" s="290"/>
      <c r="VML24" s="290"/>
      <c r="VMP24" s="290"/>
      <c r="VMT24" s="290"/>
      <c r="VMX24" s="290"/>
      <c r="VNB24" s="290"/>
      <c r="VNF24" s="290"/>
      <c r="VNJ24" s="290"/>
      <c r="VNN24" s="290"/>
      <c r="VNR24" s="290"/>
      <c r="VNV24" s="290"/>
      <c r="VNZ24" s="290"/>
      <c r="VOD24" s="290"/>
      <c r="VOH24" s="290"/>
      <c r="VOL24" s="290"/>
      <c r="VOP24" s="290"/>
      <c r="VOT24" s="290"/>
      <c r="VOX24" s="290"/>
      <c r="VPB24" s="290"/>
      <c r="VPF24" s="290"/>
      <c r="VPJ24" s="290"/>
      <c r="VPN24" s="290"/>
      <c r="VPR24" s="290"/>
      <c r="VPV24" s="290"/>
      <c r="VPZ24" s="290"/>
      <c r="VQD24" s="290"/>
      <c r="VQH24" s="290"/>
      <c r="VQL24" s="290"/>
      <c r="VQP24" s="290"/>
      <c r="VQT24" s="290"/>
      <c r="VQX24" s="290"/>
      <c r="VRB24" s="290"/>
      <c r="VRF24" s="290"/>
      <c r="VRJ24" s="290"/>
      <c r="VRN24" s="290"/>
      <c r="VRR24" s="290"/>
      <c r="VRV24" s="290"/>
      <c r="VRZ24" s="290"/>
      <c r="VSD24" s="290"/>
      <c r="VSH24" s="290"/>
      <c r="VSL24" s="290"/>
      <c r="VSP24" s="290"/>
      <c r="VST24" s="290"/>
      <c r="VSX24" s="290"/>
      <c r="VTB24" s="290"/>
      <c r="VTF24" s="290"/>
      <c r="VTJ24" s="290"/>
      <c r="VTN24" s="290"/>
      <c r="VTR24" s="290"/>
      <c r="VTV24" s="290"/>
      <c r="VTZ24" s="290"/>
      <c r="VUD24" s="290"/>
      <c r="VUH24" s="290"/>
      <c r="VUL24" s="290"/>
      <c r="VUP24" s="290"/>
      <c r="VUT24" s="290"/>
      <c r="VUX24" s="290"/>
      <c r="VVB24" s="290"/>
      <c r="VVF24" s="290"/>
      <c r="VVJ24" s="290"/>
      <c r="VVN24" s="290"/>
      <c r="VVR24" s="290"/>
      <c r="VVV24" s="290"/>
      <c r="VVZ24" s="290"/>
      <c r="VWD24" s="290"/>
      <c r="VWH24" s="290"/>
      <c r="VWL24" s="290"/>
      <c r="VWP24" s="290"/>
      <c r="VWT24" s="290"/>
      <c r="VWX24" s="290"/>
      <c r="VXB24" s="290"/>
      <c r="VXF24" s="290"/>
      <c r="VXJ24" s="290"/>
      <c r="VXN24" s="290"/>
      <c r="VXR24" s="290"/>
      <c r="VXV24" s="290"/>
      <c r="VXZ24" s="290"/>
      <c r="VYD24" s="290"/>
      <c r="VYH24" s="290"/>
      <c r="VYL24" s="290"/>
      <c r="VYP24" s="290"/>
      <c r="VYT24" s="290"/>
      <c r="VYX24" s="290"/>
      <c r="VZB24" s="290"/>
      <c r="VZF24" s="290"/>
      <c r="VZJ24" s="290"/>
      <c r="VZN24" s="290"/>
      <c r="VZR24" s="290"/>
      <c r="VZV24" s="290"/>
      <c r="VZZ24" s="290"/>
      <c r="WAD24" s="290"/>
      <c r="WAH24" s="290"/>
      <c r="WAL24" s="290"/>
      <c r="WAP24" s="290"/>
      <c r="WAT24" s="290"/>
      <c r="WAX24" s="290"/>
      <c r="WBB24" s="290"/>
      <c r="WBF24" s="290"/>
      <c r="WBJ24" s="290"/>
      <c r="WBN24" s="290"/>
      <c r="WBR24" s="290"/>
      <c r="WBV24" s="290"/>
      <c r="WBZ24" s="290"/>
      <c r="WCD24" s="290"/>
      <c r="WCH24" s="290"/>
      <c r="WCL24" s="290"/>
      <c r="WCP24" s="290"/>
      <c r="WCT24" s="290"/>
      <c r="WCX24" s="290"/>
      <c r="WDB24" s="290"/>
      <c r="WDF24" s="290"/>
      <c r="WDJ24" s="290"/>
      <c r="WDN24" s="290"/>
      <c r="WDR24" s="290"/>
      <c r="WDV24" s="290"/>
      <c r="WDZ24" s="290"/>
      <c r="WED24" s="290"/>
      <c r="WEH24" s="290"/>
      <c r="WEL24" s="290"/>
      <c r="WEP24" s="290"/>
      <c r="WET24" s="290"/>
      <c r="WEX24" s="290"/>
      <c r="WFB24" s="290"/>
      <c r="WFF24" s="290"/>
      <c r="WFJ24" s="290"/>
      <c r="WFN24" s="290"/>
      <c r="WFR24" s="290"/>
      <c r="WFV24" s="290"/>
      <c r="WFZ24" s="290"/>
      <c r="WGD24" s="290"/>
      <c r="WGH24" s="290"/>
      <c r="WGL24" s="290"/>
      <c r="WGP24" s="290"/>
      <c r="WGT24" s="290"/>
      <c r="WGX24" s="290"/>
      <c r="WHB24" s="290"/>
      <c r="WHF24" s="290"/>
      <c r="WHJ24" s="290"/>
      <c r="WHN24" s="290"/>
      <c r="WHR24" s="290"/>
      <c r="WHV24" s="290"/>
      <c r="WHZ24" s="290"/>
      <c r="WID24" s="290"/>
      <c r="WIH24" s="290"/>
      <c r="WIL24" s="290"/>
      <c r="WIP24" s="290"/>
      <c r="WIT24" s="290"/>
      <c r="WIX24" s="290"/>
      <c r="WJB24" s="290"/>
      <c r="WJF24" s="290"/>
      <c r="WJJ24" s="290"/>
      <c r="WJN24" s="290"/>
      <c r="WJR24" s="290"/>
      <c r="WJV24" s="290"/>
      <c r="WJZ24" s="290"/>
      <c r="WKD24" s="290"/>
      <c r="WKH24" s="290"/>
      <c r="WKL24" s="290"/>
      <c r="WKP24" s="290"/>
      <c r="WKT24" s="290"/>
      <c r="WKX24" s="290"/>
      <c r="WLB24" s="290"/>
      <c r="WLF24" s="290"/>
      <c r="WLJ24" s="290"/>
      <c r="WLN24" s="290"/>
      <c r="WLR24" s="290"/>
      <c r="WLV24" s="290"/>
      <c r="WLZ24" s="290"/>
      <c r="WMD24" s="290"/>
      <c r="WMH24" s="290"/>
      <c r="WML24" s="290"/>
      <c r="WMP24" s="290"/>
      <c r="WMT24" s="290"/>
      <c r="WMX24" s="290"/>
      <c r="WNB24" s="290"/>
      <c r="WNF24" s="290"/>
      <c r="WNJ24" s="290"/>
      <c r="WNN24" s="290"/>
      <c r="WNR24" s="290"/>
      <c r="WNV24" s="290"/>
      <c r="WNZ24" s="290"/>
      <c r="WOD24" s="290"/>
      <c r="WOH24" s="290"/>
      <c r="WOL24" s="290"/>
      <c r="WOP24" s="290"/>
      <c r="WOT24" s="290"/>
      <c r="WOX24" s="290"/>
      <c r="WPB24" s="290"/>
      <c r="WPF24" s="290"/>
      <c r="WPJ24" s="290"/>
      <c r="WPN24" s="290"/>
      <c r="WPR24" s="290"/>
      <c r="WPV24" s="290"/>
      <c r="WPZ24" s="290"/>
      <c r="WQD24" s="290"/>
      <c r="WQH24" s="290"/>
      <c r="WQL24" s="290"/>
      <c r="WQP24" s="290"/>
      <c r="WQT24" s="290"/>
      <c r="WQX24" s="290"/>
      <c r="WRB24" s="290"/>
      <c r="WRF24" s="290"/>
      <c r="WRJ24" s="290"/>
      <c r="WRN24" s="290"/>
      <c r="WRR24" s="290"/>
      <c r="WRV24" s="290"/>
      <c r="WRZ24" s="290"/>
      <c r="WSD24" s="290"/>
      <c r="WSH24" s="290"/>
      <c r="WSL24" s="290"/>
      <c r="WSP24" s="290"/>
      <c r="WST24" s="290"/>
      <c r="WSX24" s="290"/>
      <c r="WTB24" s="290"/>
      <c r="WTF24" s="290"/>
      <c r="WTJ24" s="290"/>
      <c r="WTN24" s="290"/>
      <c r="WTR24" s="290"/>
      <c r="WTV24" s="290"/>
      <c r="WTZ24" s="290"/>
      <c r="WUD24" s="290"/>
      <c r="WUH24" s="290"/>
      <c r="WUL24" s="290"/>
      <c r="WUP24" s="290"/>
      <c r="WUT24" s="290"/>
      <c r="WUX24" s="290"/>
      <c r="WVB24" s="290"/>
      <c r="WVF24" s="290"/>
      <c r="WVJ24" s="290"/>
      <c r="WVN24" s="290"/>
      <c r="WVR24" s="290"/>
      <c r="WVV24" s="290"/>
      <c r="WVZ24" s="290"/>
      <c r="WWD24" s="290"/>
      <c r="WWH24" s="290"/>
      <c r="WWL24" s="290"/>
      <c r="WWP24" s="290"/>
      <c r="WWT24" s="290"/>
      <c r="WWX24" s="290"/>
      <c r="WXB24" s="290"/>
      <c r="WXF24" s="290"/>
      <c r="WXJ24" s="290"/>
      <c r="WXN24" s="290"/>
      <c r="WXR24" s="290"/>
      <c r="WXV24" s="290"/>
      <c r="WXZ24" s="290"/>
      <c r="WYD24" s="290"/>
      <c r="WYH24" s="290"/>
      <c r="WYL24" s="290"/>
      <c r="WYP24" s="290"/>
      <c r="WYT24" s="290"/>
      <c r="WYX24" s="290"/>
      <c r="WZB24" s="290"/>
      <c r="WZF24" s="290"/>
      <c r="WZJ24" s="290"/>
      <c r="WZN24" s="290"/>
      <c r="WZR24" s="290"/>
      <c r="WZV24" s="290"/>
      <c r="WZZ24" s="290"/>
      <c r="XAD24" s="290"/>
      <c r="XAH24" s="290"/>
      <c r="XAL24" s="290"/>
      <c r="XAP24" s="290"/>
      <c r="XAT24" s="290"/>
      <c r="XAX24" s="290"/>
      <c r="XBB24" s="290"/>
      <c r="XBF24" s="290"/>
      <c r="XBJ24" s="290"/>
      <c r="XBN24" s="290"/>
      <c r="XBR24" s="290"/>
      <c r="XBV24" s="290"/>
      <c r="XBZ24" s="290"/>
      <c r="XCD24" s="290"/>
      <c r="XCH24" s="290"/>
      <c r="XCL24" s="290"/>
      <c r="XCP24" s="290"/>
      <c r="XCT24" s="290"/>
      <c r="XCX24" s="290"/>
      <c r="XDB24" s="290"/>
      <c r="XDF24" s="290"/>
      <c r="XDJ24" s="290"/>
      <c r="XDN24" s="290"/>
      <c r="XDR24" s="290"/>
      <c r="XDV24" s="290"/>
      <c r="XDZ24" s="290"/>
      <c r="XED24" s="290"/>
      <c r="XEH24" s="290"/>
      <c r="XEL24" s="290"/>
      <c r="XEP24" s="290"/>
      <c r="XET24" s="290"/>
      <c r="XEX24" s="290"/>
      <c r="XFB24" s="290"/>
    </row>
    <row r="25" spans="1:1022 1026:2046 2050:3070 3074:4094 4098:5118 5122:6142 6146:7166 7170:8190 8194:9214 9218:10238 10242:11262 11266:12286 12290:13310 13314:14334 14338:15358 15362:16382" ht="24">
      <c r="A25" s="551" t="s">
        <v>474</v>
      </c>
      <c r="B25" s="589" t="s">
        <v>475</v>
      </c>
      <c r="C25" s="596" t="s">
        <v>477</v>
      </c>
      <c r="D25" s="590" t="s">
        <v>476</v>
      </c>
    </row>
    <row r="26" spans="1:1022 1026:2046 2050:3070 3074:4094 4098:5118 5122:6142 6146:7166 7170:8190 8194:9214 9218:10238 10242:11262 11266:12286 12290:13310 13314:14334 14338:15358 15362:16382">
      <c r="A26" s="478" t="s">
        <v>554</v>
      </c>
      <c r="B26" s="591" t="s">
        <v>837</v>
      </c>
      <c r="C26" s="591" t="s">
        <v>837</v>
      </c>
      <c r="D26" s="591" t="s">
        <v>837</v>
      </c>
    </row>
    <row r="27" spans="1:1022 1026:2046 2050:3070 3074:4094 4098:5118 5122:6142 6146:7166 7170:8190 8194:9214 9218:10238 10242:11262 11266:12286 12290:13310 13314:14334 14338:15358 15362:16382">
      <c r="A27" s="280" t="s">
        <v>889</v>
      </c>
      <c r="B27" s="593" t="s">
        <v>890</v>
      </c>
      <c r="C27" s="593"/>
      <c r="D27" s="593">
        <f>1363.13*100000</f>
        <v>136313000</v>
      </c>
    </row>
    <row r="28" spans="1:1022 1026:2046 2050:3070 3074:4094 4098:5118 5122:6142 6146:7166 7170:8190 8194:9214 9218:10238 10242:11262 11266:12286 12290:13310 13314:14334 14338:15358 15362:16382">
      <c r="A28" s="280" t="s">
        <v>891</v>
      </c>
      <c r="B28" s="593" t="s">
        <v>892</v>
      </c>
      <c r="C28" s="593"/>
      <c r="D28" s="593">
        <v>16736000.000000002</v>
      </c>
      <c r="G28" s="552"/>
    </row>
    <row r="29" spans="1:1022 1026:2046 2050:3070 3074:4094 4098:5118 5122:6142 6146:7166 7170:8190 8194:9214 9218:10238 10242:11262 11266:12286 12290:13310 13314:14334 14338:15358 15362:16382">
      <c r="A29" s="280" t="s">
        <v>893</v>
      </c>
      <c r="B29" s="593" t="s">
        <v>894</v>
      </c>
      <c r="C29" s="593"/>
      <c r="D29" s="593">
        <v>59000</v>
      </c>
    </row>
    <row r="30" spans="1:1022 1026:2046 2050:3070 3074:4094 4098:5118 5122:6142 6146:7166 7170:8190 8194:9214 9218:10238 10242:11262 11266:12286 12290:13310 13314:14334 14338:15358 15362:16382">
      <c r="A30" s="544" t="s">
        <v>895</v>
      </c>
      <c r="B30" s="593" t="s">
        <v>896</v>
      </c>
      <c r="C30" s="593"/>
      <c r="D30" s="593">
        <v>67585000</v>
      </c>
    </row>
    <row r="31" spans="1:1022 1026:2046 2050:3070 3074:4094 4098:5118 5122:6142 6146:7166 7170:8190 8194:9214 9218:10238 10242:11262 11266:12286 12290:13310 13314:14334 14338:15358 15362:16382">
      <c r="A31" s="544" t="s">
        <v>897</v>
      </c>
      <c r="B31" s="593" t="s">
        <v>896</v>
      </c>
      <c r="C31" s="593"/>
      <c r="D31" s="593">
        <v>505999.99999999994</v>
      </c>
    </row>
    <row r="32" spans="1:1022 1026:2046 2050:3070 3074:4094 4098:5118 5122:6142 6146:7166 7170:8190 8194:9214 9218:10238 10242:11262 11266:12286 12290:13310 13314:14334 14338:15358 15362:16382">
      <c r="A32" s="544" t="s">
        <v>898</v>
      </c>
      <c r="B32" s="593" t="s">
        <v>896</v>
      </c>
      <c r="C32" s="593"/>
      <c r="D32" s="593">
        <v>15726000</v>
      </c>
    </row>
    <row r="33" spans="1:4">
      <c r="A33" s="544" t="s">
        <v>899</v>
      </c>
      <c r="B33" s="593" t="s">
        <v>896</v>
      </c>
      <c r="C33" s="593"/>
      <c r="D33" s="593">
        <v>1035000</v>
      </c>
    </row>
    <row r="34" spans="1:4">
      <c r="A34" s="550" t="s">
        <v>473</v>
      </c>
      <c r="B34" s="593"/>
      <c r="C34" s="593"/>
      <c r="D34" s="593">
        <f>SUM(D26:D33)</f>
        <v>237960000</v>
      </c>
    </row>
    <row r="35" spans="1:4">
      <c r="A35" s="909" t="s">
        <v>547</v>
      </c>
      <c r="B35" s="909"/>
      <c r="C35" s="909"/>
      <c r="D35" s="909"/>
    </row>
    <row r="36" spans="1:4">
      <c r="A36" s="553" t="s">
        <v>450</v>
      </c>
      <c r="B36" s="588">
        <f>B2</f>
        <v>45016</v>
      </c>
      <c r="C36" s="588">
        <f>C2</f>
        <v>44651</v>
      </c>
      <c r="D36" s="588">
        <f>D2</f>
        <v>44286</v>
      </c>
    </row>
    <row r="37" spans="1:4">
      <c r="A37" s="478" t="s">
        <v>554</v>
      </c>
      <c r="B37" s="591" t="s">
        <v>837</v>
      </c>
      <c r="C37" s="591" t="s">
        <v>837</v>
      </c>
      <c r="D37" s="591" t="s">
        <v>837</v>
      </c>
    </row>
    <row r="38" spans="1:4">
      <c r="A38" s="280" t="s">
        <v>900</v>
      </c>
      <c r="B38" s="593">
        <f>(884.54*100000)</f>
        <v>88454000</v>
      </c>
      <c r="C38" s="593">
        <v>53943785.850000001</v>
      </c>
      <c r="D38" s="593">
        <v>37854748.909999996</v>
      </c>
    </row>
    <row r="39" spans="1:4">
      <c r="A39" s="280" t="s">
        <v>901</v>
      </c>
      <c r="B39" s="593">
        <v>10062000</v>
      </c>
      <c r="C39" s="593">
        <v>4012044.28</v>
      </c>
      <c r="D39" s="593">
        <v>2397226.88</v>
      </c>
    </row>
    <row r="40" spans="1:4">
      <c r="A40" s="280" t="s">
        <v>902</v>
      </c>
      <c r="B40" s="593">
        <v>91000</v>
      </c>
      <c r="C40" s="593">
        <v>61863</v>
      </c>
      <c r="D40" s="593">
        <v>166912</v>
      </c>
    </row>
    <row r="41" spans="1:4">
      <c r="A41" s="280" t="s">
        <v>903</v>
      </c>
      <c r="B41" s="593">
        <v>22000</v>
      </c>
      <c r="C41" s="593">
        <v>62006</v>
      </c>
      <c r="D41" s="593">
        <v>24393</v>
      </c>
    </row>
    <row r="42" spans="1:4">
      <c r="A42" s="280" t="s">
        <v>904</v>
      </c>
      <c r="B42" s="593">
        <v>590000</v>
      </c>
      <c r="C42" s="593">
        <v>465000</v>
      </c>
      <c r="D42" s="593">
        <v>340000</v>
      </c>
    </row>
    <row r="43" spans="1:4">
      <c r="A43" s="280" t="s">
        <v>905</v>
      </c>
      <c r="B43" s="593">
        <v>2515000</v>
      </c>
      <c r="C43" s="593">
        <v>178259.47</v>
      </c>
      <c r="D43" s="593">
        <v>4049108</v>
      </c>
    </row>
    <row r="44" spans="1:4">
      <c r="A44" s="280" t="s">
        <v>906</v>
      </c>
      <c r="B44" s="593">
        <v>3068000</v>
      </c>
      <c r="C44" s="593">
        <v>1001821.58</v>
      </c>
      <c r="D44" s="593">
        <v>259604.65</v>
      </c>
    </row>
    <row r="45" spans="1:4">
      <c r="A45" s="280" t="s">
        <v>907</v>
      </c>
      <c r="B45" s="593">
        <v>89000</v>
      </c>
      <c r="C45" s="593">
        <v>57286</v>
      </c>
      <c r="D45" s="593">
        <v>53977</v>
      </c>
    </row>
    <row r="46" spans="1:4">
      <c r="A46" s="280" t="s">
        <v>908</v>
      </c>
      <c r="B46" s="593">
        <v>1471000</v>
      </c>
      <c r="C46" s="593">
        <v>546856.52</v>
      </c>
      <c r="D46" s="593">
        <v>718724.67</v>
      </c>
    </row>
    <row r="47" spans="1:4">
      <c r="A47" s="280" t="s">
        <v>909</v>
      </c>
      <c r="B47" s="593">
        <v>85208000</v>
      </c>
      <c r="C47" s="593">
        <v>79910878.400000006</v>
      </c>
      <c r="D47" s="593">
        <v>98697354.840000004</v>
      </c>
    </row>
    <row r="48" spans="1:4">
      <c r="A48" s="280" t="s">
        <v>451</v>
      </c>
      <c r="B48" s="593">
        <f>SUM(B38:B47)</f>
        <v>191570000</v>
      </c>
      <c r="C48" s="593">
        <f>SUM(C38:C47)</f>
        <v>140239801.10000002</v>
      </c>
      <c r="D48" s="593">
        <f>SUM(D38:D47)</f>
        <v>144562049.94999999</v>
      </c>
    </row>
    <row r="49" spans="1:4">
      <c r="A49" s="909" t="s">
        <v>548</v>
      </c>
      <c r="B49" s="909"/>
      <c r="C49" s="909"/>
      <c r="D49" s="909"/>
    </row>
    <row r="50" spans="1:4">
      <c r="A50" s="553" t="s">
        <v>450</v>
      </c>
      <c r="B50" s="588">
        <f>B2</f>
        <v>45016</v>
      </c>
      <c r="C50" s="588">
        <f>C2</f>
        <v>44651</v>
      </c>
      <c r="D50" s="588">
        <f>D2</f>
        <v>44286</v>
      </c>
    </row>
    <row r="51" spans="1:4">
      <c r="A51" s="478" t="s">
        <v>554</v>
      </c>
      <c r="B51" s="591" t="s">
        <v>837</v>
      </c>
      <c r="C51" s="591" t="s">
        <v>837</v>
      </c>
      <c r="D51" s="591" t="s">
        <v>837</v>
      </c>
    </row>
    <row r="52" spans="1:4">
      <c r="A52" s="549" t="s">
        <v>910</v>
      </c>
      <c r="B52" s="593">
        <v>110000.00000000001</v>
      </c>
      <c r="C52" s="593">
        <v>43424065</v>
      </c>
      <c r="D52" s="593">
        <v>36361638</v>
      </c>
    </row>
    <row r="53" spans="1:4">
      <c r="A53" s="280" t="s">
        <v>911</v>
      </c>
      <c r="B53" s="593">
        <v>7934999.9999999991</v>
      </c>
      <c r="C53" s="593">
        <v>8230055</v>
      </c>
      <c r="D53" s="593">
        <v>7611510</v>
      </c>
    </row>
    <row r="54" spans="1:4">
      <c r="A54" s="280" t="s">
        <v>912</v>
      </c>
      <c r="B54" s="593">
        <v>0</v>
      </c>
      <c r="C54" s="593">
        <v>246781.95</v>
      </c>
      <c r="D54" s="593">
        <v>920744.39</v>
      </c>
    </row>
    <row r="55" spans="1:4">
      <c r="A55" s="280" t="s">
        <v>913</v>
      </c>
      <c r="B55" s="593">
        <v>0</v>
      </c>
      <c r="C55" s="593">
        <v>520395.66</v>
      </c>
      <c r="D55" s="593">
        <v>233378.44</v>
      </c>
    </row>
    <row r="56" spans="1:4">
      <c r="A56" s="280" t="s">
        <v>914</v>
      </c>
      <c r="B56" s="593">
        <v>2106000</v>
      </c>
      <c r="C56" s="593">
        <v>1361571.02</v>
      </c>
      <c r="D56" s="593">
        <v>13544274.380000001</v>
      </c>
    </row>
    <row r="57" spans="1:4">
      <c r="A57" s="280" t="s">
        <v>451</v>
      </c>
      <c r="B57" s="593">
        <f>SUM(B52:B56)</f>
        <v>10151000</v>
      </c>
      <c r="C57" s="593">
        <f>SUM(C52:C56)</f>
        <v>53782868.630000003</v>
      </c>
      <c r="D57" s="593">
        <f>SUM(D52:D56)</f>
        <v>58671545.210000001</v>
      </c>
    </row>
  </sheetData>
  <mergeCells count="12290">
    <mergeCell ref="CC1:CF1"/>
    <mergeCell ref="CG1:CJ1"/>
    <mergeCell ref="CK1:CN1"/>
    <mergeCell ref="CO1:CR1"/>
    <mergeCell ref="CS1:CV1"/>
    <mergeCell ref="CW1:CZ1"/>
    <mergeCell ref="BE1:BH1"/>
    <mergeCell ref="BI1:BL1"/>
    <mergeCell ref="BM1:BP1"/>
    <mergeCell ref="BQ1:BT1"/>
    <mergeCell ref="BU1:BX1"/>
    <mergeCell ref="BY1:CB1"/>
    <mergeCell ref="AG1:AJ1"/>
    <mergeCell ref="AK1:AN1"/>
    <mergeCell ref="AO1:AR1"/>
    <mergeCell ref="AS1:AV1"/>
    <mergeCell ref="AW1:AZ1"/>
    <mergeCell ref="BA1:BD1"/>
    <mergeCell ref="A1:D1"/>
    <mergeCell ref="E1:H1"/>
    <mergeCell ref="I1:L1"/>
    <mergeCell ref="M1:P1"/>
    <mergeCell ref="Q1:T1"/>
    <mergeCell ref="U1:X1"/>
    <mergeCell ref="Y1:AB1"/>
    <mergeCell ref="AC1:AF1"/>
    <mergeCell ref="HQ1:HT1"/>
    <mergeCell ref="HU1:HX1"/>
    <mergeCell ref="HY1:IB1"/>
    <mergeCell ref="IC1:IF1"/>
    <mergeCell ref="IG1:IJ1"/>
    <mergeCell ref="IK1:IN1"/>
    <mergeCell ref="GS1:GV1"/>
    <mergeCell ref="GW1:GZ1"/>
    <mergeCell ref="HA1:HD1"/>
    <mergeCell ref="HE1:HH1"/>
    <mergeCell ref="HI1:HL1"/>
    <mergeCell ref="HM1:HP1"/>
    <mergeCell ref="FU1:FX1"/>
    <mergeCell ref="FY1:GB1"/>
    <mergeCell ref="GC1:GF1"/>
    <mergeCell ref="GG1:GJ1"/>
    <mergeCell ref="GK1:GN1"/>
    <mergeCell ref="GO1:GR1"/>
    <mergeCell ref="EW1:EZ1"/>
    <mergeCell ref="FA1:FD1"/>
    <mergeCell ref="FE1:FH1"/>
    <mergeCell ref="FI1:FL1"/>
    <mergeCell ref="FM1:FP1"/>
    <mergeCell ref="FQ1:FT1"/>
    <mergeCell ref="DY1:EB1"/>
    <mergeCell ref="EC1:EF1"/>
    <mergeCell ref="EG1:EJ1"/>
    <mergeCell ref="EK1:EN1"/>
    <mergeCell ref="EO1:ER1"/>
    <mergeCell ref="ES1:EV1"/>
    <mergeCell ref="DA1:DD1"/>
    <mergeCell ref="DE1:DH1"/>
    <mergeCell ref="DI1:DL1"/>
    <mergeCell ref="DM1:DP1"/>
    <mergeCell ref="DQ1:DT1"/>
    <mergeCell ref="DU1:DX1"/>
    <mergeCell ref="NE1:NH1"/>
    <mergeCell ref="NI1:NL1"/>
    <mergeCell ref="NM1:NP1"/>
    <mergeCell ref="NQ1:NT1"/>
    <mergeCell ref="NU1:NX1"/>
    <mergeCell ref="NY1:OB1"/>
    <mergeCell ref="MG1:MJ1"/>
    <mergeCell ref="MK1:MN1"/>
    <mergeCell ref="MO1:MR1"/>
    <mergeCell ref="MS1:MV1"/>
    <mergeCell ref="MW1:MZ1"/>
    <mergeCell ref="NA1:ND1"/>
    <mergeCell ref="LI1:LL1"/>
    <mergeCell ref="LM1:LP1"/>
    <mergeCell ref="LQ1:LT1"/>
    <mergeCell ref="LU1:LX1"/>
    <mergeCell ref="LY1:MB1"/>
    <mergeCell ref="MC1:MF1"/>
    <mergeCell ref="KK1:KN1"/>
    <mergeCell ref="KO1:KR1"/>
    <mergeCell ref="KS1:KV1"/>
    <mergeCell ref="KW1:KZ1"/>
    <mergeCell ref="LA1:LD1"/>
    <mergeCell ref="LE1:LH1"/>
    <mergeCell ref="JM1:JP1"/>
    <mergeCell ref="JQ1:JT1"/>
    <mergeCell ref="JU1:JX1"/>
    <mergeCell ref="JY1:KB1"/>
    <mergeCell ref="KC1:KF1"/>
    <mergeCell ref="KG1:KJ1"/>
    <mergeCell ref="IO1:IR1"/>
    <mergeCell ref="IS1:IV1"/>
    <mergeCell ref="IW1:IZ1"/>
    <mergeCell ref="JA1:JD1"/>
    <mergeCell ref="JE1:JH1"/>
    <mergeCell ref="JI1:JL1"/>
    <mergeCell ref="SS1:SV1"/>
    <mergeCell ref="SW1:SZ1"/>
    <mergeCell ref="TA1:TD1"/>
    <mergeCell ref="TE1:TH1"/>
    <mergeCell ref="TI1:TL1"/>
    <mergeCell ref="TM1:TP1"/>
    <mergeCell ref="RU1:RX1"/>
    <mergeCell ref="RY1:SB1"/>
    <mergeCell ref="SC1:SF1"/>
    <mergeCell ref="SG1:SJ1"/>
    <mergeCell ref="SK1:SN1"/>
    <mergeCell ref="SO1:SR1"/>
    <mergeCell ref="QW1:QZ1"/>
    <mergeCell ref="RA1:RD1"/>
    <mergeCell ref="RE1:RH1"/>
    <mergeCell ref="RI1:RL1"/>
    <mergeCell ref="RM1:RP1"/>
    <mergeCell ref="RQ1:RT1"/>
    <mergeCell ref="PY1:QB1"/>
    <mergeCell ref="QC1:QF1"/>
    <mergeCell ref="QG1:QJ1"/>
    <mergeCell ref="QK1:QN1"/>
    <mergeCell ref="QO1:QR1"/>
    <mergeCell ref="QS1:QV1"/>
    <mergeCell ref="PA1:PD1"/>
    <mergeCell ref="PE1:PH1"/>
    <mergeCell ref="PI1:PL1"/>
    <mergeCell ref="PM1:PP1"/>
    <mergeCell ref="PQ1:PT1"/>
    <mergeCell ref="PU1:PX1"/>
    <mergeCell ref="OC1:OF1"/>
    <mergeCell ref="OG1:OJ1"/>
    <mergeCell ref="OK1:ON1"/>
    <mergeCell ref="OO1:OR1"/>
    <mergeCell ref="OS1:OV1"/>
    <mergeCell ref="OW1:OZ1"/>
    <mergeCell ref="YG1:YJ1"/>
    <mergeCell ref="YK1:YN1"/>
    <mergeCell ref="YO1:YR1"/>
    <mergeCell ref="YS1:YV1"/>
    <mergeCell ref="YW1:YZ1"/>
    <mergeCell ref="ZA1:ZD1"/>
    <mergeCell ref="XI1:XL1"/>
    <mergeCell ref="XM1:XP1"/>
    <mergeCell ref="XQ1:XT1"/>
    <mergeCell ref="XU1:XX1"/>
    <mergeCell ref="XY1:YB1"/>
    <mergeCell ref="YC1:YF1"/>
    <mergeCell ref="WK1:WN1"/>
    <mergeCell ref="WO1:WR1"/>
    <mergeCell ref="WS1:WV1"/>
    <mergeCell ref="WW1:WZ1"/>
    <mergeCell ref="XA1:XD1"/>
    <mergeCell ref="XE1:XH1"/>
    <mergeCell ref="VM1:VP1"/>
    <mergeCell ref="VQ1:VT1"/>
    <mergeCell ref="VU1:VX1"/>
    <mergeCell ref="VY1:WB1"/>
    <mergeCell ref="WC1:WF1"/>
    <mergeCell ref="WG1:WJ1"/>
    <mergeCell ref="UO1:UR1"/>
    <mergeCell ref="US1:UV1"/>
    <mergeCell ref="UW1:UZ1"/>
    <mergeCell ref="VA1:VD1"/>
    <mergeCell ref="VE1:VH1"/>
    <mergeCell ref="VI1:VL1"/>
    <mergeCell ref="TQ1:TT1"/>
    <mergeCell ref="TU1:TX1"/>
    <mergeCell ref="TY1:UB1"/>
    <mergeCell ref="UC1:UF1"/>
    <mergeCell ref="UG1:UJ1"/>
    <mergeCell ref="UK1:UN1"/>
    <mergeCell ref="ADU1:ADX1"/>
    <mergeCell ref="ADY1:AEB1"/>
    <mergeCell ref="AEC1:AEF1"/>
    <mergeCell ref="AEG1:AEJ1"/>
    <mergeCell ref="AEK1:AEN1"/>
    <mergeCell ref="AEO1:AER1"/>
    <mergeCell ref="ACW1:ACZ1"/>
    <mergeCell ref="ADA1:ADD1"/>
    <mergeCell ref="ADE1:ADH1"/>
    <mergeCell ref="ADI1:ADL1"/>
    <mergeCell ref="ADM1:ADP1"/>
    <mergeCell ref="ADQ1:ADT1"/>
    <mergeCell ref="ABY1:ACB1"/>
    <mergeCell ref="ACC1:ACF1"/>
    <mergeCell ref="ACG1:ACJ1"/>
    <mergeCell ref="ACK1:ACN1"/>
    <mergeCell ref="ACO1:ACR1"/>
    <mergeCell ref="ACS1:ACV1"/>
    <mergeCell ref="ABA1:ABD1"/>
    <mergeCell ref="ABE1:ABH1"/>
    <mergeCell ref="ABI1:ABL1"/>
    <mergeCell ref="ABM1:ABP1"/>
    <mergeCell ref="ABQ1:ABT1"/>
    <mergeCell ref="ABU1:ABX1"/>
    <mergeCell ref="AAC1:AAF1"/>
    <mergeCell ref="AAG1:AAJ1"/>
    <mergeCell ref="AAK1:AAN1"/>
    <mergeCell ref="AAO1:AAR1"/>
    <mergeCell ref="AAS1:AAV1"/>
    <mergeCell ref="AAW1:AAZ1"/>
    <mergeCell ref="ZE1:ZH1"/>
    <mergeCell ref="ZI1:ZL1"/>
    <mergeCell ref="ZM1:ZP1"/>
    <mergeCell ref="ZQ1:ZT1"/>
    <mergeCell ref="ZU1:ZX1"/>
    <mergeCell ref="ZY1:AAB1"/>
    <mergeCell ref="AJI1:AJL1"/>
    <mergeCell ref="AJM1:AJP1"/>
    <mergeCell ref="AJQ1:AJT1"/>
    <mergeCell ref="AJU1:AJX1"/>
    <mergeCell ref="AJY1:AKB1"/>
    <mergeCell ref="AKC1:AKF1"/>
    <mergeCell ref="AIK1:AIN1"/>
    <mergeCell ref="AIO1:AIR1"/>
    <mergeCell ref="AIS1:AIV1"/>
    <mergeCell ref="AIW1:AIZ1"/>
    <mergeCell ref="AJA1:AJD1"/>
    <mergeCell ref="AJE1:AJH1"/>
    <mergeCell ref="AHM1:AHP1"/>
    <mergeCell ref="AHQ1:AHT1"/>
    <mergeCell ref="AHU1:AHX1"/>
    <mergeCell ref="AHY1:AIB1"/>
    <mergeCell ref="AIC1:AIF1"/>
    <mergeCell ref="AIG1:AIJ1"/>
    <mergeCell ref="AGO1:AGR1"/>
    <mergeCell ref="AGS1:AGV1"/>
    <mergeCell ref="AGW1:AGZ1"/>
    <mergeCell ref="AHA1:AHD1"/>
    <mergeCell ref="AHE1:AHH1"/>
    <mergeCell ref="AHI1:AHL1"/>
    <mergeCell ref="AFQ1:AFT1"/>
    <mergeCell ref="AFU1:AFX1"/>
    <mergeCell ref="AFY1:AGB1"/>
    <mergeCell ref="AGC1:AGF1"/>
    <mergeCell ref="AGG1:AGJ1"/>
    <mergeCell ref="AGK1:AGN1"/>
    <mergeCell ref="AES1:AEV1"/>
    <mergeCell ref="AEW1:AEZ1"/>
    <mergeCell ref="AFA1:AFD1"/>
    <mergeCell ref="AFE1:AFH1"/>
    <mergeCell ref="AFI1:AFL1"/>
    <mergeCell ref="AFM1:AFP1"/>
    <mergeCell ref="AOW1:AOZ1"/>
    <mergeCell ref="APA1:APD1"/>
    <mergeCell ref="APE1:APH1"/>
    <mergeCell ref="API1:APL1"/>
    <mergeCell ref="APM1:APP1"/>
    <mergeCell ref="APQ1:APT1"/>
    <mergeCell ref="ANY1:AOB1"/>
    <mergeCell ref="AOC1:AOF1"/>
    <mergeCell ref="AOG1:AOJ1"/>
    <mergeCell ref="AOK1:AON1"/>
    <mergeCell ref="AOO1:AOR1"/>
    <mergeCell ref="AOS1:AOV1"/>
    <mergeCell ref="ANA1:AND1"/>
    <mergeCell ref="ANE1:ANH1"/>
    <mergeCell ref="ANI1:ANL1"/>
    <mergeCell ref="ANM1:ANP1"/>
    <mergeCell ref="ANQ1:ANT1"/>
    <mergeCell ref="ANU1:ANX1"/>
    <mergeCell ref="AMC1:AMF1"/>
    <mergeCell ref="AMG1:AMJ1"/>
    <mergeCell ref="AMK1:AMN1"/>
    <mergeCell ref="AMO1:AMR1"/>
    <mergeCell ref="AMS1:AMV1"/>
    <mergeCell ref="AMW1:AMZ1"/>
    <mergeCell ref="ALE1:ALH1"/>
    <mergeCell ref="ALI1:ALL1"/>
    <mergeCell ref="ALM1:ALP1"/>
    <mergeCell ref="ALQ1:ALT1"/>
    <mergeCell ref="ALU1:ALX1"/>
    <mergeCell ref="ALY1:AMB1"/>
    <mergeCell ref="AKG1:AKJ1"/>
    <mergeCell ref="AKK1:AKN1"/>
    <mergeCell ref="AKO1:AKR1"/>
    <mergeCell ref="AKS1:AKV1"/>
    <mergeCell ref="AKW1:AKZ1"/>
    <mergeCell ref="ALA1:ALD1"/>
    <mergeCell ref="AUK1:AUN1"/>
    <mergeCell ref="AUO1:AUR1"/>
    <mergeCell ref="AUS1:AUV1"/>
    <mergeCell ref="AUW1:AUZ1"/>
    <mergeCell ref="AVA1:AVD1"/>
    <mergeCell ref="AVE1:AVH1"/>
    <mergeCell ref="ATM1:ATP1"/>
    <mergeCell ref="ATQ1:ATT1"/>
    <mergeCell ref="ATU1:ATX1"/>
    <mergeCell ref="ATY1:AUB1"/>
    <mergeCell ref="AUC1:AUF1"/>
    <mergeCell ref="AUG1:AUJ1"/>
    <mergeCell ref="ASO1:ASR1"/>
    <mergeCell ref="ASS1:ASV1"/>
    <mergeCell ref="ASW1:ASZ1"/>
    <mergeCell ref="ATA1:ATD1"/>
    <mergeCell ref="ATE1:ATH1"/>
    <mergeCell ref="ATI1:ATL1"/>
    <mergeCell ref="ARQ1:ART1"/>
    <mergeCell ref="ARU1:ARX1"/>
    <mergeCell ref="ARY1:ASB1"/>
    <mergeCell ref="ASC1:ASF1"/>
    <mergeCell ref="ASG1:ASJ1"/>
    <mergeCell ref="ASK1:ASN1"/>
    <mergeCell ref="AQS1:AQV1"/>
    <mergeCell ref="AQW1:AQZ1"/>
    <mergeCell ref="ARA1:ARD1"/>
    <mergeCell ref="ARE1:ARH1"/>
    <mergeCell ref="ARI1:ARL1"/>
    <mergeCell ref="ARM1:ARP1"/>
    <mergeCell ref="APU1:APX1"/>
    <mergeCell ref="APY1:AQB1"/>
    <mergeCell ref="AQC1:AQF1"/>
    <mergeCell ref="AQG1:AQJ1"/>
    <mergeCell ref="AQK1:AQN1"/>
    <mergeCell ref="AQO1:AQR1"/>
    <mergeCell ref="AZY1:BAB1"/>
    <mergeCell ref="BAC1:BAF1"/>
    <mergeCell ref="BAG1:BAJ1"/>
    <mergeCell ref="BAK1:BAN1"/>
    <mergeCell ref="BAO1:BAR1"/>
    <mergeCell ref="BAS1:BAV1"/>
    <mergeCell ref="AZA1:AZD1"/>
    <mergeCell ref="AZE1:AZH1"/>
    <mergeCell ref="AZI1:AZL1"/>
    <mergeCell ref="AZM1:AZP1"/>
    <mergeCell ref="AZQ1:AZT1"/>
    <mergeCell ref="AZU1:AZX1"/>
    <mergeCell ref="AYC1:AYF1"/>
    <mergeCell ref="AYG1:AYJ1"/>
    <mergeCell ref="AYK1:AYN1"/>
    <mergeCell ref="AYO1:AYR1"/>
    <mergeCell ref="AYS1:AYV1"/>
    <mergeCell ref="AYW1:AYZ1"/>
    <mergeCell ref="AXE1:AXH1"/>
    <mergeCell ref="AXI1:AXL1"/>
    <mergeCell ref="AXM1:AXP1"/>
    <mergeCell ref="AXQ1:AXT1"/>
    <mergeCell ref="AXU1:AXX1"/>
    <mergeCell ref="AXY1:AYB1"/>
    <mergeCell ref="AWG1:AWJ1"/>
    <mergeCell ref="AWK1:AWN1"/>
    <mergeCell ref="AWO1:AWR1"/>
    <mergeCell ref="AWS1:AWV1"/>
    <mergeCell ref="AWW1:AWZ1"/>
    <mergeCell ref="AXA1:AXD1"/>
    <mergeCell ref="AVI1:AVL1"/>
    <mergeCell ref="AVM1:AVP1"/>
    <mergeCell ref="AVQ1:AVT1"/>
    <mergeCell ref="AVU1:AVX1"/>
    <mergeCell ref="AVY1:AWB1"/>
    <mergeCell ref="AWC1:AWF1"/>
    <mergeCell ref="BFM1:BFP1"/>
    <mergeCell ref="BFQ1:BFT1"/>
    <mergeCell ref="BFU1:BFX1"/>
    <mergeCell ref="BFY1:BGB1"/>
    <mergeCell ref="BGC1:BGF1"/>
    <mergeCell ref="BGG1:BGJ1"/>
    <mergeCell ref="BEO1:BER1"/>
    <mergeCell ref="BES1:BEV1"/>
    <mergeCell ref="BEW1:BEZ1"/>
    <mergeCell ref="BFA1:BFD1"/>
    <mergeCell ref="BFE1:BFH1"/>
    <mergeCell ref="BFI1:BFL1"/>
    <mergeCell ref="BDQ1:BDT1"/>
    <mergeCell ref="BDU1:BDX1"/>
    <mergeCell ref="BDY1:BEB1"/>
    <mergeCell ref="BEC1:BEF1"/>
    <mergeCell ref="BEG1:BEJ1"/>
    <mergeCell ref="BEK1:BEN1"/>
    <mergeCell ref="BCS1:BCV1"/>
    <mergeCell ref="BCW1:BCZ1"/>
    <mergeCell ref="BDA1:BDD1"/>
    <mergeCell ref="BDE1:BDH1"/>
    <mergeCell ref="BDI1:BDL1"/>
    <mergeCell ref="BDM1:BDP1"/>
    <mergeCell ref="BBU1:BBX1"/>
    <mergeCell ref="BBY1:BCB1"/>
    <mergeCell ref="BCC1:BCF1"/>
    <mergeCell ref="BCG1:BCJ1"/>
    <mergeCell ref="BCK1:BCN1"/>
    <mergeCell ref="BCO1:BCR1"/>
    <mergeCell ref="BAW1:BAZ1"/>
    <mergeCell ref="BBA1:BBD1"/>
    <mergeCell ref="BBE1:BBH1"/>
    <mergeCell ref="BBI1:BBL1"/>
    <mergeCell ref="BBM1:BBP1"/>
    <mergeCell ref="BBQ1:BBT1"/>
    <mergeCell ref="BLA1:BLD1"/>
    <mergeCell ref="BLE1:BLH1"/>
    <mergeCell ref="BLI1:BLL1"/>
    <mergeCell ref="BLM1:BLP1"/>
    <mergeCell ref="BLQ1:BLT1"/>
    <mergeCell ref="BLU1:BLX1"/>
    <mergeCell ref="BKC1:BKF1"/>
    <mergeCell ref="BKG1:BKJ1"/>
    <mergeCell ref="BKK1:BKN1"/>
    <mergeCell ref="BKO1:BKR1"/>
    <mergeCell ref="BKS1:BKV1"/>
    <mergeCell ref="BKW1:BKZ1"/>
    <mergeCell ref="BJE1:BJH1"/>
    <mergeCell ref="BJI1:BJL1"/>
    <mergeCell ref="BJM1:BJP1"/>
    <mergeCell ref="BJQ1:BJT1"/>
    <mergeCell ref="BJU1:BJX1"/>
    <mergeCell ref="BJY1:BKB1"/>
    <mergeCell ref="BIG1:BIJ1"/>
    <mergeCell ref="BIK1:BIN1"/>
    <mergeCell ref="BIO1:BIR1"/>
    <mergeCell ref="BIS1:BIV1"/>
    <mergeCell ref="BIW1:BIZ1"/>
    <mergeCell ref="BJA1:BJD1"/>
    <mergeCell ref="BHI1:BHL1"/>
    <mergeCell ref="BHM1:BHP1"/>
    <mergeCell ref="BHQ1:BHT1"/>
    <mergeCell ref="BHU1:BHX1"/>
    <mergeCell ref="BHY1:BIB1"/>
    <mergeCell ref="BIC1:BIF1"/>
    <mergeCell ref="BGK1:BGN1"/>
    <mergeCell ref="BGO1:BGR1"/>
    <mergeCell ref="BGS1:BGV1"/>
    <mergeCell ref="BGW1:BGZ1"/>
    <mergeCell ref="BHA1:BHD1"/>
    <mergeCell ref="BHE1:BHH1"/>
    <mergeCell ref="BQO1:BQR1"/>
    <mergeCell ref="BQS1:BQV1"/>
    <mergeCell ref="BQW1:BQZ1"/>
    <mergeCell ref="BRA1:BRD1"/>
    <mergeCell ref="BRE1:BRH1"/>
    <mergeCell ref="BRI1:BRL1"/>
    <mergeCell ref="BPQ1:BPT1"/>
    <mergeCell ref="BPU1:BPX1"/>
    <mergeCell ref="BPY1:BQB1"/>
    <mergeCell ref="BQC1:BQF1"/>
    <mergeCell ref="BQG1:BQJ1"/>
    <mergeCell ref="BQK1:BQN1"/>
    <mergeCell ref="BOS1:BOV1"/>
    <mergeCell ref="BOW1:BOZ1"/>
    <mergeCell ref="BPA1:BPD1"/>
    <mergeCell ref="BPE1:BPH1"/>
    <mergeCell ref="BPI1:BPL1"/>
    <mergeCell ref="BPM1:BPP1"/>
    <mergeCell ref="BNU1:BNX1"/>
    <mergeCell ref="BNY1:BOB1"/>
    <mergeCell ref="BOC1:BOF1"/>
    <mergeCell ref="BOG1:BOJ1"/>
    <mergeCell ref="BOK1:BON1"/>
    <mergeCell ref="BOO1:BOR1"/>
    <mergeCell ref="BMW1:BMZ1"/>
    <mergeCell ref="BNA1:BND1"/>
    <mergeCell ref="BNE1:BNH1"/>
    <mergeCell ref="BNI1:BNL1"/>
    <mergeCell ref="BNM1:BNP1"/>
    <mergeCell ref="BNQ1:BNT1"/>
    <mergeCell ref="BLY1:BMB1"/>
    <mergeCell ref="BMC1:BMF1"/>
    <mergeCell ref="BMG1:BMJ1"/>
    <mergeCell ref="BMK1:BMN1"/>
    <mergeCell ref="BMO1:BMR1"/>
    <mergeCell ref="BMS1:BMV1"/>
    <mergeCell ref="BWC1:BWF1"/>
    <mergeCell ref="BWG1:BWJ1"/>
    <mergeCell ref="BWK1:BWN1"/>
    <mergeCell ref="BWO1:BWR1"/>
    <mergeCell ref="BWS1:BWV1"/>
    <mergeCell ref="BWW1:BWZ1"/>
    <mergeCell ref="BVE1:BVH1"/>
    <mergeCell ref="BVI1:BVL1"/>
    <mergeCell ref="BVM1:BVP1"/>
    <mergeCell ref="BVQ1:BVT1"/>
    <mergeCell ref="BVU1:BVX1"/>
    <mergeCell ref="BVY1:BWB1"/>
    <mergeCell ref="BUG1:BUJ1"/>
    <mergeCell ref="BUK1:BUN1"/>
    <mergeCell ref="BUO1:BUR1"/>
    <mergeCell ref="BUS1:BUV1"/>
    <mergeCell ref="BUW1:BUZ1"/>
    <mergeCell ref="BVA1:BVD1"/>
    <mergeCell ref="BTI1:BTL1"/>
    <mergeCell ref="BTM1:BTP1"/>
    <mergeCell ref="BTQ1:BTT1"/>
    <mergeCell ref="BTU1:BTX1"/>
    <mergeCell ref="BTY1:BUB1"/>
    <mergeCell ref="BUC1:BUF1"/>
    <mergeCell ref="BSK1:BSN1"/>
    <mergeCell ref="BSO1:BSR1"/>
    <mergeCell ref="BSS1:BSV1"/>
    <mergeCell ref="BSW1:BSZ1"/>
    <mergeCell ref="BTA1:BTD1"/>
    <mergeCell ref="BTE1:BTH1"/>
    <mergeCell ref="BRM1:BRP1"/>
    <mergeCell ref="BRQ1:BRT1"/>
    <mergeCell ref="BRU1:BRX1"/>
    <mergeCell ref="BRY1:BSB1"/>
    <mergeCell ref="BSC1:BSF1"/>
    <mergeCell ref="BSG1:BSJ1"/>
    <mergeCell ref="CBQ1:CBT1"/>
    <mergeCell ref="CBU1:CBX1"/>
    <mergeCell ref="CBY1:CCB1"/>
    <mergeCell ref="CCC1:CCF1"/>
    <mergeCell ref="CCG1:CCJ1"/>
    <mergeCell ref="CCK1:CCN1"/>
    <mergeCell ref="CAS1:CAV1"/>
    <mergeCell ref="CAW1:CAZ1"/>
    <mergeCell ref="CBA1:CBD1"/>
    <mergeCell ref="CBE1:CBH1"/>
    <mergeCell ref="CBI1:CBL1"/>
    <mergeCell ref="CBM1:CBP1"/>
    <mergeCell ref="BZU1:BZX1"/>
    <mergeCell ref="BZY1:CAB1"/>
    <mergeCell ref="CAC1:CAF1"/>
    <mergeCell ref="CAG1:CAJ1"/>
    <mergeCell ref="CAK1:CAN1"/>
    <mergeCell ref="CAO1:CAR1"/>
    <mergeCell ref="BYW1:BYZ1"/>
    <mergeCell ref="BZA1:BZD1"/>
    <mergeCell ref="BZE1:BZH1"/>
    <mergeCell ref="BZI1:BZL1"/>
    <mergeCell ref="BZM1:BZP1"/>
    <mergeCell ref="BZQ1:BZT1"/>
    <mergeCell ref="BXY1:BYB1"/>
    <mergeCell ref="BYC1:BYF1"/>
    <mergeCell ref="BYG1:BYJ1"/>
    <mergeCell ref="BYK1:BYN1"/>
    <mergeCell ref="BYO1:BYR1"/>
    <mergeCell ref="BYS1:BYV1"/>
    <mergeCell ref="BXA1:BXD1"/>
    <mergeCell ref="BXE1:BXH1"/>
    <mergeCell ref="BXI1:BXL1"/>
    <mergeCell ref="BXM1:BXP1"/>
    <mergeCell ref="BXQ1:BXT1"/>
    <mergeCell ref="BXU1:BXX1"/>
    <mergeCell ref="CHE1:CHH1"/>
    <mergeCell ref="CHI1:CHL1"/>
    <mergeCell ref="CHM1:CHP1"/>
    <mergeCell ref="CHQ1:CHT1"/>
    <mergeCell ref="CHU1:CHX1"/>
    <mergeCell ref="CHY1:CIB1"/>
    <mergeCell ref="CGG1:CGJ1"/>
    <mergeCell ref="CGK1:CGN1"/>
    <mergeCell ref="CGO1:CGR1"/>
    <mergeCell ref="CGS1:CGV1"/>
    <mergeCell ref="CGW1:CGZ1"/>
    <mergeCell ref="CHA1:CHD1"/>
    <mergeCell ref="CFI1:CFL1"/>
    <mergeCell ref="CFM1:CFP1"/>
    <mergeCell ref="CFQ1:CFT1"/>
    <mergeCell ref="CFU1:CFX1"/>
    <mergeCell ref="CFY1:CGB1"/>
    <mergeCell ref="CGC1:CGF1"/>
    <mergeCell ref="CEK1:CEN1"/>
    <mergeCell ref="CEO1:CER1"/>
    <mergeCell ref="CES1:CEV1"/>
    <mergeCell ref="CEW1:CEZ1"/>
    <mergeCell ref="CFA1:CFD1"/>
    <mergeCell ref="CFE1:CFH1"/>
    <mergeCell ref="CDM1:CDP1"/>
    <mergeCell ref="CDQ1:CDT1"/>
    <mergeCell ref="CDU1:CDX1"/>
    <mergeCell ref="CDY1:CEB1"/>
    <mergeCell ref="CEC1:CEF1"/>
    <mergeCell ref="CEG1:CEJ1"/>
    <mergeCell ref="CCO1:CCR1"/>
    <mergeCell ref="CCS1:CCV1"/>
    <mergeCell ref="CCW1:CCZ1"/>
    <mergeCell ref="CDA1:CDD1"/>
    <mergeCell ref="CDE1:CDH1"/>
    <mergeCell ref="CDI1:CDL1"/>
    <mergeCell ref="CMS1:CMV1"/>
    <mergeCell ref="CMW1:CMZ1"/>
    <mergeCell ref="CNA1:CND1"/>
    <mergeCell ref="CNE1:CNH1"/>
    <mergeCell ref="CNI1:CNL1"/>
    <mergeCell ref="CNM1:CNP1"/>
    <mergeCell ref="CLU1:CLX1"/>
    <mergeCell ref="CLY1:CMB1"/>
    <mergeCell ref="CMC1:CMF1"/>
    <mergeCell ref="CMG1:CMJ1"/>
    <mergeCell ref="CMK1:CMN1"/>
    <mergeCell ref="CMO1:CMR1"/>
    <mergeCell ref="CKW1:CKZ1"/>
    <mergeCell ref="CLA1:CLD1"/>
    <mergeCell ref="CLE1:CLH1"/>
    <mergeCell ref="CLI1:CLL1"/>
    <mergeCell ref="CLM1:CLP1"/>
    <mergeCell ref="CLQ1:CLT1"/>
    <mergeCell ref="CJY1:CKB1"/>
    <mergeCell ref="CKC1:CKF1"/>
    <mergeCell ref="CKG1:CKJ1"/>
    <mergeCell ref="CKK1:CKN1"/>
    <mergeCell ref="CKO1:CKR1"/>
    <mergeCell ref="CKS1:CKV1"/>
    <mergeCell ref="CJA1:CJD1"/>
    <mergeCell ref="CJE1:CJH1"/>
    <mergeCell ref="CJI1:CJL1"/>
    <mergeCell ref="CJM1:CJP1"/>
    <mergeCell ref="CJQ1:CJT1"/>
    <mergeCell ref="CJU1:CJX1"/>
    <mergeCell ref="CIC1:CIF1"/>
    <mergeCell ref="CIG1:CIJ1"/>
    <mergeCell ref="CIK1:CIN1"/>
    <mergeCell ref="CIO1:CIR1"/>
    <mergeCell ref="CIS1:CIV1"/>
    <mergeCell ref="CIW1:CIZ1"/>
    <mergeCell ref="CSG1:CSJ1"/>
    <mergeCell ref="CSK1:CSN1"/>
    <mergeCell ref="CSO1:CSR1"/>
    <mergeCell ref="CSS1:CSV1"/>
    <mergeCell ref="CSW1:CSZ1"/>
    <mergeCell ref="CTA1:CTD1"/>
    <mergeCell ref="CRI1:CRL1"/>
    <mergeCell ref="CRM1:CRP1"/>
    <mergeCell ref="CRQ1:CRT1"/>
    <mergeCell ref="CRU1:CRX1"/>
    <mergeCell ref="CRY1:CSB1"/>
    <mergeCell ref="CSC1:CSF1"/>
    <mergeCell ref="CQK1:CQN1"/>
    <mergeCell ref="CQO1:CQR1"/>
    <mergeCell ref="CQS1:CQV1"/>
    <mergeCell ref="CQW1:CQZ1"/>
    <mergeCell ref="CRA1:CRD1"/>
    <mergeCell ref="CRE1:CRH1"/>
    <mergeCell ref="CPM1:CPP1"/>
    <mergeCell ref="CPQ1:CPT1"/>
    <mergeCell ref="CPU1:CPX1"/>
    <mergeCell ref="CPY1:CQB1"/>
    <mergeCell ref="CQC1:CQF1"/>
    <mergeCell ref="CQG1:CQJ1"/>
    <mergeCell ref="COO1:COR1"/>
    <mergeCell ref="COS1:COV1"/>
    <mergeCell ref="COW1:COZ1"/>
    <mergeCell ref="CPA1:CPD1"/>
    <mergeCell ref="CPE1:CPH1"/>
    <mergeCell ref="CPI1:CPL1"/>
    <mergeCell ref="CNQ1:CNT1"/>
    <mergeCell ref="CNU1:CNX1"/>
    <mergeCell ref="CNY1:COB1"/>
    <mergeCell ref="COC1:COF1"/>
    <mergeCell ref="COG1:COJ1"/>
    <mergeCell ref="COK1:CON1"/>
    <mergeCell ref="CXU1:CXX1"/>
    <mergeCell ref="CXY1:CYB1"/>
    <mergeCell ref="CYC1:CYF1"/>
    <mergeCell ref="CYG1:CYJ1"/>
    <mergeCell ref="CYK1:CYN1"/>
    <mergeCell ref="CYO1:CYR1"/>
    <mergeCell ref="CWW1:CWZ1"/>
    <mergeCell ref="CXA1:CXD1"/>
    <mergeCell ref="CXE1:CXH1"/>
    <mergeCell ref="CXI1:CXL1"/>
    <mergeCell ref="CXM1:CXP1"/>
    <mergeCell ref="CXQ1:CXT1"/>
    <mergeCell ref="CVY1:CWB1"/>
    <mergeCell ref="CWC1:CWF1"/>
    <mergeCell ref="CWG1:CWJ1"/>
    <mergeCell ref="CWK1:CWN1"/>
    <mergeCell ref="CWO1:CWR1"/>
    <mergeCell ref="CWS1:CWV1"/>
    <mergeCell ref="CVA1:CVD1"/>
    <mergeCell ref="CVE1:CVH1"/>
    <mergeCell ref="CVI1:CVL1"/>
    <mergeCell ref="CVM1:CVP1"/>
    <mergeCell ref="CVQ1:CVT1"/>
    <mergeCell ref="CVU1:CVX1"/>
    <mergeCell ref="CUC1:CUF1"/>
    <mergeCell ref="CUG1:CUJ1"/>
    <mergeCell ref="CUK1:CUN1"/>
    <mergeCell ref="CUO1:CUR1"/>
    <mergeCell ref="CUS1:CUV1"/>
    <mergeCell ref="CUW1:CUZ1"/>
    <mergeCell ref="CTE1:CTH1"/>
    <mergeCell ref="CTI1:CTL1"/>
    <mergeCell ref="CTM1:CTP1"/>
    <mergeCell ref="CTQ1:CTT1"/>
    <mergeCell ref="CTU1:CTX1"/>
    <mergeCell ref="CTY1:CUB1"/>
    <mergeCell ref="DDI1:DDL1"/>
    <mergeCell ref="DDM1:DDP1"/>
    <mergeCell ref="DDQ1:DDT1"/>
    <mergeCell ref="DDU1:DDX1"/>
    <mergeCell ref="DDY1:DEB1"/>
    <mergeCell ref="DEC1:DEF1"/>
    <mergeCell ref="DCK1:DCN1"/>
    <mergeCell ref="DCO1:DCR1"/>
    <mergeCell ref="DCS1:DCV1"/>
    <mergeCell ref="DCW1:DCZ1"/>
    <mergeCell ref="DDA1:DDD1"/>
    <mergeCell ref="DDE1:DDH1"/>
    <mergeCell ref="DBM1:DBP1"/>
    <mergeCell ref="DBQ1:DBT1"/>
    <mergeCell ref="DBU1:DBX1"/>
    <mergeCell ref="DBY1:DCB1"/>
    <mergeCell ref="DCC1:DCF1"/>
    <mergeCell ref="DCG1:DCJ1"/>
    <mergeCell ref="DAO1:DAR1"/>
    <mergeCell ref="DAS1:DAV1"/>
    <mergeCell ref="DAW1:DAZ1"/>
    <mergeCell ref="DBA1:DBD1"/>
    <mergeCell ref="DBE1:DBH1"/>
    <mergeCell ref="DBI1:DBL1"/>
    <mergeCell ref="CZQ1:CZT1"/>
    <mergeCell ref="CZU1:CZX1"/>
    <mergeCell ref="CZY1:DAB1"/>
    <mergeCell ref="DAC1:DAF1"/>
    <mergeCell ref="DAG1:DAJ1"/>
    <mergeCell ref="DAK1:DAN1"/>
    <mergeCell ref="CYS1:CYV1"/>
    <mergeCell ref="CYW1:CYZ1"/>
    <mergeCell ref="CZA1:CZD1"/>
    <mergeCell ref="CZE1:CZH1"/>
    <mergeCell ref="CZI1:CZL1"/>
    <mergeCell ref="CZM1:CZP1"/>
    <mergeCell ref="DIW1:DIZ1"/>
    <mergeCell ref="DJA1:DJD1"/>
    <mergeCell ref="DJE1:DJH1"/>
    <mergeCell ref="DJI1:DJL1"/>
    <mergeCell ref="DJM1:DJP1"/>
    <mergeCell ref="DJQ1:DJT1"/>
    <mergeCell ref="DHY1:DIB1"/>
    <mergeCell ref="DIC1:DIF1"/>
    <mergeCell ref="DIG1:DIJ1"/>
    <mergeCell ref="DIK1:DIN1"/>
    <mergeCell ref="DIO1:DIR1"/>
    <mergeCell ref="DIS1:DIV1"/>
    <mergeCell ref="DHA1:DHD1"/>
    <mergeCell ref="DHE1:DHH1"/>
    <mergeCell ref="DHI1:DHL1"/>
    <mergeCell ref="DHM1:DHP1"/>
    <mergeCell ref="DHQ1:DHT1"/>
    <mergeCell ref="DHU1:DHX1"/>
    <mergeCell ref="DGC1:DGF1"/>
    <mergeCell ref="DGG1:DGJ1"/>
    <mergeCell ref="DGK1:DGN1"/>
    <mergeCell ref="DGO1:DGR1"/>
    <mergeCell ref="DGS1:DGV1"/>
    <mergeCell ref="DGW1:DGZ1"/>
    <mergeCell ref="DFE1:DFH1"/>
    <mergeCell ref="DFI1:DFL1"/>
    <mergeCell ref="DFM1:DFP1"/>
    <mergeCell ref="DFQ1:DFT1"/>
    <mergeCell ref="DFU1:DFX1"/>
    <mergeCell ref="DFY1:DGB1"/>
    <mergeCell ref="DEG1:DEJ1"/>
    <mergeCell ref="DEK1:DEN1"/>
    <mergeCell ref="DEO1:DER1"/>
    <mergeCell ref="DES1:DEV1"/>
    <mergeCell ref="DEW1:DEZ1"/>
    <mergeCell ref="DFA1:DFD1"/>
    <mergeCell ref="DOK1:DON1"/>
    <mergeCell ref="DOO1:DOR1"/>
    <mergeCell ref="DOS1:DOV1"/>
    <mergeCell ref="DOW1:DOZ1"/>
    <mergeCell ref="DPA1:DPD1"/>
    <mergeCell ref="DPE1:DPH1"/>
    <mergeCell ref="DNM1:DNP1"/>
    <mergeCell ref="DNQ1:DNT1"/>
    <mergeCell ref="DNU1:DNX1"/>
    <mergeCell ref="DNY1:DOB1"/>
    <mergeCell ref="DOC1:DOF1"/>
    <mergeCell ref="DOG1:DOJ1"/>
    <mergeCell ref="DMO1:DMR1"/>
    <mergeCell ref="DMS1:DMV1"/>
    <mergeCell ref="DMW1:DMZ1"/>
    <mergeCell ref="DNA1:DND1"/>
    <mergeCell ref="DNE1:DNH1"/>
    <mergeCell ref="DNI1:DNL1"/>
    <mergeCell ref="DLQ1:DLT1"/>
    <mergeCell ref="DLU1:DLX1"/>
    <mergeCell ref="DLY1:DMB1"/>
    <mergeCell ref="DMC1:DMF1"/>
    <mergeCell ref="DMG1:DMJ1"/>
    <mergeCell ref="DMK1:DMN1"/>
    <mergeCell ref="DKS1:DKV1"/>
    <mergeCell ref="DKW1:DKZ1"/>
    <mergeCell ref="DLA1:DLD1"/>
    <mergeCell ref="DLE1:DLH1"/>
    <mergeCell ref="DLI1:DLL1"/>
    <mergeCell ref="DLM1:DLP1"/>
    <mergeCell ref="DJU1:DJX1"/>
    <mergeCell ref="DJY1:DKB1"/>
    <mergeCell ref="DKC1:DKF1"/>
    <mergeCell ref="DKG1:DKJ1"/>
    <mergeCell ref="DKK1:DKN1"/>
    <mergeCell ref="DKO1:DKR1"/>
    <mergeCell ref="DTY1:DUB1"/>
    <mergeCell ref="DUC1:DUF1"/>
    <mergeCell ref="DUG1:DUJ1"/>
    <mergeCell ref="DUK1:DUN1"/>
    <mergeCell ref="DUO1:DUR1"/>
    <mergeCell ref="DUS1:DUV1"/>
    <mergeCell ref="DTA1:DTD1"/>
    <mergeCell ref="DTE1:DTH1"/>
    <mergeCell ref="DTI1:DTL1"/>
    <mergeCell ref="DTM1:DTP1"/>
    <mergeCell ref="DTQ1:DTT1"/>
    <mergeCell ref="DTU1:DTX1"/>
    <mergeCell ref="DSC1:DSF1"/>
    <mergeCell ref="DSG1:DSJ1"/>
    <mergeCell ref="DSK1:DSN1"/>
    <mergeCell ref="DSO1:DSR1"/>
    <mergeCell ref="DSS1:DSV1"/>
    <mergeCell ref="DSW1:DSZ1"/>
    <mergeCell ref="DRE1:DRH1"/>
    <mergeCell ref="DRI1:DRL1"/>
    <mergeCell ref="DRM1:DRP1"/>
    <mergeCell ref="DRQ1:DRT1"/>
    <mergeCell ref="DRU1:DRX1"/>
    <mergeCell ref="DRY1:DSB1"/>
    <mergeCell ref="DQG1:DQJ1"/>
    <mergeCell ref="DQK1:DQN1"/>
    <mergeCell ref="DQO1:DQR1"/>
    <mergeCell ref="DQS1:DQV1"/>
    <mergeCell ref="DQW1:DQZ1"/>
    <mergeCell ref="DRA1:DRD1"/>
    <mergeCell ref="DPI1:DPL1"/>
    <mergeCell ref="DPM1:DPP1"/>
    <mergeCell ref="DPQ1:DPT1"/>
    <mergeCell ref="DPU1:DPX1"/>
    <mergeCell ref="DPY1:DQB1"/>
    <mergeCell ref="DQC1:DQF1"/>
    <mergeCell ref="DZM1:DZP1"/>
    <mergeCell ref="DZQ1:DZT1"/>
    <mergeCell ref="DZU1:DZX1"/>
    <mergeCell ref="DZY1:EAB1"/>
    <mergeCell ref="EAC1:EAF1"/>
    <mergeCell ref="EAG1:EAJ1"/>
    <mergeCell ref="DYO1:DYR1"/>
    <mergeCell ref="DYS1:DYV1"/>
    <mergeCell ref="DYW1:DYZ1"/>
    <mergeCell ref="DZA1:DZD1"/>
    <mergeCell ref="DZE1:DZH1"/>
    <mergeCell ref="DZI1:DZL1"/>
    <mergeCell ref="DXQ1:DXT1"/>
    <mergeCell ref="DXU1:DXX1"/>
    <mergeCell ref="DXY1:DYB1"/>
    <mergeCell ref="DYC1:DYF1"/>
    <mergeCell ref="DYG1:DYJ1"/>
    <mergeCell ref="DYK1:DYN1"/>
    <mergeCell ref="DWS1:DWV1"/>
    <mergeCell ref="DWW1:DWZ1"/>
    <mergeCell ref="DXA1:DXD1"/>
    <mergeCell ref="DXE1:DXH1"/>
    <mergeCell ref="DXI1:DXL1"/>
    <mergeCell ref="DXM1:DXP1"/>
    <mergeCell ref="DVU1:DVX1"/>
    <mergeCell ref="DVY1:DWB1"/>
    <mergeCell ref="DWC1:DWF1"/>
    <mergeCell ref="DWG1:DWJ1"/>
    <mergeCell ref="DWK1:DWN1"/>
    <mergeCell ref="DWO1:DWR1"/>
    <mergeCell ref="DUW1:DUZ1"/>
    <mergeCell ref="DVA1:DVD1"/>
    <mergeCell ref="DVE1:DVH1"/>
    <mergeCell ref="DVI1:DVL1"/>
    <mergeCell ref="DVM1:DVP1"/>
    <mergeCell ref="DVQ1:DVT1"/>
    <mergeCell ref="EFA1:EFD1"/>
    <mergeCell ref="EFE1:EFH1"/>
    <mergeCell ref="EFI1:EFL1"/>
    <mergeCell ref="EFM1:EFP1"/>
    <mergeCell ref="EFQ1:EFT1"/>
    <mergeCell ref="EFU1:EFX1"/>
    <mergeCell ref="EEC1:EEF1"/>
    <mergeCell ref="EEG1:EEJ1"/>
    <mergeCell ref="EEK1:EEN1"/>
    <mergeCell ref="EEO1:EER1"/>
    <mergeCell ref="EES1:EEV1"/>
    <mergeCell ref="EEW1:EEZ1"/>
    <mergeCell ref="EDE1:EDH1"/>
    <mergeCell ref="EDI1:EDL1"/>
    <mergeCell ref="EDM1:EDP1"/>
    <mergeCell ref="EDQ1:EDT1"/>
    <mergeCell ref="EDU1:EDX1"/>
    <mergeCell ref="EDY1:EEB1"/>
    <mergeCell ref="ECG1:ECJ1"/>
    <mergeCell ref="ECK1:ECN1"/>
    <mergeCell ref="ECO1:ECR1"/>
    <mergeCell ref="ECS1:ECV1"/>
    <mergeCell ref="ECW1:ECZ1"/>
    <mergeCell ref="EDA1:EDD1"/>
    <mergeCell ref="EBI1:EBL1"/>
    <mergeCell ref="EBM1:EBP1"/>
    <mergeCell ref="EBQ1:EBT1"/>
    <mergeCell ref="EBU1:EBX1"/>
    <mergeCell ref="EBY1:ECB1"/>
    <mergeCell ref="ECC1:ECF1"/>
    <mergeCell ref="EAK1:EAN1"/>
    <mergeCell ref="EAO1:EAR1"/>
    <mergeCell ref="EAS1:EAV1"/>
    <mergeCell ref="EAW1:EAZ1"/>
    <mergeCell ref="EBA1:EBD1"/>
    <mergeCell ref="EBE1:EBH1"/>
    <mergeCell ref="EKO1:EKR1"/>
    <mergeCell ref="EKS1:EKV1"/>
    <mergeCell ref="EKW1:EKZ1"/>
    <mergeCell ref="ELA1:ELD1"/>
    <mergeCell ref="ELE1:ELH1"/>
    <mergeCell ref="ELI1:ELL1"/>
    <mergeCell ref="EJQ1:EJT1"/>
    <mergeCell ref="EJU1:EJX1"/>
    <mergeCell ref="EJY1:EKB1"/>
    <mergeCell ref="EKC1:EKF1"/>
    <mergeCell ref="EKG1:EKJ1"/>
    <mergeCell ref="EKK1:EKN1"/>
    <mergeCell ref="EIS1:EIV1"/>
    <mergeCell ref="EIW1:EIZ1"/>
    <mergeCell ref="EJA1:EJD1"/>
    <mergeCell ref="EJE1:EJH1"/>
    <mergeCell ref="EJI1:EJL1"/>
    <mergeCell ref="EJM1:EJP1"/>
    <mergeCell ref="EHU1:EHX1"/>
    <mergeCell ref="EHY1:EIB1"/>
    <mergeCell ref="EIC1:EIF1"/>
    <mergeCell ref="EIG1:EIJ1"/>
    <mergeCell ref="EIK1:EIN1"/>
    <mergeCell ref="EIO1:EIR1"/>
    <mergeCell ref="EGW1:EGZ1"/>
    <mergeCell ref="EHA1:EHD1"/>
    <mergeCell ref="EHE1:EHH1"/>
    <mergeCell ref="EHI1:EHL1"/>
    <mergeCell ref="EHM1:EHP1"/>
    <mergeCell ref="EHQ1:EHT1"/>
    <mergeCell ref="EFY1:EGB1"/>
    <mergeCell ref="EGC1:EGF1"/>
    <mergeCell ref="EGG1:EGJ1"/>
    <mergeCell ref="EGK1:EGN1"/>
    <mergeCell ref="EGO1:EGR1"/>
    <mergeCell ref="EGS1:EGV1"/>
    <mergeCell ref="EQC1:EQF1"/>
    <mergeCell ref="EQG1:EQJ1"/>
    <mergeCell ref="EQK1:EQN1"/>
    <mergeCell ref="EQO1:EQR1"/>
    <mergeCell ref="EQS1:EQV1"/>
    <mergeCell ref="EQW1:EQZ1"/>
    <mergeCell ref="EPE1:EPH1"/>
    <mergeCell ref="EPI1:EPL1"/>
    <mergeCell ref="EPM1:EPP1"/>
    <mergeCell ref="EPQ1:EPT1"/>
    <mergeCell ref="EPU1:EPX1"/>
    <mergeCell ref="EPY1:EQB1"/>
    <mergeCell ref="EOG1:EOJ1"/>
    <mergeCell ref="EOK1:EON1"/>
    <mergeCell ref="EOO1:EOR1"/>
    <mergeCell ref="EOS1:EOV1"/>
    <mergeCell ref="EOW1:EOZ1"/>
    <mergeCell ref="EPA1:EPD1"/>
    <mergeCell ref="ENI1:ENL1"/>
    <mergeCell ref="ENM1:ENP1"/>
    <mergeCell ref="ENQ1:ENT1"/>
    <mergeCell ref="ENU1:ENX1"/>
    <mergeCell ref="ENY1:EOB1"/>
    <mergeCell ref="EOC1:EOF1"/>
    <mergeCell ref="EMK1:EMN1"/>
    <mergeCell ref="EMO1:EMR1"/>
    <mergeCell ref="EMS1:EMV1"/>
    <mergeCell ref="EMW1:EMZ1"/>
    <mergeCell ref="ENA1:END1"/>
    <mergeCell ref="ENE1:ENH1"/>
    <mergeCell ref="ELM1:ELP1"/>
    <mergeCell ref="ELQ1:ELT1"/>
    <mergeCell ref="ELU1:ELX1"/>
    <mergeCell ref="ELY1:EMB1"/>
    <mergeCell ref="EMC1:EMF1"/>
    <mergeCell ref="EMG1:EMJ1"/>
    <mergeCell ref="EVQ1:EVT1"/>
    <mergeCell ref="EVU1:EVX1"/>
    <mergeCell ref="EVY1:EWB1"/>
    <mergeCell ref="EWC1:EWF1"/>
    <mergeCell ref="EWG1:EWJ1"/>
    <mergeCell ref="EWK1:EWN1"/>
    <mergeCell ref="EUS1:EUV1"/>
    <mergeCell ref="EUW1:EUZ1"/>
    <mergeCell ref="EVA1:EVD1"/>
    <mergeCell ref="EVE1:EVH1"/>
    <mergeCell ref="EVI1:EVL1"/>
    <mergeCell ref="EVM1:EVP1"/>
    <mergeCell ref="ETU1:ETX1"/>
    <mergeCell ref="ETY1:EUB1"/>
    <mergeCell ref="EUC1:EUF1"/>
    <mergeCell ref="EUG1:EUJ1"/>
    <mergeCell ref="EUK1:EUN1"/>
    <mergeCell ref="EUO1:EUR1"/>
    <mergeCell ref="ESW1:ESZ1"/>
    <mergeCell ref="ETA1:ETD1"/>
    <mergeCell ref="ETE1:ETH1"/>
    <mergeCell ref="ETI1:ETL1"/>
    <mergeCell ref="ETM1:ETP1"/>
    <mergeCell ref="ETQ1:ETT1"/>
    <mergeCell ref="ERY1:ESB1"/>
    <mergeCell ref="ESC1:ESF1"/>
    <mergeCell ref="ESG1:ESJ1"/>
    <mergeCell ref="ESK1:ESN1"/>
    <mergeCell ref="ESO1:ESR1"/>
    <mergeCell ref="ESS1:ESV1"/>
    <mergeCell ref="ERA1:ERD1"/>
    <mergeCell ref="ERE1:ERH1"/>
    <mergeCell ref="ERI1:ERL1"/>
    <mergeCell ref="ERM1:ERP1"/>
    <mergeCell ref="ERQ1:ERT1"/>
    <mergeCell ref="ERU1:ERX1"/>
    <mergeCell ref="FBE1:FBH1"/>
    <mergeCell ref="FBI1:FBL1"/>
    <mergeCell ref="FBM1:FBP1"/>
    <mergeCell ref="FBQ1:FBT1"/>
    <mergeCell ref="FBU1:FBX1"/>
    <mergeCell ref="FBY1:FCB1"/>
    <mergeCell ref="FAG1:FAJ1"/>
    <mergeCell ref="FAK1:FAN1"/>
    <mergeCell ref="FAO1:FAR1"/>
    <mergeCell ref="FAS1:FAV1"/>
    <mergeCell ref="FAW1:FAZ1"/>
    <mergeCell ref="FBA1:FBD1"/>
    <mergeCell ref="EZI1:EZL1"/>
    <mergeCell ref="EZM1:EZP1"/>
    <mergeCell ref="EZQ1:EZT1"/>
    <mergeCell ref="EZU1:EZX1"/>
    <mergeCell ref="EZY1:FAB1"/>
    <mergeCell ref="FAC1:FAF1"/>
    <mergeCell ref="EYK1:EYN1"/>
    <mergeCell ref="EYO1:EYR1"/>
    <mergeCell ref="EYS1:EYV1"/>
    <mergeCell ref="EYW1:EYZ1"/>
    <mergeCell ref="EZA1:EZD1"/>
    <mergeCell ref="EZE1:EZH1"/>
    <mergeCell ref="EXM1:EXP1"/>
    <mergeCell ref="EXQ1:EXT1"/>
    <mergeCell ref="EXU1:EXX1"/>
    <mergeCell ref="EXY1:EYB1"/>
    <mergeCell ref="EYC1:EYF1"/>
    <mergeCell ref="EYG1:EYJ1"/>
    <mergeCell ref="EWO1:EWR1"/>
    <mergeCell ref="EWS1:EWV1"/>
    <mergeCell ref="EWW1:EWZ1"/>
    <mergeCell ref="EXA1:EXD1"/>
    <mergeCell ref="EXE1:EXH1"/>
    <mergeCell ref="EXI1:EXL1"/>
    <mergeCell ref="FGS1:FGV1"/>
    <mergeCell ref="FGW1:FGZ1"/>
    <mergeCell ref="FHA1:FHD1"/>
    <mergeCell ref="FHE1:FHH1"/>
    <mergeCell ref="FHI1:FHL1"/>
    <mergeCell ref="FHM1:FHP1"/>
    <mergeCell ref="FFU1:FFX1"/>
    <mergeCell ref="FFY1:FGB1"/>
    <mergeCell ref="FGC1:FGF1"/>
    <mergeCell ref="FGG1:FGJ1"/>
    <mergeCell ref="FGK1:FGN1"/>
    <mergeCell ref="FGO1:FGR1"/>
    <mergeCell ref="FEW1:FEZ1"/>
    <mergeCell ref="FFA1:FFD1"/>
    <mergeCell ref="FFE1:FFH1"/>
    <mergeCell ref="FFI1:FFL1"/>
    <mergeCell ref="FFM1:FFP1"/>
    <mergeCell ref="FFQ1:FFT1"/>
    <mergeCell ref="FDY1:FEB1"/>
    <mergeCell ref="FEC1:FEF1"/>
    <mergeCell ref="FEG1:FEJ1"/>
    <mergeCell ref="FEK1:FEN1"/>
    <mergeCell ref="FEO1:FER1"/>
    <mergeCell ref="FES1:FEV1"/>
    <mergeCell ref="FDA1:FDD1"/>
    <mergeCell ref="FDE1:FDH1"/>
    <mergeCell ref="FDI1:FDL1"/>
    <mergeCell ref="FDM1:FDP1"/>
    <mergeCell ref="FDQ1:FDT1"/>
    <mergeCell ref="FDU1:FDX1"/>
    <mergeCell ref="FCC1:FCF1"/>
    <mergeCell ref="FCG1:FCJ1"/>
    <mergeCell ref="FCK1:FCN1"/>
    <mergeCell ref="FCO1:FCR1"/>
    <mergeCell ref="FCS1:FCV1"/>
    <mergeCell ref="FCW1:FCZ1"/>
    <mergeCell ref="FMG1:FMJ1"/>
    <mergeCell ref="FMK1:FMN1"/>
    <mergeCell ref="FMO1:FMR1"/>
    <mergeCell ref="FMS1:FMV1"/>
    <mergeCell ref="FMW1:FMZ1"/>
    <mergeCell ref="FNA1:FND1"/>
    <mergeCell ref="FLI1:FLL1"/>
    <mergeCell ref="FLM1:FLP1"/>
    <mergeCell ref="FLQ1:FLT1"/>
    <mergeCell ref="FLU1:FLX1"/>
    <mergeCell ref="FLY1:FMB1"/>
    <mergeCell ref="FMC1:FMF1"/>
    <mergeCell ref="FKK1:FKN1"/>
    <mergeCell ref="FKO1:FKR1"/>
    <mergeCell ref="FKS1:FKV1"/>
    <mergeCell ref="FKW1:FKZ1"/>
    <mergeCell ref="FLA1:FLD1"/>
    <mergeCell ref="FLE1:FLH1"/>
    <mergeCell ref="FJM1:FJP1"/>
    <mergeCell ref="FJQ1:FJT1"/>
    <mergeCell ref="FJU1:FJX1"/>
    <mergeCell ref="FJY1:FKB1"/>
    <mergeCell ref="FKC1:FKF1"/>
    <mergeCell ref="FKG1:FKJ1"/>
    <mergeCell ref="FIO1:FIR1"/>
    <mergeCell ref="FIS1:FIV1"/>
    <mergeCell ref="FIW1:FIZ1"/>
    <mergeCell ref="FJA1:FJD1"/>
    <mergeCell ref="FJE1:FJH1"/>
    <mergeCell ref="FJI1:FJL1"/>
    <mergeCell ref="FHQ1:FHT1"/>
    <mergeCell ref="FHU1:FHX1"/>
    <mergeCell ref="FHY1:FIB1"/>
    <mergeCell ref="FIC1:FIF1"/>
    <mergeCell ref="FIG1:FIJ1"/>
    <mergeCell ref="FIK1:FIN1"/>
    <mergeCell ref="FRU1:FRX1"/>
    <mergeCell ref="FRY1:FSB1"/>
    <mergeCell ref="FSC1:FSF1"/>
    <mergeCell ref="FSG1:FSJ1"/>
    <mergeCell ref="FSK1:FSN1"/>
    <mergeCell ref="FSO1:FSR1"/>
    <mergeCell ref="FQW1:FQZ1"/>
    <mergeCell ref="FRA1:FRD1"/>
    <mergeCell ref="FRE1:FRH1"/>
    <mergeCell ref="FRI1:FRL1"/>
    <mergeCell ref="FRM1:FRP1"/>
    <mergeCell ref="FRQ1:FRT1"/>
    <mergeCell ref="FPY1:FQB1"/>
    <mergeCell ref="FQC1:FQF1"/>
    <mergeCell ref="FQG1:FQJ1"/>
    <mergeCell ref="FQK1:FQN1"/>
    <mergeCell ref="FQO1:FQR1"/>
    <mergeCell ref="FQS1:FQV1"/>
    <mergeCell ref="FPA1:FPD1"/>
    <mergeCell ref="FPE1:FPH1"/>
    <mergeCell ref="FPI1:FPL1"/>
    <mergeCell ref="FPM1:FPP1"/>
    <mergeCell ref="FPQ1:FPT1"/>
    <mergeCell ref="FPU1:FPX1"/>
    <mergeCell ref="FOC1:FOF1"/>
    <mergeCell ref="FOG1:FOJ1"/>
    <mergeCell ref="FOK1:FON1"/>
    <mergeCell ref="FOO1:FOR1"/>
    <mergeCell ref="FOS1:FOV1"/>
    <mergeCell ref="FOW1:FOZ1"/>
    <mergeCell ref="FNE1:FNH1"/>
    <mergeCell ref="FNI1:FNL1"/>
    <mergeCell ref="FNM1:FNP1"/>
    <mergeCell ref="FNQ1:FNT1"/>
    <mergeCell ref="FNU1:FNX1"/>
    <mergeCell ref="FNY1:FOB1"/>
    <mergeCell ref="FXI1:FXL1"/>
    <mergeCell ref="FXM1:FXP1"/>
    <mergeCell ref="FXQ1:FXT1"/>
    <mergeCell ref="FXU1:FXX1"/>
    <mergeCell ref="FXY1:FYB1"/>
    <mergeCell ref="FYC1:FYF1"/>
    <mergeCell ref="FWK1:FWN1"/>
    <mergeCell ref="FWO1:FWR1"/>
    <mergeCell ref="FWS1:FWV1"/>
    <mergeCell ref="FWW1:FWZ1"/>
    <mergeCell ref="FXA1:FXD1"/>
    <mergeCell ref="FXE1:FXH1"/>
    <mergeCell ref="FVM1:FVP1"/>
    <mergeCell ref="FVQ1:FVT1"/>
    <mergeCell ref="FVU1:FVX1"/>
    <mergeCell ref="FVY1:FWB1"/>
    <mergeCell ref="FWC1:FWF1"/>
    <mergeCell ref="FWG1:FWJ1"/>
    <mergeCell ref="FUO1:FUR1"/>
    <mergeCell ref="FUS1:FUV1"/>
    <mergeCell ref="FUW1:FUZ1"/>
    <mergeCell ref="FVA1:FVD1"/>
    <mergeCell ref="FVE1:FVH1"/>
    <mergeCell ref="FVI1:FVL1"/>
    <mergeCell ref="FTQ1:FTT1"/>
    <mergeCell ref="FTU1:FTX1"/>
    <mergeCell ref="FTY1:FUB1"/>
    <mergeCell ref="FUC1:FUF1"/>
    <mergeCell ref="FUG1:FUJ1"/>
    <mergeCell ref="FUK1:FUN1"/>
    <mergeCell ref="FSS1:FSV1"/>
    <mergeCell ref="FSW1:FSZ1"/>
    <mergeCell ref="FTA1:FTD1"/>
    <mergeCell ref="FTE1:FTH1"/>
    <mergeCell ref="FTI1:FTL1"/>
    <mergeCell ref="FTM1:FTP1"/>
    <mergeCell ref="GCW1:GCZ1"/>
    <mergeCell ref="GDA1:GDD1"/>
    <mergeCell ref="GDE1:GDH1"/>
    <mergeCell ref="GDI1:GDL1"/>
    <mergeCell ref="GDM1:GDP1"/>
    <mergeCell ref="GDQ1:GDT1"/>
    <mergeCell ref="GBY1:GCB1"/>
    <mergeCell ref="GCC1:GCF1"/>
    <mergeCell ref="GCG1:GCJ1"/>
    <mergeCell ref="GCK1:GCN1"/>
    <mergeCell ref="GCO1:GCR1"/>
    <mergeCell ref="GCS1:GCV1"/>
    <mergeCell ref="GBA1:GBD1"/>
    <mergeCell ref="GBE1:GBH1"/>
    <mergeCell ref="GBI1:GBL1"/>
    <mergeCell ref="GBM1:GBP1"/>
    <mergeCell ref="GBQ1:GBT1"/>
    <mergeCell ref="GBU1:GBX1"/>
    <mergeCell ref="GAC1:GAF1"/>
    <mergeCell ref="GAG1:GAJ1"/>
    <mergeCell ref="GAK1:GAN1"/>
    <mergeCell ref="GAO1:GAR1"/>
    <mergeCell ref="GAS1:GAV1"/>
    <mergeCell ref="GAW1:GAZ1"/>
    <mergeCell ref="FZE1:FZH1"/>
    <mergeCell ref="FZI1:FZL1"/>
    <mergeCell ref="FZM1:FZP1"/>
    <mergeCell ref="FZQ1:FZT1"/>
    <mergeCell ref="FZU1:FZX1"/>
    <mergeCell ref="FZY1:GAB1"/>
    <mergeCell ref="FYG1:FYJ1"/>
    <mergeCell ref="FYK1:FYN1"/>
    <mergeCell ref="FYO1:FYR1"/>
    <mergeCell ref="FYS1:FYV1"/>
    <mergeCell ref="FYW1:FYZ1"/>
    <mergeCell ref="FZA1:FZD1"/>
    <mergeCell ref="GIK1:GIN1"/>
    <mergeCell ref="GIO1:GIR1"/>
    <mergeCell ref="GIS1:GIV1"/>
    <mergeCell ref="GIW1:GIZ1"/>
    <mergeCell ref="GJA1:GJD1"/>
    <mergeCell ref="GJE1:GJH1"/>
    <mergeCell ref="GHM1:GHP1"/>
    <mergeCell ref="GHQ1:GHT1"/>
    <mergeCell ref="GHU1:GHX1"/>
    <mergeCell ref="GHY1:GIB1"/>
    <mergeCell ref="GIC1:GIF1"/>
    <mergeCell ref="GIG1:GIJ1"/>
    <mergeCell ref="GGO1:GGR1"/>
    <mergeCell ref="GGS1:GGV1"/>
    <mergeCell ref="GGW1:GGZ1"/>
    <mergeCell ref="GHA1:GHD1"/>
    <mergeCell ref="GHE1:GHH1"/>
    <mergeCell ref="GHI1:GHL1"/>
    <mergeCell ref="GFQ1:GFT1"/>
    <mergeCell ref="GFU1:GFX1"/>
    <mergeCell ref="GFY1:GGB1"/>
    <mergeCell ref="GGC1:GGF1"/>
    <mergeCell ref="GGG1:GGJ1"/>
    <mergeCell ref="GGK1:GGN1"/>
    <mergeCell ref="GES1:GEV1"/>
    <mergeCell ref="GEW1:GEZ1"/>
    <mergeCell ref="GFA1:GFD1"/>
    <mergeCell ref="GFE1:GFH1"/>
    <mergeCell ref="GFI1:GFL1"/>
    <mergeCell ref="GFM1:GFP1"/>
    <mergeCell ref="GDU1:GDX1"/>
    <mergeCell ref="GDY1:GEB1"/>
    <mergeCell ref="GEC1:GEF1"/>
    <mergeCell ref="GEG1:GEJ1"/>
    <mergeCell ref="GEK1:GEN1"/>
    <mergeCell ref="GEO1:GER1"/>
    <mergeCell ref="GNY1:GOB1"/>
    <mergeCell ref="GOC1:GOF1"/>
    <mergeCell ref="GOG1:GOJ1"/>
    <mergeCell ref="GOK1:GON1"/>
    <mergeCell ref="GOO1:GOR1"/>
    <mergeCell ref="GOS1:GOV1"/>
    <mergeCell ref="GNA1:GND1"/>
    <mergeCell ref="GNE1:GNH1"/>
    <mergeCell ref="GNI1:GNL1"/>
    <mergeCell ref="GNM1:GNP1"/>
    <mergeCell ref="GNQ1:GNT1"/>
    <mergeCell ref="GNU1:GNX1"/>
    <mergeCell ref="GMC1:GMF1"/>
    <mergeCell ref="GMG1:GMJ1"/>
    <mergeCell ref="GMK1:GMN1"/>
    <mergeCell ref="GMO1:GMR1"/>
    <mergeCell ref="GMS1:GMV1"/>
    <mergeCell ref="GMW1:GMZ1"/>
    <mergeCell ref="GLE1:GLH1"/>
    <mergeCell ref="GLI1:GLL1"/>
    <mergeCell ref="GLM1:GLP1"/>
    <mergeCell ref="GLQ1:GLT1"/>
    <mergeCell ref="GLU1:GLX1"/>
    <mergeCell ref="GLY1:GMB1"/>
    <mergeCell ref="GKG1:GKJ1"/>
    <mergeCell ref="GKK1:GKN1"/>
    <mergeCell ref="GKO1:GKR1"/>
    <mergeCell ref="GKS1:GKV1"/>
    <mergeCell ref="GKW1:GKZ1"/>
    <mergeCell ref="GLA1:GLD1"/>
    <mergeCell ref="GJI1:GJL1"/>
    <mergeCell ref="GJM1:GJP1"/>
    <mergeCell ref="GJQ1:GJT1"/>
    <mergeCell ref="GJU1:GJX1"/>
    <mergeCell ref="GJY1:GKB1"/>
    <mergeCell ref="GKC1:GKF1"/>
    <mergeCell ref="GTM1:GTP1"/>
    <mergeCell ref="GTQ1:GTT1"/>
    <mergeCell ref="GTU1:GTX1"/>
    <mergeCell ref="GTY1:GUB1"/>
    <mergeCell ref="GUC1:GUF1"/>
    <mergeCell ref="GUG1:GUJ1"/>
    <mergeCell ref="GSO1:GSR1"/>
    <mergeCell ref="GSS1:GSV1"/>
    <mergeCell ref="GSW1:GSZ1"/>
    <mergeCell ref="GTA1:GTD1"/>
    <mergeCell ref="GTE1:GTH1"/>
    <mergeCell ref="GTI1:GTL1"/>
    <mergeCell ref="GRQ1:GRT1"/>
    <mergeCell ref="GRU1:GRX1"/>
    <mergeCell ref="GRY1:GSB1"/>
    <mergeCell ref="GSC1:GSF1"/>
    <mergeCell ref="GSG1:GSJ1"/>
    <mergeCell ref="GSK1:GSN1"/>
    <mergeCell ref="GQS1:GQV1"/>
    <mergeCell ref="GQW1:GQZ1"/>
    <mergeCell ref="GRA1:GRD1"/>
    <mergeCell ref="GRE1:GRH1"/>
    <mergeCell ref="GRI1:GRL1"/>
    <mergeCell ref="GRM1:GRP1"/>
    <mergeCell ref="GPU1:GPX1"/>
    <mergeCell ref="GPY1:GQB1"/>
    <mergeCell ref="GQC1:GQF1"/>
    <mergeCell ref="GQG1:GQJ1"/>
    <mergeCell ref="GQK1:GQN1"/>
    <mergeCell ref="GQO1:GQR1"/>
    <mergeCell ref="GOW1:GOZ1"/>
    <mergeCell ref="GPA1:GPD1"/>
    <mergeCell ref="GPE1:GPH1"/>
    <mergeCell ref="GPI1:GPL1"/>
    <mergeCell ref="GPM1:GPP1"/>
    <mergeCell ref="GPQ1:GPT1"/>
    <mergeCell ref="GZA1:GZD1"/>
    <mergeCell ref="GZE1:GZH1"/>
    <mergeCell ref="GZI1:GZL1"/>
    <mergeCell ref="GZM1:GZP1"/>
    <mergeCell ref="GZQ1:GZT1"/>
    <mergeCell ref="GZU1:GZX1"/>
    <mergeCell ref="GYC1:GYF1"/>
    <mergeCell ref="GYG1:GYJ1"/>
    <mergeCell ref="GYK1:GYN1"/>
    <mergeCell ref="GYO1:GYR1"/>
    <mergeCell ref="GYS1:GYV1"/>
    <mergeCell ref="GYW1:GYZ1"/>
    <mergeCell ref="GXE1:GXH1"/>
    <mergeCell ref="GXI1:GXL1"/>
    <mergeCell ref="GXM1:GXP1"/>
    <mergeCell ref="GXQ1:GXT1"/>
    <mergeCell ref="GXU1:GXX1"/>
    <mergeCell ref="GXY1:GYB1"/>
    <mergeCell ref="GWG1:GWJ1"/>
    <mergeCell ref="GWK1:GWN1"/>
    <mergeCell ref="GWO1:GWR1"/>
    <mergeCell ref="GWS1:GWV1"/>
    <mergeCell ref="GWW1:GWZ1"/>
    <mergeCell ref="GXA1:GXD1"/>
    <mergeCell ref="GVI1:GVL1"/>
    <mergeCell ref="GVM1:GVP1"/>
    <mergeCell ref="GVQ1:GVT1"/>
    <mergeCell ref="GVU1:GVX1"/>
    <mergeCell ref="GVY1:GWB1"/>
    <mergeCell ref="GWC1:GWF1"/>
    <mergeCell ref="GUK1:GUN1"/>
    <mergeCell ref="GUO1:GUR1"/>
    <mergeCell ref="GUS1:GUV1"/>
    <mergeCell ref="GUW1:GUZ1"/>
    <mergeCell ref="GVA1:GVD1"/>
    <mergeCell ref="GVE1:GVH1"/>
    <mergeCell ref="HEO1:HER1"/>
    <mergeCell ref="HES1:HEV1"/>
    <mergeCell ref="HEW1:HEZ1"/>
    <mergeCell ref="HFA1:HFD1"/>
    <mergeCell ref="HFE1:HFH1"/>
    <mergeCell ref="HFI1:HFL1"/>
    <mergeCell ref="HDQ1:HDT1"/>
    <mergeCell ref="HDU1:HDX1"/>
    <mergeCell ref="HDY1:HEB1"/>
    <mergeCell ref="HEC1:HEF1"/>
    <mergeCell ref="HEG1:HEJ1"/>
    <mergeCell ref="HEK1:HEN1"/>
    <mergeCell ref="HCS1:HCV1"/>
    <mergeCell ref="HCW1:HCZ1"/>
    <mergeCell ref="HDA1:HDD1"/>
    <mergeCell ref="HDE1:HDH1"/>
    <mergeCell ref="HDI1:HDL1"/>
    <mergeCell ref="HDM1:HDP1"/>
    <mergeCell ref="HBU1:HBX1"/>
    <mergeCell ref="HBY1:HCB1"/>
    <mergeCell ref="HCC1:HCF1"/>
    <mergeCell ref="HCG1:HCJ1"/>
    <mergeCell ref="HCK1:HCN1"/>
    <mergeCell ref="HCO1:HCR1"/>
    <mergeCell ref="HAW1:HAZ1"/>
    <mergeCell ref="HBA1:HBD1"/>
    <mergeCell ref="HBE1:HBH1"/>
    <mergeCell ref="HBI1:HBL1"/>
    <mergeCell ref="HBM1:HBP1"/>
    <mergeCell ref="HBQ1:HBT1"/>
    <mergeCell ref="GZY1:HAB1"/>
    <mergeCell ref="HAC1:HAF1"/>
    <mergeCell ref="HAG1:HAJ1"/>
    <mergeCell ref="HAK1:HAN1"/>
    <mergeCell ref="HAO1:HAR1"/>
    <mergeCell ref="HAS1:HAV1"/>
    <mergeCell ref="HKC1:HKF1"/>
    <mergeCell ref="HKG1:HKJ1"/>
    <mergeCell ref="HKK1:HKN1"/>
    <mergeCell ref="HKO1:HKR1"/>
    <mergeCell ref="HKS1:HKV1"/>
    <mergeCell ref="HKW1:HKZ1"/>
    <mergeCell ref="HJE1:HJH1"/>
    <mergeCell ref="HJI1:HJL1"/>
    <mergeCell ref="HJM1:HJP1"/>
    <mergeCell ref="HJQ1:HJT1"/>
    <mergeCell ref="HJU1:HJX1"/>
    <mergeCell ref="HJY1:HKB1"/>
    <mergeCell ref="HIG1:HIJ1"/>
    <mergeCell ref="HIK1:HIN1"/>
    <mergeCell ref="HIO1:HIR1"/>
    <mergeCell ref="HIS1:HIV1"/>
    <mergeCell ref="HIW1:HIZ1"/>
    <mergeCell ref="HJA1:HJD1"/>
    <mergeCell ref="HHI1:HHL1"/>
    <mergeCell ref="HHM1:HHP1"/>
    <mergeCell ref="HHQ1:HHT1"/>
    <mergeCell ref="HHU1:HHX1"/>
    <mergeCell ref="HHY1:HIB1"/>
    <mergeCell ref="HIC1:HIF1"/>
    <mergeCell ref="HGK1:HGN1"/>
    <mergeCell ref="HGO1:HGR1"/>
    <mergeCell ref="HGS1:HGV1"/>
    <mergeCell ref="HGW1:HGZ1"/>
    <mergeCell ref="HHA1:HHD1"/>
    <mergeCell ref="HHE1:HHH1"/>
    <mergeCell ref="HFM1:HFP1"/>
    <mergeCell ref="HFQ1:HFT1"/>
    <mergeCell ref="HFU1:HFX1"/>
    <mergeCell ref="HFY1:HGB1"/>
    <mergeCell ref="HGC1:HGF1"/>
    <mergeCell ref="HGG1:HGJ1"/>
    <mergeCell ref="HPQ1:HPT1"/>
    <mergeCell ref="HPU1:HPX1"/>
    <mergeCell ref="HPY1:HQB1"/>
    <mergeCell ref="HQC1:HQF1"/>
    <mergeCell ref="HQG1:HQJ1"/>
    <mergeCell ref="HQK1:HQN1"/>
    <mergeCell ref="HOS1:HOV1"/>
    <mergeCell ref="HOW1:HOZ1"/>
    <mergeCell ref="HPA1:HPD1"/>
    <mergeCell ref="HPE1:HPH1"/>
    <mergeCell ref="HPI1:HPL1"/>
    <mergeCell ref="HPM1:HPP1"/>
    <mergeCell ref="HNU1:HNX1"/>
    <mergeCell ref="HNY1:HOB1"/>
    <mergeCell ref="HOC1:HOF1"/>
    <mergeCell ref="HOG1:HOJ1"/>
    <mergeCell ref="HOK1:HON1"/>
    <mergeCell ref="HOO1:HOR1"/>
    <mergeCell ref="HMW1:HMZ1"/>
    <mergeCell ref="HNA1:HND1"/>
    <mergeCell ref="HNE1:HNH1"/>
    <mergeCell ref="HNI1:HNL1"/>
    <mergeCell ref="HNM1:HNP1"/>
    <mergeCell ref="HNQ1:HNT1"/>
    <mergeCell ref="HLY1:HMB1"/>
    <mergeCell ref="HMC1:HMF1"/>
    <mergeCell ref="HMG1:HMJ1"/>
    <mergeCell ref="HMK1:HMN1"/>
    <mergeCell ref="HMO1:HMR1"/>
    <mergeCell ref="HMS1:HMV1"/>
    <mergeCell ref="HLA1:HLD1"/>
    <mergeCell ref="HLE1:HLH1"/>
    <mergeCell ref="HLI1:HLL1"/>
    <mergeCell ref="HLM1:HLP1"/>
    <mergeCell ref="HLQ1:HLT1"/>
    <mergeCell ref="HLU1:HLX1"/>
    <mergeCell ref="HVE1:HVH1"/>
    <mergeCell ref="HVI1:HVL1"/>
    <mergeCell ref="HVM1:HVP1"/>
    <mergeCell ref="HVQ1:HVT1"/>
    <mergeCell ref="HVU1:HVX1"/>
    <mergeCell ref="HVY1:HWB1"/>
    <mergeCell ref="HUG1:HUJ1"/>
    <mergeCell ref="HUK1:HUN1"/>
    <mergeCell ref="HUO1:HUR1"/>
    <mergeCell ref="HUS1:HUV1"/>
    <mergeCell ref="HUW1:HUZ1"/>
    <mergeCell ref="HVA1:HVD1"/>
    <mergeCell ref="HTI1:HTL1"/>
    <mergeCell ref="HTM1:HTP1"/>
    <mergeCell ref="HTQ1:HTT1"/>
    <mergeCell ref="HTU1:HTX1"/>
    <mergeCell ref="HTY1:HUB1"/>
    <mergeCell ref="HUC1:HUF1"/>
    <mergeCell ref="HSK1:HSN1"/>
    <mergeCell ref="HSO1:HSR1"/>
    <mergeCell ref="HSS1:HSV1"/>
    <mergeCell ref="HSW1:HSZ1"/>
    <mergeCell ref="HTA1:HTD1"/>
    <mergeCell ref="HTE1:HTH1"/>
    <mergeCell ref="HRM1:HRP1"/>
    <mergeCell ref="HRQ1:HRT1"/>
    <mergeCell ref="HRU1:HRX1"/>
    <mergeCell ref="HRY1:HSB1"/>
    <mergeCell ref="HSC1:HSF1"/>
    <mergeCell ref="HSG1:HSJ1"/>
    <mergeCell ref="HQO1:HQR1"/>
    <mergeCell ref="HQS1:HQV1"/>
    <mergeCell ref="HQW1:HQZ1"/>
    <mergeCell ref="HRA1:HRD1"/>
    <mergeCell ref="HRE1:HRH1"/>
    <mergeCell ref="HRI1:HRL1"/>
    <mergeCell ref="IAS1:IAV1"/>
    <mergeCell ref="IAW1:IAZ1"/>
    <mergeCell ref="IBA1:IBD1"/>
    <mergeCell ref="IBE1:IBH1"/>
    <mergeCell ref="IBI1:IBL1"/>
    <mergeCell ref="IBM1:IBP1"/>
    <mergeCell ref="HZU1:HZX1"/>
    <mergeCell ref="HZY1:IAB1"/>
    <mergeCell ref="IAC1:IAF1"/>
    <mergeCell ref="IAG1:IAJ1"/>
    <mergeCell ref="IAK1:IAN1"/>
    <mergeCell ref="IAO1:IAR1"/>
    <mergeCell ref="HYW1:HYZ1"/>
    <mergeCell ref="HZA1:HZD1"/>
    <mergeCell ref="HZE1:HZH1"/>
    <mergeCell ref="HZI1:HZL1"/>
    <mergeCell ref="HZM1:HZP1"/>
    <mergeCell ref="HZQ1:HZT1"/>
    <mergeCell ref="HXY1:HYB1"/>
    <mergeCell ref="HYC1:HYF1"/>
    <mergeCell ref="HYG1:HYJ1"/>
    <mergeCell ref="HYK1:HYN1"/>
    <mergeCell ref="HYO1:HYR1"/>
    <mergeCell ref="HYS1:HYV1"/>
    <mergeCell ref="HXA1:HXD1"/>
    <mergeCell ref="HXE1:HXH1"/>
    <mergeCell ref="HXI1:HXL1"/>
    <mergeCell ref="HXM1:HXP1"/>
    <mergeCell ref="HXQ1:HXT1"/>
    <mergeCell ref="HXU1:HXX1"/>
    <mergeCell ref="HWC1:HWF1"/>
    <mergeCell ref="HWG1:HWJ1"/>
    <mergeCell ref="HWK1:HWN1"/>
    <mergeCell ref="HWO1:HWR1"/>
    <mergeCell ref="HWS1:HWV1"/>
    <mergeCell ref="HWW1:HWZ1"/>
    <mergeCell ref="IGG1:IGJ1"/>
    <mergeCell ref="IGK1:IGN1"/>
    <mergeCell ref="IGO1:IGR1"/>
    <mergeCell ref="IGS1:IGV1"/>
    <mergeCell ref="IGW1:IGZ1"/>
    <mergeCell ref="IHA1:IHD1"/>
    <mergeCell ref="IFI1:IFL1"/>
    <mergeCell ref="IFM1:IFP1"/>
    <mergeCell ref="IFQ1:IFT1"/>
    <mergeCell ref="IFU1:IFX1"/>
    <mergeCell ref="IFY1:IGB1"/>
    <mergeCell ref="IGC1:IGF1"/>
    <mergeCell ref="IEK1:IEN1"/>
    <mergeCell ref="IEO1:IER1"/>
    <mergeCell ref="IES1:IEV1"/>
    <mergeCell ref="IEW1:IEZ1"/>
    <mergeCell ref="IFA1:IFD1"/>
    <mergeCell ref="IFE1:IFH1"/>
    <mergeCell ref="IDM1:IDP1"/>
    <mergeCell ref="IDQ1:IDT1"/>
    <mergeCell ref="IDU1:IDX1"/>
    <mergeCell ref="IDY1:IEB1"/>
    <mergeCell ref="IEC1:IEF1"/>
    <mergeCell ref="IEG1:IEJ1"/>
    <mergeCell ref="ICO1:ICR1"/>
    <mergeCell ref="ICS1:ICV1"/>
    <mergeCell ref="ICW1:ICZ1"/>
    <mergeCell ref="IDA1:IDD1"/>
    <mergeCell ref="IDE1:IDH1"/>
    <mergeCell ref="IDI1:IDL1"/>
    <mergeCell ref="IBQ1:IBT1"/>
    <mergeCell ref="IBU1:IBX1"/>
    <mergeCell ref="IBY1:ICB1"/>
    <mergeCell ref="ICC1:ICF1"/>
    <mergeCell ref="ICG1:ICJ1"/>
    <mergeCell ref="ICK1:ICN1"/>
    <mergeCell ref="ILU1:ILX1"/>
    <mergeCell ref="ILY1:IMB1"/>
    <mergeCell ref="IMC1:IMF1"/>
    <mergeCell ref="IMG1:IMJ1"/>
    <mergeCell ref="IMK1:IMN1"/>
    <mergeCell ref="IMO1:IMR1"/>
    <mergeCell ref="IKW1:IKZ1"/>
    <mergeCell ref="ILA1:ILD1"/>
    <mergeCell ref="ILE1:ILH1"/>
    <mergeCell ref="ILI1:ILL1"/>
    <mergeCell ref="ILM1:ILP1"/>
    <mergeCell ref="ILQ1:ILT1"/>
    <mergeCell ref="IJY1:IKB1"/>
    <mergeCell ref="IKC1:IKF1"/>
    <mergeCell ref="IKG1:IKJ1"/>
    <mergeCell ref="IKK1:IKN1"/>
    <mergeCell ref="IKO1:IKR1"/>
    <mergeCell ref="IKS1:IKV1"/>
    <mergeCell ref="IJA1:IJD1"/>
    <mergeCell ref="IJE1:IJH1"/>
    <mergeCell ref="IJI1:IJL1"/>
    <mergeCell ref="IJM1:IJP1"/>
    <mergeCell ref="IJQ1:IJT1"/>
    <mergeCell ref="IJU1:IJX1"/>
    <mergeCell ref="IIC1:IIF1"/>
    <mergeCell ref="IIG1:IIJ1"/>
    <mergeCell ref="IIK1:IIN1"/>
    <mergeCell ref="IIO1:IIR1"/>
    <mergeCell ref="IIS1:IIV1"/>
    <mergeCell ref="IIW1:IIZ1"/>
    <mergeCell ref="IHE1:IHH1"/>
    <mergeCell ref="IHI1:IHL1"/>
    <mergeCell ref="IHM1:IHP1"/>
    <mergeCell ref="IHQ1:IHT1"/>
    <mergeCell ref="IHU1:IHX1"/>
    <mergeCell ref="IHY1:IIB1"/>
    <mergeCell ref="IRI1:IRL1"/>
    <mergeCell ref="IRM1:IRP1"/>
    <mergeCell ref="IRQ1:IRT1"/>
    <mergeCell ref="IRU1:IRX1"/>
    <mergeCell ref="IRY1:ISB1"/>
    <mergeCell ref="ISC1:ISF1"/>
    <mergeCell ref="IQK1:IQN1"/>
    <mergeCell ref="IQO1:IQR1"/>
    <mergeCell ref="IQS1:IQV1"/>
    <mergeCell ref="IQW1:IQZ1"/>
    <mergeCell ref="IRA1:IRD1"/>
    <mergeCell ref="IRE1:IRH1"/>
    <mergeCell ref="IPM1:IPP1"/>
    <mergeCell ref="IPQ1:IPT1"/>
    <mergeCell ref="IPU1:IPX1"/>
    <mergeCell ref="IPY1:IQB1"/>
    <mergeCell ref="IQC1:IQF1"/>
    <mergeCell ref="IQG1:IQJ1"/>
    <mergeCell ref="IOO1:IOR1"/>
    <mergeCell ref="IOS1:IOV1"/>
    <mergeCell ref="IOW1:IOZ1"/>
    <mergeCell ref="IPA1:IPD1"/>
    <mergeCell ref="IPE1:IPH1"/>
    <mergeCell ref="IPI1:IPL1"/>
    <mergeCell ref="INQ1:INT1"/>
    <mergeCell ref="INU1:INX1"/>
    <mergeCell ref="INY1:IOB1"/>
    <mergeCell ref="IOC1:IOF1"/>
    <mergeCell ref="IOG1:IOJ1"/>
    <mergeCell ref="IOK1:ION1"/>
    <mergeCell ref="IMS1:IMV1"/>
    <mergeCell ref="IMW1:IMZ1"/>
    <mergeCell ref="INA1:IND1"/>
    <mergeCell ref="INE1:INH1"/>
    <mergeCell ref="INI1:INL1"/>
    <mergeCell ref="INM1:INP1"/>
    <mergeCell ref="IWW1:IWZ1"/>
    <mergeCell ref="IXA1:IXD1"/>
    <mergeCell ref="IXE1:IXH1"/>
    <mergeCell ref="IXI1:IXL1"/>
    <mergeCell ref="IXM1:IXP1"/>
    <mergeCell ref="IXQ1:IXT1"/>
    <mergeCell ref="IVY1:IWB1"/>
    <mergeCell ref="IWC1:IWF1"/>
    <mergeCell ref="IWG1:IWJ1"/>
    <mergeCell ref="IWK1:IWN1"/>
    <mergeCell ref="IWO1:IWR1"/>
    <mergeCell ref="IWS1:IWV1"/>
    <mergeCell ref="IVA1:IVD1"/>
    <mergeCell ref="IVE1:IVH1"/>
    <mergeCell ref="IVI1:IVL1"/>
    <mergeCell ref="IVM1:IVP1"/>
    <mergeCell ref="IVQ1:IVT1"/>
    <mergeCell ref="IVU1:IVX1"/>
    <mergeCell ref="IUC1:IUF1"/>
    <mergeCell ref="IUG1:IUJ1"/>
    <mergeCell ref="IUK1:IUN1"/>
    <mergeCell ref="IUO1:IUR1"/>
    <mergeCell ref="IUS1:IUV1"/>
    <mergeCell ref="IUW1:IUZ1"/>
    <mergeCell ref="ITE1:ITH1"/>
    <mergeCell ref="ITI1:ITL1"/>
    <mergeCell ref="ITM1:ITP1"/>
    <mergeCell ref="ITQ1:ITT1"/>
    <mergeCell ref="ITU1:ITX1"/>
    <mergeCell ref="ITY1:IUB1"/>
    <mergeCell ref="ISG1:ISJ1"/>
    <mergeCell ref="ISK1:ISN1"/>
    <mergeCell ref="ISO1:ISR1"/>
    <mergeCell ref="ISS1:ISV1"/>
    <mergeCell ref="ISW1:ISZ1"/>
    <mergeCell ref="ITA1:ITD1"/>
    <mergeCell ref="JCK1:JCN1"/>
    <mergeCell ref="JCO1:JCR1"/>
    <mergeCell ref="JCS1:JCV1"/>
    <mergeCell ref="JCW1:JCZ1"/>
    <mergeCell ref="JDA1:JDD1"/>
    <mergeCell ref="JDE1:JDH1"/>
    <mergeCell ref="JBM1:JBP1"/>
    <mergeCell ref="JBQ1:JBT1"/>
    <mergeCell ref="JBU1:JBX1"/>
    <mergeCell ref="JBY1:JCB1"/>
    <mergeCell ref="JCC1:JCF1"/>
    <mergeCell ref="JCG1:JCJ1"/>
    <mergeCell ref="JAO1:JAR1"/>
    <mergeCell ref="JAS1:JAV1"/>
    <mergeCell ref="JAW1:JAZ1"/>
    <mergeCell ref="JBA1:JBD1"/>
    <mergeCell ref="JBE1:JBH1"/>
    <mergeCell ref="JBI1:JBL1"/>
    <mergeCell ref="IZQ1:IZT1"/>
    <mergeCell ref="IZU1:IZX1"/>
    <mergeCell ref="IZY1:JAB1"/>
    <mergeCell ref="JAC1:JAF1"/>
    <mergeCell ref="JAG1:JAJ1"/>
    <mergeCell ref="JAK1:JAN1"/>
    <mergeCell ref="IYS1:IYV1"/>
    <mergeCell ref="IYW1:IYZ1"/>
    <mergeCell ref="IZA1:IZD1"/>
    <mergeCell ref="IZE1:IZH1"/>
    <mergeCell ref="IZI1:IZL1"/>
    <mergeCell ref="IZM1:IZP1"/>
    <mergeCell ref="IXU1:IXX1"/>
    <mergeCell ref="IXY1:IYB1"/>
    <mergeCell ref="IYC1:IYF1"/>
    <mergeCell ref="IYG1:IYJ1"/>
    <mergeCell ref="IYK1:IYN1"/>
    <mergeCell ref="IYO1:IYR1"/>
    <mergeCell ref="JHY1:JIB1"/>
    <mergeCell ref="JIC1:JIF1"/>
    <mergeCell ref="JIG1:JIJ1"/>
    <mergeCell ref="JIK1:JIN1"/>
    <mergeCell ref="JIO1:JIR1"/>
    <mergeCell ref="JIS1:JIV1"/>
    <mergeCell ref="JHA1:JHD1"/>
    <mergeCell ref="JHE1:JHH1"/>
    <mergeCell ref="JHI1:JHL1"/>
    <mergeCell ref="JHM1:JHP1"/>
    <mergeCell ref="JHQ1:JHT1"/>
    <mergeCell ref="JHU1:JHX1"/>
    <mergeCell ref="JGC1:JGF1"/>
    <mergeCell ref="JGG1:JGJ1"/>
    <mergeCell ref="JGK1:JGN1"/>
    <mergeCell ref="JGO1:JGR1"/>
    <mergeCell ref="JGS1:JGV1"/>
    <mergeCell ref="JGW1:JGZ1"/>
    <mergeCell ref="JFE1:JFH1"/>
    <mergeCell ref="JFI1:JFL1"/>
    <mergeCell ref="JFM1:JFP1"/>
    <mergeCell ref="JFQ1:JFT1"/>
    <mergeCell ref="JFU1:JFX1"/>
    <mergeCell ref="JFY1:JGB1"/>
    <mergeCell ref="JEG1:JEJ1"/>
    <mergeCell ref="JEK1:JEN1"/>
    <mergeCell ref="JEO1:JER1"/>
    <mergeCell ref="JES1:JEV1"/>
    <mergeCell ref="JEW1:JEZ1"/>
    <mergeCell ref="JFA1:JFD1"/>
    <mergeCell ref="JDI1:JDL1"/>
    <mergeCell ref="JDM1:JDP1"/>
    <mergeCell ref="JDQ1:JDT1"/>
    <mergeCell ref="JDU1:JDX1"/>
    <mergeCell ref="JDY1:JEB1"/>
    <mergeCell ref="JEC1:JEF1"/>
    <mergeCell ref="JNM1:JNP1"/>
    <mergeCell ref="JNQ1:JNT1"/>
    <mergeCell ref="JNU1:JNX1"/>
    <mergeCell ref="JNY1:JOB1"/>
    <mergeCell ref="JOC1:JOF1"/>
    <mergeCell ref="JOG1:JOJ1"/>
    <mergeCell ref="JMO1:JMR1"/>
    <mergeCell ref="JMS1:JMV1"/>
    <mergeCell ref="JMW1:JMZ1"/>
    <mergeCell ref="JNA1:JND1"/>
    <mergeCell ref="JNE1:JNH1"/>
    <mergeCell ref="JNI1:JNL1"/>
    <mergeCell ref="JLQ1:JLT1"/>
    <mergeCell ref="JLU1:JLX1"/>
    <mergeCell ref="JLY1:JMB1"/>
    <mergeCell ref="JMC1:JMF1"/>
    <mergeCell ref="JMG1:JMJ1"/>
    <mergeCell ref="JMK1:JMN1"/>
    <mergeCell ref="JKS1:JKV1"/>
    <mergeCell ref="JKW1:JKZ1"/>
    <mergeCell ref="JLA1:JLD1"/>
    <mergeCell ref="JLE1:JLH1"/>
    <mergeCell ref="JLI1:JLL1"/>
    <mergeCell ref="JLM1:JLP1"/>
    <mergeCell ref="JJU1:JJX1"/>
    <mergeCell ref="JJY1:JKB1"/>
    <mergeCell ref="JKC1:JKF1"/>
    <mergeCell ref="JKG1:JKJ1"/>
    <mergeCell ref="JKK1:JKN1"/>
    <mergeCell ref="JKO1:JKR1"/>
    <mergeCell ref="JIW1:JIZ1"/>
    <mergeCell ref="JJA1:JJD1"/>
    <mergeCell ref="JJE1:JJH1"/>
    <mergeCell ref="JJI1:JJL1"/>
    <mergeCell ref="JJM1:JJP1"/>
    <mergeCell ref="JJQ1:JJT1"/>
    <mergeCell ref="JTA1:JTD1"/>
    <mergeCell ref="JTE1:JTH1"/>
    <mergeCell ref="JTI1:JTL1"/>
    <mergeCell ref="JTM1:JTP1"/>
    <mergeCell ref="JTQ1:JTT1"/>
    <mergeCell ref="JTU1:JTX1"/>
    <mergeCell ref="JSC1:JSF1"/>
    <mergeCell ref="JSG1:JSJ1"/>
    <mergeCell ref="JSK1:JSN1"/>
    <mergeCell ref="JSO1:JSR1"/>
    <mergeCell ref="JSS1:JSV1"/>
    <mergeCell ref="JSW1:JSZ1"/>
    <mergeCell ref="JRE1:JRH1"/>
    <mergeCell ref="JRI1:JRL1"/>
    <mergeCell ref="JRM1:JRP1"/>
    <mergeCell ref="JRQ1:JRT1"/>
    <mergeCell ref="JRU1:JRX1"/>
    <mergeCell ref="JRY1:JSB1"/>
    <mergeCell ref="JQG1:JQJ1"/>
    <mergeCell ref="JQK1:JQN1"/>
    <mergeCell ref="JQO1:JQR1"/>
    <mergeCell ref="JQS1:JQV1"/>
    <mergeCell ref="JQW1:JQZ1"/>
    <mergeCell ref="JRA1:JRD1"/>
    <mergeCell ref="JPI1:JPL1"/>
    <mergeCell ref="JPM1:JPP1"/>
    <mergeCell ref="JPQ1:JPT1"/>
    <mergeCell ref="JPU1:JPX1"/>
    <mergeCell ref="JPY1:JQB1"/>
    <mergeCell ref="JQC1:JQF1"/>
    <mergeCell ref="JOK1:JON1"/>
    <mergeCell ref="JOO1:JOR1"/>
    <mergeCell ref="JOS1:JOV1"/>
    <mergeCell ref="JOW1:JOZ1"/>
    <mergeCell ref="JPA1:JPD1"/>
    <mergeCell ref="JPE1:JPH1"/>
    <mergeCell ref="JYO1:JYR1"/>
    <mergeCell ref="JYS1:JYV1"/>
    <mergeCell ref="JYW1:JYZ1"/>
    <mergeCell ref="JZA1:JZD1"/>
    <mergeCell ref="JZE1:JZH1"/>
    <mergeCell ref="JZI1:JZL1"/>
    <mergeCell ref="JXQ1:JXT1"/>
    <mergeCell ref="JXU1:JXX1"/>
    <mergeCell ref="JXY1:JYB1"/>
    <mergeCell ref="JYC1:JYF1"/>
    <mergeCell ref="JYG1:JYJ1"/>
    <mergeCell ref="JYK1:JYN1"/>
    <mergeCell ref="JWS1:JWV1"/>
    <mergeCell ref="JWW1:JWZ1"/>
    <mergeCell ref="JXA1:JXD1"/>
    <mergeCell ref="JXE1:JXH1"/>
    <mergeCell ref="JXI1:JXL1"/>
    <mergeCell ref="JXM1:JXP1"/>
    <mergeCell ref="JVU1:JVX1"/>
    <mergeCell ref="JVY1:JWB1"/>
    <mergeCell ref="JWC1:JWF1"/>
    <mergeCell ref="JWG1:JWJ1"/>
    <mergeCell ref="JWK1:JWN1"/>
    <mergeCell ref="JWO1:JWR1"/>
    <mergeCell ref="JUW1:JUZ1"/>
    <mergeCell ref="JVA1:JVD1"/>
    <mergeCell ref="JVE1:JVH1"/>
    <mergeCell ref="JVI1:JVL1"/>
    <mergeCell ref="JVM1:JVP1"/>
    <mergeCell ref="JVQ1:JVT1"/>
    <mergeCell ref="JTY1:JUB1"/>
    <mergeCell ref="JUC1:JUF1"/>
    <mergeCell ref="JUG1:JUJ1"/>
    <mergeCell ref="JUK1:JUN1"/>
    <mergeCell ref="JUO1:JUR1"/>
    <mergeCell ref="JUS1:JUV1"/>
    <mergeCell ref="KEC1:KEF1"/>
    <mergeCell ref="KEG1:KEJ1"/>
    <mergeCell ref="KEK1:KEN1"/>
    <mergeCell ref="KEO1:KER1"/>
    <mergeCell ref="KES1:KEV1"/>
    <mergeCell ref="KEW1:KEZ1"/>
    <mergeCell ref="KDE1:KDH1"/>
    <mergeCell ref="KDI1:KDL1"/>
    <mergeCell ref="KDM1:KDP1"/>
    <mergeCell ref="KDQ1:KDT1"/>
    <mergeCell ref="KDU1:KDX1"/>
    <mergeCell ref="KDY1:KEB1"/>
    <mergeCell ref="KCG1:KCJ1"/>
    <mergeCell ref="KCK1:KCN1"/>
    <mergeCell ref="KCO1:KCR1"/>
    <mergeCell ref="KCS1:KCV1"/>
    <mergeCell ref="KCW1:KCZ1"/>
    <mergeCell ref="KDA1:KDD1"/>
    <mergeCell ref="KBI1:KBL1"/>
    <mergeCell ref="KBM1:KBP1"/>
    <mergeCell ref="KBQ1:KBT1"/>
    <mergeCell ref="KBU1:KBX1"/>
    <mergeCell ref="KBY1:KCB1"/>
    <mergeCell ref="KCC1:KCF1"/>
    <mergeCell ref="KAK1:KAN1"/>
    <mergeCell ref="KAO1:KAR1"/>
    <mergeCell ref="KAS1:KAV1"/>
    <mergeCell ref="KAW1:KAZ1"/>
    <mergeCell ref="KBA1:KBD1"/>
    <mergeCell ref="KBE1:KBH1"/>
    <mergeCell ref="JZM1:JZP1"/>
    <mergeCell ref="JZQ1:JZT1"/>
    <mergeCell ref="JZU1:JZX1"/>
    <mergeCell ref="JZY1:KAB1"/>
    <mergeCell ref="KAC1:KAF1"/>
    <mergeCell ref="KAG1:KAJ1"/>
    <mergeCell ref="KJQ1:KJT1"/>
    <mergeCell ref="KJU1:KJX1"/>
    <mergeCell ref="KJY1:KKB1"/>
    <mergeCell ref="KKC1:KKF1"/>
    <mergeCell ref="KKG1:KKJ1"/>
    <mergeCell ref="KKK1:KKN1"/>
    <mergeCell ref="KIS1:KIV1"/>
    <mergeCell ref="KIW1:KIZ1"/>
    <mergeCell ref="KJA1:KJD1"/>
    <mergeCell ref="KJE1:KJH1"/>
    <mergeCell ref="KJI1:KJL1"/>
    <mergeCell ref="KJM1:KJP1"/>
    <mergeCell ref="KHU1:KHX1"/>
    <mergeCell ref="KHY1:KIB1"/>
    <mergeCell ref="KIC1:KIF1"/>
    <mergeCell ref="KIG1:KIJ1"/>
    <mergeCell ref="KIK1:KIN1"/>
    <mergeCell ref="KIO1:KIR1"/>
    <mergeCell ref="KGW1:KGZ1"/>
    <mergeCell ref="KHA1:KHD1"/>
    <mergeCell ref="KHE1:KHH1"/>
    <mergeCell ref="KHI1:KHL1"/>
    <mergeCell ref="KHM1:KHP1"/>
    <mergeCell ref="KHQ1:KHT1"/>
    <mergeCell ref="KFY1:KGB1"/>
    <mergeCell ref="KGC1:KGF1"/>
    <mergeCell ref="KGG1:KGJ1"/>
    <mergeCell ref="KGK1:KGN1"/>
    <mergeCell ref="KGO1:KGR1"/>
    <mergeCell ref="KGS1:KGV1"/>
    <mergeCell ref="KFA1:KFD1"/>
    <mergeCell ref="KFE1:KFH1"/>
    <mergeCell ref="KFI1:KFL1"/>
    <mergeCell ref="KFM1:KFP1"/>
    <mergeCell ref="KFQ1:KFT1"/>
    <mergeCell ref="KFU1:KFX1"/>
    <mergeCell ref="KPE1:KPH1"/>
    <mergeCell ref="KPI1:KPL1"/>
    <mergeCell ref="KPM1:KPP1"/>
    <mergeCell ref="KPQ1:KPT1"/>
    <mergeCell ref="KPU1:KPX1"/>
    <mergeCell ref="KPY1:KQB1"/>
    <mergeCell ref="KOG1:KOJ1"/>
    <mergeCell ref="KOK1:KON1"/>
    <mergeCell ref="KOO1:KOR1"/>
    <mergeCell ref="KOS1:KOV1"/>
    <mergeCell ref="KOW1:KOZ1"/>
    <mergeCell ref="KPA1:KPD1"/>
    <mergeCell ref="KNI1:KNL1"/>
    <mergeCell ref="KNM1:KNP1"/>
    <mergeCell ref="KNQ1:KNT1"/>
    <mergeCell ref="KNU1:KNX1"/>
    <mergeCell ref="KNY1:KOB1"/>
    <mergeCell ref="KOC1:KOF1"/>
    <mergeCell ref="KMK1:KMN1"/>
    <mergeCell ref="KMO1:KMR1"/>
    <mergeCell ref="KMS1:KMV1"/>
    <mergeCell ref="KMW1:KMZ1"/>
    <mergeCell ref="KNA1:KND1"/>
    <mergeCell ref="KNE1:KNH1"/>
    <mergeCell ref="KLM1:KLP1"/>
    <mergeCell ref="KLQ1:KLT1"/>
    <mergeCell ref="KLU1:KLX1"/>
    <mergeCell ref="KLY1:KMB1"/>
    <mergeCell ref="KMC1:KMF1"/>
    <mergeCell ref="KMG1:KMJ1"/>
    <mergeCell ref="KKO1:KKR1"/>
    <mergeCell ref="KKS1:KKV1"/>
    <mergeCell ref="KKW1:KKZ1"/>
    <mergeCell ref="KLA1:KLD1"/>
    <mergeCell ref="KLE1:KLH1"/>
    <mergeCell ref="KLI1:KLL1"/>
    <mergeCell ref="KUS1:KUV1"/>
    <mergeCell ref="KUW1:KUZ1"/>
    <mergeCell ref="KVA1:KVD1"/>
    <mergeCell ref="KVE1:KVH1"/>
    <mergeCell ref="KVI1:KVL1"/>
    <mergeCell ref="KVM1:KVP1"/>
    <mergeCell ref="KTU1:KTX1"/>
    <mergeCell ref="KTY1:KUB1"/>
    <mergeCell ref="KUC1:KUF1"/>
    <mergeCell ref="KUG1:KUJ1"/>
    <mergeCell ref="KUK1:KUN1"/>
    <mergeCell ref="KUO1:KUR1"/>
    <mergeCell ref="KSW1:KSZ1"/>
    <mergeCell ref="KTA1:KTD1"/>
    <mergeCell ref="KTE1:KTH1"/>
    <mergeCell ref="KTI1:KTL1"/>
    <mergeCell ref="KTM1:KTP1"/>
    <mergeCell ref="KTQ1:KTT1"/>
    <mergeCell ref="KRY1:KSB1"/>
    <mergeCell ref="KSC1:KSF1"/>
    <mergeCell ref="KSG1:KSJ1"/>
    <mergeCell ref="KSK1:KSN1"/>
    <mergeCell ref="KSO1:KSR1"/>
    <mergeCell ref="KSS1:KSV1"/>
    <mergeCell ref="KRA1:KRD1"/>
    <mergeCell ref="KRE1:KRH1"/>
    <mergeCell ref="KRI1:KRL1"/>
    <mergeCell ref="KRM1:KRP1"/>
    <mergeCell ref="KRQ1:KRT1"/>
    <mergeCell ref="KRU1:KRX1"/>
    <mergeCell ref="KQC1:KQF1"/>
    <mergeCell ref="KQG1:KQJ1"/>
    <mergeCell ref="KQK1:KQN1"/>
    <mergeCell ref="KQO1:KQR1"/>
    <mergeCell ref="KQS1:KQV1"/>
    <mergeCell ref="KQW1:KQZ1"/>
    <mergeCell ref="LAG1:LAJ1"/>
    <mergeCell ref="LAK1:LAN1"/>
    <mergeCell ref="LAO1:LAR1"/>
    <mergeCell ref="LAS1:LAV1"/>
    <mergeCell ref="LAW1:LAZ1"/>
    <mergeCell ref="LBA1:LBD1"/>
    <mergeCell ref="KZI1:KZL1"/>
    <mergeCell ref="KZM1:KZP1"/>
    <mergeCell ref="KZQ1:KZT1"/>
    <mergeCell ref="KZU1:KZX1"/>
    <mergeCell ref="KZY1:LAB1"/>
    <mergeCell ref="LAC1:LAF1"/>
    <mergeCell ref="KYK1:KYN1"/>
    <mergeCell ref="KYO1:KYR1"/>
    <mergeCell ref="KYS1:KYV1"/>
    <mergeCell ref="KYW1:KYZ1"/>
    <mergeCell ref="KZA1:KZD1"/>
    <mergeCell ref="KZE1:KZH1"/>
    <mergeCell ref="KXM1:KXP1"/>
    <mergeCell ref="KXQ1:KXT1"/>
    <mergeCell ref="KXU1:KXX1"/>
    <mergeCell ref="KXY1:KYB1"/>
    <mergeCell ref="KYC1:KYF1"/>
    <mergeCell ref="KYG1:KYJ1"/>
    <mergeCell ref="KWO1:KWR1"/>
    <mergeCell ref="KWS1:KWV1"/>
    <mergeCell ref="KWW1:KWZ1"/>
    <mergeCell ref="KXA1:KXD1"/>
    <mergeCell ref="KXE1:KXH1"/>
    <mergeCell ref="KXI1:KXL1"/>
    <mergeCell ref="KVQ1:KVT1"/>
    <mergeCell ref="KVU1:KVX1"/>
    <mergeCell ref="KVY1:KWB1"/>
    <mergeCell ref="KWC1:KWF1"/>
    <mergeCell ref="KWG1:KWJ1"/>
    <mergeCell ref="KWK1:KWN1"/>
    <mergeCell ref="LFU1:LFX1"/>
    <mergeCell ref="LFY1:LGB1"/>
    <mergeCell ref="LGC1:LGF1"/>
    <mergeCell ref="LGG1:LGJ1"/>
    <mergeCell ref="LGK1:LGN1"/>
    <mergeCell ref="LGO1:LGR1"/>
    <mergeCell ref="LEW1:LEZ1"/>
    <mergeCell ref="LFA1:LFD1"/>
    <mergeCell ref="LFE1:LFH1"/>
    <mergeCell ref="LFI1:LFL1"/>
    <mergeCell ref="LFM1:LFP1"/>
    <mergeCell ref="LFQ1:LFT1"/>
    <mergeCell ref="LDY1:LEB1"/>
    <mergeCell ref="LEC1:LEF1"/>
    <mergeCell ref="LEG1:LEJ1"/>
    <mergeCell ref="LEK1:LEN1"/>
    <mergeCell ref="LEO1:LER1"/>
    <mergeCell ref="LES1:LEV1"/>
    <mergeCell ref="LDA1:LDD1"/>
    <mergeCell ref="LDE1:LDH1"/>
    <mergeCell ref="LDI1:LDL1"/>
    <mergeCell ref="LDM1:LDP1"/>
    <mergeCell ref="LDQ1:LDT1"/>
    <mergeCell ref="LDU1:LDX1"/>
    <mergeCell ref="LCC1:LCF1"/>
    <mergeCell ref="LCG1:LCJ1"/>
    <mergeCell ref="LCK1:LCN1"/>
    <mergeCell ref="LCO1:LCR1"/>
    <mergeCell ref="LCS1:LCV1"/>
    <mergeCell ref="LCW1:LCZ1"/>
    <mergeCell ref="LBE1:LBH1"/>
    <mergeCell ref="LBI1:LBL1"/>
    <mergeCell ref="LBM1:LBP1"/>
    <mergeCell ref="LBQ1:LBT1"/>
    <mergeCell ref="LBU1:LBX1"/>
    <mergeCell ref="LBY1:LCB1"/>
    <mergeCell ref="LLI1:LLL1"/>
    <mergeCell ref="LLM1:LLP1"/>
    <mergeCell ref="LLQ1:LLT1"/>
    <mergeCell ref="LLU1:LLX1"/>
    <mergeCell ref="LLY1:LMB1"/>
    <mergeCell ref="LMC1:LMF1"/>
    <mergeCell ref="LKK1:LKN1"/>
    <mergeCell ref="LKO1:LKR1"/>
    <mergeCell ref="LKS1:LKV1"/>
    <mergeCell ref="LKW1:LKZ1"/>
    <mergeCell ref="LLA1:LLD1"/>
    <mergeCell ref="LLE1:LLH1"/>
    <mergeCell ref="LJM1:LJP1"/>
    <mergeCell ref="LJQ1:LJT1"/>
    <mergeCell ref="LJU1:LJX1"/>
    <mergeCell ref="LJY1:LKB1"/>
    <mergeCell ref="LKC1:LKF1"/>
    <mergeCell ref="LKG1:LKJ1"/>
    <mergeCell ref="LIO1:LIR1"/>
    <mergeCell ref="LIS1:LIV1"/>
    <mergeCell ref="LIW1:LIZ1"/>
    <mergeCell ref="LJA1:LJD1"/>
    <mergeCell ref="LJE1:LJH1"/>
    <mergeCell ref="LJI1:LJL1"/>
    <mergeCell ref="LHQ1:LHT1"/>
    <mergeCell ref="LHU1:LHX1"/>
    <mergeCell ref="LHY1:LIB1"/>
    <mergeCell ref="LIC1:LIF1"/>
    <mergeCell ref="LIG1:LIJ1"/>
    <mergeCell ref="LIK1:LIN1"/>
    <mergeCell ref="LGS1:LGV1"/>
    <mergeCell ref="LGW1:LGZ1"/>
    <mergeCell ref="LHA1:LHD1"/>
    <mergeCell ref="LHE1:LHH1"/>
    <mergeCell ref="LHI1:LHL1"/>
    <mergeCell ref="LHM1:LHP1"/>
    <mergeCell ref="LQW1:LQZ1"/>
    <mergeCell ref="LRA1:LRD1"/>
    <mergeCell ref="LRE1:LRH1"/>
    <mergeCell ref="LRI1:LRL1"/>
    <mergeCell ref="LRM1:LRP1"/>
    <mergeCell ref="LRQ1:LRT1"/>
    <mergeCell ref="LPY1:LQB1"/>
    <mergeCell ref="LQC1:LQF1"/>
    <mergeCell ref="LQG1:LQJ1"/>
    <mergeCell ref="LQK1:LQN1"/>
    <mergeCell ref="LQO1:LQR1"/>
    <mergeCell ref="LQS1:LQV1"/>
    <mergeCell ref="LPA1:LPD1"/>
    <mergeCell ref="LPE1:LPH1"/>
    <mergeCell ref="LPI1:LPL1"/>
    <mergeCell ref="LPM1:LPP1"/>
    <mergeCell ref="LPQ1:LPT1"/>
    <mergeCell ref="LPU1:LPX1"/>
    <mergeCell ref="LOC1:LOF1"/>
    <mergeCell ref="LOG1:LOJ1"/>
    <mergeCell ref="LOK1:LON1"/>
    <mergeCell ref="LOO1:LOR1"/>
    <mergeCell ref="LOS1:LOV1"/>
    <mergeCell ref="LOW1:LOZ1"/>
    <mergeCell ref="LNE1:LNH1"/>
    <mergeCell ref="LNI1:LNL1"/>
    <mergeCell ref="LNM1:LNP1"/>
    <mergeCell ref="LNQ1:LNT1"/>
    <mergeCell ref="LNU1:LNX1"/>
    <mergeCell ref="LNY1:LOB1"/>
    <mergeCell ref="LMG1:LMJ1"/>
    <mergeCell ref="LMK1:LMN1"/>
    <mergeCell ref="LMO1:LMR1"/>
    <mergeCell ref="LMS1:LMV1"/>
    <mergeCell ref="LMW1:LMZ1"/>
    <mergeCell ref="LNA1:LND1"/>
    <mergeCell ref="LWK1:LWN1"/>
    <mergeCell ref="LWO1:LWR1"/>
    <mergeCell ref="LWS1:LWV1"/>
    <mergeCell ref="LWW1:LWZ1"/>
    <mergeCell ref="LXA1:LXD1"/>
    <mergeCell ref="LXE1:LXH1"/>
    <mergeCell ref="LVM1:LVP1"/>
    <mergeCell ref="LVQ1:LVT1"/>
    <mergeCell ref="LVU1:LVX1"/>
    <mergeCell ref="LVY1:LWB1"/>
    <mergeCell ref="LWC1:LWF1"/>
    <mergeCell ref="LWG1:LWJ1"/>
    <mergeCell ref="LUO1:LUR1"/>
    <mergeCell ref="LUS1:LUV1"/>
    <mergeCell ref="LUW1:LUZ1"/>
    <mergeCell ref="LVA1:LVD1"/>
    <mergeCell ref="LVE1:LVH1"/>
    <mergeCell ref="LVI1:LVL1"/>
    <mergeCell ref="LTQ1:LTT1"/>
    <mergeCell ref="LTU1:LTX1"/>
    <mergeCell ref="LTY1:LUB1"/>
    <mergeCell ref="LUC1:LUF1"/>
    <mergeCell ref="LUG1:LUJ1"/>
    <mergeCell ref="LUK1:LUN1"/>
    <mergeCell ref="LSS1:LSV1"/>
    <mergeCell ref="LSW1:LSZ1"/>
    <mergeCell ref="LTA1:LTD1"/>
    <mergeCell ref="LTE1:LTH1"/>
    <mergeCell ref="LTI1:LTL1"/>
    <mergeCell ref="LTM1:LTP1"/>
    <mergeCell ref="LRU1:LRX1"/>
    <mergeCell ref="LRY1:LSB1"/>
    <mergeCell ref="LSC1:LSF1"/>
    <mergeCell ref="LSG1:LSJ1"/>
    <mergeCell ref="LSK1:LSN1"/>
    <mergeCell ref="LSO1:LSR1"/>
    <mergeCell ref="MBY1:MCB1"/>
    <mergeCell ref="MCC1:MCF1"/>
    <mergeCell ref="MCG1:MCJ1"/>
    <mergeCell ref="MCK1:MCN1"/>
    <mergeCell ref="MCO1:MCR1"/>
    <mergeCell ref="MCS1:MCV1"/>
    <mergeCell ref="MBA1:MBD1"/>
    <mergeCell ref="MBE1:MBH1"/>
    <mergeCell ref="MBI1:MBL1"/>
    <mergeCell ref="MBM1:MBP1"/>
    <mergeCell ref="MBQ1:MBT1"/>
    <mergeCell ref="MBU1:MBX1"/>
    <mergeCell ref="MAC1:MAF1"/>
    <mergeCell ref="MAG1:MAJ1"/>
    <mergeCell ref="MAK1:MAN1"/>
    <mergeCell ref="MAO1:MAR1"/>
    <mergeCell ref="MAS1:MAV1"/>
    <mergeCell ref="MAW1:MAZ1"/>
    <mergeCell ref="LZE1:LZH1"/>
    <mergeCell ref="LZI1:LZL1"/>
    <mergeCell ref="LZM1:LZP1"/>
    <mergeCell ref="LZQ1:LZT1"/>
    <mergeCell ref="LZU1:LZX1"/>
    <mergeCell ref="LZY1:MAB1"/>
    <mergeCell ref="LYG1:LYJ1"/>
    <mergeCell ref="LYK1:LYN1"/>
    <mergeCell ref="LYO1:LYR1"/>
    <mergeCell ref="LYS1:LYV1"/>
    <mergeCell ref="LYW1:LYZ1"/>
    <mergeCell ref="LZA1:LZD1"/>
    <mergeCell ref="LXI1:LXL1"/>
    <mergeCell ref="LXM1:LXP1"/>
    <mergeCell ref="LXQ1:LXT1"/>
    <mergeCell ref="LXU1:LXX1"/>
    <mergeCell ref="LXY1:LYB1"/>
    <mergeCell ref="LYC1:LYF1"/>
    <mergeCell ref="MHM1:MHP1"/>
    <mergeCell ref="MHQ1:MHT1"/>
    <mergeCell ref="MHU1:MHX1"/>
    <mergeCell ref="MHY1:MIB1"/>
    <mergeCell ref="MIC1:MIF1"/>
    <mergeCell ref="MIG1:MIJ1"/>
    <mergeCell ref="MGO1:MGR1"/>
    <mergeCell ref="MGS1:MGV1"/>
    <mergeCell ref="MGW1:MGZ1"/>
    <mergeCell ref="MHA1:MHD1"/>
    <mergeCell ref="MHE1:MHH1"/>
    <mergeCell ref="MHI1:MHL1"/>
    <mergeCell ref="MFQ1:MFT1"/>
    <mergeCell ref="MFU1:MFX1"/>
    <mergeCell ref="MFY1:MGB1"/>
    <mergeCell ref="MGC1:MGF1"/>
    <mergeCell ref="MGG1:MGJ1"/>
    <mergeCell ref="MGK1:MGN1"/>
    <mergeCell ref="MES1:MEV1"/>
    <mergeCell ref="MEW1:MEZ1"/>
    <mergeCell ref="MFA1:MFD1"/>
    <mergeCell ref="MFE1:MFH1"/>
    <mergeCell ref="MFI1:MFL1"/>
    <mergeCell ref="MFM1:MFP1"/>
    <mergeCell ref="MDU1:MDX1"/>
    <mergeCell ref="MDY1:MEB1"/>
    <mergeCell ref="MEC1:MEF1"/>
    <mergeCell ref="MEG1:MEJ1"/>
    <mergeCell ref="MEK1:MEN1"/>
    <mergeCell ref="MEO1:MER1"/>
    <mergeCell ref="MCW1:MCZ1"/>
    <mergeCell ref="MDA1:MDD1"/>
    <mergeCell ref="MDE1:MDH1"/>
    <mergeCell ref="MDI1:MDL1"/>
    <mergeCell ref="MDM1:MDP1"/>
    <mergeCell ref="MDQ1:MDT1"/>
    <mergeCell ref="MNA1:MND1"/>
    <mergeCell ref="MNE1:MNH1"/>
    <mergeCell ref="MNI1:MNL1"/>
    <mergeCell ref="MNM1:MNP1"/>
    <mergeCell ref="MNQ1:MNT1"/>
    <mergeCell ref="MNU1:MNX1"/>
    <mergeCell ref="MMC1:MMF1"/>
    <mergeCell ref="MMG1:MMJ1"/>
    <mergeCell ref="MMK1:MMN1"/>
    <mergeCell ref="MMO1:MMR1"/>
    <mergeCell ref="MMS1:MMV1"/>
    <mergeCell ref="MMW1:MMZ1"/>
    <mergeCell ref="MLE1:MLH1"/>
    <mergeCell ref="MLI1:MLL1"/>
    <mergeCell ref="MLM1:MLP1"/>
    <mergeCell ref="MLQ1:MLT1"/>
    <mergeCell ref="MLU1:MLX1"/>
    <mergeCell ref="MLY1:MMB1"/>
    <mergeCell ref="MKG1:MKJ1"/>
    <mergeCell ref="MKK1:MKN1"/>
    <mergeCell ref="MKO1:MKR1"/>
    <mergeCell ref="MKS1:MKV1"/>
    <mergeCell ref="MKW1:MKZ1"/>
    <mergeCell ref="MLA1:MLD1"/>
    <mergeCell ref="MJI1:MJL1"/>
    <mergeCell ref="MJM1:MJP1"/>
    <mergeCell ref="MJQ1:MJT1"/>
    <mergeCell ref="MJU1:MJX1"/>
    <mergeCell ref="MJY1:MKB1"/>
    <mergeCell ref="MKC1:MKF1"/>
    <mergeCell ref="MIK1:MIN1"/>
    <mergeCell ref="MIO1:MIR1"/>
    <mergeCell ref="MIS1:MIV1"/>
    <mergeCell ref="MIW1:MIZ1"/>
    <mergeCell ref="MJA1:MJD1"/>
    <mergeCell ref="MJE1:MJH1"/>
    <mergeCell ref="MSO1:MSR1"/>
    <mergeCell ref="MSS1:MSV1"/>
    <mergeCell ref="MSW1:MSZ1"/>
    <mergeCell ref="MTA1:MTD1"/>
    <mergeCell ref="MTE1:MTH1"/>
    <mergeCell ref="MTI1:MTL1"/>
    <mergeCell ref="MRQ1:MRT1"/>
    <mergeCell ref="MRU1:MRX1"/>
    <mergeCell ref="MRY1:MSB1"/>
    <mergeCell ref="MSC1:MSF1"/>
    <mergeCell ref="MSG1:MSJ1"/>
    <mergeCell ref="MSK1:MSN1"/>
    <mergeCell ref="MQS1:MQV1"/>
    <mergeCell ref="MQW1:MQZ1"/>
    <mergeCell ref="MRA1:MRD1"/>
    <mergeCell ref="MRE1:MRH1"/>
    <mergeCell ref="MRI1:MRL1"/>
    <mergeCell ref="MRM1:MRP1"/>
    <mergeCell ref="MPU1:MPX1"/>
    <mergeCell ref="MPY1:MQB1"/>
    <mergeCell ref="MQC1:MQF1"/>
    <mergeCell ref="MQG1:MQJ1"/>
    <mergeCell ref="MQK1:MQN1"/>
    <mergeCell ref="MQO1:MQR1"/>
    <mergeCell ref="MOW1:MOZ1"/>
    <mergeCell ref="MPA1:MPD1"/>
    <mergeCell ref="MPE1:MPH1"/>
    <mergeCell ref="MPI1:MPL1"/>
    <mergeCell ref="MPM1:MPP1"/>
    <mergeCell ref="MPQ1:MPT1"/>
    <mergeCell ref="MNY1:MOB1"/>
    <mergeCell ref="MOC1:MOF1"/>
    <mergeCell ref="MOG1:MOJ1"/>
    <mergeCell ref="MOK1:MON1"/>
    <mergeCell ref="MOO1:MOR1"/>
    <mergeCell ref="MOS1:MOV1"/>
    <mergeCell ref="MYC1:MYF1"/>
    <mergeCell ref="MYG1:MYJ1"/>
    <mergeCell ref="MYK1:MYN1"/>
    <mergeCell ref="MYO1:MYR1"/>
    <mergeCell ref="MYS1:MYV1"/>
    <mergeCell ref="MYW1:MYZ1"/>
    <mergeCell ref="MXE1:MXH1"/>
    <mergeCell ref="MXI1:MXL1"/>
    <mergeCell ref="MXM1:MXP1"/>
    <mergeCell ref="MXQ1:MXT1"/>
    <mergeCell ref="MXU1:MXX1"/>
    <mergeCell ref="MXY1:MYB1"/>
    <mergeCell ref="MWG1:MWJ1"/>
    <mergeCell ref="MWK1:MWN1"/>
    <mergeCell ref="MWO1:MWR1"/>
    <mergeCell ref="MWS1:MWV1"/>
    <mergeCell ref="MWW1:MWZ1"/>
    <mergeCell ref="MXA1:MXD1"/>
    <mergeCell ref="MVI1:MVL1"/>
    <mergeCell ref="MVM1:MVP1"/>
    <mergeCell ref="MVQ1:MVT1"/>
    <mergeCell ref="MVU1:MVX1"/>
    <mergeCell ref="MVY1:MWB1"/>
    <mergeCell ref="MWC1:MWF1"/>
    <mergeCell ref="MUK1:MUN1"/>
    <mergeCell ref="MUO1:MUR1"/>
    <mergeCell ref="MUS1:MUV1"/>
    <mergeCell ref="MUW1:MUZ1"/>
    <mergeCell ref="MVA1:MVD1"/>
    <mergeCell ref="MVE1:MVH1"/>
    <mergeCell ref="MTM1:MTP1"/>
    <mergeCell ref="MTQ1:MTT1"/>
    <mergeCell ref="MTU1:MTX1"/>
    <mergeCell ref="MTY1:MUB1"/>
    <mergeCell ref="MUC1:MUF1"/>
    <mergeCell ref="MUG1:MUJ1"/>
    <mergeCell ref="NDQ1:NDT1"/>
    <mergeCell ref="NDU1:NDX1"/>
    <mergeCell ref="NDY1:NEB1"/>
    <mergeCell ref="NEC1:NEF1"/>
    <mergeCell ref="NEG1:NEJ1"/>
    <mergeCell ref="NEK1:NEN1"/>
    <mergeCell ref="NCS1:NCV1"/>
    <mergeCell ref="NCW1:NCZ1"/>
    <mergeCell ref="NDA1:NDD1"/>
    <mergeCell ref="NDE1:NDH1"/>
    <mergeCell ref="NDI1:NDL1"/>
    <mergeCell ref="NDM1:NDP1"/>
    <mergeCell ref="NBU1:NBX1"/>
    <mergeCell ref="NBY1:NCB1"/>
    <mergeCell ref="NCC1:NCF1"/>
    <mergeCell ref="NCG1:NCJ1"/>
    <mergeCell ref="NCK1:NCN1"/>
    <mergeCell ref="NCO1:NCR1"/>
    <mergeCell ref="NAW1:NAZ1"/>
    <mergeCell ref="NBA1:NBD1"/>
    <mergeCell ref="NBE1:NBH1"/>
    <mergeCell ref="NBI1:NBL1"/>
    <mergeCell ref="NBM1:NBP1"/>
    <mergeCell ref="NBQ1:NBT1"/>
    <mergeCell ref="MZY1:NAB1"/>
    <mergeCell ref="NAC1:NAF1"/>
    <mergeCell ref="NAG1:NAJ1"/>
    <mergeCell ref="NAK1:NAN1"/>
    <mergeCell ref="NAO1:NAR1"/>
    <mergeCell ref="NAS1:NAV1"/>
    <mergeCell ref="MZA1:MZD1"/>
    <mergeCell ref="MZE1:MZH1"/>
    <mergeCell ref="MZI1:MZL1"/>
    <mergeCell ref="MZM1:MZP1"/>
    <mergeCell ref="MZQ1:MZT1"/>
    <mergeCell ref="MZU1:MZX1"/>
    <mergeCell ref="NJE1:NJH1"/>
    <mergeCell ref="NJI1:NJL1"/>
    <mergeCell ref="NJM1:NJP1"/>
    <mergeCell ref="NJQ1:NJT1"/>
    <mergeCell ref="NJU1:NJX1"/>
    <mergeCell ref="NJY1:NKB1"/>
    <mergeCell ref="NIG1:NIJ1"/>
    <mergeCell ref="NIK1:NIN1"/>
    <mergeCell ref="NIO1:NIR1"/>
    <mergeCell ref="NIS1:NIV1"/>
    <mergeCell ref="NIW1:NIZ1"/>
    <mergeCell ref="NJA1:NJD1"/>
    <mergeCell ref="NHI1:NHL1"/>
    <mergeCell ref="NHM1:NHP1"/>
    <mergeCell ref="NHQ1:NHT1"/>
    <mergeCell ref="NHU1:NHX1"/>
    <mergeCell ref="NHY1:NIB1"/>
    <mergeCell ref="NIC1:NIF1"/>
    <mergeCell ref="NGK1:NGN1"/>
    <mergeCell ref="NGO1:NGR1"/>
    <mergeCell ref="NGS1:NGV1"/>
    <mergeCell ref="NGW1:NGZ1"/>
    <mergeCell ref="NHA1:NHD1"/>
    <mergeCell ref="NHE1:NHH1"/>
    <mergeCell ref="NFM1:NFP1"/>
    <mergeCell ref="NFQ1:NFT1"/>
    <mergeCell ref="NFU1:NFX1"/>
    <mergeCell ref="NFY1:NGB1"/>
    <mergeCell ref="NGC1:NGF1"/>
    <mergeCell ref="NGG1:NGJ1"/>
    <mergeCell ref="NEO1:NER1"/>
    <mergeCell ref="NES1:NEV1"/>
    <mergeCell ref="NEW1:NEZ1"/>
    <mergeCell ref="NFA1:NFD1"/>
    <mergeCell ref="NFE1:NFH1"/>
    <mergeCell ref="NFI1:NFL1"/>
    <mergeCell ref="NOS1:NOV1"/>
    <mergeCell ref="NOW1:NOZ1"/>
    <mergeCell ref="NPA1:NPD1"/>
    <mergeCell ref="NPE1:NPH1"/>
    <mergeCell ref="NPI1:NPL1"/>
    <mergeCell ref="NPM1:NPP1"/>
    <mergeCell ref="NNU1:NNX1"/>
    <mergeCell ref="NNY1:NOB1"/>
    <mergeCell ref="NOC1:NOF1"/>
    <mergeCell ref="NOG1:NOJ1"/>
    <mergeCell ref="NOK1:NON1"/>
    <mergeCell ref="NOO1:NOR1"/>
    <mergeCell ref="NMW1:NMZ1"/>
    <mergeCell ref="NNA1:NND1"/>
    <mergeCell ref="NNE1:NNH1"/>
    <mergeCell ref="NNI1:NNL1"/>
    <mergeCell ref="NNM1:NNP1"/>
    <mergeCell ref="NNQ1:NNT1"/>
    <mergeCell ref="NLY1:NMB1"/>
    <mergeCell ref="NMC1:NMF1"/>
    <mergeCell ref="NMG1:NMJ1"/>
    <mergeCell ref="NMK1:NMN1"/>
    <mergeCell ref="NMO1:NMR1"/>
    <mergeCell ref="NMS1:NMV1"/>
    <mergeCell ref="NLA1:NLD1"/>
    <mergeCell ref="NLE1:NLH1"/>
    <mergeCell ref="NLI1:NLL1"/>
    <mergeCell ref="NLM1:NLP1"/>
    <mergeCell ref="NLQ1:NLT1"/>
    <mergeCell ref="NLU1:NLX1"/>
    <mergeCell ref="NKC1:NKF1"/>
    <mergeCell ref="NKG1:NKJ1"/>
    <mergeCell ref="NKK1:NKN1"/>
    <mergeCell ref="NKO1:NKR1"/>
    <mergeCell ref="NKS1:NKV1"/>
    <mergeCell ref="NKW1:NKZ1"/>
    <mergeCell ref="NUG1:NUJ1"/>
    <mergeCell ref="NUK1:NUN1"/>
    <mergeCell ref="NUO1:NUR1"/>
    <mergeCell ref="NUS1:NUV1"/>
    <mergeCell ref="NUW1:NUZ1"/>
    <mergeCell ref="NVA1:NVD1"/>
    <mergeCell ref="NTI1:NTL1"/>
    <mergeCell ref="NTM1:NTP1"/>
    <mergeCell ref="NTQ1:NTT1"/>
    <mergeCell ref="NTU1:NTX1"/>
    <mergeCell ref="NTY1:NUB1"/>
    <mergeCell ref="NUC1:NUF1"/>
    <mergeCell ref="NSK1:NSN1"/>
    <mergeCell ref="NSO1:NSR1"/>
    <mergeCell ref="NSS1:NSV1"/>
    <mergeCell ref="NSW1:NSZ1"/>
    <mergeCell ref="NTA1:NTD1"/>
    <mergeCell ref="NTE1:NTH1"/>
    <mergeCell ref="NRM1:NRP1"/>
    <mergeCell ref="NRQ1:NRT1"/>
    <mergeCell ref="NRU1:NRX1"/>
    <mergeCell ref="NRY1:NSB1"/>
    <mergeCell ref="NSC1:NSF1"/>
    <mergeCell ref="NSG1:NSJ1"/>
    <mergeCell ref="NQO1:NQR1"/>
    <mergeCell ref="NQS1:NQV1"/>
    <mergeCell ref="NQW1:NQZ1"/>
    <mergeCell ref="NRA1:NRD1"/>
    <mergeCell ref="NRE1:NRH1"/>
    <mergeCell ref="NRI1:NRL1"/>
    <mergeCell ref="NPQ1:NPT1"/>
    <mergeCell ref="NPU1:NPX1"/>
    <mergeCell ref="NPY1:NQB1"/>
    <mergeCell ref="NQC1:NQF1"/>
    <mergeCell ref="NQG1:NQJ1"/>
    <mergeCell ref="NQK1:NQN1"/>
    <mergeCell ref="NZU1:NZX1"/>
    <mergeCell ref="NZY1:OAB1"/>
    <mergeCell ref="OAC1:OAF1"/>
    <mergeCell ref="OAG1:OAJ1"/>
    <mergeCell ref="OAK1:OAN1"/>
    <mergeCell ref="OAO1:OAR1"/>
    <mergeCell ref="NYW1:NYZ1"/>
    <mergeCell ref="NZA1:NZD1"/>
    <mergeCell ref="NZE1:NZH1"/>
    <mergeCell ref="NZI1:NZL1"/>
    <mergeCell ref="NZM1:NZP1"/>
    <mergeCell ref="NZQ1:NZT1"/>
    <mergeCell ref="NXY1:NYB1"/>
    <mergeCell ref="NYC1:NYF1"/>
    <mergeCell ref="NYG1:NYJ1"/>
    <mergeCell ref="NYK1:NYN1"/>
    <mergeCell ref="NYO1:NYR1"/>
    <mergeCell ref="NYS1:NYV1"/>
    <mergeCell ref="NXA1:NXD1"/>
    <mergeCell ref="NXE1:NXH1"/>
    <mergeCell ref="NXI1:NXL1"/>
    <mergeCell ref="NXM1:NXP1"/>
    <mergeCell ref="NXQ1:NXT1"/>
    <mergeCell ref="NXU1:NXX1"/>
    <mergeCell ref="NWC1:NWF1"/>
    <mergeCell ref="NWG1:NWJ1"/>
    <mergeCell ref="NWK1:NWN1"/>
    <mergeCell ref="NWO1:NWR1"/>
    <mergeCell ref="NWS1:NWV1"/>
    <mergeCell ref="NWW1:NWZ1"/>
    <mergeCell ref="NVE1:NVH1"/>
    <mergeCell ref="NVI1:NVL1"/>
    <mergeCell ref="NVM1:NVP1"/>
    <mergeCell ref="NVQ1:NVT1"/>
    <mergeCell ref="NVU1:NVX1"/>
    <mergeCell ref="NVY1:NWB1"/>
    <mergeCell ref="OFI1:OFL1"/>
    <mergeCell ref="OFM1:OFP1"/>
    <mergeCell ref="OFQ1:OFT1"/>
    <mergeCell ref="OFU1:OFX1"/>
    <mergeCell ref="OFY1:OGB1"/>
    <mergeCell ref="OGC1:OGF1"/>
    <mergeCell ref="OEK1:OEN1"/>
    <mergeCell ref="OEO1:OER1"/>
    <mergeCell ref="OES1:OEV1"/>
    <mergeCell ref="OEW1:OEZ1"/>
    <mergeCell ref="OFA1:OFD1"/>
    <mergeCell ref="OFE1:OFH1"/>
    <mergeCell ref="ODM1:ODP1"/>
    <mergeCell ref="ODQ1:ODT1"/>
    <mergeCell ref="ODU1:ODX1"/>
    <mergeCell ref="ODY1:OEB1"/>
    <mergeCell ref="OEC1:OEF1"/>
    <mergeCell ref="OEG1:OEJ1"/>
    <mergeCell ref="OCO1:OCR1"/>
    <mergeCell ref="OCS1:OCV1"/>
    <mergeCell ref="OCW1:OCZ1"/>
    <mergeCell ref="ODA1:ODD1"/>
    <mergeCell ref="ODE1:ODH1"/>
    <mergeCell ref="ODI1:ODL1"/>
    <mergeCell ref="OBQ1:OBT1"/>
    <mergeCell ref="OBU1:OBX1"/>
    <mergeCell ref="OBY1:OCB1"/>
    <mergeCell ref="OCC1:OCF1"/>
    <mergeCell ref="OCG1:OCJ1"/>
    <mergeCell ref="OCK1:OCN1"/>
    <mergeCell ref="OAS1:OAV1"/>
    <mergeCell ref="OAW1:OAZ1"/>
    <mergeCell ref="OBA1:OBD1"/>
    <mergeCell ref="OBE1:OBH1"/>
    <mergeCell ref="OBI1:OBL1"/>
    <mergeCell ref="OBM1:OBP1"/>
    <mergeCell ref="OKW1:OKZ1"/>
    <mergeCell ref="OLA1:OLD1"/>
    <mergeCell ref="OLE1:OLH1"/>
    <mergeCell ref="OLI1:OLL1"/>
    <mergeCell ref="OLM1:OLP1"/>
    <mergeCell ref="OLQ1:OLT1"/>
    <mergeCell ref="OJY1:OKB1"/>
    <mergeCell ref="OKC1:OKF1"/>
    <mergeCell ref="OKG1:OKJ1"/>
    <mergeCell ref="OKK1:OKN1"/>
    <mergeCell ref="OKO1:OKR1"/>
    <mergeCell ref="OKS1:OKV1"/>
    <mergeCell ref="OJA1:OJD1"/>
    <mergeCell ref="OJE1:OJH1"/>
    <mergeCell ref="OJI1:OJL1"/>
    <mergeCell ref="OJM1:OJP1"/>
    <mergeCell ref="OJQ1:OJT1"/>
    <mergeCell ref="OJU1:OJX1"/>
    <mergeCell ref="OIC1:OIF1"/>
    <mergeCell ref="OIG1:OIJ1"/>
    <mergeCell ref="OIK1:OIN1"/>
    <mergeCell ref="OIO1:OIR1"/>
    <mergeCell ref="OIS1:OIV1"/>
    <mergeCell ref="OIW1:OIZ1"/>
    <mergeCell ref="OHE1:OHH1"/>
    <mergeCell ref="OHI1:OHL1"/>
    <mergeCell ref="OHM1:OHP1"/>
    <mergeCell ref="OHQ1:OHT1"/>
    <mergeCell ref="OHU1:OHX1"/>
    <mergeCell ref="OHY1:OIB1"/>
    <mergeCell ref="OGG1:OGJ1"/>
    <mergeCell ref="OGK1:OGN1"/>
    <mergeCell ref="OGO1:OGR1"/>
    <mergeCell ref="OGS1:OGV1"/>
    <mergeCell ref="OGW1:OGZ1"/>
    <mergeCell ref="OHA1:OHD1"/>
    <mergeCell ref="OQK1:OQN1"/>
    <mergeCell ref="OQO1:OQR1"/>
    <mergeCell ref="OQS1:OQV1"/>
    <mergeCell ref="OQW1:OQZ1"/>
    <mergeCell ref="ORA1:ORD1"/>
    <mergeCell ref="ORE1:ORH1"/>
    <mergeCell ref="OPM1:OPP1"/>
    <mergeCell ref="OPQ1:OPT1"/>
    <mergeCell ref="OPU1:OPX1"/>
    <mergeCell ref="OPY1:OQB1"/>
    <mergeCell ref="OQC1:OQF1"/>
    <mergeCell ref="OQG1:OQJ1"/>
    <mergeCell ref="OOO1:OOR1"/>
    <mergeCell ref="OOS1:OOV1"/>
    <mergeCell ref="OOW1:OOZ1"/>
    <mergeCell ref="OPA1:OPD1"/>
    <mergeCell ref="OPE1:OPH1"/>
    <mergeCell ref="OPI1:OPL1"/>
    <mergeCell ref="ONQ1:ONT1"/>
    <mergeCell ref="ONU1:ONX1"/>
    <mergeCell ref="ONY1:OOB1"/>
    <mergeCell ref="OOC1:OOF1"/>
    <mergeCell ref="OOG1:OOJ1"/>
    <mergeCell ref="OOK1:OON1"/>
    <mergeCell ref="OMS1:OMV1"/>
    <mergeCell ref="OMW1:OMZ1"/>
    <mergeCell ref="ONA1:OND1"/>
    <mergeCell ref="ONE1:ONH1"/>
    <mergeCell ref="ONI1:ONL1"/>
    <mergeCell ref="ONM1:ONP1"/>
    <mergeCell ref="OLU1:OLX1"/>
    <mergeCell ref="OLY1:OMB1"/>
    <mergeCell ref="OMC1:OMF1"/>
    <mergeCell ref="OMG1:OMJ1"/>
    <mergeCell ref="OMK1:OMN1"/>
    <mergeCell ref="OMO1:OMR1"/>
    <mergeCell ref="OVY1:OWB1"/>
    <mergeCell ref="OWC1:OWF1"/>
    <mergeCell ref="OWG1:OWJ1"/>
    <mergeCell ref="OWK1:OWN1"/>
    <mergeCell ref="OWO1:OWR1"/>
    <mergeCell ref="OWS1:OWV1"/>
    <mergeCell ref="OVA1:OVD1"/>
    <mergeCell ref="OVE1:OVH1"/>
    <mergeCell ref="OVI1:OVL1"/>
    <mergeCell ref="OVM1:OVP1"/>
    <mergeCell ref="OVQ1:OVT1"/>
    <mergeCell ref="OVU1:OVX1"/>
    <mergeCell ref="OUC1:OUF1"/>
    <mergeCell ref="OUG1:OUJ1"/>
    <mergeCell ref="OUK1:OUN1"/>
    <mergeCell ref="OUO1:OUR1"/>
    <mergeCell ref="OUS1:OUV1"/>
    <mergeCell ref="OUW1:OUZ1"/>
    <mergeCell ref="OTE1:OTH1"/>
    <mergeCell ref="OTI1:OTL1"/>
    <mergeCell ref="OTM1:OTP1"/>
    <mergeCell ref="OTQ1:OTT1"/>
    <mergeCell ref="OTU1:OTX1"/>
    <mergeCell ref="OTY1:OUB1"/>
    <mergeCell ref="OSG1:OSJ1"/>
    <mergeCell ref="OSK1:OSN1"/>
    <mergeCell ref="OSO1:OSR1"/>
    <mergeCell ref="OSS1:OSV1"/>
    <mergeCell ref="OSW1:OSZ1"/>
    <mergeCell ref="OTA1:OTD1"/>
    <mergeCell ref="ORI1:ORL1"/>
    <mergeCell ref="ORM1:ORP1"/>
    <mergeCell ref="ORQ1:ORT1"/>
    <mergeCell ref="ORU1:ORX1"/>
    <mergeCell ref="ORY1:OSB1"/>
    <mergeCell ref="OSC1:OSF1"/>
    <mergeCell ref="PBM1:PBP1"/>
    <mergeCell ref="PBQ1:PBT1"/>
    <mergeCell ref="PBU1:PBX1"/>
    <mergeCell ref="PBY1:PCB1"/>
    <mergeCell ref="PCC1:PCF1"/>
    <mergeCell ref="PCG1:PCJ1"/>
    <mergeCell ref="PAO1:PAR1"/>
    <mergeCell ref="PAS1:PAV1"/>
    <mergeCell ref="PAW1:PAZ1"/>
    <mergeCell ref="PBA1:PBD1"/>
    <mergeCell ref="PBE1:PBH1"/>
    <mergeCell ref="PBI1:PBL1"/>
    <mergeCell ref="OZQ1:OZT1"/>
    <mergeCell ref="OZU1:OZX1"/>
    <mergeCell ref="OZY1:PAB1"/>
    <mergeCell ref="PAC1:PAF1"/>
    <mergeCell ref="PAG1:PAJ1"/>
    <mergeCell ref="PAK1:PAN1"/>
    <mergeCell ref="OYS1:OYV1"/>
    <mergeCell ref="OYW1:OYZ1"/>
    <mergeCell ref="OZA1:OZD1"/>
    <mergeCell ref="OZE1:OZH1"/>
    <mergeCell ref="OZI1:OZL1"/>
    <mergeCell ref="OZM1:OZP1"/>
    <mergeCell ref="OXU1:OXX1"/>
    <mergeCell ref="OXY1:OYB1"/>
    <mergeCell ref="OYC1:OYF1"/>
    <mergeCell ref="OYG1:OYJ1"/>
    <mergeCell ref="OYK1:OYN1"/>
    <mergeCell ref="OYO1:OYR1"/>
    <mergeCell ref="OWW1:OWZ1"/>
    <mergeCell ref="OXA1:OXD1"/>
    <mergeCell ref="OXE1:OXH1"/>
    <mergeCell ref="OXI1:OXL1"/>
    <mergeCell ref="OXM1:OXP1"/>
    <mergeCell ref="OXQ1:OXT1"/>
    <mergeCell ref="PHA1:PHD1"/>
    <mergeCell ref="PHE1:PHH1"/>
    <mergeCell ref="PHI1:PHL1"/>
    <mergeCell ref="PHM1:PHP1"/>
    <mergeCell ref="PHQ1:PHT1"/>
    <mergeCell ref="PHU1:PHX1"/>
    <mergeCell ref="PGC1:PGF1"/>
    <mergeCell ref="PGG1:PGJ1"/>
    <mergeCell ref="PGK1:PGN1"/>
    <mergeCell ref="PGO1:PGR1"/>
    <mergeCell ref="PGS1:PGV1"/>
    <mergeCell ref="PGW1:PGZ1"/>
    <mergeCell ref="PFE1:PFH1"/>
    <mergeCell ref="PFI1:PFL1"/>
    <mergeCell ref="PFM1:PFP1"/>
    <mergeCell ref="PFQ1:PFT1"/>
    <mergeCell ref="PFU1:PFX1"/>
    <mergeCell ref="PFY1:PGB1"/>
    <mergeCell ref="PEG1:PEJ1"/>
    <mergeCell ref="PEK1:PEN1"/>
    <mergeCell ref="PEO1:PER1"/>
    <mergeCell ref="PES1:PEV1"/>
    <mergeCell ref="PEW1:PEZ1"/>
    <mergeCell ref="PFA1:PFD1"/>
    <mergeCell ref="PDI1:PDL1"/>
    <mergeCell ref="PDM1:PDP1"/>
    <mergeCell ref="PDQ1:PDT1"/>
    <mergeCell ref="PDU1:PDX1"/>
    <mergeCell ref="PDY1:PEB1"/>
    <mergeCell ref="PEC1:PEF1"/>
    <mergeCell ref="PCK1:PCN1"/>
    <mergeCell ref="PCO1:PCR1"/>
    <mergeCell ref="PCS1:PCV1"/>
    <mergeCell ref="PCW1:PCZ1"/>
    <mergeCell ref="PDA1:PDD1"/>
    <mergeCell ref="PDE1:PDH1"/>
    <mergeCell ref="PMO1:PMR1"/>
    <mergeCell ref="PMS1:PMV1"/>
    <mergeCell ref="PMW1:PMZ1"/>
    <mergeCell ref="PNA1:PND1"/>
    <mergeCell ref="PNE1:PNH1"/>
    <mergeCell ref="PNI1:PNL1"/>
    <mergeCell ref="PLQ1:PLT1"/>
    <mergeCell ref="PLU1:PLX1"/>
    <mergeCell ref="PLY1:PMB1"/>
    <mergeCell ref="PMC1:PMF1"/>
    <mergeCell ref="PMG1:PMJ1"/>
    <mergeCell ref="PMK1:PMN1"/>
    <mergeCell ref="PKS1:PKV1"/>
    <mergeCell ref="PKW1:PKZ1"/>
    <mergeCell ref="PLA1:PLD1"/>
    <mergeCell ref="PLE1:PLH1"/>
    <mergeCell ref="PLI1:PLL1"/>
    <mergeCell ref="PLM1:PLP1"/>
    <mergeCell ref="PJU1:PJX1"/>
    <mergeCell ref="PJY1:PKB1"/>
    <mergeCell ref="PKC1:PKF1"/>
    <mergeCell ref="PKG1:PKJ1"/>
    <mergeCell ref="PKK1:PKN1"/>
    <mergeCell ref="PKO1:PKR1"/>
    <mergeCell ref="PIW1:PIZ1"/>
    <mergeCell ref="PJA1:PJD1"/>
    <mergeCell ref="PJE1:PJH1"/>
    <mergeCell ref="PJI1:PJL1"/>
    <mergeCell ref="PJM1:PJP1"/>
    <mergeCell ref="PJQ1:PJT1"/>
    <mergeCell ref="PHY1:PIB1"/>
    <mergeCell ref="PIC1:PIF1"/>
    <mergeCell ref="PIG1:PIJ1"/>
    <mergeCell ref="PIK1:PIN1"/>
    <mergeCell ref="PIO1:PIR1"/>
    <mergeCell ref="PIS1:PIV1"/>
    <mergeCell ref="PSC1:PSF1"/>
    <mergeCell ref="PSG1:PSJ1"/>
    <mergeCell ref="PSK1:PSN1"/>
    <mergeCell ref="PSO1:PSR1"/>
    <mergeCell ref="PSS1:PSV1"/>
    <mergeCell ref="PSW1:PSZ1"/>
    <mergeCell ref="PRE1:PRH1"/>
    <mergeCell ref="PRI1:PRL1"/>
    <mergeCell ref="PRM1:PRP1"/>
    <mergeCell ref="PRQ1:PRT1"/>
    <mergeCell ref="PRU1:PRX1"/>
    <mergeCell ref="PRY1:PSB1"/>
    <mergeCell ref="PQG1:PQJ1"/>
    <mergeCell ref="PQK1:PQN1"/>
    <mergeCell ref="PQO1:PQR1"/>
    <mergeCell ref="PQS1:PQV1"/>
    <mergeCell ref="PQW1:PQZ1"/>
    <mergeCell ref="PRA1:PRD1"/>
    <mergeCell ref="PPI1:PPL1"/>
    <mergeCell ref="PPM1:PPP1"/>
    <mergeCell ref="PPQ1:PPT1"/>
    <mergeCell ref="PPU1:PPX1"/>
    <mergeCell ref="PPY1:PQB1"/>
    <mergeCell ref="PQC1:PQF1"/>
    <mergeCell ref="POK1:PON1"/>
    <mergeCell ref="POO1:POR1"/>
    <mergeCell ref="POS1:POV1"/>
    <mergeCell ref="POW1:POZ1"/>
    <mergeCell ref="PPA1:PPD1"/>
    <mergeCell ref="PPE1:PPH1"/>
    <mergeCell ref="PNM1:PNP1"/>
    <mergeCell ref="PNQ1:PNT1"/>
    <mergeCell ref="PNU1:PNX1"/>
    <mergeCell ref="PNY1:POB1"/>
    <mergeCell ref="POC1:POF1"/>
    <mergeCell ref="POG1:POJ1"/>
    <mergeCell ref="PXQ1:PXT1"/>
    <mergeCell ref="PXU1:PXX1"/>
    <mergeCell ref="PXY1:PYB1"/>
    <mergeCell ref="PYC1:PYF1"/>
    <mergeCell ref="PYG1:PYJ1"/>
    <mergeCell ref="PYK1:PYN1"/>
    <mergeCell ref="PWS1:PWV1"/>
    <mergeCell ref="PWW1:PWZ1"/>
    <mergeCell ref="PXA1:PXD1"/>
    <mergeCell ref="PXE1:PXH1"/>
    <mergeCell ref="PXI1:PXL1"/>
    <mergeCell ref="PXM1:PXP1"/>
    <mergeCell ref="PVU1:PVX1"/>
    <mergeCell ref="PVY1:PWB1"/>
    <mergeCell ref="PWC1:PWF1"/>
    <mergeCell ref="PWG1:PWJ1"/>
    <mergeCell ref="PWK1:PWN1"/>
    <mergeCell ref="PWO1:PWR1"/>
    <mergeCell ref="PUW1:PUZ1"/>
    <mergeCell ref="PVA1:PVD1"/>
    <mergeCell ref="PVE1:PVH1"/>
    <mergeCell ref="PVI1:PVL1"/>
    <mergeCell ref="PVM1:PVP1"/>
    <mergeCell ref="PVQ1:PVT1"/>
    <mergeCell ref="PTY1:PUB1"/>
    <mergeCell ref="PUC1:PUF1"/>
    <mergeCell ref="PUG1:PUJ1"/>
    <mergeCell ref="PUK1:PUN1"/>
    <mergeCell ref="PUO1:PUR1"/>
    <mergeCell ref="PUS1:PUV1"/>
    <mergeCell ref="PTA1:PTD1"/>
    <mergeCell ref="PTE1:PTH1"/>
    <mergeCell ref="PTI1:PTL1"/>
    <mergeCell ref="PTM1:PTP1"/>
    <mergeCell ref="PTQ1:PTT1"/>
    <mergeCell ref="PTU1:PTX1"/>
    <mergeCell ref="QDE1:QDH1"/>
    <mergeCell ref="QDI1:QDL1"/>
    <mergeCell ref="QDM1:QDP1"/>
    <mergeCell ref="QDQ1:QDT1"/>
    <mergeCell ref="QDU1:QDX1"/>
    <mergeCell ref="QDY1:QEB1"/>
    <mergeCell ref="QCG1:QCJ1"/>
    <mergeCell ref="QCK1:QCN1"/>
    <mergeCell ref="QCO1:QCR1"/>
    <mergeCell ref="QCS1:QCV1"/>
    <mergeCell ref="QCW1:QCZ1"/>
    <mergeCell ref="QDA1:QDD1"/>
    <mergeCell ref="QBI1:QBL1"/>
    <mergeCell ref="QBM1:QBP1"/>
    <mergeCell ref="QBQ1:QBT1"/>
    <mergeCell ref="QBU1:QBX1"/>
    <mergeCell ref="QBY1:QCB1"/>
    <mergeCell ref="QCC1:QCF1"/>
    <mergeCell ref="QAK1:QAN1"/>
    <mergeCell ref="QAO1:QAR1"/>
    <mergeCell ref="QAS1:QAV1"/>
    <mergeCell ref="QAW1:QAZ1"/>
    <mergeCell ref="QBA1:QBD1"/>
    <mergeCell ref="QBE1:QBH1"/>
    <mergeCell ref="PZM1:PZP1"/>
    <mergeCell ref="PZQ1:PZT1"/>
    <mergeCell ref="PZU1:PZX1"/>
    <mergeCell ref="PZY1:QAB1"/>
    <mergeCell ref="QAC1:QAF1"/>
    <mergeCell ref="QAG1:QAJ1"/>
    <mergeCell ref="PYO1:PYR1"/>
    <mergeCell ref="PYS1:PYV1"/>
    <mergeCell ref="PYW1:PYZ1"/>
    <mergeCell ref="PZA1:PZD1"/>
    <mergeCell ref="PZE1:PZH1"/>
    <mergeCell ref="PZI1:PZL1"/>
    <mergeCell ref="QIS1:QIV1"/>
    <mergeCell ref="QIW1:QIZ1"/>
    <mergeCell ref="QJA1:QJD1"/>
    <mergeCell ref="QJE1:QJH1"/>
    <mergeCell ref="QJI1:QJL1"/>
    <mergeCell ref="QJM1:QJP1"/>
    <mergeCell ref="QHU1:QHX1"/>
    <mergeCell ref="QHY1:QIB1"/>
    <mergeCell ref="QIC1:QIF1"/>
    <mergeCell ref="QIG1:QIJ1"/>
    <mergeCell ref="QIK1:QIN1"/>
    <mergeCell ref="QIO1:QIR1"/>
    <mergeCell ref="QGW1:QGZ1"/>
    <mergeCell ref="QHA1:QHD1"/>
    <mergeCell ref="QHE1:QHH1"/>
    <mergeCell ref="QHI1:QHL1"/>
    <mergeCell ref="QHM1:QHP1"/>
    <mergeCell ref="QHQ1:QHT1"/>
    <mergeCell ref="QFY1:QGB1"/>
    <mergeCell ref="QGC1:QGF1"/>
    <mergeCell ref="QGG1:QGJ1"/>
    <mergeCell ref="QGK1:QGN1"/>
    <mergeCell ref="QGO1:QGR1"/>
    <mergeCell ref="QGS1:QGV1"/>
    <mergeCell ref="QFA1:QFD1"/>
    <mergeCell ref="QFE1:QFH1"/>
    <mergeCell ref="QFI1:QFL1"/>
    <mergeCell ref="QFM1:QFP1"/>
    <mergeCell ref="QFQ1:QFT1"/>
    <mergeCell ref="QFU1:QFX1"/>
    <mergeCell ref="QEC1:QEF1"/>
    <mergeCell ref="QEG1:QEJ1"/>
    <mergeCell ref="QEK1:QEN1"/>
    <mergeCell ref="QEO1:QER1"/>
    <mergeCell ref="QES1:QEV1"/>
    <mergeCell ref="QEW1:QEZ1"/>
    <mergeCell ref="QOG1:QOJ1"/>
    <mergeCell ref="QOK1:QON1"/>
    <mergeCell ref="QOO1:QOR1"/>
    <mergeCell ref="QOS1:QOV1"/>
    <mergeCell ref="QOW1:QOZ1"/>
    <mergeCell ref="QPA1:QPD1"/>
    <mergeCell ref="QNI1:QNL1"/>
    <mergeCell ref="QNM1:QNP1"/>
    <mergeCell ref="QNQ1:QNT1"/>
    <mergeCell ref="QNU1:QNX1"/>
    <mergeCell ref="QNY1:QOB1"/>
    <mergeCell ref="QOC1:QOF1"/>
    <mergeCell ref="QMK1:QMN1"/>
    <mergeCell ref="QMO1:QMR1"/>
    <mergeCell ref="QMS1:QMV1"/>
    <mergeCell ref="QMW1:QMZ1"/>
    <mergeCell ref="QNA1:QND1"/>
    <mergeCell ref="QNE1:QNH1"/>
    <mergeCell ref="QLM1:QLP1"/>
    <mergeCell ref="QLQ1:QLT1"/>
    <mergeCell ref="QLU1:QLX1"/>
    <mergeCell ref="QLY1:QMB1"/>
    <mergeCell ref="QMC1:QMF1"/>
    <mergeCell ref="QMG1:QMJ1"/>
    <mergeCell ref="QKO1:QKR1"/>
    <mergeCell ref="QKS1:QKV1"/>
    <mergeCell ref="QKW1:QKZ1"/>
    <mergeCell ref="QLA1:QLD1"/>
    <mergeCell ref="QLE1:QLH1"/>
    <mergeCell ref="QLI1:QLL1"/>
    <mergeCell ref="QJQ1:QJT1"/>
    <mergeCell ref="QJU1:QJX1"/>
    <mergeCell ref="QJY1:QKB1"/>
    <mergeCell ref="QKC1:QKF1"/>
    <mergeCell ref="QKG1:QKJ1"/>
    <mergeCell ref="QKK1:QKN1"/>
    <mergeCell ref="QTU1:QTX1"/>
    <mergeCell ref="QTY1:QUB1"/>
    <mergeCell ref="QUC1:QUF1"/>
    <mergeCell ref="QUG1:QUJ1"/>
    <mergeCell ref="QUK1:QUN1"/>
    <mergeCell ref="QUO1:QUR1"/>
    <mergeCell ref="QSW1:QSZ1"/>
    <mergeCell ref="QTA1:QTD1"/>
    <mergeCell ref="QTE1:QTH1"/>
    <mergeCell ref="QTI1:QTL1"/>
    <mergeCell ref="QTM1:QTP1"/>
    <mergeCell ref="QTQ1:QTT1"/>
    <mergeCell ref="QRY1:QSB1"/>
    <mergeCell ref="QSC1:QSF1"/>
    <mergeCell ref="QSG1:QSJ1"/>
    <mergeCell ref="QSK1:QSN1"/>
    <mergeCell ref="QSO1:QSR1"/>
    <mergeCell ref="QSS1:QSV1"/>
    <mergeCell ref="QRA1:QRD1"/>
    <mergeCell ref="QRE1:QRH1"/>
    <mergeCell ref="QRI1:QRL1"/>
    <mergeCell ref="QRM1:QRP1"/>
    <mergeCell ref="QRQ1:QRT1"/>
    <mergeCell ref="QRU1:QRX1"/>
    <mergeCell ref="QQC1:QQF1"/>
    <mergeCell ref="QQG1:QQJ1"/>
    <mergeCell ref="QQK1:QQN1"/>
    <mergeCell ref="QQO1:QQR1"/>
    <mergeCell ref="QQS1:QQV1"/>
    <mergeCell ref="QQW1:QQZ1"/>
    <mergeCell ref="QPE1:QPH1"/>
    <mergeCell ref="QPI1:QPL1"/>
    <mergeCell ref="QPM1:QPP1"/>
    <mergeCell ref="QPQ1:QPT1"/>
    <mergeCell ref="QPU1:QPX1"/>
    <mergeCell ref="QPY1:QQB1"/>
    <mergeCell ref="QZI1:QZL1"/>
    <mergeCell ref="QZM1:QZP1"/>
    <mergeCell ref="QZQ1:QZT1"/>
    <mergeCell ref="QZU1:QZX1"/>
    <mergeCell ref="QZY1:RAB1"/>
    <mergeCell ref="RAC1:RAF1"/>
    <mergeCell ref="QYK1:QYN1"/>
    <mergeCell ref="QYO1:QYR1"/>
    <mergeCell ref="QYS1:QYV1"/>
    <mergeCell ref="QYW1:QYZ1"/>
    <mergeCell ref="QZA1:QZD1"/>
    <mergeCell ref="QZE1:QZH1"/>
    <mergeCell ref="QXM1:QXP1"/>
    <mergeCell ref="QXQ1:QXT1"/>
    <mergeCell ref="QXU1:QXX1"/>
    <mergeCell ref="QXY1:QYB1"/>
    <mergeCell ref="QYC1:QYF1"/>
    <mergeCell ref="QYG1:QYJ1"/>
    <mergeCell ref="QWO1:QWR1"/>
    <mergeCell ref="QWS1:QWV1"/>
    <mergeCell ref="QWW1:QWZ1"/>
    <mergeCell ref="QXA1:QXD1"/>
    <mergeCell ref="QXE1:QXH1"/>
    <mergeCell ref="QXI1:QXL1"/>
    <mergeCell ref="QVQ1:QVT1"/>
    <mergeCell ref="QVU1:QVX1"/>
    <mergeCell ref="QVY1:QWB1"/>
    <mergeCell ref="QWC1:QWF1"/>
    <mergeCell ref="QWG1:QWJ1"/>
    <mergeCell ref="QWK1:QWN1"/>
    <mergeCell ref="QUS1:QUV1"/>
    <mergeCell ref="QUW1:QUZ1"/>
    <mergeCell ref="QVA1:QVD1"/>
    <mergeCell ref="QVE1:QVH1"/>
    <mergeCell ref="QVI1:QVL1"/>
    <mergeCell ref="QVM1:QVP1"/>
    <mergeCell ref="REW1:REZ1"/>
    <mergeCell ref="RFA1:RFD1"/>
    <mergeCell ref="RFE1:RFH1"/>
    <mergeCell ref="RFI1:RFL1"/>
    <mergeCell ref="RFM1:RFP1"/>
    <mergeCell ref="RFQ1:RFT1"/>
    <mergeCell ref="RDY1:REB1"/>
    <mergeCell ref="REC1:REF1"/>
    <mergeCell ref="REG1:REJ1"/>
    <mergeCell ref="REK1:REN1"/>
    <mergeCell ref="REO1:RER1"/>
    <mergeCell ref="RES1:REV1"/>
    <mergeCell ref="RDA1:RDD1"/>
    <mergeCell ref="RDE1:RDH1"/>
    <mergeCell ref="RDI1:RDL1"/>
    <mergeCell ref="RDM1:RDP1"/>
    <mergeCell ref="RDQ1:RDT1"/>
    <mergeCell ref="RDU1:RDX1"/>
    <mergeCell ref="RCC1:RCF1"/>
    <mergeCell ref="RCG1:RCJ1"/>
    <mergeCell ref="RCK1:RCN1"/>
    <mergeCell ref="RCO1:RCR1"/>
    <mergeCell ref="RCS1:RCV1"/>
    <mergeCell ref="RCW1:RCZ1"/>
    <mergeCell ref="RBE1:RBH1"/>
    <mergeCell ref="RBI1:RBL1"/>
    <mergeCell ref="RBM1:RBP1"/>
    <mergeCell ref="RBQ1:RBT1"/>
    <mergeCell ref="RBU1:RBX1"/>
    <mergeCell ref="RBY1:RCB1"/>
    <mergeCell ref="RAG1:RAJ1"/>
    <mergeCell ref="RAK1:RAN1"/>
    <mergeCell ref="RAO1:RAR1"/>
    <mergeCell ref="RAS1:RAV1"/>
    <mergeCell ref="RAW1:RAZ1"/>
    <mergeCell ref="RBA1:RBD1"/>
    <mergeCell ref="RKK1:RKN1"/>
    <mergeCell ref="RKO1:RKR1"/>
    <mergeCell ref="RKS1:RKV1"/>
    <mergeCell ref="RKW1:RKZ1"/>
    <mergeCell ref="RLA1:RLD1"/>
    <mergeCell ref="RLE1:RLH1"/>
    <mergeCell ref="RJM1:RJP1"/>
    <mergeCell ref="RJQ1:RJT1"/>
    <mergeCell ref="RJU1:RJX1"/>
    <mergeCell ref="RJY1:RKB1"/>
    <mergeCell ref="RKC1:RKF1"/>
    <mergeCell ref="RKG1:RKJ1"/>
    <mergeCell ref="RIO1:RIR1"/>
    <mergeCell ref="RIS1:RIV1"/>
    <mergeCell ref="RIW1:RIZ1"/>
    <mergeCell ref="RJA1:RJD1"/>
    <mergeCell ref="RJE1:RJH1"/>
    <mergeCell ref="RJI1:RJL1"/>
    <mergeCell ref="RHQ1:RHT1"/>
    <mergeCell ref="RHU1:RHX1"/>
    <mergeCell ref="RHY1:RIB1"/>
    <mergeCell ref="RIC1:RIF1"/>
    <mergeCell ref="RIG1:RIJ1"/>
    <mergeCell ref="RIK1:RIN1"/>
    <mergeCell ref="RGS1:RGV1"/>
    <mergeCell ref="RGW1:RGZ1"/>
    <mergeCell ref="RHA1:RHD1"/>
    <mergeCell ref="RHE1:RHH1"/>
    <mergeCell ref="RHI1:RHL1"/>
    <mergeCell ref="RHM1:RHP1"/>
    <mergeCell ref="RFU1:RFX1"/>
    <mergeCell ref="RFY1:RGB1"/>
    <mergeCell ref="RGC1:RGF1"/>
    <mergeCell ref="RGG1:RGJ1"/>
    <mergeCell ref="RGK1:RGN1"/>
    <mergeCell ref="RGO1:RGR1"/>
    <mergeCell ref="RPY1:RQB1"/>
    <mergeCell ref="RQC1:RQF1"/>
    <mergeCell ref="RQG1:RQJ1"/>
    <mergeCell ref="RQK1:RQN1"/>
    <mergeCell ref="RQO1:RQR1"/>
    <mergeCell ref="RQS1:RQV1"/>
    <mergeCell ref="RPA1:RPD1"/>
    <mergeCell ref="RPE1:RPH1"/>
    <mergeCell ref="RPI1:RPL1"/>
    <mergeCell ref="RPM1:RPP1"/>
    <mergeCell ref="RPQ1:RPT1"/>
    <mergeCell ref="RPU1:RPX1"/>
    <mergeCell ref="ROC1:ROF1"/>
    <mergeCell ref="ROG1:ROJ1"/>
    <mergeCell ref="ROK1:RON1"/>
    <mergeCell ref="ROO1:ROR1"/>
    <mergeCell ref="ROS1:ROV1"/>
    <mergeCell ref="ROW1:ROZ1"/>
    <mergeCell ref="RNE1:RNH1"/>
    <mergeCell ref="RNI1:RNL1"/>
    <mergeCell ref="RNM1:RNP1"/>
    <mergeCell ref="RNQ1:RNT1"/>
    <mergeCell ref="RNU1:RNX1"/>
    <mergeCell ref="RNY1:ROB1"/>
    <mergeCell ref="RMG1:RMJ1"/>
    <mergeCell ref="RMK1:RMN1"/>
    <mergeCell ref="RMO1:RMR1"/>
    <mergeCell ref="RMS1:RMV1"/>
    <mergeCell ref="RMW1:RMZ1"/>
    <mergeCell ref="RNA1:RND1"/>
    <mergeCell ref="RLI1:RLL1"/>
    <mergeCell ref="RLM1:RLP1"/>
    <mergeCell ref="RLQ1:RLT1"/>
    <mergeCell ref="RLU1:RLX1"/>
    <mergeCell ref="RLY1:RMB1"/>
    <mergeCell ref="RMC1:RMF1"/>
    <mergeCell ref="RVM1:RVP1"/>
    <mergeCell ref="RVQ1:RVT1"/>
    <mergeCell ref="RVU1:RVX1"/>
    <mergeCell ref="RVY1:RWB1"/>
    <mergeCell ref="RWC1:RWF1"/>
    <mergeCell ref="RWG1:RWJ1"/>
    <mergeCell ref="RUO1:RUR1"/>
    <mergeCell ref="RUS1:RUV1"/>
    <mergeCell ref="RUW1:RUZ1"/>
    <mergeCell ref="RVA1:RVD1"/>
    <mergeCell ref="RVE1:RVH1"/>
    <mergeCell ref="RVI1:RVL1"/>
    <mergeCell ref="RTQ1:RTT1"/>
    <mergeCell ref="RTU1:RTX1"/>
    <mergeCell ref="RTY1:RUB1"/>
    <mergeCell ref="RUC1:RUF1"/>
    <mergeCell ref="RUG1:RUJ1"/>
    <mergeCell ref="RUK1:RUN1"/>
    <mergeCell ref="RSS1:RSV1"/>
    <mergeCell ref="RSW1:RSZ1"/>
    <mergeCell ref="RTA1:RTD1"/>
    <mergeCell ref="RTE1:RTH1"/>
    <mergeCell ref="RTI1:RTL1"/>
    <mergeCell ref="RTM1:RTP1"/>
    <mergeCell ref="RRU1:RRX1"/>
    <mergeCell ref="RRY1:RSB1"/>
    <mergeCell ref="RSC1:RSF1"/>
    <mergeCell ref="RSG1:RSJ1"/>
    <mergeCell ref="RSK1:RSN1"/>
    <mergeCell ref="RSO1:RSR1"/>
    <mergeCell ref="RQW1:RQZ1"/>
    <mergeCell ref="RRA1:RRD1"/>
    <mergeCell ref="RRE1:RRH1"/>
    <mergeCell ref="RRI1:RRL1"/>
    <mergeCell ref="RRM1:RRP1"/>
    <mergeCell ref="RRQ1:RRT1"/>
    <mergeCell ref="SBA1:SBD1"/>
    <mergeCell ref="SBE1:SBH1"/>
    <mergeCell ref="SBI1:SBL1"/>
    <mergeCell ref="SBM1:SBP1"/>
    <mergeCell ref="SBQ1:SBT1"/>
    <mergeCell ref="SBU1:SBX1"/>
    <mergeCell ref="SAC1:SAF1"/>
    <mergeCell ref="SAG1:SAJ1"/>
    <mergeCell ref="SAK1:SAN1"/>
    <mergeCell ref="SAO1:SAR1"/>
    <mergeCell ref="SAS1:SAV1"/>
    <mergeCell ref="SAW1:SAZ1"/>
    <mergeCell ref="RZE1:RZH1"/>
    <mergeCell ref="RZI1:RZL1"/>
    <mergeCell ref="RZM1:RZP1"/>
    <mergeCell ref="RZQ1:RZT1"/>
    <mergeCell ref="RZU1:RZX1"/>
    <mergeCell ref="RZY1:SAB1"/>
    <mergeCell ref="RYG1:RYJ1"/>
    <mergeCell ref="RYK1:RYN1"/>
    <mergeCell ref="RYO1:RYR1"/>
    <mergeCell ref="RYS1:RYV1"/>
    <mergeCell ref="RYW1:RYZ1"/>
    <mergeCell ref="RZA1:RZD1"/>
    <mergeCell ref="RXI1:RXL1"/>
    <mergeCell ref="RXM1:RXP1"/>
    <mergeCell ref="RXQ1:RXT1"/>
    <mergeCell ref="RXU1:RXX1"/>
    <mergeCell ref="RXY1:RYB1"/>
    <mergeCell ref="RYC1:RYF1"/>
    <mergeCell ref="RWK1:RWN1"/>
    <mergeCell ref="RWO1:RWR1"/>
    <mergeCell ref="RWS1:RWV1"/>
    <mergeCell ref="RWW1:RWZ1"/>
    <mergeCell ref="RXA1:RXD1"/>
    <mergeCell ref="RXE1:RXH1"/>
    <mergeCell ref="SGO1:SGR1"/>
    <mergeCell ref="SGS1:SGV1"/>
    <mergeCell ref="SGW1:SGZ1"/>
    <mergeCell ref="SHA1:SHD1"/>
    <mergeCell ref="SHE1:SHH1"/>
    <mergeCell ref="SHI1:SHL1"/>
    <mergeCell ref="SFQ1:SFT1"/>
    <mergeCell ref="SFU1:SFX1"/>
    <mergeCell ref="SFY1:SGB1"/>
    <mergeCell ref="SGC1:SGF1"/>
    <mergeCell ref="SGG1:SGJ1"/>
    <mergeCell ref="SGK1:SGN1"/>
    <mergeCell ref="SES1:SEV1"/>
    <mergeCell ref="SEW1:SEZ1"/>
    <mergeCell ref="SFA1:SFD1"/>
    <mergeCell ref="SFE1:SFH1"/>
    <mergeCell ref="SFI1:SFL1"/>
    <mergeCell ref="SFM1:SFP1"/>
    <mergeCell ref="SDU1:SDX1"/>
    <mergeCell ref="SDY1:SEB1"/>
    <mergeCell ref="SEC1:SEF1"/>
    <mergeCell ref="SEG1:SEJ1"/>
    <mergeCell ref="SEK1:SEN1"/>
    <mergeCell ref="SEO1:SER1"/>
    <mergeCell ref="SCW1:SCZ1"/>
    <mergeCell ref="SDA1:SDD1"/>
    <mergeCell ref="SDE1:SDH1"/>
    <mergeCell ref="SDI1:SDL1"/>
    <mergeCell ref="SDM1:SDP1"/>
    <mergeCell ref="SDQ1:SDT1"/>
    <mergeCell ref="SBY1:SCB1"/>
    <mergeCell ref="SCC1:SCF1"/>
    <mergeCell ref="SCG1:SCJ1"/>
    <mergeCell ref="SCK1:SCN1"/>
    <mergeCell ref="SCO1:SCR1"/>
    <mergeCell ref="SCS1:SCV1"/>
    <mergeCell ref="SMC1:SMF1"/>
    <mergeCell ref="SMG1:SMJ1"/>
    <mergeCell ref="SMK1:SMN1"/>
    <mergeCell ref="SMO1:SMR1"/>
    <mergeCell ref="SMS1:SMV1"/>
    <mergeCell ref="SMW1:SMZ1"/>
    <mergeCell ref="SLE1:SLH1"/>
    <mergeCell ref="SLI1:SLL1"/>
    <mergeCell ref="SLM1:SLP1"/>
    <mergeCell ref="SLQ1:SLT1"/>
    <mergeCell ref="SLU1:SLX1"/>
    <mergeCell ref="SLY1:SMB1"/>
    <mergeCell ref="SKG1:SKJ1"/>
    <mergeCell ref="SKK1:SKN1"/>
    <mergeCell ref="SKO1:SKR1"/>
    <mergeCell ref="SKS1:SKV1"/>
    <mergeCell ref="SKW1:SKZ1"/>
    <mergeCell ref="SLA1:SLD1"/>
    <mergeCell ref="SJI1:SJL1"/>
    <mergeCell ref="SJM1:SJP1"/>
    <mergeCell ref="SJQ1:SJT1"/>
    <mergeCell ref="SJU1:SJX1"/>
    <mergeCell ref="SJY1:SKB1"/>
    <mergeCell ref="SKC1:SKF1"/>
    <mergeCell ref="SIK1:SIN1"/>
    <mergeCell ref="SIO1:SIR1"/>
    <mergeCell ref="SIS1:SIV1"/>
    <mergeCell ref="SIW1:SIZ1"/>
    <mergeCell ref="SJA1:SJD1"/>
    <mergeCell ref="SJE1:SJH1"/>
    <mergeCell ref="SHM1:SHP1"/>
    <mergeCell ref="SHQ1:SHT1"/>
    <mergeCell ref="SHU1:SHX1"/>
    <mergeCell ref="SHY1:SIB1"/>
    <mergeCell ref="SIC1:SIF1"/>
    <mergeCell ref="SIG1:SIJ1"/>
    <mergeCell ref="SRQ1:SRT1"/>
    <mergeCell ref="SRU1:SRX1"/>
    <mergeCell ref="SRY1:SSB1"/>
    <mergeCell ref="SSC1:SSF1"/>
    <mergeCell ref="SSG1:SSJ1"/>
    <mergeCell ref="SSK1:SSN1"/>
    <mergeCell ref="SQS1:SQV1"/>
    <mergeCell ref="SQW1:SQZ1"/>
    <mergeCell ref="SRA1:SRD1"/>
    <mergeCell ref="SRE1:SRH1"/>
    <mergeCell ref="SRI1:SRL1"/>
    <mergeCell ref="SRM1:SRP1"/>
    <mergeCell ref="SPU1:SPX1"/>
    <mergeCell ref="SPY1:SQB1"/>
    <mergeCell ref="SQC1:SQF1"/>
    <mergeCell ref="SQG1:SQJ1"/>
    <mergeCell ref="SQK1:SQN1"/>
    <mergeCell ref="SQO1:SQR1"/>
    <mergeCell ref="SOW1:SOZ1"/>
    <mergeCell ref="SPA1:SPD1"/>
    <mergeCell ref="SPE1:SPH1"/>
    <mergeCell ref="SPI1:SPL1"/>
    <mergeCell ref="SPM1:SPP1"/>
    <mergeCell ref="SPQ1:SPT1"/>
    <mergeCell ref="SNY1:SOB1"/>
    <mergeCell ref="SOC1:SOF1"/>
    <mergeCell ref="SOG1:SOJ1"/>
    <mergeCell ref="SOK1:SON1"/>
    <mergeCell ref="SOO1:SOR1"/>
    <mergeCell ref="SOS1:SOV1"/>
    <mergeCell ref="SNA1:SND1"/>
    <mergeCell ref="SNE1:SNH1"/>
    <mergeCell ref="SNI1:SNL1"/>
    <mergeCell ref="SNM1:SNP1"/>
    <mergeCell ref="SNQ1:SNT1"/>
    <mergeCell ref="SNU1:SNX1"/>
    <mergeCell ref="SXE1:SXH1"/>
    <mergeCell ref="SXI1:SXL1"/>
    <mergeCell ref="SXM1:SXP1"/>
    <mergeCell ref="SXQ1:SXT1"/>
    <mergeCell ref="SXU1:SXX1"/>
    <mergeCell ref="SXY1:SYB1"/>
    <mergeCell ref="SWG1:SWJ1"/>
    <mergeCell ref="SWK1:SWN1"/>
    <mergeCell ref="SWO1:SWR1"/>
    <mergeCell ref="SWS1:SWV1"/>
    <mergeCell ref="SWW1:SWZ1"/>
    <mergeCell ref="SXA1:SXD1"/>
    <mergeCell ref="SVI1:SVL1"/>
    <mergeCell ref="SVM1:SVP1"/>
    <mergeCell ref="SVQ1:SVT1"/>
    <mergeCell ref="SVU1:SVX1"/>
    <mergeCell ref="SVY1:SWB1"/>
    <mergeCell ref="SWC1:SWF1"/>
    <mergeCell ref="SUK1:SUN1"/>
    <mergeCell ref="SUO1:SUR1"/>
    <mergeCell ref="SUS1:SUV1"/>
    <mergeCell ref="SUW1:SUZ1"/>
    <mergeCell ref="SVA1:SVD1"/>
    <mergeCell ref="SVE1:SVH1"/>
    <mergeCell ref="STM1:STP1"/>
    <mergeCell ref="STQ1:STT1"/>
    <mergeCell ref="STU1:STX1"/>
    <mergeCell ref="STY1:SUB1"/>
    <mergeCell ref="SUC1:SUF1"/>
    <mergeCell ref="SUG1:SUJ1"/>
    <mergeCell ref="SSO1:SSR1"/>
    <mergeCell ref="SSS1:SSV1"/>
    <mergeCell ref="SSW1:SSZ1"/>
    <mergeCell ref="STA1:STD1"/>
    <mergeCell ref="STE1:STH1"/>
    <mergeCell ref="STI1:STL1"/>
    <mergeCell ref="TCS1:TCV1"/>
    <mergeCell ref="TCW1:TCZ1"/>
    <mergeCell ref="TDA1:TDD1"/>
    <mergeCell ref="TDE1:TDH1"/>
    <mergeCell ref="TDI1:TDL1"/>
    <mergeCell ref="TDM1:TDP1"/>
    <mergeCell ref="TBU1:TBX1"/>
    <mergeCell ref="TBY1:TCB1"/>
    <mergeCell ref="TCC1:TCF1"/>
    <mergeCell ref="TCG1:TCJ1"/>
    <mergeCell ref="TCK1:TCN1"/>
    <mergeCell ref="TCO1:TCR1"/>
    <mergeCell ref="TAW1:TAZ1"/>
    <mergeCell ref="TBA1:TBD1"/>
    <mergeCell ref="TBE1:TBH1"/>
    <mergeCell ref="TBI1:TBL1"/>
    <mergeCell ref="TBM1:TBP1"/>
    <mergeCell ref="TBQ1:TBT1"/>
    <mergeCell ref="SZY1:TAB1"/>
    <mergeCell ref="TAC1:TAF1"/>
    <mergeCell ref="TAG1:TAJ1"/>
    <mergeCell ref="TAK1:TAN1"/>
    <mergeCell ref="TAO1:TAR1"/>
    <mergeCell ref="TAS1:TAV1"/>
    <mergeCell ref="SZA1:SZD1"/>
    <mergeCell ref="SZE1:SZH1"/>
    <mergeCell ref="SZI1:SZL1"/>
    <mergeCell ref="SZM1:SZP1"/>
    <mergeCell ref="SZQ1:SZT1"/>
    <mergeCell ref="SZU1:SZX1"/>
    <mergeCell ref="SYC1:SYF1"/>
    <mergeCell ref="SYG1:SYJ1"/>
    <mergeCell ref="SYK1:SYN1"/>
    <mergeCell ref="SYO1:SYR1"/>
    <mergeCell ref="SYS1:SYV1"/>
    <mergeCell ref="SYW1:SYZ1"/>
    <mergeCell ref="TIG1:TIJ1"/>
    <mergeCell ref="TIK1:TIN1"/>
    <mergeCell ref="TIO1:TIR1"/>
    <mergeCell ref="TIS1:TIV1"/>
    <mergeCell ref="TIW1:TIZ1"/>
    <mergeCell ref="TJA1:TJD1"/>
    <mergeCell ref="THI1:THL1"/>
    <mergeCell ref="THM1:THP1"/>
    <mergeCell ref="THQ1:THT1"/>
    <mergeCell ref="THU1:THX1"/>
    <mergeCell ref="THY1:TIB1"/>
    <mergeCell ref="TIC1:TIF1"/>
    <mergeCell ref="TGK1:TGN1"/>
    <mergeCell ref="TGO1:TGR1"/>
    <mergeCell ref="TGS1:TGV1"/>
    <mergeCell ref="TGW1:TGZ1"/>
    <mergeCell ref="THA1:THD1"/>
    <mergeCell ref="THE1:THH1"/>
    <mergeCell ref="TFM1:TFP1"/>
    <mergeCell ref="TFQ1:TFT1"/>
    <mergeCell ref="TFU1:TFX1"/>
    <mergeCell ref="TFY1:TGB1"/>
    <mergeCell ref="TGC1:TGF1"/>
    <mergeCell ref="TGG1:TGJ1"/>
    <mergeCell ref="TEO1:TER1"/>
    <mergeCell ref="TES1:TEV1"/>
    <mergeCell ref="TEW1:TEZ1"/>
    <mergeCell ref="TFA1:TFD1"/>
    <mergeCell ref="TFE1:TFH1"/>
    <mergeCell ref="TFI1:TFL1"/>
    <mergeCell ref="TDQ1:TDT1"/>
    <mergeCell ref="TDU1:TDX1"/>
    <mergeCell ref="TDY1:TEB1"/>
    <mergeCell ref="TEC1:TEF1"/>
    <mergeCell ref="TEG1:TEJ1"/>
    <mergeCell ref="TEK1:TEN1"/>
    <mergeCell ref="TNU1:TNX1"/>
    <mergeCell ref="TNY1:TOB1"/>
    <mergeCell ref="TOC1:TOF1"/>
    <mergeCell ref="TOG1:TOJ1"/>
    <mergeCell ref="TOK1:TON1"/>
    <mergeCell ref="TOO1:TOR1"/>
    <mergeCell ref="TMW1:TMZ1"/>
    <mergeCell ref="TNA1:TND1"/>
    <mergeCell ref="TNE1:TNH1"/>
    <mergeCell ref="TNI1:TNL1"/>
    <mergeCell ref="TNM1:TNP1"/>
    <mergeCell ref="TNQ1:TNT1"/>
    <mergeCell ref="TLY1:TMB1"/>
    <mergeCell ref="TMC1:TMF1"/>
    <mergeCell ref="TMG1:TMJ1"/>
    <mergeCell ref="TMK1:TMN1"/>
    <mergeCell ref="TMO1:TMR1"/>
    <mergeCell ref="TMS1:TMV1"/>
    <mergeCell ref="TLA1:TLD1"/>
    <mergeCell ref="TLE1:TLH1"/>
    <mergeCell ref="TLI1:TLL1"/>
    <mergeCell ref="TLM1:TLP1"/>
    <mergeCell ref="TLQ1:TLT1"/>
    <mergeCell ref="TLU1:TLX1"/>
    <mergeCell ref="TKC1:TKF1"/>
    <mergeCell ref="TKG1:TKJ1"/>
    <mergeCell ref="TKK1:TKN1"/>
    <mergeCell ref="TKO1:TKR1"/>
    <mergeCell ref="TKS1:TKV1"/>
    <mergeCell ref="TKW1:TKZ1"/>
    <mergeCell ref="TJE1:TJH1"/>
    <mergeCell ref="TJI1:TJL1"/>
    <mergeCell ref="TJM1:TJP1"/>
    <mergeCell ref="TJQ1:TJT1"/>
    <mergeCell ref="TJU1:TJX1"/>
    <mergeCell ref="TJY1:TKB1"/>
    <mergeCell ref="TTI1:TTL1"/>
    <mergeCell ref="TTM1:TTP1"/>
    <mergeCell ref="TTQ1:TTT1"/>
    <mergeCell ref="TTU1:TTX1"/>
    <mergeCell ref="TTY1:TUB1"/>
    <mergeCell ref="TUC1:TUF1"/>
    <mergeCell ref="TSK1:TSN1"/>
    <mergeCell ref="TSO1:TSR1"/>
    <mergeCell ref="TSS1:TSV1"/>
    <mergeCell ref="TSW1:TSZ1"/>
    <mergeCell ref="TTA1:TTD1"/>
    <mergeCell ref="TTE1:TTH1"/>
    <mergeCell ref="TRM1:TRP1"/>
    <mergeCell ref="TRQ1:TRT1"/>
    <mergeCell ref="TRU1:TRX1"/>
    <mergeCell ref="TRY1:TSB1"/>
    <mergeCell ref="TSC1:TSF1"/>
    <mergeCell ref="TSG1:TSJ1"/>
    <mergeCell ref="TQO1:TQR1"/>
    <mergeCell ref="TQS1:TQV1"/>
    <mergeCell ref="TQW1:TQZ1"/>
    <mergeCell ref="TRA1:TRD1"/>
    <mergeCell ref="TRE1:TRH1"/>
    <mergeCell ref="TRI1:TRL1"/>
    <mergeCell ref="TPQ1:TPT1"/>
    <mergeCell ref="TPU1:TPX1"/>
    <mergeCell ref="TPY1:TQB1"/>
    <mergeCell ref="TQC1:TQF1"/>
    <mergeCell ref="TQG1:TQJ1"/>
    <mergeCell ref="TQK1:TQN1"/>
    <mergeCell ref="TOS1:TOV1"/>
    <mergeCell ref="TOW1:TOZ1"/>
    <mergeCell ref="TPA1:TPD1"/>
    <mergeCell ref="TPE1:TPH1"/>
    <mergeCell ref="TPI1:TPL1"/>
    <mergeCell ref="TPM1:TPP1"/>
    <mergeCell ref="TYW1:TYZ1"/>
    <mergeCell ref="TZA1:TZD1"/>
    <mergeCell ref="TZE1:TZH1"/>
    <mergeCell ref="TZI1:TZL1"/>
    <mergeCell ref="TZM1:TZP1"/>
    <mergeCell ref="TZQ1:TZT1"/>
    <mergeCell ref="TXY1:TYB1"/>
    <mergeCell ref="TYC1:TYF1"/>
    <mergeCell ref="TYG1:TYJ1"/>
    <mergeCell ref="TYK1:TYN1"/>
    <mergeCell ref="TYO1:TYR1"/>
    <mergeCell ref="TYS1:TYV1"/>
    <mergeCell ref="TXA1:TXD1"/>
    <mergeCell ref="TXE1:TXH1"/>
    <mergeCell ref="TXI1:TXL1"/>
    <mergeCell ref="TXM1:TXP1"/>
    <mergeCell ref="TXQ1:TXT1"/>
    <mergeCell ref="TXU1:TXX1"/>
    <mergeCell ref="TWC1:TWF1"/>
    <mergeCell ref="TWG1:TWJ1"/>
    <mergeCell ref="TWK1:TWN1"/>
    <mergeCell ref="TWO1:TWR1"/>
    <mergeCell ref="TWS1:TWV1"/>
    <mergeCell ref="TWW1:TWZ1"/>
    <mergeCell ref="TVE1:TVH1"/>
    <mergeCell ref="TVI1:TVL1"/>
    <mergeCell ref="TVM1:TVP1"/>
    <mergeCell ref="TVQ1:TVT1"/>
    <mergeCell ref="TVU1:TVX1"/>
    <mergeCell ref="TVY1:TWB1"/>
    <mergeCell ref="TUG1:TUJ1"/>
    <mergeCell ref="TUK1:TUN1"/>
    <mergeCell ref="TUO1:TUR1"/>
    <mergeCell ref="TUS1:TUV1"/>
    <mergeCell ref="TUW1:TUZ1"/>
    <mergeCell ref="TVA1:TVD1"/>
    <mergeCell ref="UEK1:UEN1"/>
    <mergeCell ref="UEO1:UER1"/>
    <mergeCell ref="UES1:UEV1"/>
    <mergeCell ref="UEW1:UEZ1"/>
    <mergeCell ref="UFA1:UFD1"/>
    <mergeCell ref="UFE1:UFH1"/>
    <mergeCell ref="UDM1:UDP1"/>
    <mergeCell ref="UDQ1:UDT1"/>
    <mergeCell ref="UDU1:UDX1"/>
    <mergeCell ref="UDY1:UEB1"/>
    <mergeCell ref="UEC1:UEF1"/>
    <mergeCell ref="UEG1:UEJ1"/>
    <mergeCell ref="UCO1:UCR1"/>
    <mergeCell ref="UCS1:UCV1"/>
    <mergeCell ref="UCW1:UCZ1"/>
    <mergeCell ref="UDA1:UDD1"/>
    <mergeCell ref="UDE1:UDH1"/>
    <mergeCell ref="UDI1:UDL1"/>
    <mergeCell ref="UBQ1:UBT1"/>
    <mergeCell ref="UBU1:UBX1"/>
    <mergeCell ref="UBY1:UCB1"/>
    <mergeCell ref="UCC1:UCF1"/>
    <mergeCell ref="UCG1:UCJ1"/>
    <mergeCell ref="UCK1:UCN1"/>
    <mergeCell ref="UAS1:UAV1"/>
    <mergeCell ref="UAW1:UAZ1"/>
    <mergeCell ref="UBA1:UBD1"/>
    <mergeCell ref="UBE1:UBH1"/>
    <mergeCell ref="UBI1:UBL1"/>
    <mergeCell ref="UBM1:UBP1"/>
    <mergeCell ref="TZU1:TZX1"/>
    <mergeCell ref="TZY1:UAB1"/>
    <mergeCell ref="UAC1:UAF1"/>
    <mergeCell ref="UAG1:UAJ1"/>
    <mergeCell ref="UAK1:UAN1"/>
    <mergeCell ref="UAO1:UAR1"/>
    <mergeCell ref="UJY1:UKB1"/>
    <mergeCell ref="UKC1:UKF1"/>
    <mergeCell ref="UKG1:UKJ1"/>
    <mergeCell ref="UKK1:UKN1"/>
    <mergeCell ref="UKO1:UKR1"/>
    <mergeCell ref="UKS1:UKV1"/>
    <mergeCell ref="UJA1:UJD1"/>
    <mergeCell ref="UJE1:UJH1"/>
    <mergeCell ref="UJI1:UJL1"/>
    <mergeCell ref="UJM1:UJP1"/>
    <mergeCell ref="UJQ1:UJT1"/>
    <mergeCell ref="UJU1:UJX1"/>
    <mergeCell ref="UIC1:UIF1"/>
    <mergeCell ref="UIG1:UIJ1"/>
    <mergeCell ref="UIK1:UIN1"/>
    <mergeCell ref="UIO1:UIR1"/>
    <mergeCell ref="UIS1:UIV1"/>
    <mergeCell ref="UIW1:UIZ1"/>
    <mergeCell ref="UHE1:UHH1"/>
    <mergeCell ref="UHI1:UHL1"/>
    <mergeCell ref="UHM1:UHP1"/>
    <mergeCell ref="UHQ1:UHT1"/>
    <mergeCell ref="UHU1:UHX1"/>
    <mergeCell ref="UHY1:UIB1"/>
    <mergeCell ref="UGG1:UGJ1"/>
    <mergeCell ref="UGK1:UGN1"/>
    <mergeCell ref="UGO1:UGR1"/>
    <mergeCell ref="UGS1:UGV1"/>
    <mergeCell ref="UGW1:UGZ1"/>
    <mergeCell ref="UHA1:UHD1"/>
    <mergeCell ref="UFI1:UFL1"/>
    <mergeCell ref="UFM1:UFP1"/>
    <mergeCell ref="UFQ1:UFT1"/>
    <mergeCell ref="UFU1:UFX1"/>
    <mergeCell ref="UFY1:UGB1"/>
    <mergeCell ref="UGC1:UGF1"/>
    <mergeCell ref="UPM1:UPP1"/>
    <mergeCell ref="UPQ1:UPT1"/>
    <mergeCell ref="UPU1:UPX1"/>
    <mergeCell ref="UPY1:UQB1"/>
    <mergeCell ref="UQC1:UQF1"/>
    <mergeCell ref="UQG1:UQJ1"/>
    <mergeCell ref="UOO1:UOR1"/>
    <mergeCell ref="UOS1:UOV1"/>
    <mergeCell ref="UOW1:UOZ1"/>
    <mergeCell ref="UPA1:UPD1"/>
    <mergeCell ref="UPE1:UPH1"/>
    <mergeCell ref="UPI1:UPL1"/>
    <mergeCell ref="UNQ1:UNT1"/>
    <mergeCell ref="UNU1:UNX1"/>
    <mergeCell ref="UNY1:UOB1"/>
    <mergeCell ref="UOC1:UOF1"/>
    <mergeCell ref="UOG1:UOJ1"/>
    <mergeCell ref="UOK1:UON1"/>
    <mergeCell ref="UMS1:UMV1"/>
    <mergeCell ref="UMW1:UMZ1"/>
    <mergeCell ref="UNA1:UND1"/>
    <mergeCell ref="UNE1:UNH1"/>
    <mergeCell ref="UNI1:UNL1"/>
    <mergeCell ref="UNM1:UNP1"/>
    <mergeCell ref="ULU1:ULX1"/>
    <mergeCell ref="ULY1:UMB1"/>
    <mergeCell ref="UMC1:UMF1"/>
    <mergeCell ref="UMG1:UMJ1"/>
    <mergeCell ref="UMK1:UMN1"/>
    <mergeCell ref="UMO1:UMR1"/>
    <mergeCell ref="UKW1:UKZ1"/>
    <mergeCell ref="ULA1:ULD1"/>
    <mergeCell ref="ULE1:ULH1"/>
    <mergeCell ref="ULI1:ULL1"/>
    <mergeCell ref="ULM1:ULP1"/>
    <mergeCell ref="ULQ1:ULT1"/>
    <mergeCell ref="UVA1:UVD1"/>
    <mergeCell ref="UVE1:UVH1"/>
    <mergeCell ref="UVI1:UVL1"/>
    <mergeCell ref="UVM1:UVP1"/>
    <mergeCell ref="UVQ1:UVT1"/>
    <mergeCell ref="UVU1:UVX1"/>
    <mergeCell ref="UUC1:UUF1"/>
    <mergeCell ref="UUG1:UUJ1"/>
    <mergeCell ref="UUK1:UUN1"/>
    <mergeCell ref="UUO1:UUR1"/>
    <mergeCell ref="UUS1:UUV1"/>
    <mergeCell ref="UUW1:UUZ1"/>
    <mergeCell ref="UTE1:UTH1"/>
    <mergeCell ref="UTI1:UTL1"/>
    <mergeCell ref="UTM1:UTP1"/>
    <mergeCell ref="UTQ1:UTT1"/>
    <mergeCell ref="UTU1:UTX1"/>
    <mergeCell ref="UTY1:UUB1"/>
    <mergeCell ref="USG1:USJ1"/>
    <mergeCell ref="USK1:USN1"/>
    <mergeCell ref="USO1:USR1"/>
    <mergeCell ref="USS1:USV1"/>
    <mergeCell ref="USW1:USZ1"/>
    <mergeCell ref="UTA1:UTD1"/>
    <mergeCell ref="URI1:URL1"/>
    <mergeCell ref="URM1:URP1"/>
    <mergeCell ref="URQ1:URT1"/>
    <mergeCell ref="URU1:URX1"/>
    <mergeCell ref="URY1:USB1"/>
    <mergeCell ref="USC1:USF1"/>
    <mergeCell ref="UQK1:UQN1"/>
    <mergeCell ref="UQO1:UQR1"/>
    <mergeCell ref="UQS1:UQV1"/>
    <mergeCell ref="UQW1:UQZ1"/>
    <mergeCell ref="URA1:URD1"/>
    <mergeCell ref="URE1:URH1"/>
    <mergeCell ref="VAO1:VAR1"/>
    <mergeCell ref="VAS1:VAV1"/>
    <mergeCell ref="VAW1:VAZ1"/>
    <mergeCell ref="VBA1:VBD1"/>
    <mergeCell ref="VBE1:VBH1"/>
    <mergeCell ref="VBI1:VBL1"/>
    <mergeCell ref="UZQ1:UZT1"/>
    <mergeCell ref="UZU1:UZX1"/>
    <mergeCell ref="UZY1:VAB1"/>
    <mergeCell ref="VAC1:VAF1"/>
    <mergeCell ref="VAG1:VAJ1"/>
    <mergeCell ref="VAK1:VAN1"/>
    <mergeCell ref="UYS1:UYV1"/>
    <mergeCell ref="UYW1:UYZ1"/>
    <mergeCell ref="UZA1:UZD1"/>
    <mergeCell ref="UZE1:UZH1"/>
    <mergeCell ref="UZI1:UZL1"/>
    <mergeCell ref="UZM1:UZP1"/>
    <mergeCell ref="UXU1:UXX1"/>
    <mergeCell ref="UXY1:UYB1"/>
    <mergeCell ref="UYC1:UYF1"/>
    <mergeCell ref="UYG1:UYJ1"/>
    <mergeCell ref="UYK1:UYN1"/>
    <mergeCell ref="UYO1:UYR1"/>
    <mergeCell ref="UWW1:UWZ1"/>
    <mergeCell ref="UXA1:UXD1"/>
    <mergeCell ref="UXE1:UXH1"/>
    <mergeCell ref="UXI1:UXL1"/>
    <mergeCell ref="UXM1:UXP1"/>
    <mergeCell ref="UXQ1:UXT1"/>
    <mergeCell ref="UVY1:UWB1"/>
    <mergeCell ref="UWC1:UWF1"/>
    <mergeCell ref="UWG1:UWJ1"/>
    <mergeCell ref="UWK1:UWN1"/>
    <mergeCell ref="UWO1:UWR1"/>
    <mergeCell ref="UWS1:UWV1"/>
    <mergeCell ref="VGC1:VGF1"/>
    <mergeCell ref="VGG1:VGJ1"/>
    <mergeCell ref="VGK1:VGN1"/>
    <mergeCell ref="VGO1:VGR1"/>
    <mergeCell ref="VGS1:VGV1"/>
    <mergeCell ref="VGW1:VGZ1"/>
    <mergeCell ref="VFE1:VFH1"/>
    <mergeCell ref="VFI1:VFL1"/>
    <mergeCell ref="VFM1:VFP1"/>
    <mergeCell ref="VFQ1:VFT1"/>
    <mergeCell ref="VFU1:VFX1"/>
    <mergeCell ref="VFY1:VGB1"/>
    <mergeCell ref="VEG1:VEJ1"/>
    <mergeCell ref="VEK1:VEN1"/>
    <mergeCell ref="VEO1:VER1"/>
    <mergeCell ref="VES1:VEV1"/>
    <mergeCell ref="VEW1:VEZ1"/>
    <mergeCell ref="VFA1:VFD1"/>
    <mergeCell ref="VDI1:VDL1"/>
    <mergeCell ref="VDM1:VDP1"/>
    <mergeCell ref="VDQ1:VDT1"/>
    <mergeCell ref="VDU1:VDX1"/>
    <mergeCell ref="VDY1:VEB1"/>
    <mergeCell ref="VEC1:VEF1"/>
    <mergeCell ref="VCK1:VCN1"/>
    <mergeCell ref="VCO1:VCR1"/>
    <mergeCell ref="VCS1:VCV1"/>
    <mergeCell ref="VCW1:VCZ1"/>
    <mergeCell ref="VDA1:VDD1"/>
    <mergeCell ref="VDE1:VDH1"/>
    <mergeCell ref="VBM1:VBP1"/>
    <mergeCell ref="VBQ1:VBT1"/>
    <mergeCell ref="VBU1:VBX1"/>
    <mergeCell ref="VBY1:VCB1"/>
    <mergeCell ref="VCC1:VCF1"/>
    <mergeCell ref="VCG1:VCJ1"/>
    <mergeCell ref="VLQ1:VLT1"/>
    <mergeCell ref="VLU1:VLX1"/>
    <mergeCell ref="VLY1:VMB1"/>
    <mergeCell ref="VMC1:VMF1"/>
    <mergeCell ref="VMG1:VMJ1"/>
    <mergeCell ref="VMK1:VMN1"/>
    <mergeCell ref="VKS1:VKV1"/>
    <mergeCell ref="VKW1:VKZ1"/>
    <mergeCell ref="VLA1:VLD1"/>
    <mergeCell ref="VLE1:VLH1"/>
    <mergeCell ref="VLI1:VLL1"/>
    <mergeCell ref="VLM1:VLP1"/>
    <mergeCell ref="VJU1:VJX1"/>
    <mergeCell ref="VJY1:VKB1"/>
    <mergeCell ref="VKC1:VKF1"/>
    <mergeCell ref="VKG1:VKJ1"/>
    <mergeCell ref="VKK1:VKN1"/>
    <mergeCell ref="VKO1:VKR1"/>
    <mergeCell ref="VIW1:VIZ1"/>
    <mergeCell ref="VJA1:VJD1"/>
    <mergeCell ref="VJE1:VJH1"/>
    <mergeCell ref="VJI1:VJL1"/>
    <mergeCell ref="VJM1:VJP1"/>
    <mergeCell ref="VJQ1:VJT1"/>
    <mergeCell ref="VHY1:VIB1"/>
    <mergeCell ref="VIC1:VIF1"/>
    <mergeCell ref="VIG1:VIJ1"/>
    <mergeCell ref="VIK1:VIN1"/>
    <mergeCell ref="VIO1:VIR1"/>
    <mergeCell ref="VIS1:VIV1"/>
    <mergeCell ref="VHA1:VHD1"/>
    <mergeCell ref="VHE1:VHH1"/>
    <mergeCell ref="VHI1:VHL1"/>
    <mergeCell ref="VHM1:VHP1"/>
    <mergeCell ref="VHQ1:VHT1"/>
    <mergeCell ref="VHU1:VHX1"/>
    <mergeCell ref="VRE1:VRH1"/>
    <mergeCell ref="VRI1:VRL1"/>
    <mergeCell ref="VRM1:VRP1"/>
    <mergeCell ref="VRQ1:VRT1"/>
    <mergeCell ref="VRU1:VRX1"/>
    <mergeCell ref="VRY1:VSB1"/>
    <mergeCell ref="VQG1:VQJ1"/>
    <mergeCell ref="VQK1:VQN1"/>
    <mergeCell ref="VQO1:VQR1"/>
    <mergeCell ref="VQS1:VQV1"/>
    <mergeCell ref="VQW1:VQZ1"/>
    <mergeCell ref="VRA1:VRD1"/>
    <mergeCell ref="VPI1:VPL1"/>
    <mergeCell ref="VPM1:VPP1"/>
    <mergeCell ref="VPQ1:VPT1"/>
    <mergeCell ref="VPU1:VPX1"/>
    <mergeCell ref="VPY1:VQB1"/>
    <mergeCell ref="VQC1:VQF1"/>
    <mergeCell ref="VOK1:VON1"/>
    <mergeCell ref="VOO1:VOR1"/>
    <mergeCell ref="VOS1:VOV1"/>
    <mergeCell ref="VOW1:VOZ1"/>
    <mergeCell ref="VPA1:VPD1"/>
    <mergeCell ref="VPE1:VPH1"/>
    <mergeCell ref="VNM1:VNP1"/>
    <mergeCell ref="VNQ1:VNT1"/>
    <mergeCell ref="VNU1:VNX1"/>
    <mergeCell ref="VNY1:VOB1"/>
    <mergeCell ref="VOC1:VOF1"/>
    <mergeCell ref="VOG1:VOJ1"/>
    <mergeCell ref="VMO1:VMR1"/>
    <mergeCell ref="VMS1:VMV1"/>
    <mergeCell ref="VMW1:VMZ1"/>
    <mergeCell ref="VNA1:VND1"/>
    <mergeCell ref="VNE1:VNH1"/>
    <mergeCell ref="VNI1:VNL1"/>
    <mergeCell ref="VWS1:VWV1"/>
    <mergeCell ref="VWW1:VWZ1"/>
    <mergeCell ref="VXA1:VXD1"/>
    <mergeCell ref="VXE1:VXH1"/>
    <mergeCell ref="VXI1:VXL1"/>
    <mergeCell ref="VXM1:VXP1"/>
    <mergeCell ref="VVU1:VVX1"/>
    <mergeCell ref="VVY1:VWB1"/>
    <mergeCell ref="VWC1:VWF1"/>
    <mergeCell ref="VWG1:VWJ1"/>
    <mergeCell ref="VWK1:VWN1"/>
    <mergeCell ref="VWO1:VWR1"/>
    <mergeCell ref="VUW1:VUZ1"/>
    <mergeCell ref="VVA1:VVD1"/>
    <mergeCell ref="VVE1:VVH1"/>
    <mergeCell ref="VVI1:VVL1"/>
    <mergeCell ref="VVM1:VVP1"/>
    <mergeCell ref="VVQ1:VVT1"/>
    <mergeCell ref="VTY1:VUB1"/>
    <mergeCell ref="VUC1:VUF1"/>
    <mergeCell ref="VUG1:VUJ1"/>
    <mergeCell ref="VUK1:VUN1"/>
    <mergeCell ref="VUO1:VUR1"/>
    <mergeCell ref="VUS1:VUV1"/>
    <mergeCell ref="VTA1:VTD1"/>
    <mergeCell ref="VTE1:VTH1"/>
    <mergeCell ref="VTI1:VTL1"/>
    <mergeCell ref="VTM1:VTP1"/>
    <mergeCell ref="VTQ1:VTT1"/>
    <mergeCell ref="VTU1:VTX1"/>
    <mergeCell ref="VSC1:VSF1"/>
    <mergeCell ref="VSG1:VSJ1"/>
    <mergeCell ref="VSK1:VSN1"/>
    <mergeCell ref="VSO1:VSR1"/>
    <mergeCell ref="VSS1:VSV1"/>
    <mergeCell ref="VSW1:VSZ1"/>
    <mergeCell ref="WCG1:WCJ1"/>
    <mergeCell ref="WCK1:WCN1"/>
    <mergeCell ref="WCO1:WCR1"/>
    <mergeCell ref="WCS1:WCV1"/>
    <mergeCell ref="WCW1:WCZ1"/>
    <mergeCell ref="WDA1:WDD1"/>
    <mergeCell ref="WBI1:WBL1"/>
    <mergeCell ref="WBM1:WBP1"/>
    <mergeCell ref="WBQ1:WBT1"/>
    <mergeCell ref="WBU1:WBX1"/>
    <mergeCell ref="WBY1:WCB1"/>
    <mergeCell ref="WCC1:WCF1"/>
    <mergeCell ref="WAK1:WAN1"/>
    <mergeCell ref="WAO1:WAR1"/>
    <mergeCell ref="WAS1:WAV1"/>
    <mergeCell ref="WAW1:WAZ1"/>
    <mergeCell ref="WBA1:WBD1"/>
    <mergeCell ref="WBE1:WBH1"/>
    <mergeCell ref="VZM1:VZP1"/>
    <mergeCell ref="VZQ1:VZT1"/>
    <mergeCell ref="VZU1:VZX1"/>
    <mergeCell ref="VZY1:WAB1"/>
    <mergeCell ref="WAC1:WAF1"/>
    <mergeCell ref="WAG1:WAJ1"/>
    <mergeCell ref="VYO1:VYR1"/>
    <mergeCell ref="VYS1:VYV1"/>
    <mergeCell ref="VYW1:VYZ1"/>
    <mergeCell ref="VZA1:VZD1"/>
    <mergeCell ref="VZE1:VZH1"/>
    <mergeCell ref="VZI1:VZL1"/>
    <mergeCell ref="VXQ1:VXT1"/>
    <mergeCell ref="VXU1:VXX1"/>
    <mergeCell ref="VXY1:VYB1"/>
    <mergeCell ref="VYC1:VYF1"/>
    <mergeCell ref="VYG1:VYJ1"/>
    <mergeCell ref="VYK1:VYN1"/>
    <mergeCell ref="WHU1:WHX1"/>
    <mergeCell ref="WHY1:WIB1"/>
    <mergeCell ref="WIC1:WIF1"/>
    <mergeCell ref="WIG1:WIJ1"/>
    <mergeCell ref="WIK1:WIN1"/>
    <mergeCell ref="WIO1:WIR1"/>
    <mergeCell ref="WGW1:WGZ1"/>
    <mergeCell ref="WHA1:WHD1"/>
    <mergeCell ref="WHE1:WHH1"/>
    <mergeCell ref="WHI1:WHL1"/>
    <mergeCell ref="WHM1:WHP1"/>
    <mergeCell ref="WHQ1:WHT1"/>
    <mergeCell ref="WFY1:WGB1"/>
    <mergeCell ref="WGC1:WGF1"/>
    <mergeCell ref="WGG1:WGJ1"/>
    <mergeCell ref="WGK1:WGN1"/>
    <mergeCell ref="WGO1:WGR1"/>
    <mergeCell ref="WGS1:WGV1"/>
    <mergeCell ref="WFA1:WFD1"/>
    <mergeCell ref="WFE1:WFH1"/>
    <mergeCell ref="WFI1:WFL1"/>
    <mergeCell ref="WFM1:WFP1"/>
    <mergeCell ref="WFQ1:WFT1"/>
    <mergeCell ref="WFU1:WFX1"/>
    <mergeCell ref="WEC1:WEF1"/>
    <mergeCell ref="WEG1:WEJ1"/>
    <mergeCell ref="WEK1:WEN1"/>
    <mergeCell ref="WEO1:WER1"/>
    <mergeCell ref="WES1:WEV1"/>
    <mergeCell ref="WEW1:WEZ1"/>
    <mergeCell ref="WDE1:WDH1"/>
    <mergeCell ref="WDI1:WDL1"/>
    <mergeCell ref="WDM1:WDP1"/>
    <mergeCell ref="WDQ1:WDT1"/>
    <mergeCell ref="WDU1:WDX1"/>
    <mergeCell ref="WDY1:WEB1"/>
    <mergeCell ref="WNI1:WNL1"/>
    <mergeCell ref="WNM1:WNP1"/>
    <mergeCell ref="WNQ1:WNT1"/>
    <mergeCell ref="WNU1:WNX1"/>
    <mergeCell ref="WNY1:WOB1"/>
    <mergeCell ref="WOC1:WOF1"/>
    <mergeCell ref="WMK1:WMN1"/>
    <mergeCell ref="WMO1:WMR1"/>
    <mergeCell ref="WMS1:WMV1"/>
    <mergeCell ref="WMW1:WMZ1"/>
    <mergeCell ref="WNA1:WND1"/>
    <mergeCell ref="WNE1:WNH1"/>
    <mergeCell ref="WLM1:WLP1"/>
    <mergeCell ref="WLQ1:WLT1"/>
    <mergeCell ref="WLU1:WLX1"/>
    <mergeCell ref="WLY1:WMB1"/>
    <mergeCell ref="WMC1:WMF1"/>
    <mergeCell ref="WMG1:WMJ1"/>
    <mergeCell ref="WKO1:WKR1"/>
    <mergeCell ref="WKS1:WKV1"/>
    <mergeCell ref="WKW1:WKZ1"/>
    <mergeCell ref="WLA1:WLD1"/>
    <mergeCell ref="WLE1:WLH1"/>
    <mergeCell ref="WLI1:WLL1"/>
    <mergeCell ref="WJQ1:WJT1"/>
    <mergeCell ref="WJU1:WJX1"/>
    <mergeCell ref="WJY1:WKB1"/>
    <mergeCell ref="WKC1:WKF1"/>
    <mergeCell ref="WKG1:WKJ1"/>
    <mergeCell ref="WKK1:WKN1"/>
    <mergeCell ref="WIS1:WIV1"/>
    <mergeCell ref="WIW1:WIZ1"/>
    <mergeCell ref="WJA1:WJD1"/>
    <mergeCell ref="WJE1:WJH1"/>
    <mergeCell ref="WJI1:WJL1"/>
    <mergeCell ref="WJM1:WJP1"/>
    <mergeCell ref="WSW1:WSZ1"/>
    <mergeCell ref="WTA1:WTD1"/>
    <mergeCell ref="WTE1:WTH1"/>
    <mergeCell ref="WTI1:WTL1"/>
    <mergeCell ref="WTM1:WTP1"/>
    <mergeCell ref="WTQ1:WTT1"/>
    <mergeCell ref="WRY1:WSB1"/>
    <mergeCell ref="WSC1:WSF1"/>
    <mergeCell ref="WSG1:WSJ1"/>
    <mergeCell ref="WSK1:WSN1"/>
    <mergeCell ref="WSO1:WSR1"/>
    <mergeCell ref="WSS1:WSV1"/>
    <mergeCell ref="WRA1:WRD1"/>
    <mergeCell ref="WRE1:WRH1"/>
    <mergeCell ref="WRI1:WRL1"/>
    <mergeCell ref="WRM1:WRP1"/>
    <mergeCell ref="WRQ1:WRT1"/>
    <mergeCell ref="WRU1:WRX1"/>
    <mergeCell ref="WQC1:WQF1"/>
    <mergeCell ref="WQG1:WQJ1"/>
    <mergeCell ref="WQK1:WQN1"/>
    <mergeCell ref="WQO1:WQR1"/>
    <mergeCell ref="WQS1:WQV1"/>
    <mergeCell ref="WQW1:WQZ1"/>
    <mergeCell ref="WPE1:WPH1"/>
    <mergeCell ref="WPI1:WPL1"/>
    <mergeCell ref="WPM1:WPP1"/>
    <mergeCell ref="WPQ1:WPT1"/>
    <mergeCell ref="WPU1:WPX1"/>
    <mergeCell ref="WPY1:WQB1"/>
    <mergeCell ref="WOG1:WOJ1"/>
    <mergeCell ref="WOK1:WON1"/>
    <mergeCell ref="WOO1:WOR1"/>
    <mergeCell ref="WOS1:WOV1"/>
    <mergeCell ref="WOW1:WOZ1"/>
    <mergeCell ref="WPA1:WPD1"/>
    <mergeCell ref="WYK1:WYN1"/>
    <mergeCell ref="WYO1:WYR1"/>
    <mergeCell ref="WYS1:WYV1"/>
    <mergeCell ref="WYW1:WYZ1"/>
    <mergeCell ref="WZA1:WZD1"/>
    <mergeCell ref="WZE1:WZH1"/>
    <mergeCell ref="WXM1:WXP1"/>
    <mergeCell ref="WXQ1:WXT1"/>
    <mergeCell ref="WXU1:WXX1"/>
    <mergeCell ref="WXY1:WYB1"/>
    <mergeCell ref="WYC1:WYF1"/>
    <mergeCell ref="WYG1:WYJ1"/>
    <mergeCell ref="WWO1:WWR1"/>
    <mergeCell ref="WWS1:WWV1"/>
    <mergeCell ref="WWW1:WWZ1"/>
    <mergeCell ref="WXA1:WXD1"/>
    <mergeCell ref="WXE1:WXH1"/>
    <mergeCell ref="WXI1:WXL1"/>
    <mergeCell ref="WVQ1:WVT1"/>
    <mergeCell ref="WVU1:WVX1"/>
    <mergeCell ref="WVY1:WWB1"/>
    <mergeCell ref="WWC1:WWF1"/>
    <mergeCell ref="WWG1:WWJ1"/>
    <mergeCell ref="WWK1:WWN1"/>
    <mergeCell ref="WUS1:WUV1"/>
    <mergeCell ref="WUW1:WUZ1"/>
    <mergeCell ref="WVA1:WVD1"/>
    <mergeCell ref="WVE1:WVH1"/>
    <mergeCell ref="WVI1:WVL1"/>
    <mergeCell ref="WVM1:WVP1"/>
    <mergeCell ref="WTU1:WTX1"/>
    <mergeCell ref="WTY1:WUB1"/>
    <mergeCell ref="WUC1:WUF1"/>
    <mergeCell ref="WUG1:WUJ1"/>
    <mergeCell ref="WUK1:WUN1"/>
    <mergeCell ref="WUO1:WUR1"/>
    <mergeCell ref="XEW1:XEZ1"/>
    <mergeCell ref="XFA1:XFD1"/>
    <mergeCell ref="XDY1:XEB1"/>
    <mergeCell ref="XEC1:XEF1"/>
    <mergeCell ref="XEG1:XEJ1"/>
    <mergeCell ref="XEK1:XEN1"/>
    <mergeCell ref="XEO1:XER1"/>
    <mergeCell ref="XES1:XEV1"/>
    <mergeCell ref="XDA1:XDD1"/>
    <mergeCell ref="XDE1:XDH1"/>
    <mergeCell ref="XDI1:XDL1"/>
    <mergeCell ref="XDM1:XDP1"/>
    <mergeCell ref="XDQ1:XDT1"/>
    <mergeCell ref="XDU1:XDX1"/>
    <mergeCell ref="XCC1:XCF1"/>
    <mergeCell ref="XCG1:XCJ1"/>
    <mergeCell ref="XCK1:XCN1"/>
    <mergeCell ref="XCO1:XCR1"/>
    <mergeCell ref="XCS1:XCV1"/>
    <mergeCell ref="XCW1:XCZ1"/>
    <mergeCell ref="XBE1:XBH1"/>
    <mergeCell ref="XBI1:XBL1"/>
    <mergeCell ref="XBM1:XBP1"/>
    <mergeCell ref="XBQ1:XBT1"/>
    <mergeCell ref="XBU1:XBX1"/>
    <mergeCell ref="XBY1:XCB1"/>
    <mergeCell ref="XAG1:XAJ1"/>
    <mergeCell ref="XAK1:XAN1"/>
    <mergeCell ref="XAO1:XAR1"/>
    <mergeCell ref="XAS1:XAV1"/>
    <mergeCell ref="XAW1:XAZ1"/>
    <mergeCell ref="XBA1:XBD1"/>
    <mergeCell ref="WZI1:WZL1"/>
    <mergeCell ref="WZM1:WZP1"/>
    <mergeCell ref="WZQ1:WZT1"/>
    <mergeCell ref="WZU1:WZX1"/>
    <mergeCell ref="WZY1:XAB1"/>
    <mergeCell ref="XAC1:XAF1"/>
    <mergeCell ref="A6:D6"/>
    <mergeCell ref="E6:H6"/>
    <mergeCell ref="I6:L6"/>
    <mergeCell ref="M6:P6"/>
    <mergeCell ref="Q6:T6"/>
    <mergeCell ref="U6:X6"/>
    <mergeCell ref="Y6:AB6"/>
    <mergeCell ref="AC6:AF6"/>
    <mergeCell ref="AG6:AJ6"/>
    <mergeCell ref="AK6:AN6"/>
    <mergeCell ref="AO6:AR6"/>
    <mergeCell ref="AS6:AV6"/>
    <mergeCell ref="AW6:AZ6"/>
    <mergeCell ref="BA6:BD6"/>
    <mergeCell ref="BE6:BH6"/>
    <mergeCell ref="BI6:BL6"/>
    <mergeCell ref="BM6:BP6"/>
    <mergeCell ref="BQ6:BT6"/>
    <mergeCell ref="BU6:BX6"/>
    <mergeCell ref="BY6:CB6"/>
    <mergeCell ref="CC6:CF6"/>
    <mergeCell ref="CG6:CJ6"/>
    <mergeCell ref="CK6:CN6"/>
    <mergeCell ref="CO6:CR6"/>
    <mergeCell ref="CS6:CV6"/>
    <mergeCell ref="CW6:CZ6"/>
    <mergeCell ref="DA6:DD6"/>
    <mergeCell ref="DE6:DH6"/>
    <mergeCell ref="DI6:DL6"/>
    <mergeCell ref="DM6:DP6"/>
    <mergeCell ref="DQ6:DT6"/>
    <mergeCell ref="DU6:DX6"/>
    <mergeCell ref="DY6:EB6"/>
    <mergeCell ref="EC6:EF6"/>
    <mergeCell ref="EG6:EJ6"/>
    <mergeCell ref="EK6:EN6"/>
    <mergeCell ref="EO6:ER6"/>
    <mergeCell ref="ES6:EV6"/>
    <mergeCell ref="EW6:EZ6"/>
    <mergeCell ref="FA6:FD6"/>
    <mergeCell ref="FE6:FH6"/>
    <mergeCell ref="FI6:FL6"/>
    <mergeCell ref="FM6:FP6"/>
    <mergeCell ref="FQ6:FT6"/>
    <mergeCell ref="FU6:FX6"/>
    <mergeCell ref="FY6:GB6"/>
    <mergeCell ref="GC6:GF6"/>
    <mergeCell ref="GG6:GJ6"/>
    <mergeCell ref="GK6:GN6"/>
    <mergeCell ref="GO6:GR6"/>
    <mergeCell ref="GS6:GV6"/>
    <mergeCell ref="GW6:GZ6"/>
    <mergeCell ref="HA6:HD6"/>
    <mergeCell ref="HE6:HH6"/>
    <mergeCell ref="HI6:HL6"/>
    <mergeCell ref="HM6:HP6"/>
    <mergeCell ref="HQ6:HT6"/>
    <mergeCell ref="HU6:HX6"/>
    <mergeCell ref="HY6:IB6"/>
    <mergeCell ref="IC6:IF6"/>
    <mergeCell ref="IG6:IJ6"/>
    <mergeCell ref="IK6:IN6"/>
    <mergeCell ref="IO6:IR6"/>
    <mergeCell ref="IS6:IV6"/>
    <mergeCell ref="IW6:IZ6"/>
    <mergeCell ref="JA6:JD6"/>
    <mergeCell ref="JE6:JH6"/>
    <mergeCell ref="JI6:JL6"/>
    <mergeCell ref="JM6:JP6"/>
    <mergeCell ref="JQ6:JT6"/>
    <mergeCell ref="JU6:JX6"/>
    <mergeCell ref="JY6:KB6"/>
    <mergeCell ref="KC6:KF6"/>
    <mergeCell ref="KG6:KJ6"/>
    <mergeCell ref="KK6:KN6"/>
    <mergeCell ref="KO6:KR6"/>
    <mergeCell ref="KS6:KV6"/>
    <mergeCell ref="KW6:KZ6"/>
    <mergeCell ref="LA6:LD6"/>
    <mergeCell ref="LE6:LH6"/>
    <mergeCell ref="LI6:LL6"/>
    <mergeCell ref="LM6:LP6"/>
    <mergeCell ref="LQ6:LT6"/>
    <mergeCell ref="LU6:LX6"/>
    <mergeCell ref="LY6:MB6"/>
    <mergeCell ref="MC6:MF6"/>
    <mergeCell ref="MG6:MJ6"/>
    <mergeCell ref="MK6:MN6"/>
    <mergeCell ref="MO6:MR6"/>
    <mergeCell ref="MS6:MV6"/>
    <mergeCell ref="MW6:MZ6"/>
    <mergeCell ref="NA6:ND6"/>
    <mergeCell ref="NE6:NH6"/>
    <mergeCell ref="NI6:NL6"/>
    <mergeCell ref="NM6:NP6"/>
    <mergeCell ref="NQ6:NT6"/>
    <mergeCell ref="NU6:NX6"/>
    <mergeCell ref="NY6:OB6"/>
    <mergeCell ref="OC6:OF6"/>
    <mergeCell ref="OG6:OJ6"/>
    <mergeCell ref="OK6:ON6"/>
    <mergeCell ref="OO6:OR6"/>
    <mergeCell ref="OS6:OV6"/>
    <mergeCell ref="OW6:OZ6"/>
    <mergeCell ref="PA6:PD6"/>
    <mergeCell ref="PE6:PH6"/>
    <mergeCell ref="PI6:PL6"/>
    <mergeCell ref="PM6:PP6"/>
    <mergeCell ref="PQ6:PT6"/>
    <mergeCell ref="PU6:PX6"/>
    <mergeCell ref="PY6:QB6"/>
    <mergeCell ref="QC6:QF6"/>
    <mergeCell ref="QG6:QJ6"/>
    <mergeCell ref="QK6:QN6"/>
    <mergeCell ref="QO6:QR6"/>
    <mergeCell ref="QS6:QV6"/>
    <mergeCell ref="QW6:QZ6"/>
    <mergeCell ref="RA6:RD6"/>
    <mergeCell ref="RE6:RH6"/>
    <mergeCell ref="RI6:RL6"/>
    <mergeCell ref="RM6:RP6"/>
    <mergeCell ref="RQ6:RT6"/>
    <mergeCell ref="RU6:RX6"/>
    <mergeCell ref="RY6:SB6"/>
    <mergeCell ref="SC6:SF6"/>
    <mergeCell ref="SG6:SJ6"/>
    <mergeCell ref="SK6:SN6"/>
    <mergeCell ref="SO6:SR6"/>
    <mergeCell ref="SS6:SV6"/>
    <mergeCell ref="SW6:SZ6"/>
    <mergeCell ref="TA6:TD6"/>
    <mergeCell ref="TE6:TH6"/>
    <mergeCell ref="TI6:TL6"/>
    <mergeCell ref="TM6:TP6"/>
    <mergeCell ref="TQ6:TT6"/>
    <mergeCell ref="TU6:TX6"/>
    <mergeCell ref="TY6:UB6"/>
    <mergeCell ref="UC6:UF6"/>
    <mergeCell ref="UG6:UJ6"/>
    <mergeCell ref="UK6:UN6"/>
    <mergeCell ref="UO6:UR6"/>
    <mergeCell ref="US6:UV6"/>
    <mergeCell ref="UW6:UZ6"/>
    <mergeCell ref="VA6:VD6"/>
    <mergeCell ref="VE6:VH6"/>
    <mergeCell ref="VI6:VL6"/>
    <mergeCell ref="VM6:VP6"/>
    <mergeCell ref="VQ6:VT6"/>
    <mergeCell ref="VU6:VX6"/>
    <mergeCell ref="VY6:WB6"/>
    <mergeCell ref="WC6:WF6"/>
    <mergeCell ref="WG6:WJ6"/>
    <mergeCell ref="WK6:WN6"/>
    <mergeCell ref="WO6:WR6"/>
    <mergeCell ref="WS6:WV6"/>
    <mergeCell ref="WW6:WZ6"/>
    <mergeCell ref="XA6:XD6"/>
    <mergeCell ref="XE6:XH6"/>
    <mergeCell ref="XI6:XL6"/>
    <mergeCell ref="XM6:XP6"/>
    <mergeCell ref="XQ6:XT6"/>
    <mergeCell ref="XU6:XX6"/>
    <mergeCell ref="XY6:YB6"/>
    <mergeCell ref="YC6:YF6"/>
    <mergeCell ref="YG6:YJ6"/>
    <mergeCell ref="YK6:YN6"/>
    <mergeCell ref="YO6:YR6"/>
    <mergeCell ref="YS6:YV6"/>
    <mergeCell ref="YW6:YZ6"/>
    <mergeCell ref="ZA6:ZD6"/>
    <mergeCell ref="ZE6:ZH6"/>
    <mergeCell ref="ZI6:ZL6"/>
    <mergeCell ref="ZM6:ZP6"/>
    <mergeCell ref="ZQ6:ZT6"/>
    <mergeCell ref="ZU6:ZX6"/>
    <mergeCell ref="ZY6:AAB6"/>
    <mergeCell ref="AAC6:AAF6"/>
    <mergeCell ref="AAG6:AAJ6"/>
    <mergeCell ref="AAK6:AAN6"/>
    <mergeCell ref="AAO6:AAR6"/>
    <mergeCell ref="AAS6:AAV6"/>
    <mergeCell ref="AAW6:AAZ6"/>
    <mergeCell ref="ABA6:ABD6"/>
    <mergeCell ref="ABE6:ABH6"/>
    <mergeCell ref="ABI6:ABL6"/>
    <mergeCell ref="ABM6:ABP6"/>
    <mergeCell ref="ABQ6:ABT6"/>
    <mergeCell ref="ABU6:ABX6"/>
    <mergeCell ref="ABY6:ACB6"/>
    <mergeCell ref="ACC6:ACF6"/>
    <mergeCell ref="ACG6:ACJ6"/>
    <mergeCell ref="ACK6:ACN6"/>
    <mergeCell ref="ACO6:ACR6"/>
    <mergeCell ref="ACS6:ACV6"/>
    <mergeCell ref="ACW6:ACZ6"/>
    <mergeCell ref="ADA6:ADD6"/>
    <mergeCell ref="ADE6:ADH6"/>
    <mergeCell ref="ADI6:ADL6"/>
    <mergeCell ref="ADM6:ADP6"/>
    <mergeCell ref="ADQ6:ADT6"/>
    <mergeCell ref="ADU6:ADX6"/>
    <mergeCell ref="ADY6:AEB6"/>
    <mergeCell ref="AEC6:AEF6"/>
    <mergeCell ref="AEG6:AEJ6"/>
    <mergeCell ref="AEK6:AEN6"/>
    <mergeCell ref="AEO6:AER6"/>
    <mergeCell ref="AES6:AEV6"/>
    <mergeCell ref="AEW6:AEZ6"/>
    <mergeCell ref="AFA6:AFD6"/>
    <mergeCell ref="AFE6:AFH6"/>
    <mergeCell ref="AFI6:AFL6"/>
    <mergeCell ref="AFM6:AFP6"/>
    <mergeCell ref="AFQ6:AFT6"/>
    <mergeCell ref="AFU6:AFX6"/>
    <mergeCell ref="AFY6:AGB6"/>
    <mergeCell ref="AGC6:AGF6"/>
    <mergeCell ref="AGG6:AGJ6"/>
    <mergeCell ref="AGK6:AGN6"/>
    <mergeCell ref="AGO6:AGR6"/>
    <mergeCell ref="AGS6:AGV6"/>
    <mergeCell ref="AGW6:AGZ6"/>
    <mergeCell ref="AHA6:AHD6"/>
    <mergeCell ref="AHE6:AHH6"/>
    <mergeCell ref="AHI6:AHL6"/>
    <mergeCell ref="AHM6:AHP6"/>
    <mergeCell ref="AHQ6:AHT6"/>
    <mergeCell ref="AHU6:AHX6"/>
    <mergeCell ref="AHY6:AIB6"/>
    <mergeCell ref="AIC6:AIF6"/>
    <mergeCell ref="AIG6:AIJ6"/>
    <mergeCell ref="AIK6:AIN6"/>
    <mergeCell ref="AIO6:AIR6"/>
    <mergeCell ref="AIS6:AIV6"/>
    <mergeCell ref="AIW6:AIZ6"/>
    <mergeCell ref="AJA6:AJD6"/>
    <mergeCell ref="AJE6:AJH6"/>
    <mergeCell ref="AJI6:AJL6"/>
    <mergeCell ref="AJM6:AJP6"/>
    <mergeCell ref="AJQ6:AJT6"/>
    <mergeCell ref="AJU6:AJX6"/>
    <mergeCell ref="AJY6:AKB6"/>
    <mergeCell ref="AKC6:AKF6"/>
    <mergeCell ref="AKG6:AKJ6"/>
    <mergeCell ref="AKK6:AKN6"/>
    <mergeCell ref="AKO6:AKR6"/>
    <mergeCell ref="AKS6:AKV6"/>
    <mergeCell ref="AKW6:AKZ6"/>
    <mergeCell ref="ALA6:ALD6"/>
    <mergeCell ref="ALE6:ALH6"/>
    <mergeCell ref="ALI6:ALL6"/>
    <mergeCell ref="ALM6:ALP6"/>
    <mergeCell ref="ALQ6:ALT6"/>
    <mergeCell ref="ALU6:ALX6"/>
    <mergeCell ref="ALY6:AMB6"/>
    <mergeCell ref="AMC6:AMF6"/>
    <mergeCell ref="AMG6:AMJ6"/>
    <mergeCell ref="AMK6:AMN6"/>
    <mergeCell ref="AMO6:AMR6"/>
    <mergeCell ref="AMS6:AMV6"/>
    <mergeCell ref="AMW6:AMZ6"/>
    <mergeCell ref="ANA6:AND6"/>
    <mergeCell ref="ANE6:ANH6"/>
    <mergeCell ref="ANI6:ANL6"/>
    <mergeCell ref="ANM6:ANP6"/>
    <mergeCell ref="ANQ6:ANT6"/>
    <mergeCell ref="ANU6:ANX6"/>
    <mergeCell ref="ANY6:AOB6"/>
    <mergeCell ref="AOC6:AOF6"/>
    <mergeCell ref="AOG6:AOJ6"/>
    <mergeCell ref="AOK6:AON6"/>
    <mergeCell ref="AOO6:AOR6"/>
    <mergeCell ref="AOS6:AOV6"/>
    <mergeCell ref="AOW6:AOZ6"/>
    <mergeCell ref="APA6:APD6"/>
    <mergeCell ref="APE6:APH6"/>
    <mergeCell ref="API6:APL6"/>
    <mergeCell ref="APM6:APP6"/>
    <mergeCell ref="APQ6:APT6"/>
    <mergeCell ref="APU6:APX6"/>
    <mergeCell ref="APY6:AQB6"/>
    <mergeCell ref="AQC6:AQF6"/>
    <mergeCell ref="AQG6:AQJ6"/>
    <mergeCell ref="AQK6:AQN6"/>
    <mergeCell ref="AQO6:AQR6"/>
    <mergeCell ref="AQS6:AQV6"/>
    <mergeCell ref="AQW6:AQZ6"/>
    <mergeCell ref="ARA6:ARD6"/>
    <mergeCell ref="ARE6:ARH6"/>
    <mergeCell ref="ARI6:ARL6"/>
    <mergeCell ref="ARM6:ARP6"/>
    <mergeCell ref="ARQ6:ART6"/>
    <mergeCell ref="ARU6:ARX6"/>
    <mergeCell ref="ARY6:ASB6"/>
    <mergeCell ref="ASC6:ASF6"/>
    <mergeCell ref="ASG6:ASJ6"/>
    <mergeCell ref="ASK6:ASN6"/>
    <mergeCell ref="ASO6:ASR6"/>
    <mergeCell ref="ASS6:ASV6"/>
    <mergeCell ref="ASW6:ASZ6"/>
    <mergeCell ref="ATA6:ATD6"/>
    <mergeCell ref="ATE6:ATH6"/>
    <mergeCell ref="ATI6:ATL6"/>
    <mergeCell ref="ATM6:ATP6"/>
    <mergeCell ref="ATQ6:ATT6"/>
    <mergeCell ref="ATU6:ATX6"/>
    <mergeCell ref="ATY6:AUB6"/>
    <mergeCell ref="AUC6:AUF6"/>
    <mergeCell ref="AUG6:AUJ6"/>
    <mergeCell ref="AUK6:AUN6"/>
    <mergeCell ref="AUO6:AUR6"/>
    <mergeCell ref="AUS6:AUV6"/>
    <mergeCell ref="AUW6:AUZ6"/>
    <mergeCell ref="AVA6:AVD6"/>
    <mergeCell ref="AVE6:AVH6"/>
    <mergeCell ref="AVI6:AVL6"/>
    <mergeCell ref="AVM6:AVP6"/>
    <mergeCell ref="AVQ6:AVT6"/>
    <mergeCell ref="AVU6:AVX6"/>
    <mergeCell ref="AVY6:AWB6"/>
    <mergeCell ref="AWC6:AWF6"/>
    <mergeCell ref="AWG6:AWJ6"/>
    <mergeCell ref="AWK6:AWN6"/>
    <mergeCell ref="AWO6:AWR6"/>
    <mergeCell ref="AWS6:AWV6"/>
    <mergeCell ref="AWW6:AWZ6"/>
    <mergeCell ref="AXA6:AXD6"/>
    <mergeCell ref="AXE6:AXH6"/>
    <mergeCell ref="AXI6:AXL6"/>
    <mergeCell ref="AXM6:AXP6"/>
    <mergeCell ref="AXQ6:AXT6"/>
    <mergeCell ref="AXU6:AXX6"/>
    <mergeCell ref="AXY6:AYB6"/>
    <mergeCell ref="AYC6:AYF6"/>
    <mergeCell ref="AYG6:AYJ6"/>
    <mergeCell ref="AYK6:AYN6"/>
    <mergeCell ref="AYO6:AYR6"/>
    <mergeCell ref="AYS6:AYV6"/>
    <mergeCell ref="AYW6:AYZ6"/>
    <mergeCell ref="AZA6:AZD6"/>
    <mergeCell ref="AZE6:AZH6"/>
    <mergeCell ref="AZI6:AZL6"/>
    <mergeCell ref="AZM6:AZP6"/>
    <mergeCell ref="AZQ6:AZT6"/>
    <mergeCell ref="AZU6:AZX6"/>
    <mergeCell ref="AZY6:BAB6"/>
    <mergeCell ref="BAC6:BAF6"/>
    <mergeCell ref="BAG6:BAJ6"/>
    <mergeCell ref="BAK6:BAN6"/>
    <mergeCell ref="BAO6:BAR6"/>
    <mergeCell ref="BAS6:BAV6"/>
    <mergeCell ref="BAW6:BAZ6"/>
    <mergeCell ref="BBA6:BBD6"/>
    <mergeCell ref="BBE6:BBH6"/>
    <mergeCell ref="BBI6:BBL6"/>
    <mergeCell ref="BBM6:BBP6"/>
    <mergeCell ref="BBQ6:BBT6"/>
    <mergeCell ref="BBU6:BBX6"/>
    <mergeCell ref="BBY6:BCB6"/>
    <mergeCell ref="BCC6:BCF6"/>
    <mergeCell ref="BCG6:BCJ6"/>
    <mergeCell ref="BCK6:BCN6"/>
    <mergeCell ref="BCO6:BCR6"/>
    <mergeCell ref="BCS6:BCV6"/>
    <mergeCell ref="BCW6:BCZ6"/>
    <mergeCell ref="BDA6:BDD6"/>
    <mergeCell ref="BDE6:BDH6"/>
    <mergeCell ref="BDI6:BDL6"/>
    <mergeCell ref="BDM6:BDP6"/>
    <mergeCell ref="BDQ6:BDT6"/>
    <mergeCell ref="BDU6:BDX6"/>
    <mergeCell ref="BDY6:BEB6"/>
    <mergeCell ref="BEC6:BEF6"/>
    <mergeCell ref="BEG6:BEJ6"/>
    <mergeCell ref="BEK6:BEN6"/>
    <mergeCell ref="BEO6:BER6"/>
    <mergeCell ref="BES6:BEV6"/>
    <mergeCell ref="BEW6:BEZ6"/>
    <mergeCell ref="BFA6:BFD6"/>
    <mergeCell ref="BFE6:BFH6"/>
    <mergeCell ref="BFI6:BFL6"/>
    <mergeCell ref="BFM6:BFP6"/>
    <mergeCell ref="BFQ6:BFT6"/>
    <mergeCell ref="BFU6:BFX6"/>
    <mergeCell ref="BFY6:BGB6"/>
    <mergeCell ref="BGC6:BGF6"/>
    <mergeCell ref="BGG6:BGJ6"/>
    <mergeCell ref="BGK6:BGN6"/>
    <mergeCell ref="BGO6:BGR6"/>
    <mergeCell ref="BGS6:BGV6"/>
    <mergeCell ref="BGW6:BGZ6"/>
    <mergeCell ref="BHA6:BHD6"/>
    <mergeCell ref="BHE6:BHH6"/>
    <mergeCell ref="BHI6:BHL6"/>
    <mergeCell ref="BHM6:BHP6"/>
    <mergeCell ref="BHQ6:BHT6"/>
    <mergeCell ref="BHU6:BHX6"/>
    <mergeCell ref="BHY6:BIB6"/>
    <mergeCell ref="BIC6:BIF6"/>
    <mergeCell ref="BIG6:BIJ6"/>
    <mergeCell ref="BIK6:BIN6"/>
    <mergeCell ref="BIO6:BIR6"/>
    <mergeCell ref="BIS6:BIV6"/>
    <mergeCell ref="BIW6:BIZ6"/>
    <mergeCell ref="BJA6:BJD6"/>
    <mergeCell ref="BJE6:BJH6"/>
    <mergeCell ref="BJI6:BJL6"/>
    <mergeCell ref="BJM6:BJP6"/>
    <mergeCell ref="BJQ6:BJT6"/>
    <mergeCell ref="BJU6:BJX6"/>
    <mergeCell ref="BJY6:BKB6"/>
    <mergeCell ref="BKC6:BKF6"/>
    <mergeCell ref="BKG6:BKJ6"/>
    <mergeCell ref="BKK6:BKN6"/>
    <mergeCell ref="BKO6:BKR6"/>
    <mergeCell ref="BKS6:BKV6"/>
    <mergeCell ref="BKW6:BKZ6"/>
    <mergeCell ref="BLA6:BLD6"/>
    <mergeCell ref="BLE6:BLH6"/>
    <mergeCell ref="BLI6:BLL6"/>
    <mergeCell ref="BLM6:BLP6"/>
    <mergeCell ref="BLQ6:BLT6"/>
    <mergeCell ref="BLU6:BLX6"/>
    <mergeCell ref="BLY6:BMB6"/>
    <mergeCell ref="BMC6:BMF6"/>
    <mergeCell ref="BMG6:BMJ6"/>
    <mergeCell ref="BMK6:BMN6"/>
    <mergeCell ref="BMO6:BMR6"/>
    <mergeCell ref="BMS6:BMV6"/>
    <mergeCell ref="BMW6:BMZ6"/>
    <mergeCell ref="BNA6:BND6"/>
    <mergeCell ref="BNE6:BNH6"/>
    <mergeCell ref="BNI6:BNL6"/>
    <mergeCell ref="BNM6:BNP6"/>
    <mergeCell ref="BNQ6:BNT6"/>
    <mergeCell ref="BNU6:BNX6"/>
    <mergeCell ref="BNY6:BOB6"/>
    <mergeCell ref="BOC6:BOF6"/>
    <mergeCell ref="BOG6:BOJ6"/>
    <mergeCell ref="BOK6:BON6"/>
    <mergeCell ref="BOO6:BOR6"/>
    <mergeCell ref="BOS6:BOV6"/>
    <mergeCell ref="BOW6:BOZ6"/>
    <mergeCell ref="BPA6:BPD6"/>
    <mergeCell ref="BPE6:BPH6"/>
    <mergeCell ref="BPI6:BPL6"/>
    <mergeCell ref="BPM6:BPP6"/>
    <mergeCell ref="BPQ6:BPT6"/>
    <mergeCell ref="BPU6:BPX6"/>
    <mergeCell ref="BPY6:BQB6"/>
    <mergeCell ref="BQC6:BQF6"/>
    <mergeCell ref="BQG6:BQJ6"/>
    <mergeCell ref="BQK6:BQN6"/>
    <mergeCell ref="BQO6:BQR6"/>
    <mergeCell ref="BQS6:BQV6"/>
    <mergeCell ref="BQW6:BQZ6"/>
    <mergeCell ref="BRA6:BRD6"/>
    <mergeCell ref="BRE6:BRH6"/>
    <mergeCell ref="BRI6:BRL6"/>
    <mergeCell ref="BRM6:BRP6"/>
    <mergeCell ref="BRQ6:BRT6"/>
    <mergeCell ref="BRU6:BRX6"/>
    <mergeCell ref="BRY6:BSB6"/>
    <mergeCell ref="BSC6:BSF6"/>
    <mergeCell ref="BSG6:BSJ6"/>
    <mergeCell ref="BSK6:BSN6"/>
    <mergeCell ref="BSO6:BSR6"/>
    <mergeCell ref="BSS6:BSV6"/>
    <mergeCell ref="BSW6:BSZ6"/>
    <mergeCell ref="BTA6:BTD6"/>
    <mergeCell ref="BTE6:BTH6"/>
    <mergeCell ref="BTI6:BTL6"/>
    <mergeCell ref="BTM6:BTP6"/>
    <mergeCell ref="BTQ6:BTT6"/>
    <mergeCell ref="BTU6:BTX6"/>
    <mergeCell ref="BTY6:BUB6"/>
    <mergeCell ref="BUC6:BUF6"/>
    <mergeCell ref="BUG6:BUJ6"/>
    <mergeCell ref="BUK6:BUN6"/>
    <mergeCell ref="BUO6:BUR6"/>
    <mergeCell ref="BUS6:BUV6"/>
    <mergeCell ref="BUW6:BUZ6"/>
    <mergeCell ref="BVA6:BVD6"/>
    <mergeCell ref="BVE6:BVH6"/>
    <mergeCell ref="BVI6:BVL6"/>
    <mergeCell ref="BVM6:BVP6"/>
    <mergeCell ref="BVQ6:BVT6"/>
    <mergeCell ref="BVU6:BVX6"/>
    <mergeCell ref="BVY6:BWB6"/>
    <mergeCell ref="BWC6:BWF6"/>
    <mergeCell ref="BWG6:BWJ6"/>
    <mergeCell ref="BWK6:BWN6"/>
    <mergeCell ref="BWO6:BWR6"/>
    <mergeCell ref="BWS6:BWV6"/>
    <mergeCell ref="BWW6:BWZ6"/>
    <mergeCell ref="BXA6:BXD6"/>
    <mergeCell ref="BXE6:BXH6"/>
    <mergeCell ref="BXI6:BXL6"/>
    <mergeCell ref="BXM6:BXP6"/>
    <mergeCell ref="BXQ6:BXT6"/>
    <mergeCell ref="BXU6:BXX6"/>
    <mergeCell ref="BXY6:BYB6"/>
    <mergeCell ref="BYC6:BYF6"/>
    <mergeCell ref="BYG6:BYJ6"/>
    <mergeCell ref="BYK6:BYN6"/>
    <mergeCell ref="BYO6:BYR6"/>
    <mergeCell ref="BYS6:BYV6"/>
    <mergeCell ref="BYW6:BYZ6"/>
    <mergeCell ref="BZA6:BZD6"/>
    <mergeCell ref="BZE6:BZH6"/>
    <mergeCell ref="BZI6:BZL6"/>
    <mergeCell ref="BZM6:BZP6"/>
    <mergeCell ref="BZQ6:BZT6"/>
    <mergeCell ref="BZU6:BZX6"/>
    <mergeCell ref="BZY6:CAB6"/>
    <mergeCell ref="CAC6:CAF6"/>
    <mergeCell ref="CAG6:CAJ6"/>
    <mergeCell ref="CAK6:CAN6"/>
    <mergeCell ref="CAO6:CAR6"/>
    <mergeCell ref="CAS6:CAV6"/>
    <mergeCell ref="CAW6:CAZ6"/>
    <mergeCell ref="CBA6:CBD6"/>
    <mergeCell ref="CBE6:CBH6"/>
    <mergeCell ref="CBI6:CBL6"/>
    <mergeCell ref="CBM6:CBP6"/>
    <mergeCell ref="CBQ6:CBT6"/>
    <mergeCell ref="CBU6:CBX6"/>
    <mergeCell ref="CBY6:CCB6"/>
    <mergeCell ref="CCC6:CCF6"/>
    <mergeCell ref="CCG6:CCJ6"/>
    <mergeCell ref="CCK6:CCN6"/>
    <mergeCell ref="CCO6:CCR6"/>
    <mergeCell ref="CCS6:CCV6"/>
    <mergeCell ref="CCW6:CCZ6"/>
    <mergeCell ref="CDA6:CDD6"/>
    <mergeCell ref="CDE6:CDH6"/>
    <mergeCell ref="CDI6:CDL6"/>
    <mergeCell ref="CDM6:CDP6"/>
    <mergeCell ref="CDQ6:CDT6"/>
    <mergeCell ref="CDU6:CDX6"/>
    <mergeCell ref="CDY6:CEB6"/>
    <mergeCell ref="CEC6:CEF6"/>
    <mergeCell ref="CEG6:CEJ6"/>
    <mergeCell ref="CEK6:CEN6"/>
    <mergeCell ref="CEO6:CER6"/>
    <mergeCell ref="CES6:CEV6"/>
    <mergeCell ref="CEW6:CEZ6"/>
    <mergeCell ref="CFA6:CFD6"/>
    <mergeCell ref="CFE6:CFH6"/>
    <mergeCell ref="CFI6:CFL6"/>
    <mergeCell ref="CFM6:CFP6"/>
    <mergeCell ref="CFQ6:CFT6"/>
    <mergeCell ref="CFU6:CFX6"/>
    <mergeCell ref="CFY6:CGB6"/>
    <mergeCell ref="CGC6:CGF6"/>
    <mergeCell ref="CGG6:CGJ6"/>
    <mergeCell ref="CGK6:CGN6"/>
    <mergeCell ref="CGO6:CGR6"/>
    <mergeCell ref="CGS6:CGV6"/>
    <mergeCell ref="CGW6:CGZ6"/>
    <mergeCell ref="CHA6:CHD6"/>
    <mergeCell ref="CHE6:CHH6"/>
    <mergeCell ref="CHI6:CHL6"/>
    <mergeCell ref="CHM6:CHP6"/>
    <mergeCell ref="CHQ6:CHT6"/>
    <mergeCell ref="CHU6:CHX6"/>
    <mergeCell ref="CHY6:CIB6"/>
    <mergeCell ref="CIC6:CIF6"/>
    <mergeCell ref="CIG6:CIJ6"/>
    <mergeCell ref="CIK6:CIN6"/>
    <mergeCell ref="CIO6:CIR6"/>
    <mergeCell ref="CIS6:CIV6"/>
    <mergeCell ref="CIW6:CIZ6"/>
    <mergeCell ref="CJA6:CJD6"/>
    <mergeCell ref="CJE6:CJH6"/>
    <mergeCell ref="CJI6:CJL6"/>
    <mergeCell ref="CJM6:CJP6"/>
    <mergeCell ref="CJQ6:CJT6"/>
    <mergeCell ref="CJU6:CJX6"/>
    <mergeCell ref="CJY6:CKB6"/>
    <mergeCell ref="CKC6:CKF6"/>
    <mergeCell ref="CKG6:CKJ6"/>
    <mergeCell ref="CKK6:CKN6"/>
    <mergeCell ref="CKO6:CKR6"/>
    <mergeCell ref="CKS6:CKV6"/>
    <mergeCell ref="CKW6:CKZ6"/>
    <mergeCell ref="CLA6:CLD6"/>
    <mergeCell ref="CLE6:CLH6"/>
    <mergeCell ref="CLI6:CLL6"/>
    <mergeCell ref="CLM6:CLP6"/>
    <mergeCell ref="CLQ6:CLT6"/>
    <mergeCell ref="CLU6:CLX6"/>
    <mergeCell ref="CLY6:CMB6"/>
    <mergeCell ref="CMC6:CMF6"/>
    <mergeCell ref="CMG6:CMJ6"/>
    <mergeCell ref="CMK6:CMN6"/>
    <mergeCell ref="CMO6:CMR6"/>
    <mergeCell ref="CMS6:CMV6"/>
    <mergeCell ref="CMW6:CMZ6"/>
    <mergeCell ref="CNA6:CND6"/>
    <mergeCell ref="CNE6:CNH6"/>
    <mergeCell ref="CNI6:CNL6"/>
    <mergeCell ref="CNM6:CNP6"/>
    <mergeCell ref="CNQ6:CNT6"/>
    <mergeCell ref="CNU6:CNX6"/>
    <mergeCell ref="CNY6:COB6"/>
    <mergeCell ref="COC6:COF6"/>
    <mergeCell ref="COG6:COJ6"/>
    <mergeCell ref="COK6:CON6"/>
    <mergeCell ref="COO6:COR6"/>
    <mergeCell ref="COS6:COV6"/>
    <mergeCell ref="COW6:COZ6"/>
    <mergeCell ref="CPA6:CPD6"/>
    <mergeCell ref="CPE6:CPH6"/>
    <mergeCell ref="CPI6:CPL6"/>
    <mergeCell ref="CPM6:CPP6"/>
    <mergeCell ref="CPQ6:CPT6"/>
    <mergeCell ref="CPU6:CPX6"/>
    <mergeCell ref="CPY6:CQB6"/>
    <mergeCell ref="CQC6:CQF6"/>
    <mergeCell ref="CQG6:CQJ6"/>
    <mergeCell ref="CQK6:CQN6"/>
    <mergeCell ref="CQO6:CQR6"/>
    <mergeCell ref="CQS6:CQV6"/>
    <mergeCell ref="CQW6:CQZ6"/>
    <mergeCell ref="CRA6:CRD6"/>
    <mergeCell ref="CRE6:CRH6"/>
    <mergeCell ref="CRI6:CRL6"/>
    <mergeCell ref="CRM6:CRP6"/>
    <mergeCell ref="CRQ6:CRT6"/>
    <mergeCell ref="CRU6:CRX6"/>
    <mergeCell ref="CRY6:CSB6"/>
    <mergeCell ref="CSC6:CSF6"/>
    <mergeCell ref="CSG6:CSJ6"/>
    <mergeCell ref="CSK6:CSN6"/>
    <mergeCell ref="CSO6:CSR6"/>
    <mergeCell ref="CSS6:CSV6"/>
    <mergeCell ref="CSW6:CSZ6"/>
    <mergeCell ref="CTA6:CTD6"/>
    <mergeCell ref="CTE6:CTH6"/>
    <mergeCell ref="CTI6:CTL6"/>
    <mergeCell ref="CTM6:CTP6"/>
    <mergeCell ref="CTQ6:CTT6"/>
    <mergeCell ref="CTU6:CTX6"/>
    <mergeCell ref="CTY6:CUB6"/>
    <mergeCell ref="CUC6:CUF6"/>
    <mergeCell ref="CUG6:CUJ6"/>
    <mergeCell ref="CUK6:CUN6"/>
    <mergeCell ref="CUO6:CUR6"/>
    <mergeCell ref="CUS6:CUV6"/>
    <mergeCell ref="CUW6:CUZ6"/>
    <mergeCell ref="CVA6:CVD6"/>
    <mergeCell ref="CVE6:CVH6"/>
    <mergeCell ref="CVI6:CVL6"/>
    <mergeCell ref="CVM6:CVP6"/>
    <mergeCell ref="CVQ6:CVT6"/>
    <mergeCell ref="CVU6:CVX6"/>
    <mergeCell ref="CVY6:CWB6"/>
    <mergeCell ref="CWC6:CWF6"/>
    <mergeCell ref="CWG6:CWJ6"/>
    <mergeCell ref="CWK6:CWN6"/>
    <mergeCell ref="CWO6:CWR6"/>
    <mergeCell ref="CWS6:CWV6"/>
    <mergeCell ref="CWW6:CWZ6"/>
    <mergeCell ref="CXA6:CXD6"/>
    <mergeCell ref="CXE6:CXH6"/>
    <mergeCell ref="CXI6:CXL6"/>
    <mergeCell ref="CXM6:CXP6"/>
    <mergeCell ref="CXQ6:CXT6"/>
    <mergeCell ref="CXU6:CXX6"/>
    <mergeCell ref="CXY6:CYB6"/>
    <mergeCell ref="CYC6:CYF6"/>
    <mergeCell ref="CYG6:CYJ6"/>
    <mergeCell ref="CYK6:CYN6"/>
    <mergeCell ref="CYO6:CYR6"/>
    <mergeCell ref="CYS6:CYV6"/>
    <mergeCell ref="CYW6:CYZ6"/>
    <mergeCell ref="CZA6:CZD6"/>
    <mergeCell ref="CZE6:CZH6"/>
    <mergeCell ref="CZI6:CZL6"/>
    <mergeCell ref="CZM6:CZP6"/>
    <mergeCell ref="CZQ6:CZT6"/>
    <mergeCell ref="CZU6:CZX6"/>
    <mergeCell ref="CZY6:DAB6"/>
    <mergeCell ref="DAC6:DAF6"/>
    <mergeCell ref="DAG6:DAJ6"/>
    <mergeCell ref="DAK6:DAN6"/>
    <mergeCell ref="DAO6:DAR6"/>
    <mergeCell ref="DAS6:DAV6"/>
    <mergeCell ref="DAW6:DAZ6"/>
    <mergeCell ref="DBA6:DBD6"/>
    <mergeCell ref="DBE6:DBH6"/>
    <mergeCell ref="DBI6:DBL6"/>
    <mergeCell ref="DBM6:DBP6"/>
    <mergeCell ref="DBQ6:DBT6"/>
    <mergeCell ref="DBU6:DBX6"/>
    <mergeCell ref="DBY6:DCB6"/>
    <mergeCell ref="DCC6:DCF6"/>
    <mergeCell ref="DCG6:DCJ6"/>
    <mergeCell ref="DCK6:DCN6"/>
    <mergeCell ref="DCO6:DCR6"/>
    <mergeCell ref="DCS6:DCV6"/>
    <mergeCell ref="DCW6:DCZ6"/>
    <mergeCell ref="DDA6:DDD6"/>
    <mergeCell ref="DDE6:DDH6"/>
    <mergeCell ref="DDI6:DDL6"/>
    <mergeCell ref="DDM6:DDP6"/>
    <mergeCell ref="DDQ6:DDT6"/>
    <mergeCell ref="DDU6:DDX6"/>
    <mergeCell ref="DDY6:DEB6"/>
    <mergeCell ref="DEC6:DEF6"/>
    <mergeCell ref="DEG6:DEJ6"/>
    <mergeCell ref="DEK6:DEN6"/>
    <mergeCell ref="DEO6:DER6"/>
    <mergeCell ref="DES6:DEV6"/>
    <mergeCell ref="DEW6:DEZ6"/>
    <mergeCell ref="DFA6:DFD6"/>
    <mergeCell ref="DFE6:DFH6"/>
    <mergeCell ref="DFI6:DFL6"/>
    <mergeCell ref="DFM6:DFP6"/>
    <mergeCell ref="DFQ6:DFT6"/>
    <mergeCell ref="DFU6:DFX6"/>
    <mergeCell ref="DFY6:DGB6"/>
    <mergeCell ref="DGC6:DGF6"/>
    <mergeCell ref="DGG6:DGJ6"/>
    <mergeCell ref="DGK6:DGN6"/>
    <mergeCell ref="DGO6:DGR6"/>
    <mergeCell ref="DGS6:DGV6"/>
    <mergeCell ref="DGW6:DGZ6"/>
    <mergeCell ref="DHA6:DHD6"/>
    <mergeCell ref="DHE6:DHH6"/>
    <mergeCell ref="DHI6:DHL6"/>
    <mergeCell ref="DHM6:DHP6"/>
    <mergeCell ref="DHQ6:DHT6"/>
    <mergeCell ref="DHU6:DHX6"/>
    <mergeCell ref="DHY6:DIB6"/>
    <mergeCell ref="DIC6:DIF6"/>
    <mergeCell ref="DIG6:DIJ6"/>
    <mergeCell ref="DIK6:DIN6"/>
    <mergeCell ref="DIO6:DIR6"/>
    <mergeCell ref="DIS6:DIV6"/>
    <mergeCell ref="DIW6:DIZ6"/>
    <mergeCell ref="DJA6:DJD6"/>
    <mergeCell ref="DJE6:DJH6"/>
    <mergeCell ref="DJI6:DJL6"/>
    <mergeCell ref="DJM6:DJP6"/>
    <mergeCell ref="DJQ6:DJT6"/>
    <mergeCell ref="DJU6:DJX6"/>
    <mergeCell ref="DJY6:DKB6"/>
    <mergeCell ref="DKC6:DKF6"/>
    <mergeCell ref="DKG6:DKJ6"/>
    <mergeCell ref="DKK6:DKN6"/>
    <mergeCell ref="DKO6:DKR6"/>
    <mergeCell ref="DKS6:DKV6"/>
    <mergeCell ref="DKW6:DKZ6"/>
    <mergeCell ref="DLA6:DLD6"/>
    <mergeCell ref="DLE6:DLH6"/>
    <mergeCell ref="DLI6:DLL6"/>
    <mergeCell ref="DLM6:DLP6"/>
    <mergeCell ref="DLQ6:DLT6"/>
    <mergeCell ref="DLU6:DLX6"/>
    <mergeCell ref="DLY6:DMB6"/>
    <mergeCell ref="DMC6:DMF6"/>
    <mergeCell ref="DMG6:DMJ6"/>
    <mergeCell ref="DMK6:DMN6"/>
    <mergeCell ref="DMO6:DMR6"/>
    <mergeCell ref="DMS6:DMV6"/>
    <mergeCell ref="DMW6:DMZ6"/>
    <mergeCell ref="DNA6:DND6"/>
    <mergeCell ref="DNE6:DNH6"/>
    <mergeCell ref="DNI6:DNL6"/>
    <mergeCell ref="DNM6:DNP6"/>
    <mergeCell ref="DNQ6:DNT6"/>
    <mergeCell ref="DNU6:DNX6"/>
    <mergeCell ref="DNY6:DOB6"/>
    <mergeCell ref="DOC6:DOF6"/>
    <mergeCell ref="DOG6:DOJ6"/>
    <mergeCell ref="DOK6:DON6"/>
    <mergeCell ref="DOO6:DOR6"/>
    <mergeCell ref="DOS6:DOV6"/>
    <mergeCell ref="DOW6:DOZ6"/>
    <mergeCell ref="DPA6:DPD6"/>
    <mergeCell ref="DPE6:DPH6"/>
    <mergeCell ref="DPI6:DPL6"/>
    <mergeCell ref="DPM6:DPP6"/>
    <mergeCell ref="DPQ6:DPT6"/>
    <mergeCell ref="DPU6:DPX6"/>
    <mergeCell ref="DPY6:DQB6"/>
    <mergeCell ref="DQC6:DQF6"/>
    <mergeCell ref="DQG6:DQJ6"/>
    <mergeCell ref="DQK6:DQN6"/>
    <mergeCell ref="DQO6:DQR6"/>
    <mergeCell ref="DQS6:DQV6"/>
    <mergeCell ref="DQW6:DQZ6"/>
    <mergeCell ref="DRA6:DRD6"/>
    <mergeCell ref="DRE6:DRH6"/>
    <mergeCell ref="DRI6:DRL6"/>
    <mergeCell ref="DRM6:DRP6"/>
    <mergeCell ref="DRQ6:DRT6"/>
    <mergeCell ref="DRU6:DRX6"/>
    <mergeCell ref="DRY6:DSB6"/>
    <mergeCell ref="DSC6:DSF6"/>
    <mergeCell ref="DSG6:DSJ6"/>
    <mergeCell ref="DSK6:DSN6"/>
    <mergeCell ref="DSO6:DSR6"/>
    <mergeCell ref="DSS6:DSV6"/>
    <mergeCell ref="DSW6:DSZ6"/>
    <mergeCell ref="DTA6:DTD6"/>
    <mergeCell ref="DTE6:DTH6"/>
    <mergeCell ref="DTI6:DTL6"/>
    <mergeCell ref="DTM6:DTP6"/>
    <mergeCell ref="DTQ6:DTT6"/>
    <mergeCell ref="DTU6:DTX6"/>
    <mergeCell ref="DTY6:DUB6"/>
    <mergeCell ref="DUC6:DUF6"/>
    <mergeCell ref="DUG6:DUJ6"/>
    <mergeCell ref="DUK6:DUN6"/>
    <mergeCell ref="DUO6:DUR6"/>
    <mergeCell ref="DUS6:DUV6"/>
    <mergeCell ref="DUW6:DUZ6"/>
    <mergeCell ref="DVA6:DVD6"/>
    <mergeCell ref="DVE6:DVH6"/>
    <mergeCell ref="DVI6:DVL6"/>
    <mergeCell ref="DVM6:DVP6"/>
    <mergeCell ref="DVQ6:DVT6"/>
    <mergeCell ref="DVU6:DVX6"/>
    <mergeCell ref="DVY6:DWB6"/>
    <mergeCell ref="DWC6:DWF6"/>
    <mergeCell ref="DWG6:DWJ6"/>
    <mergeCell ref="DWK6:DWN6"/>
    <mergeCell ref="DWO6:DWR6"/>
    <mergeCell ref="DWS6:DWV6"/>
    <mergeCell ref="DWW6:DWZ6"/>
    <mergeCell ref="DXA6:DXD6"/>
    <mergeCell ref="DXE6:DXH6"/>
    <mergeCell ref="DXI6:DXL6"/>
    <mergeCell ref="DXM6:DXP6"/>
    <mergeCell ref="DXQ6:DXT6"/>
    <mergeCell ref="DXU6:DXX6"/>
    <mergeCell ref="DXY6:DYB6"/>
    <mergeCell ref="DYC6:DYF6"/>
    <mergeCell ref="DYG6:DYJ6"/>
    <mergeCell ref="DYK6:DYN6"/>
    <mergeCell ref="DYO6:DYR6"/>
    <mergeCell ref="DYS6:DYV6"/>
    <mergeCell ref="DYW6:DYZ6"/>
    <mergeCell ref="DZA6:DZD6"/>
    <mergeCell ref="DZE6:DZH6"/>
    <mergeCell ref="DZI6:DZL6"/>
    <mergeCell ref="DZM6:DZP6"/>
    <mergeCell ref="DZQ6:DZT6"/>
    <mergeCell ref="DZU6:DZX6"/>
    <mergeCell ref="DZY6:EAB6"/>
    <mergeCell ref="EAC6:EAF6"/>
    <mergeCell ref="EAG6:EAJ6"/>
    <mergeCell ref="EAK6:EAN6"/>
    <mergeCell ref="EAO6:EAR6"/>
    <mergeCell ref="EAS6:EAV6"/>
    <mergeCell ref="EAW6:EAZ6"/>
    <mergeCell ref="EBA6:EBD6"/>
    <mergeCell ref="EBE6:EBH6"/>
    <mergeCell ref="EBI6:EBL6"/>
    <mergeCell ref="EBM6:EBP6"/>
    <mergeCell ref="EBQ6:EBT6"/>
    <mergeCell ref="EBU6:EBX6"/>
    <mergeCell ref="EBY6:ECB6"/>
    <mergeCell ref="ECC6:ECF6"/>
    <mergeCell ref="ECG6:ECJ6"/>
    <mergeCell ref="ECK6:ECN6"/>
    <mergeCell ref="ECO6:ECR6"/>
    <mergeCell ref="ECS6:ECV6"/>
    <mergeCell ref="ECW6:ECZ6"/>
    <mergeCell ref="EDA6:EDD6"/>
    <mergeCell ref="EDE6:EDH6"/>
    <mergeCell ref="EDI6:EDL6"/>
    <mergeCell ref="EDM6:EDP6"/>
    <mergeCell ref="EDQ6:EDT6"/>
    <mergeCell ref="EDU6:EDX6"/>
    <mergeCell ref="EDY6:EEB6"/>
    <mergeCell ref="EEC6:EEF6"/>
    <mergeCell ref="EEG6:EEJ6"/>
    <mergeCell ref="EEK6:EEN6"/>
    <mergeCell ref="EEO6:EER6"/>
    <mergeCell ref="EES6:EEV6"/>
    <mergeCell ref="EEW6:EEZ6"/>
    <mergeCell ref="EFA6:EFD6"/>
    <mergeCell ref="EFE6:EFH6"/>
    <mergeCell ref="EFI6:EFL6"/>
    <mergeCell ref="EFM6:EFP6"/>
    <mergeCell ref="EFQ6:EFT6"/>
    <mergeCell ref="EFU6:EFX6"/>
    <mergeCell ref="EFY6:EGB6"/>
    <mergeCell ref="EGC6:EGF6"/>
    <mergeCell ref="EGG6:EGJ6"/>
    <mergeCell ref="EGK6:EGN6"/>
    <mergeCell ref="EGO6:EGR6"/>
    <mergeCell ref="EGS6:EGV6"/>
    <mergeCell ref="EGW6:EGZ6"/>
    <mergeCell ref="EHA6:EHD6"/>
    <mergeCell ref="EHE6:EHH6"/>
    <mergeCell ref="EHI6:EHL6"/>
    <mergeCell ref="EHM6:EHP6"/>
    <mergeCell ref="EHQ6:EHT6"/>
    <mergeCell ref="EHU6:EHX6"/>
    <mergeCell ref="EHY6:EIB6"/>
    <mergeCell ref="EIC6:EIF6"/>
    <mergeCell ref="EIG6:EIJ6"/>
    <mergeCell ref="EIK6:EIN6"/>
    <mergeCell ref="EIO6:EIR6"/>
    <mergeCell ref="EIS6:EIV6"/>
    <mergeCell ref="EIW6:EIZ6"/>
    <mergeCell ref="EJA6:EJD6"/>
    <mergeCell ref="EJE6:EJH6"/>
    <mergeCell ref="EJI6:EJL6"/>
    <mergeCell ref="EJM6:EJP6"/>
    <mergeCell ref="EJQ6:EJT6"/>
    <mergeCell ref="EJU6:EJX6"/>
    <mergeCell ref="EJY6:EKB6"/>
    <mergeCell ref="EKC6:EKF6"/>
    <mergeCell ref="EKG6:EKJ6"/>
    <mergeCell ref="EKK6:EKN6"/>
    <mergeCell ref="EKO6:EKR6"/>
    <mergeCell ref="EKS6:EKV6"/>
    <mergeCell ref="EKW6:EKZ6"/>
    <mergeCell ref="ELA6:ELD6"/>
    <mergeCell ref="ELE6:ELH6"/>
    <mergeCell ref="ELI6:ELL6"/>
    <mergeCell ref="ELM6:ELP6"/>
    <mergeCell ref="ELQ6:ELT6"/>
    <mergeCell ref="ELU6:ELX6"/>
    <mergeCell ref="ELY6:EMB6"/>
    <mergeCell ref="EMC6:EMF6"/>
    <mergeCell ref="EMG6:EMJ6"/>
    <mergeCell ref="EMK6:EMN6"/>
    <mergeCell ref="EMO6:EMR6"/>
    <mergeCell ref="EMS6:EMV6"/>
    <mergeCell ref="EMW6:EMZ6"/>
    <mergeCell ref="ENA6:END6"/>
    <mergeCell ref="ENE6:ENH6"/>
    <mergeCell ref="ENI6:ENL6"/>
    <mergeCell ref="ENM6:ENP6"/>
    <mergeCell ref="ENQ6:ENT6"/>
    <mergeCell ref="ENU6:ENX6"/>
    <mergeCell ref="ENY6:EOB6"/>
    <mergeCell ref="EOC6:EOF6"/>
    <mergeCell ref="EOG6:EOJ6"/>
    <mergeCell ref="EOK6:EON6"/>
    <mergeCell ref="EOO6:EOR6"/>
    <mergeCell ref="EOS6:EOV6"/>
    <mergeCell ref="EOW6:EOZ6"/>
    <mergeCell ref="EPA6:EPD6"/>
    <mergeCell ref="EPE6:EPH6"/>
    <mergeCell ref="EPI6:EPL6"/>
    <mergeCell ref="EPM6:EPP6"/>
    <mergeCell ref="EPQ6:EPT6"/>
    <mergeCell ref="EPU6:EPX6"/>
    <mergeCell ref="EPY6:EQB6"/>
    <mergeCell ref="EQC6:EQF6"/>
    <mergeCell ref="EQG6:EQJ6"/>
    <mergeCell ref="EQK6:EQN6"/>
    <mergeCell ref="EQO6:EQR6"/>
    <mergeCell ref="EQS6:EQV6"/>
    <mergeCell ref="EQW6:EQZ6"/>
    <mergeCell ref="ERA6:ERD6"/>
    <mergeCell ref="ERE6:ERH6"/>
    <mergeCell ref="ERI6:ERL6"/>
    <mergeCell ref="ERM6:ERP6"/>
    <mergeCell ref="ERQ6:ERT6"/>
    <mergeCell ref="ERU6:ERX6"/>
    <mergeCell ref="ERY6:ESB6"/>
    <mergeCell ref="ESC6:ESF6"/>
    <mergeCell ref="ESG6:ESJ6"/>
    <mergeCell ref="ESK6:ESN6"/>
    <mergeCell ref="ESO6:ESR6"/>
    <mergeCell ref="ESS6:ESV6"/>
    <mergeCell ref="ESW6:ESZ6"/>
    <mergeCell ref="ETA6:ETD6"/>
    <mergeCell ref="ETE6:ETH6"/>
    <mergeCell ref="ETI6:ETL6"/>
    <mergeCell ref="ETM6:ETP6"/>
    <mergeCell ref="ETQ6:ETT6"/>
    <mergeCell ref="ETU6:ETX6"/>
    <mergeCell ref="ETY6:EUB6"/>
    <mergeCell ref="EUC6:EUF6"/>
    <mergeCell ref="EUG6:EUJ6"/>
    <mergeCell ref="EUK6:EUN6"/>
    <mergeCell ref="EUO6:EUR6"/>
    <mergeCell ref="EUS6:EUV6"/>
    <mergeCell ref="EUW6:EUZ6"/>
    <mergeCell ref="EVA6:EVD6"/>
    <mergeCell ref="EVE6:EVH6"/>
    <mergeCell ref="EVI6:EVL6"/>
    <mergeCell ref="EVM6:EVP6"/>
    <mergeCell ref="EVQ6:EVT6"/>
    <mergeCell ref="EVU6:EVX6"/>
    <mergeCell ref="EVY6:EWB6"/>
    <mergeCell ref="EWC6:EWF6"/>
    <mergeCell ref="EWG6:EWJ6"/>
    <mergeCell ref="EWK6:EWN6"/>
    <mergeCell ref="EWO6:EWR6"/>
    <mergeCell ref="EWS6:EWV6"/>
    <mergeCell ref="EWW6:EWZ6"/>
    <mergeCell ref="EXA6:EXD6"/>
    <mergeCell ref="EXE6:EXH6"/>
    <mergeCell ref="EXI6:EXL6"/>
    <mergeCell ref="EXM6:EXP6"/>
    <mergeCell ref="EXQ6:EXT6"/>
    <mergeCell ref="EXU6:EXX6"/>
    <mergeCell ref="EXY6:EYB6"/>
    <mergeCell ref="EYC6:EYF6"/>
    <mergeCell ref="EYG6:EYJ6"/>
    <mergeCell ref="EYK6:EYN6"/>
    <mergeCell ref="EYO6:EYR6"/>
    <mergeCell ref="EYS6:EYV6"/>
    <mergeCell ref="EYW6:EYZ6"/>
    <mergeCell ref="EZA6:EZD6"/>
    <mergeCell ref="EZE6:EZH6"/>
    <mergeCell ref="EZI6:EZL6"/>
    <mergeCell ref="EZM6:EZP6"/>
    <mergeCell ref="EZQ6:EZT6"/>
    <mergeCell ref="EZU6:EZX6"/>
    <mergeCell ref="EZY6:FAB6"/>
    <mergeCell ref="FAC6:FAF6"/>
    <mergeCell ref="FAG6:FAJ6"/>
    <mergeCell ref="FAK6:FAN6"/>
    <mergeCell ref="FAO6:FAR6"/>
    <mergeCell ref="FAS6:FAV6"/>
    <mergeCell ref="FAW6:FAZ6"/>
    <mergeCell ref="FBA6:FBD6"/>
    <mergeCell ref="FBE6:FBH6"/>
    <mergeCell ref="FBI6:FBL6"/>
    <mergeCell ref="FBM6:FBP6"/>
    <mergeCell ref="FBQ6:FBT6"/>
    <mergeCell ref="FBU6:FBX6"/>
    <mergeCell ref="FBY6:FCB6"/>
    <mergeCell ref="FCC6:FCF6"/>
    <mergeCell ref="FCG6:FCJ6"/>
    <mergeCell ref="FCK6:FCN6"/>
    <mergeCell ref="FCO6:FCR6"/>
    <mergeCell ref="FCS6:FCV6"/>
    <mergeCell ref="FCW6:FCZ6"/>
    <mergeCell ref="FDA6:FDD6"/>
    <mergeCell ref="FDE6:FDH6"/>
    <mergeCell ref="FDI6:FDL6"/>
    <mergeCell ref="FDM6:FDP6"/>
    <mergeCell ref="FDQ6:FDT6"/>
    <mergeCell ref="FDU6:FDX6"/>
    <mergeCell ref="FDY6:FEB6"/>
    <mergeCell ref="FEC6:FEF6"/>
    <mergeCell ref="FEG6:FEJ6"/>
    <mergeCell ref="FEK6:FEN6"/>
    <mergeCell ref="FEO6:FER6"/>
    <mergeCell ref="FES6:FEV6"/>
    <mergeCell ref="FEW6:FEZ6"/>
    <mergeCell ref="FFA6:FFD6"/>
    <mergeCell ref="FFE6:FFH6"/>
    <mergeCell ref="FFI6:FFL6"/>
    <mergeCell ref="FFM6:FFP6"/>
    <mergeCell ref="FFQ6:FFT6"/>
    <mergeCell ref="FFU6:FFX6"/>
    <mergeCell ref="FFY6:FGB6"/>
    <mergeCell ref="FGC6:FGF6"/>
    <mergeCell ref="FGG6:FGJ6"/>
    <mergeCell ref="FGK6:FGN6"/>
    <mergeCell ref="FGO6:FGR6"/>
    <mergeCell ref="FGS6:FGV6"/>
    <mergeCell ref="FGW6:FGZ6"/>
    <mergeCell ref="FHA6:FHD6"/>
    <mergeCell ref="FHE6:FHH6"/>
    <mergeCell ref="FHI6:FHL6"/>
    <mergeCell ref="FHM6:FHP6"/>
    <mergeCell ref="FHQ6:FHT6"/>
    <mergeCell ref="FHU6:FHX6"/>
    <mergeCell ref="FHY6:FIB6"/>
    <mergeCell ref="FIC6:FIF6"/>
    <mergeCell ref="FIG6:FIJ6"/>
    <mergeCell ref="FIK6:FIN6"/>
    <mergeCell ref="FIO6:FIR6"/>
    <mergeCell ref="FIS6:FIV6"/>
    <mergeCell ref="FIW6:FIZ6"/>
    <mergeCell ref="FJA6:FJD6"/>
    <mergeCell ref="FJE6:FJH6"/>
    <mergeCell ref="FJI6:FJL6"/>
    <mergeCell ref="FJM6:FJP6"/>
    <mergeCell ref="FJQ6:FJT6"/>
    <mergeCell ref="FJU6:FJX6"/>
    <mergeCell ref="FJY6:FKB6"/>
    <mergeCell ref="FKC6:FKF6"/>
    <mergeCell ref="FKG6:FKJ6"/>
    <mergeCell ref="FKK6:FKN6"/>
    <mergeCell ref="FKO6:FKR6"/>
    <mergeCell ref="FKS6:FKV6"/>
    <mergeCell ref="FKW6:FKZ6"/>
    <mergeCell ref="FLA6:FLD6"/>
    <mergeCell ref="FLE6:FLH6"/>
    <mergeCell ref="FLI6:FLL6"/>
    <mergeCell ref="FLM6:FLP6"/>
    <mergeCell ref="FLQ6:FLT6"/>
    <mergeCell ref="FLU6:FLX6"/>
    <mergeCell ref="FLY6:FMB6"/>
    <mergeCell ref="FMC6:FMF6"/>
    <mergeCell ref="FMG6:FMJ6"/>
    <mergeCell ref="FMK6:FMN6"/>
    <mergeCell ref="FMO6:FMR6"/>
    <mergeCell ref="FMS6:FMV6"/>
    <mergeCell ref="FMW6:FMZ6"/>
    <mergeCell ref="FNA6:FND6"/>
    <mergeCell ref="FNE6:FNH6"/>
    <mergeCell ref="FNI6:FNL6"/>
    <mergeCell ref="FNM6:FNP6"/>
    <mergeCell ref="FNQ6:FNT6"/>
    <mergeCell ref="FNU6:FNX6"/>
    <mergeCell ref="FNY6:FOB6"/>
    <mergeCell ref="FOC6:FOF6"/>
    <mergeCell ref="FOG6:FOJ6"/>
    <mergeCell ref="FOK6:FON6"/>
    <mergeCell ref="FOO6:FOR6"/>
    <mergeCell ref="FOS6:FOV6"/>
    <mergeCell ref="FOW6:FOZ6"/>
    <mergeCell ref="FPA6:FPD6"/>
    <mergeCell ref="FPE6:FPH6"/>
    <mergeCell ref="FPI6:FPL6"/>
    <mergeCell ref="FPM6:FPP6"/>
    <mergeCell ref="FPQ6:FPT6"/>
    <mergeCell ref="FPU6:FPX6"/>
    <mergeCell ref="FPY6:FQB6"/>
    <mergeCell ref="FQC6:FQF6"/>
    <mergeCell ref="FQG6:FQJ6"/>
    <mergeCell ref="FQK6:FQN6"/>
    <mergeCell ref="FQO6:FQR6"/>
    <mergeCell ref="FQS6:FQV6"/>
    <mergeCell ref="FQW6:FQZ6"/>
    <mergeCell ref="FRA6:FRD6"/>
    <mergeCell ref="FRE6:FRH6"/>
    <mergeCell ref="FRI6:FRL6"/>
    <mergeCell ref="FRM6:FRP6"/>
    <mergeCell ref="FRQ6:FRT6"/>
    <mergeCell ref="FRU6:FRX6"/>
    <mergeCell ref="FRY6:FSB6"/>
    <mergeCell ref="FSC6:FSF6"/>
    <mergeCell ref="FSG6:FSJ6"/>
    <mergeCell ref="FSK6:FSN6"/>
    <mergeCell ref="FSO6:FSR6"/>
    <mergeCell ref="FSS6:FSV6"/>
    <mergeCell ref="FSW6:FSZ6"/>
    <mergeCell ref="FTA6:FTD6"/>
    <mergeCell ref="FTE6:FTH6"/>
    <mergeCell ref="FTI6:FTL6"/>
    <mergeCell ref="FTM6:FTP6"/>
    <mergeCell ref="FTQ6:FTT6"/>
    <mergeCell ref="FTU6:FTX6"/>
    <mergeCell ref="FTY6:FUB6"/>
    <mergeCell ref="FUC6:FUF6"/>
    <mergeCell ref="FUG6:FUJ6"/>
    <mergeCell ref="FUK6:FUN6"/>
    <mergeCell ref="FUO6:FUR6"/>
    <mergeCell ref="FUS6:FUV6"/>
    <mergeCell ref="FUW6:FUZ6"/>
    <mergeCell ref="FVA6:FVD6"/>
    <mergeCell ref="FVE6:FVH6"/>
    <mergeCell ref="FVI6:FVL6"/>
    <mergeCell ref="FVM6:FVP6"/>
    <mergeCell ref="FVQ6:FVT6"/>
    <mergeCell ref="FVU6:FVX6"/>
    <mergeCell ref="FVY6:FWB6"/>
    <mergeCell ref="FWC6:FWF6"/>
    <mergeCell ref="FWG6:FWJ6"/>
    <mergeCell ref="FWK6:FWN6"/>
    <mergeCell ref="FWO6:FWR6"/>
    <mergeCell ref="FWS6:FWV6"/>
    <mergeCell ref="FWW6:FWZ6"/>
    <mergeCell ref="FXA6:FXD6"/>
    <mergeCell ref="FXE6:FXH6"/>
    <mergeCell ref="FXI6:FXL6"/>
    <mergeCell ref="FXM6:FXP6"/>
    <mergeCell ref="FXQ6:FXT6"/>
    <mergeCell ref="FXU6:FXX6"/>
    <mergeCell ref="FXY6:FYB6"/>
    <mergeCell ref="FYC6:FYF6"/>
    <mergeCell ref="FYG6:FYJ6"/>
    <mergeCell ref="FYK6:FYN6"/>
    <mergeCell ref="FYO6:FYR6"/>
    <mergeCell ref="FYS6:FYV6"/>
    <mergeCell ref="FYW6:FYZ6"/>
    <mergeCell ref="FZA6:FZD6"/>
    <mergeCell ref="FZE6:FZH6"/>
    <mergeCell ref="FZI6:FZL6"/>
    <mergeCell ref="FZM6:FZP6"/>
    <mergeCell ref="FZQ6:FZT6"/>
    <mergeCell ref="FZU6:FZX6"/>
    <mergeCell ref="FZY6:GAB6"/>
    <mergeCell ref="GAC6:GAF6"/>
    <mergeCell ref="GAG6:GAJ6"/>
    <mergeCell ref="GAK6:GAN6"/>
    <mergeCell ref="GAO6:GAR6"/>
    <mergeCell ref="GAS6:GAV6"/>
    <mergeCell ref="GAW6:GAZ6"/>
    <mergeCell ref="GBA6:GBD6"/>
    <mergeCell ref="GBE6:GBH6"/>
    <mergeCell ref="GBI6:GBL6"/>
    <mergeCell ref="GBM6:GBP6"/>
    <mergeCell ref="GBQ6:GBT6"/>
    <mergeCell ref="GBU6:GBX6"/>
    <mergeCell ref="GBY6:GCB6"/>
    <mergeCell ref="GCC6:GCF6"/>
    <mergeCell ref="GCG6:GCJ6"/>
    <mergeCell ref="GCK6:GCN6"/>
    <mergeCell ref="GCO6:GCR6"/>
    <mergeCell ref="GCS6:GCV6"/>
    <mergeCell ref="GCW6:GCZ6"/>
    <mergeCell ref="GDA6:GDD6"/>
    <mergeCell ref="GDE6:GDH6"/>
    <mergeCell ref="GDI6:GDL6"/>
    <mergeCell ref="GDM6:GDP6"/>
    <mergeCell ref="GDQ6:GDT6"/>
    <mergeCell ref="GDU6:GDX6"/>
    <mergeCell ref="GDY6:GEB6"/>
    <mergeCell ref="GEC6:GEF6"/>
    <mergeCell ref="GEG6:GEJ6"/>
    <mergeCell ref="GEK6:GEN6"/>
    <mergeCell ref="GEO6:GER6"/>
    <mergeCell ref="GES6:GEV6"/>
    <mergeCell ref="GEW6:GEZ6"/>
    <mergeCell ref="GFA6:GFD6"/>
    <mergeCell ref="GFE6:GFH6"/>
    <mergeCell ref="GFI6:GFL6"/>
    <mergeCell ref="GFM6:GFP6"/>
    <mergeCell ref="GFQ6:GFT6"/>
    <mergeCell ref="GFU6:GFX6"/>
    <mergeCell ref="GFY6:GGB6"/>
    <mergeCell ref="GGC6:GGF6"/>
    <mergeCell ref="GGG6:GGJ6"/>
    <mergeCell ref="GGK6:GGN6"/>
    <mergeCell ref="GGO6:GGR6"/>
    <mergeCell ref="GGS6:GGV6"/>
    <mergeCell ref="GGW6:GGZ6"/>
    <mergeCell ref="GHA6:GHD6"/>
    <mergeCell ref="GHE6:GHH6"/>
    <mergeCell ref="GHI6:GHL6"/>
    <mergeCell ref="GHM6:GHP6"/>
    <mergeCell ref="GHQ6:GHT6"/>
    <mergeCell ref="GHU6:GHX6"/>
    <mergeCell ref="GHY6:GIB6"/>
    <mergeCell ref="GIC6:GIF6"/>
    <mergeCell ref="GIG6:GIJ6"/>
    <mergeCell ref="GIK6:GIN6"/>
    <mergeCell ref="GIO6:GIR6"/>
    <mergeCell ref="GIS6:GIV6"/>
    <mergeCell ref="GIW6:GIZ6"/>
    <mergeCell ref="GJA6:GJD6"/>
    <mergeCell ref="GJE6:GJH6"/>
    <mergeCell ref="GJI6:GJL6"/>
    <mergeCell ref="GJM6:GJP6"/>
    <mergeCell ref="GJQ6:GJT6"/>
    <mergeCell ref="GJU6:GJX6"/>
    <mergeCell ref="GJY6:GKB6"/>
    <mergeCell ref="GKC6:GKF6"/>
    <mergeCell ref="GKG6:GKJ6"/>
    <mergeCell ref="GKK6:GKN6"/>
    <mergeCell ref="GKO6:GKR6"/>
    <mergeCell ref="GKS6:GKV6"/>
    <mergeCell ref="GKW6:GKZ6"/>
    <mergeCell ref="GLA6:GLD6"/>
    <mergeCell ref="GLE6:GLH6"/>
    <mergeCell ref="GLI6:GLL6"/>
    <mergeCell ref="GLM6:GLP6"/>
    <mergeCell ref="GLQ6:GLT6"/>
    <mergeCell ref="GLU6:GLX6"/>
    <mergeCell ref="GLY6:GMB6"/>
    <mergeCell ref="GMC6:GMF6"/>
    <mergeCell ref="GMG6:GMJ6"/>
    <mergeCell ref="GMK6:GMN6"/>
    <mergeCell ref="GMO6:GMR6"/>
    <mergeCell ref="GMS6:GMV6"/>
    <mergeCell ref="GMW6:GMZ6"/>
    <mergeCell ref="GNA6:GND6"/>
    <mergeCell ref="GNE6:GNH6"/>
    <mergeCell ref="GNI6:GNL6"/>
    <mergeCell ref="GNM6:GNP6"/>
    <mergeCell ref="GNQ6:GNT6"/>
    <mergeCell ref="GNU6:GNX6"/>
    <mergeCell ref="GNY6:GOB6"/>
    <mergeCell ref="GOC6:GOF6"/>
    <mergeCell ref="GOG6:GOJ6"/>
    <mergeCell ref="GOK6:GON6"/>
    <mergeCell ref="GOO6:GOR6"/>
    <mergeCell ref="GOS6:GOV6"/>
    <mergeCell ref="GOW6:GOZ6"/>
    <mergeCell ref="GPA6:GPD6"/>
    <mergeCell ref="GPE6:GPH6"/>
    <mergeCell ref="GPI6:GPL6"/>
    <mergeCell ref="GPM6:GPP6"/>
    <mergeCell ref="GPQ6:GPT6"/>
    <mergeCell ref="GPU6:GPX6"/>
    <mergeCell ref="GPY6:GQB6"/>
    <mergeCell ref="GQC6:GQF6"/>
    <mergeCell ref="GQG6:GQJ6"/>
    <mergeCell ref="GQK6:GQN6"/>
    <mergeCell ref="GQO6:GQR6"/>
    <mergeCell ref="GQS6:GQV6"/>
    <mergeCell ref="GQW6:GQZ6"/>
    <mergeCell ref="GRA6:GRD6"/>
    <mergeCell ref="GRE6:GRH6"/>
    <mergeCell ref="GRI6:GRL6"/>
    <mergeCell ref="GRM6:GRP6"/>
    <mergeCell ref="GRQ6:GRT6"/>
    <mergeCell ref="GRU6:GRX6"/>
    <mergeCell ref="GRY6:GSB6"/>
    <mergeCell ref="GSC6:GSF6"/>
    <mergeCell ref="GSG6:GSJ6"/>
    <mergeCell ref="GSK6:GSN6"/>
    <mergeCell ref="GSO6:GSR6"/>
    <mergeCell ref="GSS6:GSV6"/>
    <mergeCell ref="GSW6:GSZ6"/>
    <mergeCell ref="GTA6:GTD6"/>
    <mergeCell ref="GTE6:GTH6"/>
    <mergeCell ref="GTI6:GTL6"/>
    <mergeCell ref="GTM6:GTP6"/>
    <mergeCell ref="GTQ6:GTT6"/>
    <mergeCell ref="GTU6:GTX6"/>
    <mergeCell ref="GTY6:GUB6"/>
    <mergeCell ref="GUC6:GUF6"/>
    <mergeCell ref="GUG6:GUJ6"/>
    <mergeCell ref="GUK6:GUN6"/>
    <mergeCell ref="GUO6:GUR6"/>
    <mergeCell ref="GUS6:GUV6"/>
    <mergeCell ref="GUW6:GUZ6"/>
    <mergeCell ref="GVA6:GVD6"/>
    <mergeCell ref="GVE6:GVH6"/>
    <mergeCell ref="GVI6:GVL6"/>
    <mergeCell ref="GVM6:GVP6"/>
    <mergeCell ref="GVQ6:GVT6"/>
    <mergeCell ref="GVU6:GVX6"/>
    <mergeCell ref="GVY6:GWB6"/>
    <mergeCell ref="GWC6:GWF6"/>
    <mergeCell ref="GWG6:GWJ6"/>
    <mergeCell ref="GWK6:GWN6"/>
    <mergeCell ref="GWO6:GWR6"/>
    <mergeCell ref="GWS6:GWV6"/>
    <mergeCell ref="GWW6:GWZ6"/>
    <mergeCell ref="GXA6:GXD6"/>
    <mergeCell ref="GXE6:GXH6"/>
    <mergeCell ref="GXI6:GXL6"/>
    <mergeCell ref="GXM6:GXP6"/>
    <mergeCell ref="GXQ6:GXT6"/>
    <mergeCell ref="GXU6:GXX6"/>
    <mergeCell ref="GXY6:GYB6"/>
    <mergeCell ref="GYC6:GYF6"/>
    <mergeCell ref="GYG6:GYJ6"/>
    <mergeCell ref="GYK6:GYN6"/>
    <mergeCell ref="GYO6:GYR6"/>
    <mergeCell ref="GYS6:GYV6"/>
    <mergeCell ref="GYW6:GYZ6"/>
    <mergeCell ref="GZA6:GZD6"/>
    <mergeCell ref="GZE6:GZH6"/>
    <mergeCell ref="GZI6:GZL6"/>
    <mergeCell ref="GZM6:GZP6"/>
    <mergeCell ref="GZQ6:GZT6"/>
    <mergeCell ref="GZU6:GZX6"/>
    <mergeCell ref="GZY6:HAB6"/>
    <mergeCell ref="HAC6:HAF6"/>
    <mergeCell ref="HAG6:HAJ6"/>
    <mergeCell ref="HAK6:HAN6"/>
    <mergeCell ref="HAO6:HAR6"/>
    <mergeCell ref="HAS6:HAV6"/>
    <mergeCell ref="HAW6:HAZ6"/>
    <mergeCell ref="HBA6:HBD6"/>
    <mergeCell ref="HBE6:HBH6"/>
    <mergeCell ref="HBI6:HBL6"/>
    <mergeCell ref="HBM6:HBP6"/>
    <mergeCell ref="HBQ6:HBT6"/>
    <mergeCell ref="HBU6:HBX6"/>
    <mergeCell ref="HBY6:HCB6"/>
    <mergeCell ref="HCC6:HCF6"/>
    <mergeCell ref="HCG6:HCJ6"/>
    <mergeCell ref="HCK6:HCN6"/>
    <mergeCell ref="HCO6:HCR6"/>
    <mergeCell ref="HCS6:HCV6"/>
    <mergeCell ref="HCW6:HCZ6"/>
    <mergeCell ref="HDA6:HDD6"/>
    <mergeCell ref="HDE6:HDH6"/>
    <mergeCell ref="HDI6:HDL6"/>
    <mergeCell ref="HDM6:HDP6"/>
    <mergeCell ref="HDQ6:HDT6"/>
    <mergeCell ref="HDU6:HDX6"/>
    <mergeCell ref="HDY6:HEB6"/>
    <mergeCell ref="HEC6:HEF6"/>
    <mergeCell ref="HEG6:HEJ6"/>
    <mergeCell ref="HEK6:HEN6"/>
    <mergeCell ref="HEO6:HER6"/>
    <mergeCell ref="HES6:HEV6"/>
    <mergeCell ref="HEW6:HEZ6"/>
    <mergeCell ref="HFA6:HFD6"/>
    <mergeCell ref="HFE6:HFH6"/>
    <mergeCell ref="HFI6:HFL6"/>
    <mergeCell ref="HFM6:HFP6"/>
    <mergeCell ref="HFQ6:HFT6"/>
    <mergeCell ref="HFU6:HFX6"/>
    <mergeCell ref="HFY6:HGB6"/>
    <mergeCell ref="HGC6:HGF6"/>
    <mergeCell ref="HGG6:HGJ6"/>
    <mergeCell ref="HGK6:HGN6"/>
    <mergeCell ref="HGO6:HGR6"/>
    <mergeCell ref="HGS6:HGV6"/>
    <mergeCell ref="HGW6:HGZ6"/>
    <mergeCell ref="HHA6:HHD6"/>
    <mergeCell ref="HHE6:HHH6"/>
    <mergeCell ref="HHI6:HHL6"/>
    <mergeCell ref="HHM6:HHP6"/>
    <mergeCell ref="HHQ6:HHT6"/>
    <mergeCell ref="HHU6:HHX6"/>
    <mergeCell ref="HHY6:HIB6"/>
    <mergeCell ref="HIC6:HIF6"/>
    <mergeCell ref="HIG6:HIJ6"/>
    <mergeCell ref="HIK6:HIN6"/>
    <mergeCell ref="HIO6:HIR6"/>
    <mergeCell ref="HIS6:HIV6"/>
    <mergeCell ref="HIW6:HIZ6"/>
    <mergeCell ref="HJA6:HJD6"/>
    <mergeCell ref="HJE6:HJH6"/>
    <mergeCell ref="HJI6:HJL6"/>
    <mergeCell ref="HJM6:HJP6"/>
    <mergeCell ref="HJQ6:HJT6"/>
    <mergeCell ref="HJU6:HJX6"/>
    <mergeCell ref="HJY6:HKB6"/>
    <mergeCell ref="HKC6:HKF6"/>
    <mergeCell ref="HKG6:HKJ6"/>
    <mergeCell ref="HKK6:HKN6"/>
    <mergeCell ref="HKO6:HKR6"/>
    <mergeCell ref="HKS6:HKV6"/>
    <mergeCell ref="HKW6:HKZ6"/>
    <mergeCell ref="HLA6:HLD6"/>
    <mergeCell ref="HLE6:HLH6"/>
    <mergeCell ref="HLI6:HLL6"/>
    <mergeCell ref="HLM6:HLP6"/>
    <mergeCell ref="HLQ6:HLT6"/>
    <mergeCell ref="HLU6:HLX6"/>
    <mergeCell ref="HLY6:HMB6"/>
    <mergeCell ref="HMC6:HMF6"/>
    <mergeCell ref="HMG6:HMJ6"/>
    <mergeCell ref="HMK6:HMN6"/>
    <mergeCell ref="HMO6:HMR6"/>
    <mergeCell ref="HMS6:HMV6"/>
    <mergeCell ref="HMW6:HMZ6"/>
    <mergeCell ref="HNA6:HND6"/>
    <mergeCell ref="HNE6:HNH6"/>
    <mergeCell ref="HNI6:HNL6"/>
    <mergeCell ref="HNM6:HNP6"/>
    <mergeCell ref="HNQ6:HNT6"/>
    <mergeCell ref="HNU6:HNX6"/>
    <mergeCell ref="HNY6:HOB6"/>
    <mergeCell ref="HOC6:HOF6"/>
    <mergeCell ref="HOG6:HOJ6"/>
    <mergeCell ref="HOK6:HON6"/>
    <mergeCell ref="HOO6:HOR6"/>
    <mergeCell ref="HOS6:HOV6"/>
    <mergeCell ref="HOW6:HOZ6"/>
    <mergeCell ref="HPA6:HPD6"/>
    <mergeCell ref="HPE6:HPH6"/>
    <mergeCell ref="HPI6:HPL6"/>
    <mergeCell ref="HPM6:HPP6"/>
    <mergeCell ref="HPQ6:HPT6"/>
    <mergeCell ref="HPU6:HPX6"/>
    <mergeCell ref="HPY6:HQB6"/>
    <mergeCell ref="HQC6:HQF6"/>
    <mergeCell ref="HQG6:HQJ6"/>
    <mergeCell ref="HQK6:HQN6"/>
    <mergeCell ref="HQO6:HQR6"/>
    <mergeCell ref="HQS6:HQV6"/>
    <mergeCell ref="HQW6:HQZ6"/>
    <mergeCell ref="HRA6:HRD6"/>
    <mergeCell ref="HRE6:HRH6"/>
    <mergeCell ref="HRI6:HRL6"/>
    <mergeCell ref="HRM6:HRP6"/>
    <mergeCell ref="HRQ6:HRT6"/>
    <mergeCell ref="HRU6:HRX6"/>
    <mergeCell ref="HRY6:HSB6"/>
    <mergeCell ref="HSC6:HSF6"/>
    <mergeCell ref="HSG6:HSJ6"/>
    <mergeCell ref="HSK6:HSN6"/>
    <mergeCell ref="HSO6:HSR6"/>
    <mergeCell ref="HSS6:HSV6"/>
    <mergeCell ref="HSW6:HSZ6"/>
    <mergeCell ref="HTA6:HTD6"/>
    <mergeCell ref="HTE6:HTH6"/>
    <mergeCell ref="HTI6:HTL6"/>
    <mergeCell ref="HTM6:HTP6"/>
    <mergeCell ref="HTQ6:HTT6"/>
    <mergeCell ref="HTU6:HTX6"/>
    <mergeCell ref="HTY6:HUB6"/>
    <mergeCell ref="HUC6:HUF6"/>
    <mergeCell ref="HUG6:HUJ6"/>
    <mergeCell ref="HUK6:HUN6"/>
    <mergeCell ref="HUO6:HUR6"/>
    <mergeCell ref="HUS6:HUV6"/>
    <mergeCell ref="HUW6:HUZ6"/>
    <mergeCell ref="HVA6:HVD6"/>
    <mergeCell ref="HVE6:HVH6"/>
    <mergeCell ref="HVI6:HVL6"/>
    <mergeCell ref="HVM6:HVP6"/>
    <mergeCell ref="HVQ6:HVT6"/>
    <mergeCell ref="HVU6:HVX6"/>
    <mergeCell ref="HVY6:HWB6"/>
    <mergeCell ref="HWC6:HWF6"/>
    <mergeCell ref="HWG6:HWJ6"/>
    <mergeCell ref="HWK6:HWN6"/>
    <mergeCell ref="HWO6:HWR6"/>
    <mergeCell ref="HWS6:HWV6"/>
    <mergeCell ref="HWW6:HWZ6"/>
    <mergeCell ref="HXA6:HXD6"/>
    <mergeCell ref="HXE6:HXH6"/>
    <mergeCell ref="HXI6:HXL6"/>
    <mergeCell ref="HXM6:HXP6"/>
    <mergeCell ref="HXQ6:HXT6"/>
    <mergeCell ref="HXU6:HXX6"/>
    <mergeCell ref="HXY6:HYB6"/>
    <mergeCell ref="HYC6:HYF6"/>
    <mergeCell ref="HYG6:HYJ6"/>
    <mergeCell ref="HYK6:HYN6"/>
    <mergeCell ref="HYO6:HYR6"/>
    <mergeCell ref="HYS6:HYV6"/>
    <mergeCell ref="HYW6:HYZ6"/>
    <mergeCell ref="HZA6:HZD6"/>
    <mergeCell ref="HZE6:HZH6"/>
    <mergeCell ref="HZI6:HZL6"/>
    <mergeCell ref="HZM6:HZP6"/>
    <mergeCell ref="HZQ6:HZT6"/>
    <mergeCell ref="HZU6:HZX6"/>
    <mergeCell ref="HZY6:IAB6"/>
    <mergeCell ref="IAC6:IAF6"/>
    <mergeCell ref="IAG6:IAJ6"/>
    <mergeCell ref="IAK6:IAN6"/>
    <mergeCell ref="IAO6:IAR6"/>
    <mergeCell ref="IAS6:IAV6"/>
    <mergeCell ref="IAW6:IAZ6"/>
    <mergeCell ref="IBA6:IBD6"/>
    <mergeCell ref="IBE6:IBH6"/>
    <mergeCell ref="IBI6:IBL6"/>
    <mergeCell ref="IBM6:IBP6"/>
    <mergeCell ref="IBQ6:IBT6"/>
    <mergeCell ref="IBU6:IBX6"/>
    <mergeCell ref="IBY6:ICB6"/>
    <mergeCell ref="ICC6:ICF6"/>
    <mergeCell ref="ICG6:ICJ6"/>
    <mergeCell ref="ICK6:ICN6"/>
    <mergeCell ref="ICO6:ICR6"/>
    <mergeCell ref="ICS6:ICV6"/>
    <mergeCell ref="ICW6:ICZ6"/>
    <mergeCell ref="IDA6:IDD6"/>
    <mergeCell ref="IDE6:IDH6"/>
    <mergeCell ref="IDI6:IDL6"/>
    <mergeCell ref="IDM6:IDP6"/>
    <mergeCell ref="IDQ6:IDT6"/>
    <mergeCell ref="IDU6:IDX6"/>
    <mergeCell ref="IDY6:IEB6"/>
    <mergeCell ref="IEC6:IEF6"/>
    <mergeCell ref="IEG6:IEJ6"/>
    <mergeCell ref="IEK6:IEN6"/>
    <mergeCell ref="IEO6:IER6"/>
    <mergeCell ref="IES6:IEV6"/>
    <mergeCell ref="IEW6:IEZ6"/>
    <mergeCell ref="IFA6:IFD6"/>
    <mergeCell ref="IFE6:IFH6"/>
    <mergeCell ref="IFI6:IFL6"/>
    <mergeCell ref="IFM6:IFP6"/>
    <mergeCell ref="IFQ6:IFT6"/>
    <mergeCell ref="IFU6:IFX6"/>
    <mergeCell ref="IFY6:IGB6"/>
    <mergeCell ref="IGC6:IGF6"/>
    <mergeCell ref="IGG6:IGJ6"/>
    <mergeCell ref="IGK6:IGN6"/>
    <mergeCell ref="IGO6:IGR6"/>
    <mergeCell ref="IGS6:IGV6"/>
    <mergeCell ref="IGW6:IGZ6"/>
    <mergeCell ref="IHA6:IHD6"/>
    <mergeCell ref="IHE6:IHH6"/>
    <mergeCell ref="IHI6:IHL6"/>
    <mergeCell ref="IHM6:IHP6"/>
    <mergeCell ref="IHQ6:IHT6"/>
    <mergeCell ref="IHU6:IHX6"/>
    <mergeCell ref="IHY6:IIB6"/>
    <mergeCell ref="IIC6:IIF6"/>
    <mergeCell ref="IIG6:IIJ6"/>
    <mergeCell ref="IIK6:IIN6"/>
    <mergeCell ref="IIO6:IIR6"/>
    <mergeCell ref="IIS6:IIV6"/>
    <mergeCell ref="IIW6:IIZ6"/>
    <mergeCell ref="IJA6:IJD6"/>
    <mergeCell ref="IJE6:IJH6"/>
    <mergeCell ref="IJI6:IJL6"/>
    <mergeCell ref="IJM6:IJP6"/>
    <mergeCell ref="IJQ6:IJT6"/>
    <mergeCell ref="IJU6:IJX6"/>
    <mergeCell ref="IJY6:IKB6"/>
    <mergeCell ref="IKC6:IKF6"/>
    <mergeCell ref="IKG6:IKJ6"/>
    <mergeCell ref="IKK6:IKN6"/>
    <mergeCell ref="IKO6:IKR6"/>
    <mergeCell ref="IKS6:IKV6"/>
    <mergeCell ref="IKW6:IKZ6"/>
    <mergeCell ref="ILA6:ILD6"/>
    <mergeCell ref="ILE6:ILH6"/>
    <mergeCell ref="ILI6:ILL6"/>
    <mergeCell ref="ILM6:ILP6"/>
    <mergeCell ref="ILQ6:ILT6"/>
    <mergeCell ref="ILU6:ILX6"/>
    <mergeCell ref="ILY6:IMB6"/>
    <mergeCell ref="IMC6:IMF6"/>
    <mergeCell ref="IMG6:IMJ6"/>
    <mergeCell ref="IMK6:IMN6"/>
    <mergeCell ref="IMO6:IMR6"/>
    <mergeCell ref="IMS6:IMV6"/>
    <mergeCell ref="IMW6:IMZ6"/>
    <mergeCell ref="INA6:IND6"/>
    <mergeCell ref="INE6:INH6"/>
    <mergeCell ref="INI6:INL6"/>
    <mergeCell ref="INM6:INP6"/>
    <mergeCell ref="INQ6:INT6"/>
    <mergeCell ref="INU6:INX6"/>
    <mergeCell ref="INY6:IOB6"/>
    <mergeCell ref="IOC6:IOF6"/>
    <mergeCell ref="IOG6:IOJ6"/>
    <mergeCell ref="IOK6:ION6"/>
    <mergeCell ref="IOO6:IOR6"/>
    <mergeCell ref="IOS6:IOV6"/>
    <mergeCell ref="IOW6:IOZ6"/>
    <mergeCell ref="IPA6:IPD6"/>
    <mergeCell ref="IPE6:IPH6"/>
    <mergeCell ref="IPI6:IPL6"/>
    <mergeCell ref="IPM6:IPP6"/>
    <mergeCell ref="IPQ6:IPT6"/>
    <mergeCell ref="IPU6:IPX6"/>
    <mergeCell ref="IPY6:IQB6"/>
    <mergeCell ref="IQC6:IQF6"/>
    <mergeCell ref="IQG6:IQJ6"/>
    <mergeCell ref="IQK6:IQN6"/>
    <mergeCell ref="IQO6:IQR6"/>
    <mergeCell ref="IQS6:IQV6"/>
    <mergeCell ref="IQW6:IQZ6"/>
    <mergeCell ref="IRA6:IRD6"/>
    <mergeCell ref="IRE6:IRH6"/>
    <mergeCell ref="IRI6:IRL6"/>
    <mergeCell ref="IRM6:IRP6"/>
    <mergeCell ref="IRQ6:IRT6"/>
    <mergeCell ref="IRU6:IRX6"/>
    <mergeCell ref="IRY6:ISB6"/>
    <mergeCell ref="ISC6:ISF6"/>
    <mergeCell ref="ISG6:ISJ6"/>
    <mergeCell ref="ISK6:ISN6"/>
    <mergeCell ref="ISO6:ISR6"/>
    <mergeCell ref="ISS6:ISV6"/>
    <mergeCell ref="ISW6:ISZ6"/>
    <mergeCell ref="ITA6:ITD6"/>
    <mergeCell ref="ITE6:ITH6"/>
    <mergeCell ref="ITI6:ITL6"/>
    <mergeCell ref="ITM6:ITP6"/>
    <mergeCell ref="ITQ6:ITT6"/>
    <mergeCell ref="ITU6:ITX6"/>
    <mergeCell ref="ITY6:IUB6"/>
    <mergeCell ref="IUC6:IUF6"/>
    <mergeCell ref="IUG6:IUJ6"/>
    <mergeCell ref="IUK6:IUN6"/>
    <mergeCell ref="IUO6:IUR6"/>
    <mergeCell ref="IUS6:IUV6"/>
    <mergeCell ref="IUW6:IUZ6"/>
    <mergeCell ref="IVA6:IVD6"/>
    <mergeCell ref="IVE6:IVH6"/>
    <mergeCell ref="IVI6:IVL6"/>
    <mergeCell ref="IVM6:IVP6"/>
    <mergeCell ref="IVQ6:IVT6"/>
    <mergeCell ref="IVU6:IVX6"/>
    <mergeCell ref="IVY6:IWB6"/>
    <mergeCell ref="IWC6:IWF6"/>
    <mergeCell ref="IWG6:IWJ6"/>
    <mergeCell ref="IWK6:IWN6"/>
    <mergeCell ref="IWO6:IWR6"/>
    <mergeCell ref="IWS6:IWV6"/>
    <mergeCell ref="IWW6:IWZ6"/>
    <mergeCell ref="IXA6:IXD6"/>
    <mergeCell ref="IXE6:IXH6"/>
    <mergeCell ref="IXI6:IXL6"/>
    <mergeCell ref="IXM6:IXP6"/>
    <mergeCell ref="IXQ6:IXT6"/>
    <mergeCell ref="IXU6:IXX6"/>
    <mergeCell ref="IXY6:IYB6"/>
    <mergeCell ref="IYC6:IYF6"/>
    <mergeCell ref="IYG6:IYJ6"/>
    <mergeCell ref="IYK6:IYN6"/>
    <mergeCell ref="IYO6:IYR6"/>
    <mergeCell ref="IYS6:IYV6"/>
    <mergeCell ref="IYW6:IYZ6"/>
    <mergeCell ref="IZA6:IZD6"/>
    <mergeCell ref="IZE6:IZH6"/>
    <mergeCell ref="IZI6:IZL6"/>
    <mergeCell ref="IZM6:IZP6"/>
    <mergeCell ref="IZQ6:IZT6"/>
    <mergeCell ref="IZU6:IZX6"/>
    <mergeCell ref="IZY6:JAB6"/>
    <mergeCell ref="JAC6:JAF6"/>
    <mergeCell ref="JAG6:JAJ6"/>
    <mergeCell ref="JAK6:JAN6"/>
    <mergeCell ref="JAO6:JAR6"/>
    <mergeCell ref="JAS6:JAV6"/>
    <mergeCell ref="JAW6:JAZ6"/>
    <mergeCell ref="JBA6:JBD6"/>
    <mergeCell ref="JBE6:JBH6"/>
    <mergeCell ref="JBI6:JBL6"/>
    <mergeCell ref="JBM6:JBP6"/>
    <mergeCell ref="JBQ6:JBT6"/>
    <mergeCell ref="JBU6:JBX6"/>
    <mergeCell ref="JBY6:JCB6"/>
    <mergeCell ref="JCC6:JCF6"/>
    <mergeCell ref="JCG6:JCJ6"/>
    <mergeCell ref="JCK6:JCN6"/>
    <mergeCell ref="JCO6:JCR6"/>
    <mergeCell ref="JCS6:JCV6"/>
    <mergeCell ref="JCW6:JCZ6"/>
    <mergeCell ref="JDA6:JDD6"/>
    <mergeCell ref="JDE6:JDH6"/>
    <mergeCell ref="JDI6:JDL6"/>
    <mergeCell ref="JDM6:JDP6"/>
    <mergeCell ref="JDQ6:JDT6"/>
    <mergeCell ref="JDU6:JDX6"/>
    <mergeCell ref="JDY6:JEB6"/>
    <mergeCell ref="JEC6:JEF6"/>
    <mergeCell ref="JEG6:JEJ6"/>
    <mergeCell ref="JEK6:JEN6"/>
    <mergeCell ref="JEO6:JER6"/>
    <mergeCell ref="JES6:JEV6"/>
    <mergeCell ref="JEW6:JEZ6"/>
    <mergeCell ref="JFA6:JFD6"/>
    <mergeCell ref="JFE6:JFH6"/>
    <mergeCell ref="JFI6:JFL6"/>
    <mergeCell ref="JFM6:JFP6"/>
    <mergeCell ref="JFQ6:JFT6"/>
    <mergeCell ref="JFU6:JFX6"/>
    <mergeCell ref="JFY6:JGB6"/>
    <mergeCell ref="JGC6:JGF6"/>
    <mergeCell ref="JGG6:JGJ6"/>
    <mergeCell ref="JGK6:JGN6"/>
    <mergeCell ref="JGO6:JGR6"/>
    <mergeCell ref="JGS6:JGV6"/>
    <mergeCell ref="JGW6:JGZ6"/>
    <mergeCell ref="JHA6:JHD6"/>
    <mergeCell ref="JHE6:JHH6"/>
    <mergeCell ref="JHI6:JHL6"/>
    <mergeCell ref="JHM6:JHP6"/>
    <mergeCell ref="JHQ6:JHT6"/>
    <mergeCell ref="JHU6:JHX6"/>
    <mergeCell ref="JHY6:JIB6"/>
    <mergeCell ref="JIC6:JIF6"/>
    <mergeCell ref="JIG6:JIJ6"/>
    <mergeCell ref="JIK6:JIN6"/>
    <mergeCell ref="JIO6:JIR6"/>
    <mergeCell ref="JIS6:JIV6"/>
    <mergeCell ref="JIW6:JIZ6"/>
    <mergeCell ref="JJA6:JJD6"/>
    <mergeCell ref="JJE6:JJH6"/>
    <mergeCell ref="JJI6:JJL6"/>
    <mergeCell ref="JJM6:JJP6"/>
    <mergeCell ref="JJQ6:JJT6"/>
    <mergeCell ref="JJU6:JJX6"/>
    <mergeCell ref="JJY6:JKB6"/>
    <mergeCell ref="JKC6:JKF6"/>
    <mergeCell ref="JKG6:JKJ6"/>
    <mergeCell ref="JKK6:JKN6"/>
    <mergeCell ref="JKO6:JKR6"/>
    <mergeCell ref="JKS6:JKV6"/>
    <mergeCell ref="JKW6:JKZ6"/>
    <mergeCell ref="JLA6:JLD6"/>
    <mergeCell ref="JLE6:JLH6"/>
    <mergeCell ref="JLI6:JLL6"/>
    <mergeCell ref="JLM6:JLP6"/>
    <mergeCell ref="JLQ6:JLT6"/>
    <mergeCell ref="JLU6:JLX6"/>
    <mergeCell ref="JLY6:JMB6"/>
    <mergeCell ref="JMC6:JMF6"/>
    <mergeCell ref="JMG6:JMJ6"/>
    <mergeCell ref="JMK6:JMN6"/>
    <mergeCell ref="JMO6:JMR6"/>
    <mergeCell ref="JMS6:JMV6"/>
    <mergeCell ref="JMW6:JMZ6"/>
    <mergeCell ref="JNA6:JND6"/>
    <mergeCell ref="JNE6:JNH6"/>
    <mergeCell ref="JNI6:JNL6"/>
    <mergeCell ref="JNM6:JNP6"/>
    <mergeCell ref="JNQ6:JNT6"/>
    <mergeCell ref="JNU6:JNX6"/>
    <mergeCell ref="JNY6:JOB6"/>
    <mergeCell ref="JOC6:JOF6"/>
    <mergeCell ref="JOG6:JOJ6"/>
    <mergeCell ref="JOK6:JON6"/>
    <mergeCell ref="JOO6:JOR6"/>
    <mergeCell ref="JOS6:JOV6"/>
    <mergeCell ref="JOW6:JOZ6"/>
    <mergeCell ref="JPA6:JPD6"/>
    <mergeCell ref="JPE6:JPH6"/>
    <mergeCell ref="JPI6:JPL6"/>
    <mergeCell ref="JPM6:JPP6"/>
    <mergeCell ref="JPQ6:JPT6"/>
    <mergeCell ref="JPU6:JPX6"/>
    <mergeCell ref="JPY6:JQB6"/>
    <mergeCell ref="JQC6:JQF6"/>
    <mergeCell ref="JQG6:JQJ6"/>
    <mergeCell ref="JQK6:JQN6"/>
    <mergeCell ref="JQO6:JQR6"/>
    <mergeCell ref="JQS6:JQV6"/>
    <mergeCell ref="JQW6:JQZ6"/>
    <mergeCell ref="JRA6:JRD6"/>
    <mergeCell ref="JRE6:JRH6"/>
    <mergeCell ref="JRI6:JRL6"/>
    <mergeCell ref="JRM6:JRP6"/>
    <mergeCell ref="JRQ6:JRT6"/>
    <mergeCell ref="JRU6:JRX6"/>
    <mergeCell ref="JRY6:JSB6"/>
    <mergeCell ref="JSC6:JSF6"/>
    <mergeCell ref="JSG6:JSJ6"/>
    <mergeCell ref="JSK6:JSN6"/>
    <mergeCell ref="JSO6:JSR6"/>
    <mergeCell ref="JSS6:JSV6"/>
    <mergeCell ref="JSW6:JSZ6"/>
    <mergeCell ref="JTA6:JTD6"/>
    <mergeCell ref="JTE6:JTH6"/>
    <mergeCell ref="JTI6:JTL6"/>
    <mergeCell ref="JTM6:JTP6"/>
    <mergeCell ref="JTQ6:JTT6"/>
    <mergeCell ref="JTU6:JTX6"/>
    <mergeCell ref="JTY6:JUB6"/>
    <mergeCell ref="JUC6:JUF6"/>
    <mergeCell ref="JUG6:JUJ6"/>
    <mergeCell ref="JUK6:JUN6"/>
    <mergeCell ref="JUO6:JUR6"/>
    <mergeCell ref="JUS6:JUV6"/>
    <mergeCell ref="JUW6:JUZ6"/>
    <mergeCell ref="JVA6:JVD6"/>
    <mergeCell ref="JVE6:JVH6"/>
    <mergeCell ref="JVI6:JVL6"/>
    <mergeCell ref="JVM6:JVP6"/>
    <mergeCell ref="JVQ6:JVT6"/>
    <mergeCell ref="JVU6:JVX6"/>
    <mergeCell ref="JVY6:JWB6"/>
    <mergeCell ref="JWC6:JWF6"/>
    <mergeCell ref="JWG6:JWJ6"/>
    <mergeCell ref="JWK6:JWN6"/>
    <mergeCell ref="JWO6:JWR6"/>
    <mergeCell ref="JWS6:JWV6"/>
    <mergeCell ref="JWW6:JWZ6"/>
    <mergeCell ref="JXA6:JXD6"/>
    <mergeCell ref="JXE6:JXH6"/>
    <mergeCell ref="JXI6:JXL6"/>
    <mergeCell ref="JXM6:JXP6"/>
    <mergeCell ref="JXQ6:JXT6"/>
    <mergeCell ref="JXU6:JXX6"/>
    <mergeCell ref="JXY6:JYB6"/>
    <mergeCell ref="JYC6:JYF6"/>
    <mergeCell ref="JYG6:JYJ6"/>
    <mergeCell ref="JYK6:JYN6"/>
    <mergeCell ref="JYO6:JYR6"/>
    <mergeCell ref="JYS6:JYV6"/>
    <mergeCell ref="JYW6:JYZ6"/>
    <mergeCell ref="JZA6:JZD6"/>
    <mergeCell ref="JZE6:JZH6"/>
    <mergeCell ref="JZI6:JZL6"/>
    <mergeCell ref="JZM6:JZP6"/>
    <mergeCell ref="JZQ6:JZT6"/>
    <mergeCell ref="JZU6:JZX6"/>
    <mergeCell ref="JZY6:KAB6"/>
    <mergeCell ref="KAC6:KAF6"/>
    <mergeCell ref="KAG6:KAJ6"/>
    <mergeCell ref="KAK6:KAN6"/>
    <mergeCell ref="KAO6:KAR6"/>
    <mergeCell ref="KAS6:KAV6"/>
    <mergeCell ref="KAW6:KAZ6"/>
    <mergeCell ref="KBA6:KBD6"/>
    <mergeCell ref="KBE6:KBH6"/>
    <mergeCell ref="KBI6:KBL6"/>
    <mergeCell ref="KBM6:KBP6"/>
    <mergeCell ref="KBQ6:KBT6"/>
    <mergeCell ref="KBU6:KBX6"/>
    <mergeCell ref="KBY6:KCB6"/>
    <mergeCell ref="KCC6:KCF6"/>
    <mergeCell ref="KCG6:KCJ6"/>
    <mergeCell ref="KCK6:KCN6"/>
    <mergeCell ref="KCO6:KCR6"/>
    <mergeCell ref="KCS6:KCV6"/>
    <mergeCell ref="KCW6:KCZ6"/>
    <mergeCell ref="KDA6:KDD6"/>
    <mergeCell ref="KDE6:KDH6"/>
    <mergeCell ref="KDI6:KDL6"/>
    <mergeCell ref="KDM6:KDP6"/>
    <mergeCell ref="KDQ6:KDT6"/>
    <mergeCell ref="KDU6:KDX6"/>
    <mergeCell ref="KDY6:KEB6"/>
    <mergeCell ref="KEC6:KEF6"/>
    <mergeCell ref="KEG6:KEJ6"/>
    <mergeCell ref="KEK6:KEN6"/>
    <mergeCell ref="KEO6:KER6"/>
    <mergeCell ref="KES6:KEV6"/>
    <mergeCell ref="KEW6:KEZ6"/>
    <mergeCell ref="KFA6:KFD6"/>
    <mergeCell ref="KFE6:KFH6"/>
    <mergeCell ref="KFI6:KFL6"/>
    <mergeCell ref="KFM6:KFP6"/>
    <mergeCell ref="KFQ6:KFT6"/>
    <mergeCell ref="KFU6:KFX6"/>
    <mergeCell ref="KFY6:KGB6"/>
    <mergeCell ref="KGC6:KGF6"/>
    <mergeCell ref="KGG6:KGJ6"/>
    <mergeCell ref="KGK6:KGN6"/>
    <mergeCell ref="KGO6:KGR6"/>
    <mergeCell ref="KGS6:KGV6"/>
    <mergeCell ref="KGW6:KGZ6"/>
    <mergeCell ref="KHA6:KHD6"/>
    <mergeCell ref="KHE6:KHH6"/>
    <mergeCell ref="KHI6:KHL6"/>
    <mergeCell ref="KHM6:KHP6"/>
    <mergeCell ref="KHQ6:KHT6"/>
    <mergeCell ref="KHU6:KHX6"/>
    <mergeCell ref="KHY6:KIB6"/>
    <mergeCell ref="KIC6:KIF6"/>
    <mergeCell ref="KIG6:KIJ6"/>
    <mergeCell ref="KIK6:KIN6"/>
    <mergeCell ref="KIO6:KIR6"/>
    <mergeCell ref="KIS6:KIV6"/>
    <mergeCell ref="KIW6:KIZ6"/>
    <mergeCell ref="KJA6:KJD6"/>
    <mergeCell ref="KJE6:KJH6"/>
    <mergeCell ref="KJI6:KJL6"/>
    <mergeCell ref="KJM6:KJP6"/>
    <mergeCell ref="KJQ6:KJT6"/>
    <mergeCell ref="KJU6:KJX6"/>
    <mergeCell ref="KJY6:KKB6"/>
    <mergeCell ref="KKC6:KKF6"/>
    <mergeCell ref="KKG6:KKJ6"/>
    <mergeCell ref="KKK6:KKN6"/>
    <mergeCell ref="KKO6:KKR6"/>
    <mergeCell ref="KKS6:KKV6"/>
    <mergeCell ref="KKW6:KKZ6"/>
    <mergeCell ref="KLA6:KLD6"/>
    <mergeCell ref="KLE6:KLH6"/>
    <mergeCell ref="KLI6:KLL6"/>
    <mergeCell ref="KLM6:KLP6"/>
    <mergeCell ref="KLQ6:KLT6"/>
    <mergeCell ref="KLU6:KLX6"/>
    <mergeCell ref="KLY6:KMB6"/>
    <mergeCell ref="KMC6:KMF6"/>
    <mergeCell ref="KMG6:KMJ6"/>
    <mergeCell ref="KMK6:KMN6"/>
    <mergeCell ref="KMO6:KMR6"/>
    <mergeCell ref="KMS6:KMV6"/>
    <mergeCell ref="KMW6:KMZ6"/>
    <mergeCell ref="KNA6:KND6"/>
    <mergeCell ref="KNE6:KNH6"/>
    <mergeCell ref="KNI6:KNL6"/>
    <mergeCell ref="KNM6:KNP6"/>
    <mergeCell ref="KNQ6:KNT6"/>
    <mergeCell ref="KNU6:KNX6"/>
    <mergeCell ref="KNY6:KOB6"/>
    <mergeCell ref="KOC6:KOF6"/>
    <mergeCell ref="KOG6:KOJ6"/>
    <mergeCell ref="KOK6:KON6"/>
    <mergeCell ref="KOO6:KOR6"/>
    <mergeCell ref="KOS6:KOV6"/>
    <mergeCell ref="KOW6:KOZ6"/>
    <mergeCell ref="KPA6:KPD6"/>
    <mergeCell ref="KPE6:KPH6"/>
    <mergeCell ref="KPI6:KPL6"/>
    <mergeCell ref="KPM6:KPP6"/>
    <mergeCell ref="KPQ6:KPT6"/>
    <mergeCell ref="KPU6:KPX6"/>
    <mergeCell ref="KPY6:KQB6"/>
    <mergeCell ref="KQC6:KQF6"/>
    <mergeCell ref="KQG6:KQJ6"/>
    <mergeCell ref="KQK6:KQN6"/>
    <mergeCell ref="KQO6:KQR6"/>
    <mergeCell ref="KQS6:KQV6"/>
    <mergeCell ref="KQW6:KQZ6"/>
    <mergeCell ref="KRA6:KRD6"/>
    <mergeCell ref="KRE6:KRH6"/>
    <mergeCell ref="KRI6:KRL6"/>
    <mergeCell ref="KRM6:KRP6"/>
    <mergeCell ref="KRQ6:KRT6"/>
    <mergeCell ref="KRU6:KRX6"/>
    <mergeCell ref="KRY6:KSB6"/>
    <mergeCell ref="KSC6:KSF6"/>
    <mergeCell ref="KSG6:KSJ6"/>
    <mergeCell ref="KSK6:KSN6"/>
    <mergeCell ref="KSO6:KSR6"/>
    <mergeCell ref="KSS6:KSV6"/>
    <mergeCell ref="KSW6:KSZ6"/>
    <mergeCell ref="KTA6:KTD6"/>
    <mergeCell ref="KTE6:KTH6"/>
    <mergeCell ref="KTI6:KTL6"/>
    <mergeCell ref="KTM6:KTP6"/>
    <mergeCell ref="KTQ6:KTT6"/>
    <mergeCell ref="KTU6:KTX6"/>
    <mergeCell ref="KTY6:KUB6"/>
    <mergeCell ref="KUC6:KUF6"/>
    <mergeCell ref="KUG6:KUJ6"/>
    <mergeCell ref="KUK6:KUN6"/>
    <mergeCell ref="KUO6:KUR6"/>
    <mergeCell ref="KUS6:KUV6"/>
    <mergeCell ref="KUW6:KUZ6"/>
    <mergeCell ref="KVA6:KVD6"/>
    <mergeCell ref="KVE6:KVH6"/>
    <mergeCell ref="KVI6:KVL6"/>
    <mergeCell ref="KVM6:KVP6"/>
    <mergeCell ref="KVQ6:KVT6"/>
    <mergeCell ref="KVU6:KVX6"/>
    <mergeCell ref="KVY6:KWB6"/>
    <mergeCell ref="KWC6:KWF6"/>
    <mergeCell ref="KWG6:KWJ6"/>
    <mergeCell ref="KWK6:KWN6"/>
    <mergeCell ref="KWO6:KWR6"/>
    <mergeCell ref="KWS6:KWV6"/>
    <mergeCell ref="KWW6:KWZ6"/>
    <mergeCell ref="KXA6:KXD6"/>
    <mergeCell ref="KXE6:KXH6"/>
    <mergeCell ref="KXI6:KXL6"/>
    <mergeCell ref="KXM6:KXP6"/>
    <mergeCell ref="KXQ6:KXT6"/>
    <mergeCell ref="KXU6:KXX6"/>
    <mergeCell ref="KXY6:KYB6"/>
    <mergeCell ref="KYC6:KYF6"/>
    <mergeCell ref="KYG6:KYJ6"/>
    <mergeCell ref="KYK6:KYN6"/>
    <mergeCell ref="KYO6:KYR6"/>
    <mergeCell ref="KYS6:KYV6"/>
    <mergeCell ref="KYW6:KYZ6"/>
    <mergeCell ref="KZA6:KZD6"/>
    <mergeCell ref="KZE6:KZH6"/>
    <mergeCell ref="KZI6:KZL6"/>
    <mergeCell ref="KZM6:KZP6"/>
    <mergeCell ref="KZQ6:KZT6"/>
    <mergeCell ref="KZU6:KZX6"/>
    <mergeCell ref="KZY6:LAB6"/>
    <mergeCell ref="LAC6:LAF6"/>
    <mergeCell ref="LAG6:LAJ6"/>
    <mergeCell ref="LAK6:LAN6"/>
    <mergeCell ref="LAO6:LAR6"/>
    <mergeCell ref="LAS6:LAV6"/>
    <mergeCell ref="LAW6:LAZ6"/>
    <mergeCell ref="LBA6:LBD6"/>
    <mergeCell ref="LBE6:LBH6"/>
    <mergeCell ref="LBI6:LBL6"/>
    <mergeCell ref="LBM6:LBP6"/>
    <mergeCell ref="LBQ6:LBT6"/>
    <mergeCell ref="LBU6:LBX6"/>
    <mergeCell ref="LBY6:LCB6"/>
    <mergeCell ref="LCC6:LCF6"/>
    <mergeCell ref="LCG6:LCJ6"/>
    <mergeCell ref="LCK6:LCN6"/>
    <mergeCell ref="LCO6:LCR6"/>
    <mergeCell ref="LCS6:LCV6"/>
    <mergeCell ref="LCW6:LCZ6"/>
    <mergeCell ref="LDA6:LDD6"/>
    <mergeCell ref="LDE6:LDH6"/>
    <mergeCell ref="LDI6:LDL6"/>
    <mergeCell ref="LDM6:LDP6"/>
    <mergeCell ref="LDQ6:LDT6"/>
    <mergeCell ref="LDU6:LDX6"/>
    <mergeCell ref="LDY6:LEB6"/>
    <mergeCell ref="LEC6:LEF6"/>
    <mergeCell ref="LEG6:LEJ6"/>
    <mergeCell ref="LEK6:LEN6"/>
    <mergeCell ref="LEO6:LER6"/>
    <mergeCell ref="LES6:LEV6"/>
    <mergeCell ref="LEW6:LEZ6"/>
    <mergeCell ref="LFA6:LFD6"/>
    <mergeCell ref="LFE6:LFH6"/>
    <mergeCell ref="LFI6:LFL6"/>
    <mergeCell ref="LFM6:LFP6"/>
    <mergeCell ref="LFQ6:LFT6"/>
    <mergeCell ref="LFU6:LFX6"/>
    <mergeCell ref="LFY6:LGB6"/>
    <mergeCell ref="LGC6:LGF6"/>
    <mergeCell ref="LGG6:LGJ6"/>
    <mergeCell ref="LGK6:LGN6"/>
    <mergeCell ref="LGO6:LGR6"/>
    <mergeCell ref="LGS6:LGV6"/>
    <mergeCell ref="LGW6:LGZ6"/>
    <mergeCell ref="LHA6:LHD6"/>
    <mergeCell ref="LHE6:LHH6"/>
    <mergeCell ref="LHI6:LHL6"/>
    <mergeCell ref="LHM6:LHP6"/>
    <mergeCell ref="LHQ6:LHT6"/>
    <mergeCell ref="LHU6:LHX6"/>
    <mergeCell ref="LHY6:LIB6"/>
    <mergeCell ref="LIC6:LIF6"/>
    <mergeCell ref="LIG6:LIJ6"/>
    <mergeCell ref="LIK6:LIN6"/>
    <mergeCell ref="LIO6:LIR6"/>
    <mergeCell ref="LIS6:LIV6"/>
    <mergeCell ref="LIW6:LIZ6"/>
    <mergeCell ref="LJA6:LJD6"/>
    <mergeCell ref="LJE6:LJH6"/>
    <mergeCell ref="LJI6:LJL6"/>
    <mergeCell ref="LJM6:LJP6"/>
    <mergeCell ref="LJQ6:LJT6"/>
    <mergeCell ref="LJU6:LJX6"/>
    <mergeCell ref="LJY6:LKB6"/>
    <mergeCell ref="LKC6:LKF6"/>
    <mergeCell ref="LKG6:LKJ6"/>
    <mergeCell ref="LKK6:LKN6"/>
    <mergeCell ref="LKO6:LKR6"/>
    <mergeCell ref="LKS6:LKV6"/>
    <mergeCell ref="LKW6:LKZ6"/>
    <mergeCell ref="LLA6:LLD6"/>
    <mergeCell ref="LLE6:LLH6"/>
    <mergeCell ref="LLI6:LLL6"/>
    <mergeCell ref="LLM6:LLP6"/>
    <mergeCell ref="LLQ6:LLT6"/>
    <mergeCell ref="LLU6:LLX6"/>
    <mergeCell ref="LLY6:LMB6"/>
    <mergeCell ref="LMC6:LMF6"/>
    <mergeCell ref="LMG6:LMJ6"/>
    <mergeCell ref="LMK6:LMN6"/>
    <mergeCell ref="LMO6:LMR6"/>
    <mergeCell ref="LMS6:LMV6"/>
    <mergeCell ref="LMW6:LMZ6"/>
    <mergeCell ref="LNA6:LND6"/>
    <mergeCell ref="LNE6:LNH6"/>
    <mergeCell ref="LNI6:LNL6"/>
    <mergeCell ref="LNM6:LNP6"/>
    <mergeCell ref="LNQ6:LNT6"/>
    <mergeCell ref="LNU6:LNX6"/>
    <mergeCell ref="LNY6:LOB6"/>
    <mergeCell ref="LOC6:LOF6"/>
    <mergeCell ref="LOG6:LOJ6"/>
    <mergeCell ref="LOK6:LON6"/>
    <mergeCell ref="LOO6:LOR6"/>
    <mergeCell ref="LOS6:LOV6"/>
    <mergeCell ref="LOW6:LOZ6"/>
    <mergeCell ref="LPA6:LPD6"/>
    <mergeCell ref="LPE6:LPH6"/>
    <mergeCell ref="LPI6:LPL6"/>
    <mergeCell ref="LPM6:LPP6"/>
    <mergeCell ref="LPQ6:LPT6"/>
    <mergeCell ref="LPU6:LPX6"/>
    <mergeCell ref="LPY6:LQB6"/>
    <mergeCell ref="LQC6:LQF6"/>
    <mergeCell ref="LQG6:LQJ6"/>
    <mergeCell ref="LQK6:LQN6"/>
    <mergeCell ref="LQO6:LQR6"/>
    <mergeCell ref="LQS6:LQV6"/>
    <mergeCell ref="LQW6:LQZ6"/>
    <mergeCell ref="LRA6:LRD6"/>
    <mergeCell ref="LRE6:LRH6"/>
    <mergeCell ref="LRI6:LRL6"/>
    <mergeCell ref="LRM6:LRP6"/>
    <mergeCell ref="LRQ6:LRT6"/>
    <mergeCell ref="LRU6:LRX6"/>
    <mergeCell ref="LRY6:LSB6"/>
    <mergeCell ref="LSC6:LSF6"/>
    <mergeCell ref="LSG6:LSJ6"/>
    <mergeCell ref="LSK6:LSN6"/>
    <mergeCell ref="LSO6:LSR6"/>
    <mergeCell ref="LSS6:LSV6"/>
    <mergeCell ref="LSW6:LSZ6"/>
    <mergeCell ref="LTA6:LTD6"/>
    <mergeCell ref="LTE6:LTH6"/>
    <mergeCell ref="LTI6:LTL6"/>
    <mergeCell ref="LTM6:LTP6"/>
    <mergeCell ref="LTQ6:LTT6"/>
    <mergeCell ref="LTU6:LTX6"/>
    <mergeCell ref="LTY6:LUB6"/>
    <mergeCell ref="LUC6:LUF6"/>
    <mergeCell ref="LUG6:LUJ6"/>
    <mergeCell ref="LUK6:LUN6"/>
    <mergeCell ref="LUO6:LUR6"/>
    <mergeCell ref="LUS6:LUV6"/>
    <mergeCell ref="LUW6:LUZ6"/>
    <mergeCell ref="LVA6:LVD6"/>
    <mergeCell ref="LVE6:LVH6"/>
    <mergeCell ref="LVI6:LVL6"/>
    <mergeCell ref="LVM6:LVP6"/>
    <mergeCell ref="LVQ6:LVT6"/>
    <mergeCell ref="LVU6:LVX6"/>
    <mergeCell ref="LVY6:LWB6"/>
    <mergeCell ref="LWC6:LWF6"/>
    <mergeCell ref="LWG6:LWJ6"/>
    <mergeCell ref="LWK6:LWN6"/>
    <mergeCell ref="LWO6:LWR6"/>
    <mergeCell ref="LWS6:LWV6"/>
    <mergeCell ref="LWW6:LWZ6"/>
    <mergeCell ref="LXA6:LXD6"/>
    <mergeCell ref="LXE6:LXH6"/>
    <mergeCell ref="LXI6:LXL6"/>
    <mergeCell ref="LXM6:LXP6"/>
    <mergeCell ref="LXQ6:LXT6"/>
    <mergeCell ref="LXU6:LXX6"/>
    <mergeCell ref="LXY6:LYB6"/>
    <mergeCell ref="LYC6:LYF6"/>
    <mergeCell ref="LYG6:LYJ6"/>
    <mergeCell ref="LYK6:LYN6"/>
    <mergeCell ref="LYO6:LYR6"/>
    <mergeCell ref="LYS6:LYV6"/>
    <mergeCell ref="LYW6:LYZ6"/>
    <mergeCell ref="LZA6:LZD6"/>
    <mergeCell ref="LZE6:LZH6"/>
    <mergeCell ref="LZI6:LZL6"/>
    <mergeCell ref="LZM6:LZP6"/>
    <mergeCell ref="LZQ6:LZT6"/>
    <mergeCell ref="LZU6:LZX6"/>
    <mergeCell ref="LZY6:MAB6"/>
    <mergeCell ref="MAC6:MAF6"/>
    <mergeCell ref="MAG6:MAJ6"/>
    <mergeCell ref="MAK6:MAN6"/>
    <mergeCell ref="MAO6:MAR6"/>
    <mergeCell ref="MAS6:MAV6"/>
    <mergeCell ref="MAW6:MAZ6"/>
    <mergeCell ref="MBA6:MBD6"/>
    <mergeCell ref="MBE6:MBH6"/>
    <mergeCell ref="MBI6:MBL6"/>
    <mergeCell ref="MBM6:MBP6"/>
    <mergeCell ref="MBQ6:MBT6"/>
    <mergeCell ref="MBU6:MBX6"/>
    <mergeCell ref="MBY6:MCB6"/>
    <mergeCell ref="MCC6:MCF6"/>
    <mergeCell ref="MCG6:MCJ6"/>
    <mergeCell ref="MCK6:MCN6"/>
    <mergeCell ref="MCO6:MCR6"/>
    <mergeCell ref="MCS6:MCV6"/>
    <mergeCell ref="MCW6:MCZ6"/>
    <mergeCell ref="MDA6:MDD6"/>
    <mergeCell ref="MDE6:MDH6"/>
    <mergeCell ref="MDI6:MDL6"/>
    <mergeCell ref="MDM6:MDP6"/>
    <mergeCell ref="MDQ6:MDT6"/>
    <mergeCell ref="MDU6:MDX6"/>
    <mergeCell ref="MDY6:MEB6"/>
    <mergeCell ref="MEC6:MEF6"/>
    <mergeCell ref="MEG6:MEJ6"/>
    <mergeCell ref="MEK6:MEN6"/>
    <mergeCell ref="MEO6:MER6"/>
    <mergeCell ref="MES6:MEV6"/>
    <mergeCell ref="MEW6:MEZ6"/>
    <mergeCell ref="MFA6:MFD6"/>
    <mergeCell ref="MFE6:MFH6"/>
    <mergeCell ref="MFI6:MFL6"/>
    <mergeCell ref="MFM6:MFP6"/>
    <mergeCell ref="MFQ6:MFT6"/>
    <mergeCell ref="MFU6:MFX6"/>
    <mergeCell ref="MFY6:MGB6"/>
    <mergeCell ref="MGC6:MGF6"/>
    <mergeCell ref="MGG6:MGJ6"/>
    <mergeCell ref="MGK6:MGN6"/>
    <mergeCell ref="MGO6:MGR6"/>
    <mergeCell ref="MGS6:MGV6"/>
    <mergeCell ref="MGW6:MGZ6"/>
    <mergeCell ref="MHA6:MHD6"/>
    <mergeCell ref="MHE6:MHH6"/>
    <mergeCell ref="MHI6:MHL6"/>
    <mergeCell ref="MHM6:MHP6"/>
    <mergeCell ref="MHQ6:MHT6"/>
    <mergeCell ref="MHU6:MHX6"/>
    <mergeCell ref="MHY6:MIB6"/>
    <mergeCell ref="MIC6:MIF6"/>
    <mergeCell ref="MIG6:MIJ6"/>
    <mergeCell ref="MIK6:MIN6"/>
    <mergeCell ref="MIO6:MIR6"/>
    <mergeCell ref="MIS6:MIV6"/>
    <mergeCell ref="MIW6:MIZ6"/>
    <mergeCell ref="MJA6:MJD6"/>
    <mergeCell ref="MJE6:MJH6"/>
    <mergeCell ref="MJI6:MJL6"/>
    <mergeCell ref="MJM6:MJP6"/>
    <mergeCell ref="MJQ6:MJT6"/>
    <mergeCell ref="MJU6:MJX6"/>
    <mergeCell ref="MJY6:MKB6"/>
    <mergeCell ref="MKC6:MKF6"/>
    <mergeCell ref="MKG6:MKJ6"/>
    <mergeCell ref="MKK6:MKN6"/>
    <mergeCell ref="MKO6:MKR6"/>
    <mergeCell ref="MKS6:MKV6"/>
    <mergeCell ref="MKW6:MKZ6"/>
    <mergeCell ref="MLA6:MLD6"/>
    <mergeCell ref="MLE6:MLH6"/>
    <mergeCell ref="MLI6:MLL6"/>
    <mergeCell ref="MLM6:MLP6"/>
    <mergeCell ref="MLQ6:MLT6"/>
    <mergeCell ref="MLU6:MLX6"/>
    <mergeCell ref="MLY6:MMB6"/>
    <mergeCell ref="MMC6:MMF6"/>
    <mergeCell ref="MMG6:MMJ6"/>
    <mergeCell ref="MMK6:MMN6"/>
    <mergeCell ref="MMO6:MMR6"/>
    <mergeCell ref="MMS6:MMV6"/>
    <mergeCell ref="MMW6:MMZ6"/>
    <mergeCell ref="MNA6:MND6"/>
    <mergeCell ref="MNE6:MNH6"/>
    <mergeCell ref="MNI6:MNL6"/>
    <mergeCell ref="MNM6:MNP6"/>
    <mergeCell ref="MNQ6:MNT6"/>
    <mergeCell ref="MNU6:MNX6"/>
    <mergeCell ref="MNY6:MOB6"/>
    <mergeCell ref="MOC6:MOF6"/>
    <mergeCell ref="MOG6:MOJ6"/>
    <mergeCell ref="MOK6:MON6"/>
    <mergeCell ref="MOO6:MOR6"/>
    <mergeCell ref="MOS6:MOV6"/>
    <mergeCell ref="MOW6:MOZ6"/>
    <mergeCell ref="MPA6:MPD6"/>
    <mergeCell ref="MPE6:MPH6"/>
    <mergeCell ref="MPI6:MPL6"/>
    <mergeCell ref="MPM6:MPP6"/>
    <mergeCell ref="MPQ6:MPT6"/>
    <mergeCell ref="MPU6:MPX6"/>
    <mergeCell ref="MPY6:MQB6"/>
    <mergeCell ref="MQC6:MQF6"/>
    <mergeCell ref="MQG6:MQJ6"/>
    <mergeCell ref="MQK6:MQN6"/>
    <mergeCell ref="MQO6:MQR6"/>
    <mergeCell ref="MQS6:MQV6"/>
    <mergeCell ref="MQW6:MQZ6"/>
    <mergeCell ref="MRA6:MRD6"/>
    <mergeCell ref="MRE6:MRH6"/>
    <mergeCell ref="MRI6:MRL6"/>
    <mergeCell ref="MRM6:MRP6"/>
    <mergeCell ref="MRQ6:MRT6"/>
    <mergeCell ref="MRU6:MRX6"/>
    <mergeCell ref="MRY6:MSB6"/>
    <mergeCell ref="MSC6:MSF6"/>
    <mergeCell ref="MSG6:MSJ6"/>
    <mergeCell ref="MSK6:MSN6"/>
    <mergeCell ref="MSO6:MSR6"/>
    <mergeCell ref="MSS6:MSV6"/>
    <mergeCell ref="MSW6:MSZ6"/>
    <mergeCell ref="MTA6:MTD6"/>
    <mergeCell ref="MTE6:MTH6"/>
    <mergeCell ref="MTI6:MTL6"/>
    <mergeCell ref="MTM6:MTP6"/>
    <mergeCell ref="MTQ6:MTT6"/>
    <mergeCell ref="MTU6:MTX6"/>
    <mergeCell ref="MTY6:MUB6"/>
    <mergeCell ref="MUC6:MUF6"/>
    <mergeCell ref="MUG6:MUJ6"/>
    <mergeCell ref="MUK6:MUN6"/>
    <mergeCell ref="MUO6:MUR6"/>
    <mergeCell ref="MUS6:MUV6"/>
    <mergeCell ref="MUW6:MUZ6"/>
    <mergeCell ref="MVA6:MVD6"/>
    <mergeCell ref="MVE6:MVH6"/>
    <mergeCell ref="MVI6:MVL6"/>
    <mergeCell ref="MVM6:MVP6"/>
    <mergeCell ref="MVQ6:MVT6"/>
    <mergeCell ref="MVU6:MVX6"/>
    <mergeCell ref="MVY6:MWB6"/>
    <mergeCell ref="MWC6:MWF6"/>
    <mergeCell ref="MWG6:MWJ6"/>
    <mergeCell ref="MWK6:MWN6"/>
    <mergeCell ref="MWO6:MWR6"/>
    <mergeCell ref="MWS6:MWV6"/>
    <mergeCell ref="MWW6:MWZ6"/>
    <mergeCell ref="MXA6:MXD6"/>
    <mergeCell ref="MXE6:MXH6"/>
    <mergeCell ref="MXI6:MXL6"/>
    <mergeCell ref="MXM6:MXP6"/>
    <mergeCell ref="MXQ6:MXT6"/>
    <mergeCell ref="MXU6:MXX6"/>
    <mergeCell ref="MXY6:MYB6"/>
    <mergeCell ref="MYC6:MYF6"/>
    <mergeCell ref="MYG6:MYJ6"/>
    <mergeCell ref="MYK6:MYN6"/>
    <mergeCell ref="MYO6:MYR6"/>
    <mergeCell ref="MYS6:MYV6"/>
    <mergeCell ref="MYW6:MYZ6"/>
    <mergeCell ref="MZA6:MZD6"/>
    <mergeCell ref="MZE6:MZH6"/>
    <mergeCell ref="MZI6:MZL6"/>
    <mergeCell ref="MZM6:MZP6"/>
    <mergeCell ref="MZQ6:MZT6"/>
    <mergeCell ref="MZU6:MZX6"/>
    <mergeCell ref="MZY6:NAB6"/>
    <mergeCell ref="NAC6:NAF6"/>
    <mergeCell ref="NAG6:NAJ6"/>
    <mergeCell ref="NAK6:NAN6"/>
    <mergeCell ref="NAO6:NAR6"/>
    <mergeCell ref="NAS6:NAV6"/>
    <mergeCell ref="NAW6:NAZ6"/>
    <mergeCell ref="NBA6:NBD6"/>
    <mergeCell ref="NBE6:NBH6"/>
    <mergeCell ref="NBI6:NBL6"/>
    <mergeCell ref="NBM6:NBP6"/>
    <mergeCell ref="NBQ6:NBT6"/>
    <mergeCell ref="NBU6:NBX6"/>
    <mergeCell ref="NBY6:NCB6"/>
    <mergeCell ref="NCC6:NCF6"/>
    <mergeCell ref="NCG6:NCJ6"/>
    <mergeCell ref="NCK6:NCN6"/>
    <mergeCell ref="NCO6:NCR6"/>
    <mergeCell ref="NCS6:NCV6"/>
    <mergeCell ref="NCW6:NCZ6"/>
    <mergeCell ref="NDA6:NDD6"/>
    <mergeCell ref="NDE6:NDH6"/>
    <mergeCell ref="NDI6:NDL6"/>
    <mergeCell ref="NDM6:NDP6"/>
    <mergeCell ref="NDQ6:NDT6"/>
    <mergeCell ref="NDU6:NDX6"/>
    <mergeCell ref="NDY6:NEB6"/>
    <mergeCell ref="NEC6:NEF6"/>
    <mergeCell ref="NEG6:NEJ6"/>
    <mergeCell ref="NEK6:NEN6"/>
    <mergeCell ref="NEO6:NER6"/>
    <mergeCell ref="NES6:NEV6"/>
    <mergeCell ref="NEW6:NEZ6"/>
    <mergeCell ref="NFA6:NFD6"/>
    <mergeCell ref="NFE6:NFH6"/>
    <mergeCell ref="NFI6:NFL6"/>
    <mergeCell ref="NFM6:NFP6"/>
    <mergeCell ref="NFQ6:NFT6"/>
    <mergeCell ref="NFU6:NFX6"/>
    <mergeCell ref="NFY6:NGB6"/>
    <mergeCell ref="NGC6:NGF6"/>
    <mergeCell ref="NGG6:NGJ6"/>
    <mergeCell ref="NGK6:NGN6"/>
    <mergeCell ref="NGO6:NGR6"/>
    <mergeCell ref="NGS6:NGV6"/>
    <mergeCell ref="NGW6:NGZ6"/>
    <mergeCell ref="NHA6:NHD6"/>
    <mergeCell ref="NHE6:NHH6"/>
    <mergeCell ref="NHI6:NHL6"/>
    <mergeCell ref="NHM6:NHP6"/>
    <mergeCell ref="NHQ6:NHT6"/>
    <mergeCell ref="NHU6:NHX6"/>
    <mergeCell ref="NHY6:NIB6"/>
    <mergeCell ref="NIC6:NIF6"/>
    <mergeCell ref="NIG6:NIJ6"/>
    <mergeCell ref="NIK6:NIN6"/>
    <mergeCell ref="NIO6:NIR6"/>
    <mergeCell ref="NIS6:NIV6"/>
    <mergeCell ref="NIW6:NIZ6"/>
    <mergeCell ref="NJA6:NJD6"/>
    <mergeCell ref="NJE6:NJH6"/>
    <mergeCell ref="NJI6:NJL6"/>
    <mergeCell ref="NJM6:NJP6"/>
    <mergeCell ref="NJQ6:NJT6"/>
    <mergeCell ref="NJU6:NJX6"/>
    <mergeCell ref="NJY6:NKB6"/>
    <mergeCell ref="NKC6:NKF6"/>
    <mergeCell ref="NKG6:NKJ6"/>
    <mergeCell ref="NKK6:NKN6"/>
    <mergeCell ref="NKO6:NKR6"/>
    <mergeCell ref="NKS6:NKV6"/>
    <mergeCell ref="NKW6:NKZ6"/>
    <mergeCell ref="NLA6:NLD6"/>
    <mergeCell ref="NLE6:NLH6"/>
    <mergeCell ref="NLI6:NLL6"/>
    <mergeCell ref="NLM6:NLP6"/>
    <mergeCell ref="NLQ6:NLT6"/>
    <mergeCell ref="NLU6:NLX6"/>
    <mergeCell ref="NLY6:NMB6"/>
    <mergeCell ref="NMC6:NMF6"/>
    <mergeCell ref="NMG6:NMJ6"/>
    <mergeCell ref="NMK6:NMN6"/>
    <mergeCell ref="NMO6:NMR6"/>
    <mergeCell ref="NMS6:NMV6"/>
    <mergeCell ref="NMW6:NMZ6"/>
    <mergeCell ref="NNA6:NND6"/>
    <mergeCell ref="NNE6:NNH6"/>
    <mergeCell ref="NNI6:NNL6"/>
    <mergeCell ref="NNM6:NNP6"/>
    <mergeCell ref="NNQ6:NNT6"/>
    <mergeCell ref="NNU6:NNX6"/>
    <mergeCell ref="NNY6:NOB6"/>
    <mergeCell ref="NOC6:NOF6"/>
    <mergeCell ref="NOG6:NOJ6"/>
    <mergeCell ref="NOK6:NON6"/>
    <mergeCell ref="NOO6:NOR6"/>
    <mergeCell ref="NOS6:NOV6"/>
    <mergeCell ref="NOW6:NOZ6"/>
    <mergeCell ref="NPA6:NPD6"/>
    <mergeCell ref="NPE6:NPH6"/>
    <mergeCell ref="NPI6:NPL6"/>
    <mergeCell ref="NPM6:NPP6"/>
    <mergeCell ref="NPQ6:NPT6"/>
    <mergeCell ref="NPU6:NPX6"/>
    <mergeCell ref="NPY6:NQB6"/>
    <mergeCell ref="NQC6:NQF6"/>
    <mergeCell ref="NQG6:NQJ6"/>
    <mergeCell ref="NQK6:NQN6"/>
    <mergeCell ref="NQO6:NQR6"/>
    <mergeCell ref="NQS6:NQV6"/>
    <mergeCell ref="NQW6:NQZ6"/>
    <mergeCell ref="NRA6:NRD6"/>
    <mergeCell ref="NRE6:NRH6"/>
    <mergeCell ref="NRI6:NRL6"/>
    <mergeCell ref="NRM6:NRP6"/>
    <mergeCell ref="NRQ6:NRT6"/>
    <mergeCell ref="NRU6:NRX6"/>
    <mergeCell ref="NRY6:NSB6"/>
    <mergeCell ref="NSC6:NSF6"/>
    <mergeCell ref="NSG6:NSJ6"/>
    <mergeCell ref="NSK6:NSN6"/>
    <mergeCell ref="NSO6:NSR6"/>
    <mergeCell ref="NSS6:NSV6"/>
    <mergeCell ref="NSW6:NSZ6"/>
    <mergeCell ref="NTA6:NTD6"/>
    <mergeCell ref="NTE6:NTH6"/>
    <mergeCell ref="NTI6:NTL6"/>
    <mergeCell ref="NTM6:NTP6"/>
    <mergeCell ref="NTQ6:NTT6"/>
    <mergeCell ref="NTU6:NTX6"/>
    <mergeCell ref="NTY6:NUB6"/>
    <mergeCell ref="NUC6:NUF6"/>
    <mergeCell ref="NUG6:NUJ6"/>
    <mergeCell ref="NUK6:NUN6"/>
    <mergeCell ref="NUO6:NUR6"/>
    <mergeCell ref="NUS6:NUV6"/>
    <mergeCell ref="NUW6:NUZ6"/>
    <mergeCell ref="NVA6:NVD6"/>
    <mergeCell ref="NVE6:NVH6"/>
    <mergeCell ref="NVI6:NVL6"/>
    <mergeCell ref="NVM6:NVP6"/>
    <mergeCell ref="NVQ6:NVT6"/>
    <mergeCell ref="NVU6:NVX6"/>
    <mergeCell ref="NVY6:NWB6"/>
    <mergeCell ref="NWC6:NWF6"/>
    <mergeCell ref="NWG6:NWJ6"/>
    <mergeCell ref="NWK6:NWN6"/>
    <mergeCell ref="NWO6:NWR6"/>
    <mergeCell ref="NWS6:NWV6"/>
    <mergeCell ref="NWW6:NWZ6"/>
    <mergeCell ref="NXA6:NXD6"/>
    <mergeCell ref="NXE6:NXH6"/>
    <mergeCell ref="NXI6:NXL6"/>
    <mergeCell ref="NXM6:NXP6"/>
    <mergeCell ref="NXQ6:NXT6"/>
    <mergeCell ref="NXU6:NXX6"/>
    <mergeCell ref="NXY6:NYB6"/>
    <mergeCell ref="NYC6:NYF6"/>
    <mergeCell ref="NYG6:NYJ6"/>
    <mergeCell ref="NYK6:NYN6"/>
    <mergeCell ref="NYO6:NYR6"/>
    <mergeCell ref="NYS6:NYV6"/>
    <mergeCell ref="NYW6:NYZ6"/>
    <mergeCell ref="NZA6:NZD6"/>
    <mergeCell ref="NZE6:NZH6"/>
    <mergeCell ref="NZI6:NZL6"/>
    <mergeCell ref="NZM6:NZP6"/>
    <mergeCell ref="NZQ6:NZT6"/>
    <mergeCell ref="NZU6:NZX6"/>
    <mergeCell ref="NZY6:OAB6"/>
    <mergeCell ref="OAC6:OAF6"/>
    <mergeCell ref="OAG6:OAJ6"/>
    <mergeCell ref="OAK6:OAN6"/>
    <mergeCell ref="OAO6:OAR6"/>
    <mergeCell ref="OAS6:OAV6"/>
    <mergeCell ref="OAW6:OAZ6"/>
    <mergeCell ref="OBA6:OBD6"/>
    <mergeCell ref="OBE6:OBH6"/>
    <mergeCell ref="OBI6:OBL6"/>
    <mergeCell ref="OBM6:OBP6"/>
    <mergeCell ref="OBQ6:OBT6"/>
    <mergeCell ref="OBU6:OBX6"/>
    <mergeCell ref="OBY6:OCB6"/>
    <mergeCell ref="OCC6:OCF6"/>
    <mergeCell ref="OCG6:OCJ6"/>
    <mergeCell ref="OCK6:OCN6"/>
    <mergeCell ref="OCO6:OCR6"/>
    <mergeCell ref="OCS6:OCV6"/>
    <mergeCell ref="OCW6:OCZ6"/>
    <mergeCell ref="ODA6:ODD6"/>
    <mergeCell ref="ODE6:ODH6"/>
    <mergeCell ref="ODI6:ODL6"/>
    <mergeCell ref="ODM6:ODP6"/>
    <mergeCell ref="ODQ6:ODT6"/>
    <mergeCell ref="ODU6:ODX6"/>
    <mergeCell ref="ODY6:OEB6"/>
    <mergeCell ref="OEC6:OEF6"/>
    <mergeCell ref="OEG6:OEJ6"/>
    <mergeCell ref="OEK6:OEN6"/>
    <mergeCell ref="OEO6:OER6"/>
    <mergeCell ref="OES6:OEV6"/>
    <mergeCell ref="OEW6:OEZ6"/>
    <mergeCell ref="OFA6:OFD6"/>
    <mergeCell ref="OFE6:OFH6"/>
    <mergeCell ref="OFI6:OFL6"/>
    <mergeCell ref="OFM6:OFP6"/>
    <mergeCell ref="OFQ6:OFT6"/>
    <mergeCell ref="OFU6:OFX6"/>
    <mergeCell ref="OFY6:OGB6"/>
    <mergeCell ref="OGC6:OGF6"/>
    <mergeCell ref="OGG6:OGJ6"/>
    <mergeCell ref="OGK6:OGN6"/>
    <mergeCell ref="OGO6:OGR6"/>
    <mergeCell ref="OGS6:OGV6"/>
    <mergeCell ref="OGW6:OGZ6"/>
    <mergeCell ref="OHA6:OHD6"/>
    <mergeCell ref="OHE6:OHH6"/>
    <mergeCell ref="OHI6:OHL6"/>
    <mergeCell ref="OHM6:OHP6"/>
    <mergeCell ref="OHQ6:OHT6"/>
    <mergeCell ref="OHU6:OHX6"/>
    <mergeCell ref="OHY6:OIB6"/>
    <mergeCell ref="OIC6:OIF6"/>
    <mergeCell ref="OIG6:OIJ6"/>
    <mergeCell ref="OIK6:OIN6"/>
    <mergeCell ref="OIO6:OIR6"/>
    <mergeCell ref="OIS6:OIV6"/>
    <mergeCell ref="OIW6:OIZ6"/>
    <mergeCell ref="OJA6:OJD6"/>
    <mergeCell ref="OJE6:OJH6"/>
    <mergeCell ref="OJI6:OJL6"/>
    <mergeCell ref="OJM6:OJP6"/>
    <mergeCell ref="OJQ6:OJT6"/>
    <mergeCell ref="OJU6:OJX6"/>
    <mergeCell ref="OJY6:OKB6"/>
    <mergeCell ref="OKC6:OKF6"/>
    <mergeCell ref="OKG6:OKJ6"/>
    <mergeCell ref="OKK6:OKN6"/>
    <mergeCell ref="OKO6:OKR6"/>
    <mergeCell ref="OKS6:OKV6"/>
    <mergeCell ref="OKW6:OKZ6"/>
    <mergeCell ref="OLA6:OLD6"/>
    <mergeCell ref="OLE6:OLH6"/>
    <mergeCell ref="OLI6:OLL6"/>
    <mergeCell ref="OLM6:OLP6"/>
    <mergeCell ref="OLQ6:OLT6"/>
    <mergeCell ref="OLU6:OLX6"/>
    <mergeCell ref="OLY6:OMB6"/>
    <mergeCell ref="OMC6:OMF6"/>
    <mergeCell ref="OMG6:OMJ6"/>
    <mergeCell ref="OMK6:OMN6"/>
    <mergeCell ref="OMO6:OMR6"/>
    <mergeCell ref="OMS6:OMV6"/>
    <mergeCell ref="OMW6:OMZ6"/>
    <mergeCell ref="ONA6:OND6"/>
    <mergeCell ref="ONE6:ONH6"/>
    <mergeCell ref="ONI6:ONL6"/>
    <mergeCell ref="ONM6:ONP6"/>
    <mergeCell ref="ONQ6:ONT6"/>
    <mergeCell ref="ONU6:ONX6"/>
    <mergeCell ref="ONY6:OOB6"/>
    <mergeCell ref="OOC6:OOF6"/>
    <mergeCell ref="OOG6:OOJ6"/>
    <mergeCell ref="OOK6:OON6"/>
    <mergeCell ref="OOO6:OOR6"/>
    <mergeCell ref="OOS6:OOV6"/>
    <mergeCell ref="OOW6:OOZ6"/>
    <mergeCell ref="OPA6:OPD6"/>
    <mergeCell ref="OPE6:OPH6"/>
    <mergeCell ref="OPI6:OPL6"/>
    <mergeCell ref="OPM6:OPP6"/>
    <mergeCell ref="OPQ6:OPT6"/>
    <mergeCell ref="OPU6:OPX6"/>
    <mergeCell ref="OPY6:OQB6"/>
    <mergeCell ref="OQC6:OQF6"/>
    <mergeCell ref="OQG6:OQJ6"/>
    <mergeCell ref="OQK6:OQN6"/>
    <mergeCell ref="OQO6:OQR6"/>
    <mergeCell ref="OQS6:OQV6"/>
    <mergeCell ref="OQW6:OQZ6"/>
    <mergeCell ref="ORA6:ORD6"/>
    <mergeCell ref="ORE6:ORH6"/>
    <mergeCell ref="ORI6:ORL6"/>
    <mergeCell ref="ORM6:ORP6"/>
    <mergeCell ref="ORQ6:ORT6"/>
    <mergeCell ref="ORU6:ORX6"/>
    <mergeCell ref="ORY6:OSB6"/>
    <mergeCell ref="OSC6:OSF6"/>
    <mergeCell ref="OSG6:OSJ6"/>
    <mergeCell ref="OSK6:OSN6"/>
    <mergeCell ref="OSO6:OSR6"/>
    <mergeCell ref="OSS6:OSV6"/>
    <mergeCell ref="OSW6:OSZ6"/>
    <mergeCell ref="OTA6:OTD6"/>
    <mergeCell ref="OTE6:OTH6"/>
    <mergeCell ref="OTI6:OTL6"/>
    <mergeCell ref="OTM6:OTP6"/>
    <mergeCell ref="OTQ6:OTT6"/>
    <mergeCell ref="OTU6:OTX6"/>
    <mergeCell ref="OTY6:OUB6"/>
    <mergeCell ref="OUC6:OUF6"/>
    <mergeCell ref="OUG6:OUJ6"/>
    <mergeCell ref="OUK6:OUN6"/>
    <mergeCell ref="OUO6:OUR6"/>
    <mergeCell ref="OUS6:OUV6"/>
    <mergeCell ref="OUW6:OUZ6"/>
    <mergeCell ref="OVA6:OVD6"/>
    <mergeCell ref="OVE6:OVH6"/>
    <mergeCell ref="OVI6:OVL6"/>
    <mergeCell ref="OVM6:OVP6"/>
    <mergeCell ref="OVQ6:OVT6"/>
    <mergeCell ref="OVU6:OVX6"/>
    <mergeCell ref="OVY6:OWB6"/>
    <mergeCell ref="OWC6:OWF6"/>
    <mergeCell ref="OWG6:OWJ6"/>
    <mergeCell ref="OWK6:OWN6"/>
    <mergeCell ref="OWO6:OWR6"/>
    <mergeCell ref="OWS6:OWV6"/>
    <mergeCell ref="OWW6:OWZ6"/>
    <mergeCell ref="OXA6:OXD6"/>
    <mergeCell ref="OXE6:OXH6"/>
    <mergeCell ref="OXI6:OXL6"/>
    <mergeCell ref="OXM6:OXP6"/>
    <mergeCell ref="OXQ6:OXT6"/>
    <mergeCell ref="OXU6:OXX6"/>
    <mergeCell ref="OXY6:OYB6"/>
    <mergeCell ref="OYC6:OYF6"/>
    <mergeCell ref="OYG6:OYJ6"/>
    <mergeCell ref="OYK6:OYN6"/>
    <mergeCell ref="OYO6:OYR6"/>
    <mergeCell ref="OYS6:OYV6"/>
    <mergeCell ref="OYW6:OYZ6"/>
    <mergeCell ref="OZA6:OZD6"/>
    <mergeCell ref="OZE6:OZH6"/>
    <mergeCell ref="OZI6:OZL6"/>
    <mergeCell ref="OZM6:OZP6"/>
    <mergeCell ref="OZQ6:OZT6"/>
    <mergeCell ref="OZU6:OZX6"/>
    <mergeCell ref="OZY6:PAB6"/>
    <mergeCell ref="PAC6:PAF6"/>
    <mergeCell ref="PAG6:PAJ6"/>
    <mergeCell ref="PAK6:PAN6"/>
    <mergeCell ref="PAO6:PAR6"/>
    <mergeCell ref="PAS6:PAV6"/>
    <mergeCell ref="PAW6:PAZ6"/>
    <mergeCell ref="PBA6:PBD6"/>
    <mergeCell ref="PBE6:PBH6"/>
    <mergeCell ref="PBI6:PBL6"/>
    <mergeCell ref="PBM6:PBP6"/>
    <mergeCell ref="PBQ6:PBT6"/>
    <mergeCell ref="PBU6:PBX6"/>
    <mergeCell ref="PBY6:PCB6"/>
    <mergeCell ref="PCC6:PCF6"/>
    <mergeCell ref="PCG6:PCJ6"/>
    <mergeCell ref="PCK6:PCN6"/>
    <mergeCell ref="PCO6:PCR6"/>
    <mergeCell ref="PCS6:PCV6"/>
    <mergeCell ref="PCW6:PCZ6"/>
    <mergeCell ref="PDA6:PDD6"/>
    <mergeCell ref="PDE6:PDH6"/>
    <mergeCell ref="PDI6:PDL6"/>
    <mergeCell ref="PDM6:PDP6"/>
    <mergeCell ref="PDQ6:PDT6"/>
    <mergeCell ref="PDU6:PDX6"/>
    <mergeCell ref="PDY6:PEB6"/>
    <mergeCell ref="PEC6:PEF6"/>
    <mergeCell ref="PEG6:PEJ6"/>
    <mergeCell ref="PEK6:PEN6"/>
    <mergeCell ref="PEO6:PER6"/>
    <mergeCell ref="PES6:PEV6"/>
    <mergeCell ref="PEW6:PEZ6"/>
    <mergeCell ref="PFA6:PFD6"/>
    <mergeCell ref="PFE6:PFH6"/>
    <mergeCell ref="PFI6:PFL6"/>
    <mergeCell ref="PFM6:PFP6"/>
    <mergeCell ref="PFQ6:PFT6"/>
    <mergeCell ref="PFU6:PFX6"/>
    <mergeCell ref="PFY6:PGB6"/>
    <mergeCell ref="PGC6:PGF6"/>
    <mergeCell ref="PGG6:PGJ6"/>
    <mergeCell ref="PGK6:PGN6"/>
    <mergeCell ref="PGO6:PGR6"/>
    <mergeCell ref="PGS6:PGV6"/>
    <mergeCell ref="PGW6:PGZ6"/>
    <mergeCell ref="PHA6:PHD6"/>
    <mergeCell ref="PHE6:PHH6"/>
    <mergeCell ref="PHI6:PHL6"/>
    <mergeCell ref="PHM6:PHP6"/>
    <mergeCell ref="PHQ6:PHT6"/>
    <mergeCell ref="PHU6:PHX6"/>
    <mergeCell ref="PHY6:PIB6"/>
    <mergeCell ref="PIC6:PIF6"/>
    <mergeCell ref="PIG6:PIJ6"/>
    <mergeCell ref="PIK6:PIN6"/>
    <mergeCell ref="PIO6:PIR6"/>
    <mergeCell ref="PIS6:PIV6"/>
    <mergeCell ref="PIW6:PIZ6"/>
    <mergeCell ref="PJA6:PJD6"/>
    <mergeCell ref="PJE6:PJH6"/>
    <mergeCell ref="PJI6:PJL6"/>
    <mergeCell ref="PJM6:PJP6"/>
    <mergeCell ref="PJQ6:PJT6"/>
    <mergeCell ref="PJU6:PJX6"/>
    <mergeCell ref="PJY6:PKB6"/>
    <mergeCell ref="PKC6:PKF6"/>
    <mergeCell ref="PKG6:PKJ6"/>
    <mergeCell ref="PKK6:PKN6"/>
    <mergeCell ref="PKO6:PKR6"/>
    <mergeCell ref="PKS6:PKV6"/>
    <mergeCell ref="PKW6:PKZ6"/>
    <mergeCell ref="PLA6:PLD6"/>
    <mergeCell ref="PLE6:PLH6"/>
    <mergeCell ref="PLI6:PLL6"/>
    <mergeCell ref="PLM6:PLP6"/>
    <mergeCell ref="PLQ6:PLT6"/>
    <mergeCell ref="PLU6:PLX6"/>
    <mergeCell ref="PLY6:PMB6"/>
    <mergeCell ref="PMC6:PMF6"/>
    <mergeCell ref="PMG6:PMJ6"/>
    <mergeCell ref="PMK6:PMN6"/>
    <mergeCell ref="PMO6:PMR6"/>
    <mergeCell ref="PMS6:PMV6"/>
    <mergeCell ref="PMW6:PMZ6"/>
    <mergeCell ref="PNA6:PND6"/>
    <mergeCell ref="PNE6:PNH6"/>
    <mergeCell ref="PNI6:PNL6"/>
    <mergeCell ref="PNM6:PNP6"/>
    <mergeCell ref="PNQ6:PNT6"/>
    <mergeCell ref="PNU6:PNX6"/>
    <mergeCell ref="PNY6:POB6"/>
    <mergeCell ref="POC6:POF6"/>
    <mergeCell ref="POG6:POJ6"/>
    <mergeCell ref="POK6:PON6"/>
    <mergeCell ref="POO6:POR6"/>
    <mergeCell ref="POS6:POV6"/>
    <mergeCell ref="POW6:POZ6"/>
    <mergeCell ref="PPA6:PPD6"/>
    <mergeCell ref="PPE6:PPH6"/>
    <mergeCell ref="PPI6:PPL6"/>
    <mergeCell ref="PPM6:PPP6"/>
    <mergeCell ref="PPQ6:PPT6"/>
    <mergeCell ref="PPU6:PPX6"/>
    <mergeCell ref="PPY6:PQB6"/>
    <mergeCell ref="PQC6:PQF6"/>
    <mergeCell ref="PQG6:PQJ6"/>
    <mergeCell ref="PQK6:PQN6"/>
    <mergeCell ref="PQO6:PQR6"/>
    <mergeCell ref="PQS6:PQV6"/>
    <mergeCell ref="PQW6:PQZ6"/>
    <mergeCell ref="PRA6:PRD6"/>
    <mergeCell ref="PRE6:PRH6"/>
    <mergeCell ref="PRI6:PRL6"/>
    <mergeCell ref="PRM6:PRP6"/>
    <mergeCell ref="PRQ6:PRT6"/>
    <mergeCell ref="PRU6:PRX6"/>
    <mergeCell ref="PRY6:PSB6"/>
    <mergeCell ref="PSC6:PSF6"/>
    <mergeCell ref="PSG6:PSJ6"/>
    <mergeCell ref="PSK6:PSN6"/>
    <mergeCell ref="PSO6:PSR6"/>
    <mergeCell ref="PSS6:PSV6"/>
    <mergeCell ref="PSW6:PSZ6"/>
    <mergeCell ref="PTA6:PTD6"/>
    <mergeCell ref="PTE6:PTH6"/>
    <mergeCell ref="PTI6:PTL6"/>
    <mergeCell ref="PTM6:PTP6"/>
    <mergeCell ref="PTQ6:PTT6"/>
    <mergeCell ref="PTU6:PTX6"/>
    <mergeCell ref="PTY6:PUB6"/>
    <mergeCell ref="PUC6:PUF6"/>
    <mergeCell ref="PUG6:PUJ6"/>
    <mergeCell ref="PUK6:PUN6"/>
    <mergeCell ref="PUO6:PUR6"/>
    <mergeCell ref="PUS6:PUV6"/>
    <mergeCell ref="PUW6:PUZ6"/>
    <mergeCell ref="PVA6:PVD6"/>
    <mergeCell ref="PVE6:PVH6"/>
    <mergeCell ref="PVI6:PVL6"/>
    <mergeCell ref="PVM6:PVP6"/>
    <mergeCell ref="PVQ6:PVT6"/>
    <mergeCell ref="PVU6:PVX6"/>
    <mergeCell ref="PVY6:PWB6"/>
    <mergeCell ref="PWC6:PWF6"/>
    <mergeCell ref="PWG6:PWJ6"/>
    <mergeCell ref="PWK6:PWN6"/>
    <mergeCell ref="PWO6:PWR6"/>
    <mergeCell ref="PWS6:PWV6"/>
    <mergeCell ref="PWW6:PWZ6"/>
    <mergeCell ref="PXA6:PXD6"/>
    <mergeCell ref="PXE6:PXH6"/>
    <mergeCell ref="PXI6:PXL6"/>
    <mergeCell ref="PXM6:PXP6"/>
    <mergeCell ref="PXQ6:PXT6"/>
    <mergeCell ref="PXU6:PXX6"/>
    <mergeCell ref="PXY6:PYB6"/>
    <mergeCell ref="PYC6:PYF6"/>
    <mergeCell ref="PYG6:PYJ6"/>
    <mergeCell ref="PYK6:PYN6"/>
    <mergeCell ref="PYO6:PYR6"/>
    <mergeCell ref="PYS6:PYV6"/>
    <mergeCell ref="PYW6:PYZ6"/>
    <mergeCell ref="PZA6:PZD6"/>
    <mergeCell ref="PZE6:PZH6"/>
    <mergeCell ref="PZI6:PZL6"/>
    <mergeCell ref="PZM6:PZP6"/>
    <mergeCell ref="PZQ6:PZT6"/>
    <mergeCell ref="PZU6:PZX6"/>
    <mergeCell ref="PZY6:QAB6"/>
    <mergeCell ref="QAC6:QAF6"/>
    <mergeCell ref="QAG6:QAJ6"/>
    <mergeCell ref="QAK6:QAN6"/>
    <mergeCell ref="QAO6:QAR6"/>
    <mergeCell ref="QAS6:QAV6"/>
    <mergeCell ref="QAW6:QAZ6"/>
    <mergeCell ref="QBA6:QBD6"/>
    <mergeCell ref="QBE6:QBH6"/>
    <mergeCell ref="QBI6:QBL6"/>
    <mergeCell ref="QBM6:QBP6"/>
    <mergeCell ref="QBQ6:QBT6"/>
    <mergeCell ref="QBU6:QBX6"/>
    <mergeCell ref="QBY6:QCB6"/>
    <mergeCell ref="QCC6:QCF6"/>
    <mergeCell ref="QCG6:QCJ6"/>
    <mergeCell ref="QCK6:QCN6"/>
    <mergeCell ref="QCO6:QCR6"/>
    <mergeCell ref="QCS6:QCV6"/>
    <mergeCell ref="QCW6:QCZ6"/>
    <mergeCell ref="QDA6:QDD6"/>
    <mergeCell ref="QDE6:QDH6"/>
    <mergeCell ref="QDI6:QDL6"/>
    <mergeCell ref="QDM6:QDP6"/>
    <mergeCell ref="QDQ6:QDT6"/>
    <mergeCell ref="QDU6:QDX6"/>
    <mergeCell ref="QDY6:QEB6"/>
    <mergeCell ref="QEC6:QEF6"/>
    <mergeCell ref="QEG6:QEJ6"/>
    <mergeCell ref="QEK6:QEN6"/>
    <mergeCell ref="QEO6:QER6"/>
    <mergeCell ref="QES6:QEV6"/>
    <mergeCell ref="QEW6:QEZ6"/>
    <mergeCell ref="QFA6:QFD6"/>
    <mergeCell ref="QFE6:QFH6"/>
    <mergeCell ref="QFI6:QFL6"/>
    <mergeCell ref="QFM6:QFP6"/>
    <mergeCell ref="QFQ6:QFT6"/>
    <mergeCell ref="QFU6:QFX6"/>
    <mergeCell ref="QFY6:QGB6"/>
    <mergeCell ref="QGC6:QGF6"/>
    <mergeCell ref="QGG6:QGJ6"/>
    <mergeCell ref="QGK6:QGN6"/>
    <mergeCell ref="QGO6:QGR6"/>
    <mergeCell ref="QGS6:QGV6"/>
    <mergeCell ref="QGW6:QGZ6"/>
    <mergeCell ref="QHA6:QHD6"/>
    <mergeCell ref="QHE6:QHH6"/>
    <mergeCell ref="QHI6:QHL6"/>
    <mergeCell ref="QHM6:QHP6"/>
    <mergeCell ref="QHQ6:QHT6"/>
    <mergeCell ref="QHU6:QHX6"/>
    <mergeCell ref="QHY6:QIB6"/>
    <mergeCell ref="QIC6:QIF6"/>
    <mergeCell ref="QIG6:QIJ6"/>
    <mergeCell ref="QIK6:QIN6"/>
    <mergeCell ref="QIO6:QIR6"/>
    <mergeCell ref="QIS6:QIV6"/>
    <mergeCell ref="QIW6:QIZ6"/>
    <mergeCell ref="QJA6:QJD6"/>
    <mergeCell ref="QJE6:QJH6"/>
    <mergeCell ref="QJI6:QJL6"/>
    <mergeCell ref="QJM6:QJP6"/>
    <mergeCell ref="QJQ6:QJT6"/>
    <mergeCell ref="QJU6:QJX6"/>
    <mergeCell ref="QJY6:QKB6"/>
    <mergeCell ref="QKC6:QKF6"/>
    <mergeCell ref="QKG6:QKJ6"/>
    <mergeCell ref="QKK6:QKN6"/>
    <mergeCell ref="QKO6:QKR6"/>
    <mergeCell ref="QKS6:QKV6"/>
    <mergeCell ref="QKW6:QKZ6"/>
    <mergeCell ref="QLA6:QLD6"/>
    <mergeCell ref="QLE6:QLH6"/>
    <mergeCell ref="QLI6:QLL6"/>
    <mergeCell ref="QLM6:QLP6"/>
    <mergeCell ref="QLQ6:QLT6"/>
    <mergeCell ref="QLU6:QLX6"/>
    <mergeCell ref="QLY6:QMB6"/>
    <mergeCell ref="QMC6:QMF6"/>
    <mergeCell ref="QMG6:QMJ6"/>
    <mergeCell ref="QMK6:QMN6"/>
    <mergeCell ref="QMO6:QMR6"/>
    <mergeCell ref="QMS6:QMV6"/>
    <mergeCell ref="QMW6:QMZ6"/>
    <mergeCell ref="QNA6:QND6"/>
    <mergeCell ref="QNE6:QNH6"/>
    <mergeCell ref="QNI6:QNL6"/>
    <mergeCell ref="QNM6:QNP6"/>
    <mergeCell ref="QNQ6:QNT6"/>
    <mergeCell ref="QNU6:QNX6"/>
    <mergeCell ref="QNY6:QOB6"/>
    <mergeCell ref="QOC6:QOF6"/>
    <mergeCell ref="QOG6:QOJ6"/>
    <mergeCell ref="QOK6:QON6"/>
    <mergeCell ref="QOO6:QOR6"/>
    <mergeCell ref="QOS6:QOV6"/>
    <mergeCell ref="QOW6:QOZ6"/>
    <mergeCell ref="QPA6:QPD6"/>
    <mergeCell ref="QPE6:QPH6"/>
    <mergeCell ref="QPI6:QPL6"/>
    <mergeCell ref="QPM6:QPP6"/>
    <mergeCell ref="QPQ6:QPT6"/>
    <mergeCell ref="QPU6:QPX6"/>
    <mergeCell ref="QPY6:QQB6"/>
    <mergeCell ref="QQC6:QQF6"/>
    <mergeCell ref="QQG6:QQJ6"/>
    <mergeCell ref="QQK6:QQN6"/>
    <mergeCell ref="QQO6:QQR6"/>
    <mergeCell ref="QQS6:QQV6"/>
    <mergeCell ref="QQW6:QQZ6"/>
    <mergeCell ref="QRA6:QRD6"/>
    <mergeCell ref="QRE6:QRH6"/>
    <mergeCell ref="QRI6:QRL6"/>
    <mergeCell ref="QRM6:QRP6"/>
    <mergeCell ref="QRQ6:QRT6"/>
    <mergeCell ref="QRU6:QRX6"/>
    <mergeCell ref="QRY6:QSB6"/>
    <mergeCell ref="QSC6:QSF6"/>
    <mergeCell ref="QSG6:QSJ6"/>
    <mergeCell ref="QSK6:QSN6"/>
    <mergeCell ref="QSO6:QSR6"/>
    <mergeCell ref="QSS6:QSV6"/>
    <mergeCell ref="QSW6:QSZ6"/>
    <mergeCell ref="QTA6:QTD6"/>
    <mergeCell ref="QTE6:QTH6"/>
    <mergeCell ref="QTI6:QTL6"/>
    <mergeCell ref="QTM6:QTP6"/>
    <mergeCell ref="QTQ6:QTT6"/>
    <mergeCell ref="QTU6:QTX6"/>
    <mergeCell ref="QTY6:QUB6"/>
    <mergeCell ref="QUC6:QUF6"/>
    <mergeCell ref="QUG6:QUJ6"/>
    <mergeCell ref="QUK6:QUN6"/>
    <mergeCell ref="QUO6:QUR6"/>
    <mergeCell ref="QUS6:QUV6"/>
    <mergeCell ref="QUW6:QUZ6"/>
    <mergeCell ref="QVA6:QVD6"/>
    <mergeCell ref="QVE6:QVH6"/>
    <mergeCell ref="QVI6:QVL6"/>
    <mergeCell ref="QVM6:QVP6"/>
    <mergeCell ref="QVQ6:QVT6"/>
    <mergeCell ref="QVU6:QVX6"/>
    <mergeCell ref="QVY6:QWB6"/>
    <mergeCell ref="QWC6:QWF6"/>
    <mergeCell ref="QWG6:QWJ6"/>
    <mergeCell ref="QWK6:QWN6"/>
    <mergeCell ref="QWO6:QWR6"/>
    <mergeCell ref="QWS6:QWV6"/>
    <mergeCell ref="QWW6:QWZ6"/>
    <mergeCell ref="QXA6:QXD6"/>
    <mergeCell ref="QXE6:QXH6"/>
    <mergeCell ref="QXI6:QXL6"/>
    <mergeCell ref="QXM6:QXP6"/>
    <mergeCell ref="QXQ6:QXT6"/>
    <mergeCell ref="QXU6:QXX6"/>
    <mergeCell ref="QXY6:QYB6"/>
    <mergeCell ref="QYC6:QYF6"/>
    <mergeCell ref="QYG6:QYJ6"/>
    <mergeCell ref="QYK6:QYN6"/>
    <mergeCell ref="QYO6:QYR6"/>
    <mergeCell ref="QYS6:QYV6"/>
    <mergeCell ref="QYW6:QYZ6"/>
    <mergeCell ref="QZA6:QZD6"/>
    <mergeCell ref="QZE6:QZH6"/>
    <mergeCell ref="QZI6:QZL6"/>
    <mergeCell ref="QZM6:QZP6"/>
    <mergeCell ref="QZQ6:QZT6"/>
    <mergeCell ref="QZU6:QZX6"/>
    <mergeCell ref="QZY6:RAB6"/>
    <mergeCell ref="RAC6:RAF6"/>
    <mergeCell ref="RAG6:RAJ6"/>
    <mergeCell ref="RAK6:RAN6"/>
    <mergeCell ref="RAO6:RAR6"/>
    <mergeCell ref="RAS6:RAV6"/>
    <mergeCell ref="RAW6:RAZ6"/>
    <mergeCell ref="RBA6:RBD6"/>
    <mergeCell ref="RBE6:RBH6"/>
    <mergeCell ref="RBI6:RBL6"/>
    <mergeCell ref="RBM6:RBP6"/>
    <mergeCell ref="RBQ6:RBT6"/>
    <mergeCell ref="RBU6:RBX6"/>
    <mergeCell ref="RBY6:RCB6"/>
    <mergeCell ref="RCC6:RCF6"/>
    <mergeCell ref="RCG6:RCJ6"/>
    <mergeCell ref="RCK6:RCN6"/>
    <mergeCell ref="RCO6:RCR6"/>
    <mergeCell ref="RCS6:RCV6"/>
    <mergeCell ref="RCW6:RCZ6"/>
    <mergeCell ref="RDA6:RDD6"/>
    <mergeCell ref="RDE6:RDH6"/>
    <mergeCell ref="RDI6:RDL6"/>
    <mergeCell ref="RDM6:RDP6"/>
    <mergeCell ref="RDQ6:RDT6"/>
    <mergeCell ref="RDU6:RDX6"/>
    <mergeCell ref="RDY6:REB6"/>
    <mergeCell ref="REC6:REF6"/>
    <mergeCell ref="REG6:REJ6"/>
    <mergeCell ref="REK6:REN6"/>
    <mergeCell ref="REO6:RER6"/>
    <mergeCell ref="RES6:REV6"/>
    <mergeCell ref="REW6:REZ6"/>
    <mergeCell ref="RFA6:RFD6"/>
    <mergeCell ref="RFE6:RFH6"/>
    <mergeCell ref="RFI6:RFL6"/>
    <mergeCell ref="RFM6:RFP6"/>
    <mergeCell ref="RFQ6:RFT6"/>
    <mergeCell ref="RFU6:RFX6"/>
    <mergeCell ref="RFY6:RGB6"/>
    <mergeCell ref="RGC6:RGF6"/>
    <mergeCell ref="RGG6:RGJ6"/>
    <mergeCell ref="RGK6:RGN6"/>
    <mergeCell ref="RGO6:RGR6"/>
    <mergeCell ref="RGS6:RGV6"/>
    <mergeCell ref="RGW6:RGZ6"/>
    <mergeCell ref="RHA6:RHD6"/>
    <mergeCell ref="RHE6:RHH6"/>
    <mergeCell ref="RHI6:RHL6"/>
    <mergeCell ref="RHM6:RHP6"/>
    <mergeCell ref="RHQ6:RHT6"/>
    <mergeCell ref="RHU6:RHX6"/>
    <mergeCell ref="RHY6:RIB6"/>
    <mergeCell ref="RIC6:RIF6"/>
    <mergeCell ref="RIG6:RIJ6"/>
    <mergeCell ref="RIK6:RIN6"/>
    <mergeCell ref="RIO6:RIR6"/>
    <mergeCell ref="RIS6:RIV6"/>
    <mergeCell ref="RIW6:RIZ6"/>
    <mergeCell ref="RJA6:RJD6"/>
    <mergeCell ref="RJE6:RJH6"/>
    <mergeCell ref="RJI6:RJL6"/>
    <mergeCell ref="RJM6:RJP6"/>
    <mergeCell ref="RJQ6:RJT6"/>
    <mergeCell ref="RJU6:RJX6"/>
    <mergeCell ref="RJY6:RKB6"/>
    <mergeCell ref="RKC6:RKF6"/>
    <mergeCell ref="RKG6:RKJ6"/>
    <mergeCell ref="RKK6:RKN6"/>
    <mergeCell ref="RKO6:RKR6"/>
    <mergeCell ref="RKS6:RKV6"/>
    <mergeCell ref="RKW6:RKZ6"/>
    <mergeCell ref="RLA6:RLD6"/>
    <mergeCell ref="RLE6:RLH6"/>
    <mergeCell ref="RLI6:RLL6"/>
    <mergeCell ref="RLM6:RLP6"/>
    <mergeCell ref="RLQ6:RLT6"/>
    <mergeCell ref="RLU6:RLX6"/>
    <mergeCell ref="RLY6:RMB6"/>
    <mergeCell ref="RMC6:RMF6"/>
    <mergeCell ref="RMG6:RMJ6"/>
    <mergeCell ref="RMK6:RMN6"/>
    <mergeCell ref="RMO6:RMR6"/>
    <mergeCell ref="RMS6:RMV6"/>
    <mergeCell ref="RMW6:RMZ6"/>
    <mergeCell ref="RNA6:RND6"/>
    <mergeCell ref="RNE6:RNH6"/>
    <mergeCell ref="RNI6:RNL6"/>
    <mergeCell ref="RNM6:RNP6"/>
    <mergeCell ref="RNQ6:RNT6"/>
    <mergeCell ref="RNU6:RNX6"/>
    <mergeCell ref="RNY6:ROB6"/>
    <mergeCell ref="ROC6:ROF6"/>
    <mergeCell ref="ROG6:ROJ6"/>
    <mergeCell ref="ROK6:RON6"/>
    <mergeCell ref="ROO6:ROR6"/>
    <mergeCell ref="ROS6:ROV6"/>
    <mergeCell ref="ROW6:ROZ6"/>
    <mergeCell ref="RPA6:RPD6"/>
    <mergeCell ref="RPE6:RPH6"/>
    <mergeCell ref="RPI6:RPL6"/>
    <mergeCell ref="RPM6:RPP6"/>
    <mergeCell ref="RPQ6:RPT6"/>
    <mergeCell ref="RPU6:RPX6"/>
    <mergeCell ref="RPY6:RQB6"/>
    <mergeCell ref="RQC6:RQF6"/>
    <mergeCell ref="RQG6:RQJ6"/>
    <mergeCell ref="RQK6:RQN6"/>
    <mergeCell ref="RQO6:RQR6"/>
    <mergeCell ref="RQS6:RQV6"/>
    <mergeCell ref="RQW6:RQZ6"/>
    <mergeCell ref="RRA6:RRD6"/>
    <mergeCell ref="RRE6:RRH6"/>
    <mergeCell ref="RRI6:RRL6"/>
    <mergeCell ref="RRM6:RRP6"/>
    <mergeCell ref="RRQ6:RRT6"/>
    <mergeCell ref="RRU6:RRX6"/>
    <mergeCell ref="RRY6:RSB6"/>
    <mergeCell ref="RSC6:RSF6"/>
    <mergeCell ref="RSG6:RSJ6"/>
    <mergeCell ref="RSK6:RSN6"/>
    <mergeCell ref="RSO6:RSR6"/>
    <mergeCell ref="RSS6:RSV6"/>
    <mergeCell ref="RSW6:RSZ6"/>
    <mergeCell ref="RTA6:RTD6"/>
    <mergeCell ref="RTE6:RTH6"/>
    <mergeCell ref="RTI6:RTL6"/>
    <mergeCell ref="RTM6:RTP6"/>
    <mergeCell ref="RTQ6:RTT6"/>
    <mergeCell ref="RTU6:RTX6"/>
    <mergeCell ref="RTY6:RUB6"/>
    <mergeCell ref="RUC6:RUF6"/>
    <mergeCell ref="RUG6:RUJ6"/>
    <mergeCell ref="RUK6:RUN6"/>
    <mergeCell ref="RUO6:RUR6"/>
    <mergeCell ref="RUS6:RUV6"/>
    <mergeCell ref="RUW6:RUZ6"/>
    <mergeCell ref="RVA6:RVD6"/>
    <mergeCell ref="RVE6:RVH6"/>
    <mergeCell ref="RVI6:RVL6"/>
    <mergeCell ref="RVM6:RVP6"/>
    <mergeCell ref="RVQ6:RVT6"/>
    <mergeCell ref="RVU6:RVX6"/>
    <mergeCell ref="RVY6:RWB6"/>
    <mergeCell ref="RWC6:RWF6"/>
    <mergeCell ref="RWG6:RWJ6"/>
    <mergeCell ref="RWK6:RWN6"/>
    <mergeCell ref="RWO6:RWR6"/>
    <mergeCell ref="RWS6:RWV6"/>
    <mergeCell ref="RWW6:RWZ6"/>
    <mergeCell ref="RXA6:RXD6"/>
    <mergeCell ref="RXE6:RXH6"/>
    <mergeCell ref="RXI6:RXL6"/>
    <mergeCell ref="RXM6:RXP6"/>
    <mergeCell ref="RXQ6:RXT6"/>
    <mergeCell ref="RXU6:RXX6"/>
    <mergeCell ref="RXY6:RYB6"/>
    <mergeCell ref="RYC6:RYF6"/>
    <mergeCell ref="RYG6:RYJ6"/>
    <mergeCell ref="RYK6:RYN6"/>
    <mergeCell ref="RYO6:RYR6"/>
    <mergeCell ref="RYS6:RYV6"/>
    <mergeCell ref="RYW6:RYZ6"/>
    <mergeCell ref="RZA6:RZD6"/>
    <mergeCell ref="RZE6:RZH6"/>
    <mergeCell ref="RZI6:RZL6"/>
    <mergeCell ref="RZM6:RZP6"/>
    <mergeCell ref="RZQ6:RZT6"/>
    <mergeCell ref="RZU6:RZX6"/>
    <mergeCell ref="RZY6:SAB6"/>
    <mergeCell ref="SAC6:SAF6"/>
    <mergeCell ref="SAG6:SAJ6"/>
    <mergeCell ref="SAK6:SAN6"/>
    <mergeCell ref="SAO6:SAR6"/>
    <mergeCell ref="SAS6:SAV6"/>
    <mergeCell ref="SAW6:SAZ6"/>
    <mergeCell ref="SBA6:SBD6"/>
    <mergeCell ref="SBE6:SBH6"/>
    <mergeCell ref="SBI6:SBL6"/>
    <mergeCell ref="SBM6:SBP6"/>
    <mergeCell ref="SBQ6:SBT6"/>
    <mergeCell ref="SBU6:SBX6"/>
    <mergeCell ref="SBY6:SCB6"/>
    <mergeCell ref="SCC6:SCF6"/>
    <mergeCell ref="SCG6:SCJ6"/>
    <mergeCell ref="SCK6:SCN6"/>
    <mergeCell ref="SCO6:SCR6"/>
    <mergeCell ref="SCS6:SCV6"/>
    <mergeCell ref="SCW6:SCZ6"/>
    <mergeCell ref="SDA6:SDD6"/>
    <mergeCell ref="SDE6:SDH6"/>
    <mergeCell ref="SDI6:SDL6"/>
    <mergeCell ref="SDM6:SDP6"/>
    <mergeCell ref="SDQ6:SDT6"/>
    <mergeCell ref="SDU6:SDX6"/>
    <mergeCell ref="SDY6:SEB6"/>
    <mergeCell ref="SEC6:SEF6"/>
    <mergeCell ref="SEG6:SEJ6"/>
    <mergeCell ref="SEK6:SEN6"/>
    <mergeCell ref="SEO6:SER6"/>
    <mergeCell ref="SES6:SEV6"/>
    <mergeCell ref="SEW6:SEZ6"/>
    <mergeCell ref="SFA6:SFD6"/>
    <mergeCell ref="SFE6:SFH6"/>
    <mergeCell ref="SFI6:SFL6"/>
    <mergeCell ref="SFM6:SFP6"/>
    <mergeCell ref="SFQ6:SFT6"/>
    <mergeCell ref="SFU6:SFX6"/>
    <mergeCell ref="SFY6:SGB6"/>
    <mergeCell ref="SGC6:SGF6"/>
    <mergeCell ref="SGG6:SGJ6"/>
    <mergeCell ref="SGK6:SGN6"/>
    <mergeCell ref="SGO6:SGR6"/>
    <mergeCell ref="SGS6:SGV6"/>
    <mergeCell ref="SGW6:SGZ6"/>
    <mergeCell ref="SHA6:SHD6"/>
    <mergeCell ref="SHE6:SHH6"/>
    <mergeCell ref="SHI6:SHL6"/>
    <mergeCell ref="SHM6:SHP6"/>
    <mergeCell ref="SHQ6:SHT6"/>
    <mergeCell ref="SHU6:SHX6"/>
    <mergeCell ref="SHY6:SIB6"/>
    <mergeCell ref="SIC6:SIF6"/>
    <mergeCell ref="SIG6:SIJ6"/>
    <mergeCell ref="SIK6:SIN6"/>
    <mergeCell ref="SIO6:SIR6"/>
    <mergeCell ref="SIS6:SIV6"/>
    <mergeCell ref="SIW6:SIZ6"/>
    <mergeCell ref="SJA6:SJD6"/>
    <mergeCell ref="SJE6:SJH6"/>
    <mergeCell ref="SJI6:SJL6"/>
    <mergeCell ref="SJM6:SJP6"/>
    <mergeCell ref="SJQ6:SJT6"/>
    <mergeCell ref="SJU6:SJX6"/>
    <mergeCell ref="SJY6:SKB6"/>
    <mergeCell ref="SKC6:SKF6"/>
    <mergeCell ref="SKG6:SKJ6"/>
    <mergeCell ref="SKK6:SKN6"/>
    <mergeCell ref="SKO6:SKR6"/>
    <mergeCell ref="SKS6:SKV6"/>
    <mergeCell ref="SKW6:SKZ6"/>
    <mergeCell ref="SLA6:SLD6"/>
    <mergeCell ref="SLE6:SLH6"/>
    <mergeCell ref="SLI6:SLL6"/>
    <mergeCell ref="SLM6:SLP6"/>
    <mergeCell ref="SLQ6:SLT6"/>
    <mergeCell ref="SLU6:SLX6"/>
    <mergeCell ref="SLY6:SMB6"/>
    <mergeCell ref="SMC6:SMF6"/>
    <mergeCell ref="SMG6:SMJ6"/>
    <mergeCell ref="SMK6:SMN6"/>
    <mergeCell ref="SMO6:SMR6"/>
    <mergeCell ref="SMS6:SMV6"/>
    <mergeCell ref="SMW6:SMZ6"/>
    <mergeCell ref="SNA6:SND6"/>
    <mergeCell ref="SNE6:SNH6"/>
    <mergeCell ref="SNI6:SNL6"/>
    <mergeCell ref="SNM6:SNP6"/>
    <mergeCell ref="SNQ6:SNT6"/>
    <mergeCell ref="SNU6:SNX6"/>
    <mergeCell ref="SNY6:SOB6"/>
    <mergeCell ref="SOC6:SOF6"/>
    <mergeCell ref="SOG6:SOJ6"/>
    <mergeCell ref="SOK6:SON6"/>
    <mergeCell ref="SOO6:SOR6"/>
    <mergeCell ref="SOS6:SOV6"/>
    <mergeCell ref="SOW6:SOZ6"/>
    <mergeCell ref="SPA6:SPD6"/>
    <mergeCell ref="SPE6:SPH6"/>
    <mergeCell ref="SPI6:SPL6"/>
    <mergeCell ref="SPM6:SPP6"/>
    <mergeCell ref="SPQ6:SPT6"/>
    <mergeCell ref="SPU6:SPX6"/>
    <mergeCell ref="SPY6:SQB6"/>
    <mergeCell ref="SQC6:SQF6"/>
    <mergeCell ref="SQG6:SQJ6"/>
    <mergeCell ref="SQK6:SQN6"/>
    <mergeCell ref="SQO6:SQR6"/>
    <mergeCell ref="SQS6:SQV6"/>
    <mergeCell ref="SQW6:SQZ6"/>
    <mergeCell ref="SRA6:SRD6"/>
    <mergeCell ref="SRE6:SRH6"/>
    <mergeCell ref="SRI6:SRL6"/>
    <mergeCell ref="SRM6:SRP6"/>
    <mergeCell ref="SRQ6:SRT6"/>
    <mergeCell ref="SRU6:SRX6"/>
    <mergeCell ref="SRY6:SSB6"/>
    <mergeCell ref="SSC6:SSF6"/>
    <mergeCell ref="SSG6:SSJ6"/>
    <mergeCell ref="SSK6:SSN6"/>
    <mergeCell ref="SSO6:SSR6"/>
    <mergeCell ref="SSS6:SSV6"/>
    <mergeCell ref="SSW6:SSZ6"/>
    <mergeCell ref="STA6:STD6"/>
    <mergeCell ref="STE6:STH6"/>
    <mergeCell ref="STI6:STL6"/>
    <mergeCell ref="STM6:STP6"/>
    <mergeCell ref="STQ6:STT6"/>
    <mergeCell ref="STU6:STX6"/>
    <mergeCell ref="STY6:SUB6"/>
    <mergeCell ref="SUC6:SUF6"/>
    <mergeCell ref="SUG6:SUJ6"/>
    <mergeCell ref="SUK6:SUN6"/>
    <mergeCell ref="SUO6:SUR6"/>
    <mergeCell ref="SUS6:SUV6"/>
    <mergeCell ref="SUW6:SUZ6"/>
    <mergeCell ref="SVA6:SVD6"/>
    <mergeCell ref="SVE6:SVH6"/>
    <mergeCell ref="SVI6:SVL6"/>
    <mergeCell ref="SVM6:SVP6"/>
    <mergeCell ref="SVQ6:SVT6"/>
    <mergeCell ref="SVU6:SVX6"/>
    <mergeCell ref="SVY6:SWB6"/>
    <mergeCell ref="SWC6:SWF6"/>
    <mergeCell ref="SWG6:SWJ6"/>
    <mergeCell ref="SWK6:SWN6"/>
    <mergeCell ref="SWO6:SWR6"/>
    <mergeCell ref="SWS6:SWV6"/>
    <mergeCell ref="SWW6:SWZ6"/>
    <mergeCell ref="SXA6:SXD6"/>
    <mergeCell ref="SXE6:SXH6"/>
    <mergeCell ref="SXI6:SXL6"/>
    <mergeCell ref="SXM6:SXP6"/>
    <mergeCell ref="SXQ6:SXT6"/>
    <mergeCell ref="SXU6:SXX6"/>
    <mergeCell ref="SXY6:SYB6"/>
    <mergeCell ref="SYC6:SYF6"/>
    <mergeCell ref="SYG6:SYJ6"/>
    <mergeCell ref="SYK6:SYN6"/>
    <mergeCell ref="SYO6:SYR6"/>
    <mergeCell ref="SYS6:SYV6"/>
    <mergeCell ref="SYW6:SYZ6"/>
    <mergeCell ref="SZA6:SZD6"/>
    <mergeCell ref="SZE6:SZH6"/>
    <mergeCell ref="SZI6:SZL6"/>
    <mergeCell ref="SZM6:SZP6"/>
    <mergeCell ref="SZQ6:SZT6"/>
    <mergeCell ref="SZU6:SZX6"/>
    <mergeCell ref="SZY6:TAB6"/>
    <mergeCell ref="TAC6:TAF6"/>
    <mergeCell ref="TAG6:TAJ6"/>
    <mergeCell ref="TAK6:TAN6"/>
    <mergeCell ref="TAO6:TAR6"/>
    <mergeCell ref="TAS6:TAV6"/>
    <mergeCell ref="TAW6:TAZ6"/>
    <mergeCell ref="TBA6:TBD6"/>
    <mergeCell ref="TBE6:TBH6"/>
    <mergeCell ref="TBI6:TBL6"/>
    <mergeCell ref="TBM6:TBP6"/>
    <mergeCell ref="TBQ6:TBT6"/>
    <mergeCell ref="TBU6:TBX6"/>
    <mergeCell ref="TBY6:TCB6"/>
    <mergeCell ref="TCC6:TCF6"/>
    <mergeCell ref="TCG6:TCJ6"/>
    <mergeCell ref="TCK6:TCN6"/>
    <mergeCell ref="TCO6:TCR6"/>
    <mergeCell ref="TCS6:TCV6"/>
    <mergeCell ref="TCW6:TCZ6"/>
    <mergeCell ref="TDA6:TDD6"/>
    <mergeCell ref="TDE6:TDH6"/>
    <mergeCell ref="TDI6:TDL6"/>
    <mergeCell ref="TDM6:TDP6"/>
    <mergeCell ref="TDQ6:TDT6"/>
    <mergeCell ref="TDU6:TDX6"/>
    <mergeCell ref="TDY6:TEB6"/>
    <mergeCell ref="TEC6:TEF6"/>
    <mergeCell ref="TEG6:TEJ6"/>
    <mergeCell ref="TEK6:TEN6"/>
    <mergeCell ref="TEO6:TER6"/>
    <mergeCell ref="TES6:TEV6"/>
    <mergeCell ref="TEW6:TEZ6"/>
    <mergeCell ref="TFA6:TFD6"/>
    <mergeCell ref="TFE6:TFH6"/>
    <mergeCell ref="TFI6:TFL6"/>
    <mergeCell ref="TFM6:TFP6"/>
    <mergeCell ref="TFQ6:TFT6"/>
    <mergeCell ref="TFU6:TFX6"/>
    <mergeCell ref="TFY6:TGB6"/>
    <mergeCell ref="TGC6:TGF6"/>
    <mergeCell ref="TGG6:TGJ6"/>
    <mergeCell ref="TGK6:TGN6"/>
    <mergeCell ref="TGO6:TGR6"/>
    <mergeCell ref="TGS6:TGV6"/>
    <mergeCell ref="TGW6:TGZ6"/>
    <mergeCell ref="THA6:THD6"/>
    <mergeCell ref="THE6:THH6"/>
    <mergeCell ref="THI6:THL6"/>
    <mergeCell ref="THM6:THP6"/>
    <mergeCell ref="THQ6:THT6"/>
    <mergeCell ref="THU6:THX6"/>
    <mergeCell ref="THY6:TIB6"/>
    <mergeCell ref="TIC6:TIF6"/>
    <mergeCell ref="TIG6:TIJ6"/>
    <mergeCell ref="TIK6:TIN6"/>
    <mergeCell ref="TIO6:TIR6"/>
    <mergeCell ref="TIS6:TIV6"/>
    <mergeCell ref="TIW6:TIZ6"/>
    <mergeCell ref="TJA6:TJD6"/>
    <mergeCell ref="TJE6:TJH6"/>
    <mergeCell ref="TJI6:TJL6"/>
    <mergeCell ref="TJM6:TJP6"/>
    <mergeCell ref="TJQ6:TJT6"/>
    <mergeCell ref="TJU6:TJX6"/>
    <mergeCell ref="TJY6:TKB6"/>
    <mergeCell ref="TKC6:TKF6"/>
    <mergeCell ref="TKG6:TKJ6"/>
    <mergeCell ref="TKK6:TKN6"/>
    <mergeCell ref="TKO6:TKR6"/>
    <mergeCell ref="TKS6:TKV6"/>
    <mergeCell ref="TKW6:TKZ6"/>
    <mergeCell ref="TLA6:TLD6"/>
    <mergeCell ref="TLE6:TLH6"/>
    <mergeCell ref="TLI6:TLL6"/>
    <mergeCell ref="TLM6:TLP6"/>
    <mergeCell ref="TLQ6:TLT6"/>
    <mergeCell ref="TLU6:TLX6"/>
    <mergeCell ref="TLY6:TMB6"/>
    <mergeCell ref="TMC6:TMF6"/>
    <mergeCell ref="TMG6:TMJ6"/>
    <mergeCell ref="TMK6:TMN6"/>
    <mergeCell ref="TMO6:TMR6"/>
    <mergeCell ref="TMS6:TMV6"/>
    <mergeCell ref="TMW6:TMZ6"/>
    <mergeCell ref="TNA6:TND6"/>
    <mergeCell ref="TNE6:TNH6"/>
    <mergeCell ref="TNI6:TNL6"/>
    <mergeCell ref="TNM6:TNP6"/>
    <mergeCell ref="TNQ6:TNT6"/>
    <mergeCell ref="TNU6:TNX6"/>
    <mergeCell ref="TNY6:TOB6"/>
    <mergeCell ref="TOC6:TOF6"/>
    <mergeCell ref="TOG6:TOJ6"/>
    <mergeCell ref="TOK6:TON6"/>
    <mergeCell ref="TOO6:TOR6"/>
    <mergeCell ref="TOS6:TOV6"/>
    <mergeCell ref="TOW6:TOZ6"/>
    <mergeCell ref="TPA6:TPD6"/>
    <mergeCell ref="TPE6:TPH6"/>
    <mergeCell ref="TPI6:TPL6"/>
    <mergeCell ref="TPM6:TPP6"/>
    <mergeCell ref="TPQ6:TPT6"/>
    <mergeCell ref="TPU6:TPX6"/>
    <mergeCell ref="TPY6:TQB6"/>
    <mergeCell ref="TQC6:TQF6"/>
    <mergeCell ref="TQG6:TQJ6"/>
    <mergeCell ref="TQK6:TQN6"/>
    <mergeCell ref="TQO6:TQR6"/>
    <mergeCell ref="TQS6:TQV6"/>
    <mergeCell ref="TQW6:TQZ6"/>
    <mergeCell ref="TRA6:TRD6"/>
    <mergeCell ref="TRE6:TRH6"/>
    <mergeCell ref="TRI6:TRL6"/>
    <mergeCell ref="TRM6:TRP6"/>
    <mergeCell ref="TRQ6:TRT6"/>
    <mergeCell ref="TRU6:TRX6"/>
    <mergeCell ref="TRY6:TSB6"/>
    <mergeCell ref="TSC6:TSF6"/>
    <mergeCell ref="TSG6:TSJ6"/>
    <mergeCell ref="TSK6:TSN6"/>
    <mergeCell ref="TSO6:TSR6"/>
    <mergeCell ref="TSS6:TSV6"/>
    <mergeCell ref="TSW6:TSZ6"/>
    <mergeCell ref="TTA6:TTD6"/>
    <mergeCell ref="TTE6:TTH6"/>
    <mergeCell ref="TTI6:TTL6"/>
    <mergeCell ref="TTM6:TTP6"/>
    <mergeCell ref="TTQ6:TTT6"/>
    <mergeCell ref="TTU6:TTX6"/>
    <mergeCell ref="TTY6:TUB6"/>
    <mergeCell ref="TUC6:TUF6"/>
    <mergeCell ref="TUG6:TUJ6"/>
    <mergeCell ref="TUK6:TUN6"/>
    <mergeCell ref="TUO6:TUR6"/>
    <mergeCell ref="TUS6:TUV6"/>
    <mergeCell ref="TUW6:TUZ6"/>
    <mergeCell ref="TVA6:TVD6"/>
    <mergeCell ref="TVE6:TVH6"/>
    <mergeCell ref="TVI6:TVL6"/>
    <mergeCell ref="TVM6:TVP6"/>
    <mergeCell ref="TVQ6:TVT6"/>
    <mergeCell ref="TVU6:TVX6"/>
    <mergeCell ref="TVY6:TWB6"/>
    <mergeCell ref="TWC6:TWF6"/>
    <mergeCell ref="TWG6:TWJ6"/>
    <mergeCell ref="TWK6:TWN6"/>
    <mergeCell ref="TWO6:TWR6"/>
    <mergeCell ref="TWS6:TWV6"/>
    <mergeCell ref="TWW6:TWZ6"/>
    <mergeCell ref="TXA6:TXD6"/>
    <mergeCell ref="TXE6:TXH6"/>
    <mergeCell ref="TXI6:TXL6"/>
    <mergeCell ref="TXM6:TXP6"/>
    <mergeCell ref="TXQ6:TXT6"/>
    <mergeCell ref="TXU6:TXX6"/>
    <mergeCell ref="TXY6:TYB6"/>
    <mergeCell ref="TYC6:TYF6"/>
    <mergeCell ref="TYG6:TYJ6"/>
    <mergeCell ref="TYK6:TYN6"/>
    <mergeCell ref="TYO6:TYR6"/>
    <mergeCell ref="TYS6:TYV6"/>
    <mergeCell ref="TYW6:TYZ6"/>
    <mergeCell ref="TZA6:TZD6"/>
    <mergeCell ref="TZE6:TZH6"/>
    <mergeCell ref="TZI6:TZL6"/>
    <mergeCell ref="TZM6:TZP6"/>
    <mergeCell ref="TZQ6:TZT6"/>
    <mergeCell ref="TZU6:TZX6"/>
    <mergeCell ref="TZY6:UAB6"/>
    <mergeCell ref="UAC6:UAF6"/>
    <mergeCell ref="UAG6:UAJ6"/>
    <mergeCell ref="UAK6:UAN6"/>
    <mergeCell ref="UAO6:UAR6"/>
    <mergeCell ref="UAS6:UAV6"/>
    <mergeCell ref="UAW6:UAZ6"/>
    <mergeCell ref="UBA6:UBD6"/>
    <mergeCell ref="UBE6:UBH6"/>
    <mergeCell ref="UBI6:UBL6"/>
    <mergeCell ref="UBM6:UBP6"/>
    <mergeCell ref="UBQ6:UBT6"/>
    <mergeCell ref="UBU6:UBX6"/>
    <mergeCell ref="UBY6:UCB6"/>
    <mergeCell ref="UCC6:UCF6"/>
    <mergeCell ref="UCG6:UCJ6"/>
    <mergeCell ref="UCK6:UCN6"/>
    <mergeCell ref="UCO6:UCR6"/>
    <mergeCell ref="UCS6:UCV6"/>
    <mergeCell ref="UCW6:UCZ6"/>
    <mergeCell ref="UDA6:UDD6"/>
    <mergeCell ref="UDE6:UDH6"/>
    <mergeCell ref="UDI6:UDL6"/>
    <mergeCell ref="UDM6:UDP6"/>
    <mergeCell ref="UDQ6:UDT6"/>
    <mergeCell ref="UDU6:UDX6"/>
    <mergeCell ref="UDY6:UEB6"/>
    <mergeCell ref="UEC6:UEF6"/>
    <mergeCell ref="UEG6:UEJ6"/>
    <mergeCell ref="UEK6:UEN6"/>
    <mergeCell ref="UEO6:UER6"/>
    <mergeCell ref="UES6:UEV6"/>
    <mergeCell ref="UEW6:UEZ6"/>
    <mergeCell ref="UFA6:UFD6"/>
    <mergeCell ref="UFE6:UFH6"/>
    <mergeCell ref="UFI6:UFL6"/>
    <mergeCell ref="UFM6:UFP6"/>
    <mergeCell ref="UFQ6:UFT6"/>
    <mergeCell ref="UFU6:UFX6"/>
    <mergeCell ref="UFY6:UGB6"/>
    <mergeCell ref="UGC6:UGF6"/>
    <mergeCell ref="UGG6:UGJ6"/>
    <mergeCell ref="UGK6:UGN6"/>
    <mergeCell ref="UGO6:UGR6"/>
    <mergeCell ref="UGS6:UGV6"/>
    <mergeCell ref="UGW6:UGZ6"/>
    <mergeCell ref="UHA6:UHD6"/>
    <mergeCell ref="UHE6:UHH6"/>
    <mergeCell ref="UHI6:UHL6"/>
    <mergeCell ref="UHM6:UHP6"/>
    <mergeCell ref="UHQ6:UHT6"/>
    <mergeCell ref="UHU6:UHX6"/>
    <mergeCell ref="UHY6:UIB6"/>
    <mergeCell ref="UIC6:UIF6"/>
    <mergeCell ref="UIG6:UIJ6"/>
    <mergeCell ref="UIK6:UIN6"/>
    <mergeCell ref="UIO6:UIR6"/>
    <mergeCell ref="UIS6:UIV6"/>
    <mergeCell ref="UIW6:UIZ6"/>
    <mergeCell ref="UJA6:UJD6"/>
    <mergeCell ref="UJE6:UJH6"/>
    <mergeCell ref="UJI6:UJL6"/>
    <mergeCell ref="UJM6:UJP6"/>
    <mergeCell ref="UJQ6:UJT6"/>
    <mergeCell ref="UJU6:UJX6"/>
    <mergeCell ref="UJY6:UKB6"/>
    <mergeCell ref="UKC6:UKF6"/>
    <mergeCell ref="UKG6:UKJ6"/>
    <mergeCell ref="UKK6:UKN6"/>
    <mergeCell ref="UKO6:UKR6"/>
    <mergeCell ref="UKS6:UKV6"/>
    <mergeCell ref="UKW6:UKZ6"/>
    <mergeCell ref="ULA6:ULD6"/>
    <mergeCell ref="ULE6:ULH6"/>
    <mergeCell ref="ULI6:ULL6"/>
    <mergeCell ref="ULM6:ULP6"/>
    <mergeCell ref="ULQ6:ULT6"/>
    <mergeCell ref="ULU6:ULX6"/>
    <mergeCell ref="ULY6:UMB6"/>
    <mergeCell ref="UMC6:UMF6"/>
    <mergeCell ref="UMG6:UMJ6"/>
    <mergeCell ref="UMK6:UMN6"/>
    <mergeCell ref="UMO6:UMR6"/>
    <mergeCell ref="UMS6:UMV6"/>
    <mergeCell ref="UMW6:UMZ6"/>
    <mergeCell ref="UNA6:UND6"/>
    <mergeCell ref="UNE6:UNH6"/>
    <mergeCell ref="UNI6:UNL6"/>
    <mergeCell ref="UNM6:UNP6"/>
    <mergeCell ref="UNQ6:UNT6"/>
    <mergeCell ref="UNU6:UNX6"/>
    <mergeCell ref="UNY6:UOB6"/>
    <mergeCell ref="UOC6:UOF6"/>
    <mergeCell ref="UOG6:UOJ6"/>
    <mergeCell ref="UOK6:UON6"/>
    <mergeCell ref="UOO6:UOR6"/>
    <mergeCell ref="UOS6:UOV6"/>
    <mergeCell ref="UOW6:UOZ6"/>
    <mergeCell ref="UPA6:UPD6"/>
    <mergeCell ref="UPE6:UPH6"/>
    <mergeCell ref="UPI6:UPL6"/>
    <mergeCell ref="UPM6:UPP6"/>
    <mergeCell ref="UPQ6:UPT6"/>
    <mergeCell ref="UPU6:UPX6"/>
    <mergeCell ref="UPY6:UQB6"/>
    <mergeCell ref="UQC6:UQF6"/>
    <mergeCell ref="UQG6:UQJ6"/>
    <mergeCell ref="UQK6:UQN6"/>
    <mergeCell ref="UQO6:UQR6"/>
    <mergeCell ref="UQS6:UQV6"/>
    <mergeCell ref="UQW6:UQZ6"/>
    <mergeCell ref="URA6:URD6"/>
    <mergeCell ref="URE6:URH6"/>
    <mergeCell ref="URI6:URL6"/>
    <mergeCell ref="URM6:URP6"/>
    <mergeCell ref="URQ6:URT6"/>
    <mergeCell ref="URU6:URX6"/>
    <mergeCell ref="URY6:USB6"/>
    <mergeCell ref="USC6:USF6"/>
    <mergeCell ref="USG6:USJ6"/>
    <mergeCell ref="USK6:USN6"/>
    <mergeCell ref="USO6:USR6"/>
    <mergeCell ref="USS6:USV6"/>
    <mergeCell ref="USW6:USZ6"/>
    <mergeCell ref="UTA6:UTD6"/>
    <mergeCell ref="UTE6:UTH6"/>
    <mergeCell ref="UTI6:UTL6"/>
    <mergeCell ref="UTM6:UTP6"/>
    <mergeCell ref="UTQ6:UTT6"/>
    <mergeCell ref="UTU6:UTX6"/>
    <mergeCell ref="UTY6:UUB6"/>
    <mergeCell ref="UUC6:UUF6"/>
    <mergeCell ref="UUG6:UUJ6"/>
    <mergeCell ref="UUK6:UUN6"/>
    <mergeCell ref="UUO6:UUR6"/>
    <mergeCell ref="UUS6:UUV6"/>
    <mergeCell ref="UUW6:UUZ6"/>
    <mergeCell ref="UVA6:UVD6"/>
    <mergeCell ref="UVE6:UVH6"/>
    <mergeCell ref="UVI6:UVL6"/>
    <mergeCell ref="UVM6:UVP6"/>
    <mergeCell ref="UVQ6:UVT6"/>
    <mergeCell ref="UVU6:UVX6"/>
    <mergeCell ref="UVY6:UWB6"/>
    <mergeCell ref="UWC6:UWF6"/>
    <mergeCell ref="UWG6:UWJ6"/>
    <mergeCell ref="UWK6:UWN6"/>
    <mergeCell ref="UWO6:UWR6"/>
    <mergeCell ref="UWS6:UWV6"/>
    <mergeCell ref="UWW6:UWZ6"/>
    <mergeCell ref="UXA6:UXD6"/>
    <mergeCell ref="UXE6:UXH6"/>
    <mergeCell ref="UXI6:UXL6"/>
    <mergeCell ref="UXM6:UXP6"/>
    <mergeCell ref="UXQ6:UXT6"/>
    <mergeCell ref="UXU6:UXX6"/>
    <mergeCell ref="UXY6:UYB6"/>
    <mergeCell ref="UYC6:UYF6"/>
    <mergeCell ref="UYG6:UYJ6"/>
    <mergeCell ref="UYK6:UYN6"/>
    <mergeCell ref="UYO6:UYR6"/>
    <mergeCell ref="UYS6:UYV6"/>
    <mergeCell ref="UYW6:UYZ6"/>
    <mergeCell ref="UZA6:UZD6"/>
    <mergeCell ref="UZE6:UZH6"/>
    <mergeCell ref="UZI6:UZL6"/>
    <mergeCell ref="UZM6:UZP6"/>
    <mergeCell ref="UZQ6:UZT6"/>
    <mergeCell ref="UZU6:UZX6"/>
    <mergeCell ref="UZY6:VAB6"/>
    <mergeCell ref="VAC6:VAF6"/>
    <mergeCell ref="VAG6:VAJ6"/>
    <mergeCell ref="VAK6:VAN6"/>
    <mergeCell ref="VAO6:VAR6"/>
    <mergeCell ref="VAS6:VAV6"/>
    <mergeCell ref="VAW6:VAZ6"/>
    <mergeCell ref="VBA6:VBD6"/>
    <mergeCell ref="VBE6:VBH6"/>
    <mergeCell ref="VBI6:VBL6"/>
    <mergeCell ref="VBM6:VBP6"/>
    <mergeCell ref="VBQ6:VBT6"/>
    <mergeCell ref="VBU6:VBX6"/>
    <mergeCell ref="VBY6:VCB6"/>
    <mergeCell ref="VCC6:VCF6"/>
    <mergeCell ref="VCG6:VCJ6"/>
    <mergeCell ref="VCK6:VCN6"/>
    <mergeCell ref="VCO6:VCR6"/>
    <mergeCell ref="VCS6:VCV6"/>
    <mergeCell ref="VCW6:VCZ6"/>
    <mergeCell ref="VDA6:VDD6"/>
    <mergeCell ref="VDE6:VDH6"/>
    <mergeCell ref="VDI6:VDL6"/>
    <mergeCell ref="VDM6:VDP6"/>
    <mergeCell ref="VDQ6:VDT6"/>
    <mergeCell ref="VDU6:VDX6"/>
    <mergeCell ref="VDY6:VEB6"/>
    <mergeCell ref="VEC6:VEF6"/>
    <mergeCell ref="VEG6:VEJ6"/>
    <mergeCell ref="VEK6:VEN6"/>
    <mergeCell ref="VEO6:VER6"/>
    <mergeCell ref="VES6:VEV6"/>
    <mergeCell ref="VEW6:VEZ6"/>
    <mergeCell ref="VFA6:VFD6"/>
    <mergeCell ref="VFE6:VFH6"/>
    <mergeCell ref="VFI6:VFL6"/>
    <mergeCell ref="VFM6:VFP6"/>
    <mergeCell ref="VFQ6:VFT6"/>
    <mergeCell ref="VFU6:VFX6"/>
    <mergeCell ref="VFY6:VGB6"/>
    <mergeCell ref="VGC6:VGF6"/>
    <mergeCell ref="VGG6:VGJ6"/>
    <mergeCell ref="VGK6:VGN6"/>
    <mergeCell ref="VGO6:VGR6"/>
    <mergeCell ref="VGS6:VGV6"/>
    <mergeCell ref="VGW6:VGZ6"/>
    <mergeCell ref="VHA6:VHD6"/>
    <mergeCell ref="VHE6:VHH6"/>
    <mergeCell ref="VHI6:VHL6"/>
    <mergeCell ref="VHM6:VHP6"/>
    <mergeCell ref="VHQ6:VHT6"/>
    <mergeCell ref="VHU6:VHX6"/>
    <mergeCell ref="VHY6:VIB6"/>
    <mergeCell ref="VIC6:VIF6"/>
    <mergeCell ref="VIG6:VIJ6"/>
    <mergeCell ref="VIK6:VIN6"/>
    <mergeCell ref="VIO6:VIR6"/>
    <mergeCell ref="VIS6:VIV6"/>
    <mergeCell ref="VIW6:VIZ6"/>
    <mergeCell ref="VJA6:VJD6"/>
    <mergeCell ref="VJE6:VJH6"/>
    <mergeCell ref="VJI6:VJL6"/>
    <mergeCell ref="VJM6:VJP6"/>
    <mergeCell ref="VJQ6:VJT6"/>
    <mergeCell ref="VJU6:VJX6"/>
    <mergeCell ref="VJY6:VKB6"/>
    <mergeCell ref="VKC6:VKF6"/>
    <mergeCell ref="VKG6:VKJ6"/>
    <mergeCell ref="VKK6:VKN6"/>
    <mergeCell ref="VKO6:VKR6"/>
    <mergeCell ref="VKS6:VKV6"/>
    <mergeCell ref="VKW6:VKZ6"/>
    <mergeCell ref="VLA6:VLD6"/>
    <mergeCell ref="VLE6:VLH6"/>
    <mergeCell ref="VLI6:VLL6"/>
    <mergeCell ref="VLM6:VLP6"/>
    <mergeCell ref="VLQ6:VLT6"/>
    <mergeCell ref="VLU6:VLX6"/>
    <mergeCell ref="VLY6:VMB6"/>
    <mergeCell ref="VMC6:VMF6"/>
    <mergeCell ref="VMG6:VMJ6"/>
    <mergeCell ref="VMK6:VMN6"/>
    <mergeCell ref="VMO6:VMR6"/>
    <mergeCell ref="VMS6:VMV6"/>
    <mergeCell ref="VMW6:VMZ6"/>
    <mergeCell ref="VNA6:VND6"/>
    <mergeCell ref="VNE6:VNH6"/>
    <mergeCell ref="VNI6:VNL6"/>
    <mergeCell ref="VNM6:VNP6"/>
    <mergeCell ref="VNQ6:VNT6"/>
    <mergeCell ref="VNU6:VNX6"/>
    <mergeCell ref="VNY6:VOB6"/>
    <mergeCell ref="VOC6:VOF6"/>
    <mergeCell ref="VOG6:VOJ6"/>
    <mergeCell ref="VOK6:VON6"/>
    <mergeCell ref="VOO6:VOR6"/>
    <mergeCell ref="VOS6:VOV6"/>
    <mergeCell ref="VOW6:VOZ6"/>
    <mergeCell ref="VPA6:VPD6"/>
    <mergeCell ref="VPE6:VPH6"/>
    <mergeCell ref="VPI6:VPL6"/>
    <mergeCell ref="VPM6:VPP6"/>
    <mergeCell ref="VPQ6:VPT6"/>
    <mergeCell ref="VPU6:VPX6"/>
    <mergeCell ref="VPY6:VQB6"/>
    <mergeCell ref="VQC6:VQF6"/>
    <mergeCell ref="VQG6:VQJ6"/>
    <mergeCell ref="VQK6:VQN6"/>
    <mergeCell ref="VQO6:VQR6"/>
    <mergeCell ref="VQS6:VQV6"/>
    <mergeCell ref="VQW6:VQZ6"/>
    <mergeCell ref="VRA6:VRD6"/>
    <mergeCell ref="VRE6:VRH6"/>
    <mergeCell ref="VRI6:VRL6"/>
    <mergeCell ref="VRM6:VRP6"/>
    <mergeCell ref="VRQ6:VRT6"/>
    <mergeCell ref="VRU6:VRX6"/>
    <mergeCell ref="VRY6:VSB6"/>
    <mergeCell ref="VSC6:VSF6"/>
    <mergeCell ref="VSG6:VSJ6"/>
    <mergeCell ref="VSK6:VSN6"/>
    <mergeCell ref="VSO6:VSR6"/>
    <mergeCell ref="VSS6:VSV6"/>
    <mergeCell ref="VSW6:VSZ6"/>
    <mergeCell ref="VTA6:VTD6"/>
    <mergeCell ref="VTE6:VTH6"/>
    <mergeCell ref="VTI6:VTL6"/>
    <mergeCell ref="VTM6:VTP6"/>
    <mergeCell ref="VTQ6:VTT6"/>
    <mergeCell ref="VTU6:VTX6"/>
    <mergeCell ref="VTY6:VUB6"/>
    <mergeCell ref="VUC6:VUF6"/>
    <mergeCell ref="VUG6:VUJ6"/>
    <mergeCell ref="VUK6:VUN6"/>
    <mergeCell ref="VUO6:VUR6"/>
    <mergeCell ref="VUS6:VUV6"/>
    <mergeCell ref="VUW6:VUZ6"/>
    <mergeCell ref="VVA6:VVD6"/>
    <mergeCell ref="VVE6:VVH6"/>
    <mergeCell ref="VVI6:VVL6"/>
    <mergeCell ref="VVM6:VVP6"/>
    <mergeCell ref="VVQ6:VVT6"/>
    <mergeCell ref="VVU6:VVX6"/>
    <mergeCell ref="VVY6:VWB6"/>
    <mergeCell ref="VWC6:VWF6"/>
    <mergeCell ref="VWG6:VWJ6"/>
    <mergeCell ref="VWK6:VWN6"/>
    <mergeCell ref="VWO6:VWR6"/>
    <mergeCell ref="VWS6:VWV6"/>
    <mergeCell ref="VWW6:VWZ6"/>
    <mergeCell ref="VXA6:VXD6"/>
    <mergeCell ref="VXE6:VXH6"/>
    <mergeCell ref="VXI6:VXL6"/>
    <mergeCell ref="VXM6:VXP6"/>
    <mergeCell ref="VXQ6:VXT6"/>
    <mergeCell ref="VXU6:VXX6"/>
    <mergeCell ref="VXY6:VYB6"/>
    <mergeCell ref="VYC6:VYF6"/>
    <mergeCell ref="VYG6:VYJ6"/>
    <mergeCell ref="VYK6:VYN6"/>
    <mergeCell ref="VYO6:VYR6"/>
    <mergeCell ref="VYS6:VYV6"/>
    <mergeCell ref="VYW6:VYZ6"/>
    <mergeCell ref="VZA6:VZD6"/>
    <mergeCell ref="VZE6:VZH6"/>
    <mergeCell ref="VZI6:VZL6"/>
    <mergeCell ref="VZM6:VZP6"/>
    <mergeCell ref="VZQ6:VZT6"/>
    <mergeCell ref="VZU6:VZX6"/>
    <mergeCell ref="VZY6:WAB6"/>
    <mergeCell ref="WAC6:WAF6"/>
    <mergeCell ref="WAG6:WAJ6"/>
    <mergeCell ref="WAK6:WAN6"/>
    <mergeCell ref="WAO6:WAR6"/>
    <mergeCell ref="WAS6:WAV6"/>
    <mergeCell ref="WAW6:WAZ6"/>
    <mergeCell ref="WBA6:WBD6"/>
    <mergeCell ref="WBE6:WBH6"/>
    <mergeCell ref="WBI6:WBL6"/>
    <mergeCell ref="WBM6:WBP6"/>
    <mergeCell ref="WBQ6:WBT6"/>
    <mergeCell ref="WBU6:WBX6"/>
    <mergeCell ref="WBY6:WCB6"/>
    <mergeCell ref="WCC6:WCF6"/>
    <mergeCell ref="WCG6:WCJ6"/>
    <mergeCell ref="WCK6:WCN6"/>
    <mergeCell ref="WCO6:WCR6"/>
    <mergeCell ref="WCS6:WCV6"/>
    <mergeCell ref="WCW6:WCZ6"/>
    <mergeCell ref="WDA6:WDD6"/>
    <mergeCell ref="WDE6:WDH6"/>
    <mergeCell ref="WDI6:WDL6"/>
    <mergeCell ref="WDM6:WDP6"/>
    <mergeCell ref="WDQ6:WDT6"/>
    <mergeCell ref="WDU6:WDX6"/>
    <mergeCell ref="WDY6:WEB6"/>
    <mergeCell ref="WEC6:WEF6"/>
    <mergeCell ref="WEG6:WEJ6"/>
    <mergeCell ref="WEK6:WEN6"/>
    <mergeCell ref="WEO6:WER6"/>
    <mergeCell ref="WES6:WEV6"/>
    <mergeCell ref="WEW6:WEZ6"/>
    <mergeCell ref="WFA6:WFD6"/>
    <mergeCell ref="WFE6:WFH6"/>
    <mergeCell ref="WFI6:WFL6"/>
    <mergeCell ref="WFM6:WFP6"/>
    <mergeCell ref="WFQ6:WFT6"/>
    <mergeCell ref="WFU6:WFX6"/>
    <mergeCell ref="WFY6:WGB6"/>
    <mergeCell ref="WGC6:WGF6"/>
    <mergeCell ref="WGG6:WGJ6"/>
    <mergeCell ref="WGK6:WGN6"/>
    <mergeCell ref="WGO6:WGR6"/>
    <mergeCell ref="WGS6:WGV6"/>
    <mergeCell ref="WGW6:WGZ6"/>
    <mergeCell ref="WHA6:WHD6"/>
    <mergeCell ref="WHE6:WHH6"/>
    <mergeCell ref="WHI6:WHL6"/>
    <mergeCell ref="WHM6:WHP6"/>
    <mergeCell ref="WHQ6:WHT6"/>
    <mergeCell ref="WHU6:WHX6"/>
    <mergeCell ref="WHY6:WIB6"/>
    <mergeCell ref="WIC6:WIF6"/>
    <mergeCell ref="WIG6:WIJ6"/>
    <mergeCell ref="WIK6:WIN6"/>
    <mergeCell ref="WIO6:WIR6"/>
    <mergeCell ref="WIS6:WIV6"/>
    <mergeCell ref="WIW6:WIZ6"/>
    <mergeCell ref="WJA6:WJD6"/>
    <mergeCell ref="WJE6:WJH6"/>
    <mergeCell ref="WJI6:WJL6"/>
    <mergeCell ref="WJM6:WJP6"/>
    <mergeCell ref="WJQ6:WJT6"/>
    <mergeCell ref="WJU6:WJX6"/>
    <mergeCell ref="WJY6:WKB6"/>
    <mergeCell ref="WKC6:WKF6"/>
    <mergeCell ref="WKG6:WKJ6"/>
    <mergeCell ref="WKK6:WKN6"/>
    <mergeCell ref="WKO6:WKR6"/>
    <mergeCell ref="WKS6:WKV6"/>
    <mergeCell ref="WKW6:WKZ6"/>
    <mergeCell ref="WLA6:WLD6"/>
    <mergeCell ref="WLE6:WLH6"/>
    <mergeCell ref="WLI6:WLL6"/>
    <mergeCell ref="WLM6:WLP6"/>
    <mergeCell ref="WLQ6:WLT6"/>
    <mergeCell ref="WLU6:WLX6"/>
    <mergeCell ref="WLY6:WMB6"/>
    <mergeCell ref="WMC6:WMF6"/>
    <mergeCell ref="WMG6:WMJ6"/>
    <mergeCell ref="WMK6:WMN6"/>
    <mergeCell ref="WMO6:WMR6"/>
    <mergeCell ref="WMS6:WMV6"/>
    <mergeCell ref="WMW6:WMZ6"/>
    <mergeCell ref="WNA6:WND6"/>
    <mergeCell ref="WNE6:WNH6"/>
    <mergeCell ref="WNI6:WNL6"/>
    <mergeCell ref="WNM6:WNP6"/>
    <mergeCell ref="WNQ6:WNT6"/>
    <mergeCell ref="WNU6:WNX6"/>
    <mergeCell ref="WNY6:WOB6"/>
    <mergeCell ref="WOC6:WOF6"/>
    <mergeCell ref="WOG6:WOJ6"/>
    <mergeCell ref="WOK6:WON6"/>
    <mergeCell ref="WOO6:WOR6"/>
    <mergeCell ref="WOS6:WOV6"/>
    <mergeCell ref="WOW6:WOZ6"/>
    <mergeCell ref="WPA6:WPD6"/>
    <mergeCell ref="WPE6:WPH6"/>
    <mergeCell ref="WPI6:WPL6"/>
    <mergeCell ref="WPM6:WPP6"/>
    <mergeCell ref="WPQ6:WPT6"/>
    <mergeCell ref="WPU6:WPX6"/>
    <mergeCell ref="WPY6:WQB6"/>
    <mergeCell ref="WQC6:WQF6"/>
    <mergeCell ref="WQG6:WQJ6"/>
    <mergeCell ref="WQK6:WQN6"/>
    <mergeCell ref="WQO6:WQR6"/>
    <mergeCell ref="WQS6:WQV6"/>
    <mergeCell ref="WQW6:WQZ6"/>
    <mergeCell ref="WRA6:WRD6"/>
    <mergeCell ref="WRE6:WRH6"/>
    <mergeCell ref="WRI6:WRL6"/>
    <mergeCell ref="WRM6:WRP6"/>
    <mergeCell ref="WRQ6:WRT6"/>
    <mergeCell ref="WRU6:WRX6"/>
    <mergeCell ref="WRY6:WSB6"/>
    <mergeCell ref="WSC6:WSF6"/>
    <mergeCell ref="WSG6:WSJ6"/>
    <mergeCell ref="WSK6:WSN6"/>
    <mergeCell ref="WSO6:WSR6"/>
    <mergeCell ref="WSS6:WSV6"/>
    <mergeCell ref="WSW6:WSZ6"/>
    <mergeCell ref="WTA6:WTD6"/>
    <mergeCell ref="WTE6:WTH6"/>
    <mergeCell ref="WTI6:WTL6"/>
    <mergeCell ref="WTM6:WTP6"/>
    <mergeCell ref="WTQ6:WTT6"/>
    <mergeCell ref="WTU6:WTX6"/>
    <mergeCell ref="WTY6:WUB6"/>
    <mergeCell ref="WUC6:WUF6"/>
    <mergeCell ref="WUG6:WUJ6"/>
    <mergeCell ref="WUK6:WUN6"/>
    <mergeCell ref="WUO6:WUR6"/>
    <mergeCell ref="WUS6:WUV6"/>
    <mergeCell ref="WUW6:WUZ6"/>
    <mergeCell ref="WVA6:WVD6"/>
    <mergeCell ref="WVE6:WVH6"/>
    <mergeCell ref="WVI6:WVL6"/>
    <mergeCell ref="WVM6:WVP6"/>
    <mergeCell ref="WVQ6:WVT6"/>
    <mergeCell ref="WVU6:WVX6"/>
    <mergeCell ref="WVY6:WWB6"/>
    <mergeCell ref="WWC6:WWF6"/>
    <mergeCell ref="WWG6:WWJ6"/>
    <mergeCell ref="WWK6:WWN6"/>
    <mergeCell ref="WWO6:WWR6"/>
    <mergeCell ref="WWS6:WWV6"/>
    <mergeCell ref="WWW6:WWZ6"/>
    <mergeCell ref="WXA6:WXD6"/>
    <mergeCell ref="WXE6:WXH6"/>
    <mergeCell ref="WXI6:WXL6"/>
    <mergeCell ref="WXM6:WXP6"/>
    <mergeCell ref="WXQ6:WXT6"/>
    <mergeCell ref="WXU6:WXX6"/>
    <mergeCell ref="WXY6:WYB6"/>
    <mergeCell ref="WYC6:WYF6"/>
    <mergeCell ref="WYG6:WYJ6"/>
    <mergeCell ref="WYK6:WYN6"/>
    <mergeCell ref="WYO6:WYR6"/>
    <mergeCell ref="WYS6:WYV6"/>
    <mergeCell ref="WYW6:WYZ6"/>
    <mergeCell ref="WZA6:WZD6"/>
    <mergeCell ref="WZE6:WZH6"/>
    <mergeCell ref="WZI6:WZL6"/>
    <mergeCell ref="WZM6:WZP6"/>
    <mergeCell ref="WZQ6:WZT6"/>
    <mergeCell ref="WZU6:WZX6"/>
    <mergeCell ref="WZY6:XAB6"/>
    <mergeCell ref="XAC6:XAF6"/>
    <mergeCell ref="XAG6:XAJ6"/>
    <mergeCell ref="XAK6:XAN6"/>
    <mergeCell ref="XAO6:XAR6"/>
    <mergeCell ref="XAS6:XAV6"/>
    <mergeCell ref="XAW6:XAZ6"/>
    <mergeCell ref="XBA6:XBD6"/>
    <mergeCell ref="XBE6:XBH6"/>
    <mergeCell ref="XBI6:XBL6"/>
    <mergeCell ref="XBM6:XBP6"/>
    <mergeCell ref="XBQ6:XBT6"/>
    <mergeCell ref="XBU6:XBX6"/>
    <mergeCell ref="XBY6:XCB6"/>
    <mergeCell ref="XCC6:XCF6"/>
    <mergeCell ref="XCG6:XCJ6"/>
    <mergeCell ref="XCK6:XCN6"/>
    <mergeCell ref="XCO6:XCR6"/>
    <mergeCell ref="XCS6:XCV6"/>
    <mergeCell ref="XCW6:XCZ6"/>
    <mergeCell ref="XDA6:XDD6"/>
    <mergeCell ref="XDE6:XDH6"/>
    <mergeCell ref="XDI6:XDL6"/>
    <mergeCell ref="XDM6:XDP6"/>
    <mergeCell ref="XDQ6:XDT6"/>
    <mergeCell ref="XDU6:XDX6"/>
    <mergeCell ref="XDY6:XEB6"/>
    <mergeCell ref="XEC6:XEF6"/>
    <mergeCell ref="XEG6:XEJ6"/>
    <mergeCell ref="XEK6:XEN6"/>
    <mergeCell ref="XEO6:XER6"/>
    <mergeCell ref="XES6:XEV6"/>
    <mergeCell ref="XEW6:XEZ6"/>
    <mergeCell ref="XFA6:XFD6"/>
    <mergeCell ref="A12:D12"/>
    <mergeCell ref="E12:H12"/>
    <mergeCell ref="I12:L12"/>
    <mergeCell ref="M12:P12"/>
    <mergeCell ref="Q12:T12"/>
    <mergeCell ref="U12:X12"/>
    <mergeCell ref="Y12:AB12"/>
    <mergeCell ref="AC12:AF12"/>
    <mergeCell ref="AG12:AJ12"/>
    <mergeCell ref="AK12:AN12"/>
    <mergeCell ref="AO12:AR12"/>
    <mergeCell ref="AS12:AV12"/>
    <mergeCell ref="AW12:AZ12"/>
    <mergeCell ref="BA12:BD12"/>
    <mergeCell ref="BE12:BH12"/>
    <mergeCell ref="BI12:BL12"/>
    <mergeCell ref="BM12:BP12"/>
    <mergeCell ref="BQ12:BT12"/>
    <mergeCell ref="BU12:BX12"/>
    <mergeCell ref="BY12:CB12"/>
    <mergeCell ref="CC12:CF12"/>
    <mergeCell ref="CG12:CJ12"/>
    <mergeCell ref="CK12:CN12"/>
    <mergeCell ref="CO12:CR12"/>
    <mergeCell ref="CS12:CV12"/>
    <mergeCell ref="CW12:CZ12"/>
    <mergeCell ref="DA12:DD12"/>
    <mergeCell ref="DE12:DH12"/>
    <mergeCell ref="DI12:DL12"/>
    <mergeCell ref="DM12:DP12"/>
    <mergeCell ref="DQ12:DT12"/>
    <mergeCell ref="DU12:DX12"/>
    <mergeCell ref="DY12:EB12"/>
    <mergeCell ref="EC12:EF12"/>
    <mergeCell ref="EG12:EJ12"/>
    <mergeCell ref="EK12:EN12"/>
    <mergeCell ref="EO12:ER12"/>
    <mergeCell ref="ES12:EV12"/>
    <mergeCell ref="EW12:EZ12"/>
    <mergeCell ref="FA12:FD12"/>
    <mergeCell ref="FE12:FH12"/>
    <mergeCell ref="FI12:FL12"/>
    <mergeCell ref="FM12:FP12"/>
    <mergeCell ref="FQ12:FT12"/>
    <mergeCell ref="FU12:FX12"/>
    <mergeCell ref="FY12:GB12"/>
    <mergeCell ref="GC12:GF12"/>
    <mergeCell ref="GG12:GJ12"/>
    <mergeCell ref="GK12:GN12"/>
    <mergeCell ref="GO12:GR12"/>
    <mergeCell ref="GS12:GV12"/>
    <mergeCell ref="GW12:GZ12"/>
    <mergeCell ref="HA12:HD12"/>
    <mergeCell ref="HE12:HH12"/>
    <mergeCell ref="HI12:HL12"/>
    <mergeCell ref="HM12:HP12"/>
    <mergeCell ref="HQ12:HT12"/>
    <mergeCell ref="HU12:HX12"/>
    <mergeCell ref="HY12:IB12"/>
    <mergeCell ref="IC12:IF12"/>
    <mergeCell ref="IG12:IJ12"/>
    <mergeCell ref="IK12:IN12"/>
    <mergeCell ref="IO12:IR12"/>
    <mergeCell ref="IS12:IV12"/>
    <mergeCell ref="IW12:IZ12"/>
    <mergeCell ref="JA12:JD12"/>
    <mergeCell ref="JE12:JH12"/>
    <mergeCell ref="JI12:JL12"/>
    <mergeCell ref="JM12:JP12"/>
    <mergeCell ref="JQ12:JT12"/>
    <mergeCell ref="JU12:JX12"/>
    <mergeCell ref="JY12:KB12"/>
    <mergeCell ref="KC12:KF12"/>
    <mergeCell ref="KG12:KJ12"/>
    <mergeCell ref="KK12:KN12"/>
    <mergeCell ref="KO12:KR12"/>
    <mergeCell ref="KS12:KV12"/>
    <mergeCell ref="KW12:KZ12"/>
    <mergeCell ref="LA12:LD12"/>
    <mergeCell ref="LE12:LH12"/>
    <mergeCell ref="LI12:LL12"/>
    <mergeCell ref="LM12:LP12"/>
    <mergeCell ref="LQ12:LT12"/>
    <mergeCell ref="LU12:LX12"/>
    <mergeCell ref="LY12:MB12"/>
    <mergeCell ref="MC12:MF12"/>
    <mergeCell ref="MG12:MJ12"/>
    <mergeCell ref="MK12:MN12"/>
    <mergeCell ref="MO12:MR12"/>
    <mergeCell ref="MS12:MV12"/>
    <mergeCell ref="MW12:MZ12"/>
    <mergeCell ref="NA12:ND12"/>
    <mergeCell ref="NE12:NH12"/>
    <mergeCell ref="NI12:NL12"/>
    <mergeCell ref="NM12:NP12"/>
    <mergeCell ref="NQ12:NT12"/>
    <mergeCell ref="NU12:NX12"/>
    <mergeCell ref="NY12:OB12"/>
    <mergeCell ref="OC12:OF12"/>
    <mergeCell ref="OG12:OJ12"/>
    <mergeCell ref="OK12:ON12"/>
    <mergeCell ref="OO12:OR12"/>
    <mergeCell ref="OS12:OV12"/>
    <mergeCell ref="OW12:OZ12"/>
    <mergeCell ref="PA12:PD12"/>
    <mergeCell ref="PE12:PH12"/>
    <mergeCell ref="PI12:PL12"/>
    <mergeCell ref="PM12:PP12"/>
    <mergeCell ref="PQ12:PT12"/>
    <mergeCell ref="PU12:PX12"/>
    <mergeCell ref="PY12:QB12"/>
    <mergeCell ref="QC12:QF12"/>
    <mergeCell ref="QG12:QJ12"/>
    <mergeCell ref="QK12:QN12"/>
    <mergeCell ref="QO12:QR12"/>
    <mergeCell ref="QS12:QV12"/>
    <mergeCell ref="QW12:QZ12"/>
    <mergeCell ref="RA12:RD12"/>
    <mergeCell ref="RE12:RH12"/>
    <mergeCell ref="RI12:RL12"/>
    <mergeCell ref="RM12:RP12"/>
    <mergeCell ref="RQ12:RT12"/>
    <mergeCell ref="RU12:RX12"/>
    <mergeCell ref="RY12:SB12"/>
    <mergeCell ref="SC12:SF12"/>
    <mergeCell ref="SG12:SJ12"/>
    <mergeCell ref="SK12:SN12"/>
    <mergeCell ref="SO12:SR12"/>
    <mergeCell ref="SS12:SV12"/>
    <mergeCell ref="SW12:SZ12"/>
    <mergeCell ref="TA12:TD12"/>
    <mergeCell ref="TE12:TH12"/>
    <mergeCell ref="TI12:TL12"/>
    <mergeCell ref="TM12:TP12"/>
    <mergeCell ref="TQ12:TT12"/>
    <mergeCell ref="TU12:TX12"/>
    <mergeCell ref="TY12:UB12"/>
    <mergeCell ref="UC12:UF12"/>
    <mergeCell ref="UG12:UJ12"/>
    <mergeCell ref="UK12:UN12"/>
    <mergeCell ref="UO12:UR12"/>
    <mergeCell ref="US12:UV12"/>
    <mergeCell ref="UW12:UZ12"/>
    <mergeCell ref="VA12:VD12"/>
    <mergeCell ref="VE12:VH12"/>
    <mergeCell ref="VI12:VL12"/>
    <mergeCell ref="VM12:VP12"/>
    <mergeCell ref="VQ12:VT12"/>
    <mergeCell ref="VU12:VX12"/>
    <mergeCell ref="VY12:WB12"/>
    <mergeCell ref="WC12:WF12"/>
    <mergeCell ref="WG12:WJ12"/>
    <mergeCell ref="WK12:WN12"/>
    <mergeCell ref="WO12:WR12"/>
    <mergeCell ref="WS12:WV12"/>
    <mergeCell ref="WW12:WZ12"/>
    <mergeCell ref="XA12:XD12"/>
    <mergeCell ref="XE12:XH12"/>
    <mergeCell ref="XI12:XL12"/>
    <mergeCell ref="XM12:XP12"/>
    <mergeCell ref="XQ12:XT12"/>
    <mergeCell ref="XU12:XX12"/>
    <mergeCell ref="XY12:YB12"/>
    <mergeCell ref="YC12:YF12"/>
    <mergeCell ref="YG12:YJ12"/>
    <mergeCell ref="YK12:YN12"/>
    <mergeCell ref="YO12:YR12"/>
    <mergeCell ref="YS12:YV12"/>
    <mergeCell ref="YW12:YZ12"/>
    <mergeCell ref="ZA12:ZD12"/>
    <mergeCell ref="ZE12:ZH12"/>
    <mergeCell ref="ZI12:ZL12"/>
    <mergeCell ref="ZM12:ZP12"/>
    <mergeCell ref="ZQ12:ZT12"/>
    <mergeCell ref="ZU12:ZX12"/>
    <mergeCell ref="ZY12:AAB12"/>
    <mergeCell ref="AAC12:AAF12"/>
    <mergeCell ref="AAG12:AAJ12"/>
    <mergeCell ref="AAK12:AAN12"/>
    <mergeCell ref="AAO12:AAR12"/>
    <mergeCell ref="AAS12:AAV12"/>
    <mergeCell ref="AAW12:AAZ12"/>
    <mergeCell ref="ABA12:ABD12"/>
    <mergeCell ref="ABE12:ABH12"/>
    <mergeCell ref="ABI12:ABL12"/>
    <mergeCell ref="ABM12:ABP12"/>
    <mergeCell ref="ABQ12:ABT12"/>
    <mergeCell ref="ABU12:ABX12"/>
    <mergeCell ref="ABY12:ACB12"/>
    <mergeCell ref="ACC12:ACF12"/>
    <mergeCell ref="ACG12:ACJ12"/>
    <mergeCell ref="ACK12:ACN12"/>
    <mergeCell ref="ACO12:ACR12"/>
    <mergeCell ref="ACS12:ACV12"/>
    <mergeCell ref="ACW12:ACZ12"/>
    <mergeCell ref="ADA12:ADD12"/>
    <mergeCell ref="ADE12:ADH12"/>
    <mergeCell ref="ADI12:ADL12"/>
    <mergeCell ref="ADM12:ADP12"/>
    <mergeCell ref="ADQ12:ADT12"/>
    <mergeCell ref="ADU12:ADX12"/>
    <mergeCell ref="ADY12:AEB12"/>
    <mergeCell ref="AEC12:AEF12"/>
    <mergeCell ref="AEG12:AEJ12"/>
    <mergeCell ref="AEK12:AEN12"/>
    <mergeCell ref="AEO12:AER12"/>
    <mergeCell ref="AES12:AEV12"/>
    <mergeCell ref="AEW12:AEZ12"/>
    <mergeCell ref="AFA12:AFD12"/>
    <mergeCell ref="AFE12:AFH12"/>
    <mergeCell ref="AFI12:AFL12"/>
    <mergeCell ref="AFM12:AFP12"/>
    <mergeCell ref="AFQ12:AFT12"/>
    <mergeCell ref="AFU12:AFX12"/>
    <mergeCell ref="AFY12:AGB12"/>
    <mergeCell ref="AGC12:AGF12"/>
    <mergeCell ref="AGG12:AGJ12"/>
    <mergeCell ref="AGK12:AGN12"/>
    <mergeCell ref="AGO12:AGR12"/>
    <mergeCell ref="AGS12:AGV12"/>
    <mergeCell ref="AGW12:AGZ12"/>
    <mergeCell ref="AHA12:AHD12"/>
    <mergeCell ref="AHE12:AHH12"/>
    <mergeCell ref="AHI12:AHL12"/>
    <mergeCell ref="AHM12:AHP12"/>
    <mergeCell ref="AHQ12:AHT12"/>
    <mergeCell ref="AHU12:AHX12"/>
    <mergeCell ref="AHY12:AIB12"/>
    <mergeCell ref="AIC12:AIF12"/>
    <mergeCell ref="AIG12:AIJ12"/>
    <mergeCell ref="AIK12:AIN12"/>
    <mergeCell ref="AIO12:AIR12"/>
    <mergeCell ref="AIS12:AIV12"/>
    <mergeCell ref="AIW12:AIZ12"/>
    <mergeCell ref="AJA12:AJD12"/>
    <mergeCell ref="AJE12:AJH12"/>
    <mergeCell ref="AJI12:AJL12"/>
    <mergeCell ref="AJM12:AJP12"/>
    <mergeCell ref="AJQ12:AJT12"/>
    <mergeCell ref="AJU12:AJX12"/>
    <mergeCell ref="AJY12:AKB12"/>
    <mergeCell ref="AKC12:AKF12"/>
    <mergeCell ref="AKG12:AKJ12"/>
    <mergeCell ref="AKK12:AKN12"/>
    <mergeCell ref="AKO12:AKR12"/>
    <mergeCell ref="AKS12:AKV12"/>
    <mergeCell ref="AKW12:AKZ12"/>
    <mergeCell ref="ALA12:ALD12"/>
    <mergeCell ref="ALE12:ALH12"/>
    <mergeCell ref="ALI12:ALL12"/>
    <mergeCell ref="ALM12:ALP12"/>
    <mergeCell ref="ALQ12:ALT12"/>
    <mergeCell ref="ALU12:ALX12"/>
    <mergeCell ref="ALY12:AMB12"/>
    <mergeCell ref="AMC12:AMF12"/>
    <mergeCell ref="AMG12:AMJ12"/>
    <mergeCell ref="AMK12:AMN12"/>
    <mergeCell ref="AMO12:AMR12"/>
    <mergeCell ref="AMS12:AMV12"/>
    <mergeCell ref="AMW12:AMZ12"/>
    <mergeCell ref="ANA12:AND12"/>
    <mergeCell ref="ANE12:ANH12"/>
    <mergeCell ref="ANI12:ANL12"/>
    <mergeCell ref="ANM12:ANP12"/>
    <mergeCell ref="ANQ12:ANT12"/>
    <mergeCell ref="ANU12:ANX12"/>
    <mergeCell ref="ANY12:AOB12"/>
    <mergeCell ref="AOC12:AOF12"/>
    <mergeCell ref="AOG12:AOJ12"/>
    <mergeCell ref="AOK12:AON12"/>
    <mergeCell ref="AOO12:AOR12"/>
    <mergeCell ref="AOS12:AOV12"/>
    <mergeCell ref="AOW12:AOZ12"/>
    <mergeCell ref="APA12:APD12"/>
    <mergeCell ref="APE12:APH12"/>
    <mergeCell ref="API12:APL12"/>
    <mergeCell ref="APM12:APP12"/>
    <mergeCell ref="APQ12:APT12"/>
    <mergeCell ref="APU12:APX12"/>
    <mergeCell ref="APY12:AQB12"/>
    <mergeCell ref="AQC12:AQF12"/>
    <mergeCell ref="AQG12:AQJ12"/>
    <mergeCell ref="AQK12:AQN12"/>
    <mergeCell ref="AQO12:AQR12"/>
    <mergeCell ref="AQS12:AQV12"/>
    <mergeCell ref="AQW12:AQZ12"/>
    <mergeCell ref="ARA12:ARD12"/>
    <mergeCell ref="ARE12:ARH12"/>
    <mergeCell ref="ARI12:ARL12"/>
    <mergeCell ref="ARM12:ARP12"/>
    <mergeCell ref="ARQ12:ART12"/>
    <mergeCell ref="ARU12:ARX12"/>
    <mergeCell ref="ARY12:ASB12"/>
    <mergeCell ref="ASC12:ASF12"/>
    <mergeCell ref="ASG12:ASJ12"/>
    <mergeCell ref="ASK12:ASN12"/>
    <mergeCell ref="ASO12:ASR12"/>
    <mergeCell ref="ASS12:ASV12"/>
    <mergeCell ref="ASW12:ASZ12"/>
    <mergeCell ref="ATA12:ATD12"/>
    <mergeCell ref="ATE12:ATH12"/>
    <mergeCell ref="ATI12:ATL12"/>
    <mergeCell ref="ATM12:ATP12"/>
    <mergeCell ref="ATQ12:ATT12"/>
    <mergeCell ref="ATU12:ATX12"/>
    <mergeCell ref="ATY12:AUB12"/>
    <mergeCell ref="AUC12:AUF12"/>
    <mergeCell ref="AUG12:AUJ12"/>
    <mergeCell ref="AUK12:AUN12"/>
    <mergeCell ref="AUO12:AUR12"/>
    <mergeCell ref="AUS12:AUV12"/>
    <mergeCell ref="AUW12:AUZ12"/>
    <mergeCell ref="AVA12:AVD12"/>
    <mergeCell ref="AVE12:AVH12"/>
    <mergeCell ref="AVI12:AVL12"/>
    <mergeCell ref="AVM12:AVP12"/>
    <mergeCell ref="AVQ12:AVT12"/>
    <mergeCell ref="AVU12:AVX12"/>
    <mergeCell ref="AVY12:AWB12"/>
    <mergeCell ref="AWC12:AWF12"/>
    <mergeCell ref="AWG12:AWJ12"/>
    <mergeCell ref="AWK12:AWN12"/>
    <mergeCell ref="AWO12:AWR12"/>
    <mergeCell ref="AWS12:AWV12"/>
    <mergeCell ref="AWW12:AWZ12"/>
    <mergeCell ref="AXA12:AXD12"/>
    <mergeCell ref="AXE12:AXH12"/>
    <mergeCell ref="AXI12:AXL12"/>
    <mergeCell ref="AXM12:AXP12"/>
    <mergeCell ref="AXQ12:AXT12"/>
    <mergeCell ref="AXU12:AXX12"/>
    <mergeCell ref="AXY12:AYB12"/>
    <mergeCell ref="AYC12:AYF12"/>
    <mergeCell ref="AYG12:AYJ12"/>
    <mergeCell ref="AYK12:AYN12"/>
    <mergeCell ref="AYO12:AYR12"/>
    <mergeCell ref="AYS12:AYV12"/>
    <mergeCell ref="AYW12:AYZ12"/>
    <mergeCell ref="AZA12:AZD12"/>
    <mergeCell ref="AZE12:AZH12"/>
    <mergeCell ref="AZI12:AZL12"/>
    <mergeCell ref="AZM12:AZP12"/>
    <mergeCell ref="AZQ12:AZT12"/>
    <mergeCell ref="AZU12:AZX12"/>
    <mergeCell ref="AZY12:BAB12"/>
    <mergeCell ref="BAC12:BAF12"/>
    <mergeCell ref="BAG12:BAJ12"/>
    <mergeCell ref="BAK12:BAN12"/>
    <mergeCell ref="BAO12:BAR12"/>
    <mergeCell ref="BAS12:BAV12"/>
    <mergeCell ref="BAW12:BAZ12"/>
    <mergeCell ref="BBA12:BBD12"/>
    <mergeCell ref="BBE12:BBH12"/>
    <mergeCell ref="BBI12:BBL12"/>
    <mergeCell ref="BBM12:BBP12"/>
    <mergeCell ref="BBQ12:BBT12"/>
    <mergeCell ref="BBU12:BBX12"/>
    <mergeCell ref="BBY12:BCB12"/>
    <mergeCell ref="BCC12:BCF12"/>
    <mergeCell ref="BCG12:BCJ12"/>
    <mergeCell ref="BCK12:BCN12"/>
    <mergeCell ref="BCO12:BCR12"/>
    <mergeCell ref="BCS12:BCV12"/>
    <mergeCell ref="BCW12:BCZ12"/>
    <mergeCell ref="BDA12:BDD12"/>
    <mergeCell ref="BDE12:BDH12"/>
    <mergeCell ref="BDI12:BDL12"/>
    <mergeCell ref="BDM12:BDP12"/>
    <mergeCell ref="BDQ12:BDT12"/>
    <mergeCell ref="BDU12:BDX12"/>
    <mergeCell ref="BDY12:BEB12"/>
    <mergeCell ref="BEC12:BEF12"/>
    <mergeCell ref="BEG12:BEJ12"/>
    <mergeCell ref="BEK12:BEN12"/>
    <mergeCell ref="BEO12:BER12"/>
    <mergeCell ref="BES12:BEV12"/>
    <mergeCell ref="BEW12:BEZ12"/>
    <mergeCell ref="BFA12:BFD12"/>
    <mergeCell ref="BFE12:BFH12"/>
    <mergeCell ref="BFI12:BFL12"/>
    <mergeCell ref="BFM12:BFP12"/>
    <mergeCell ref="BFQ12:BFT12"/>
    <mergeCell ref="BFU12:BFX12"/>
    <mergeCell ref="BFY12:BGB12"/>
    <mergeCell ref="BGC12:BGF12"/>
    <mergeCell ref="BGG12:BGJ12"/>
    <mergeCell ref="BGK12:BGN12"/>
    <mergeCell ref="BGO12:BGR12"/>
    <mergeCell ref="BGS12:BGV12"/>
    <mergeCell ref="BGW12:BGZ12"/>
    <mergeCell ref="BHA12:BHD12"/>
    <mergeCell ref="BHE12:BHH12"/>
    <mergeCell ref="BHI12:BHL12"/>
    <mergeCell ref="BHM12:BHP12"/>
    <mergeCell ref="BHQ12:BHT12"/>
    <mergeCell ref="BHU12:BHX12"/>
    <mergeCell ref="BHY12:BIB12"/>
    <mergeCell ref="BIC12:BIF12"/>
    <mergeCell ref="BIG12:BIJ12"/>
    <mergeCell ref="BIK12:BIN12"/>
    <mergeCell ref="BIO12:BIR12"/>
    <mergeCell ref="BIS12:BIV12"/>
    <mergeCell ref="BIW12:BIZ12"/>
    <mergeCell ref="BJA12:BJD12"/>
    <mergeCell ref="BJE12:BJH12"/>
    <mergeCell ref="BJI12:BJL12"/>
    <mergeCell ref="BJM12:BJP12"/>
    <mergeCell ref="BJQ12:BJT12"/>
    <mergeCell ref="BJU12:BJX12"/>
    <mergeCell ref="BJY12:BKB12"/>
    <mergeCell ref="BKC12:BKF12"/>
    <mergeCell ref="BKG12:BKJ12"/>
    <mergeCell ref="BKK12:BKN12"/>
    <mergeCell ref="BKO12:BKR12"/>
    <mergeCell ref="BKS12:BKV12"/>
    <mergeCell ref="BKW12:BKZ12"/>
    <mergeCell ref="BLA12:BLD12"/>
    <mergeCell ref="BLE12:BLH12"/>
    <mergeCell ref="BLI12:BLL12"/>
    <mergeCell ref="BLM12:BLP12"/>
    <mergeCell ref="BLQ12:BLT12"/>
    <mergeCell ref="BLU12:BLX12"/>
    <mergeCell ref="BLY12:BMB12"/>
    <mergeCell ref="BMC12:BMF12"/>
    <mergeCell ref="BMG12:BMJ12"/>
    <mergeCell ref="BMK12:BMN12"/>
    <mergeCell ref="BMO12:BMR12"/>
    <mergeCell ref="BMS12:BMV12"/>
    <mergeCell ref="BMW12:BMZ12"/>
    <mergeCell ref="BNA12:BND12"/>
    <mergeCell ref="BNE12:BNH12"/>
    <mergeCell ref="BNI12:BNL12"/>
    <mergeCell ref="BNM12:BNP12"/>
    <mergeCell ref="BNQ12:BNT12"/>
    <mergeCell ref="BNU12:BNX12"/>
    <mergeCell ref="BNY12:BOB12"/>
    <mergeCell ref="BOC12:BOF12"/>
    <mergeCell ref="BOG12:BOJ12"/>
    <mergeCell ref="BOK12:BON12"/>
    <mergeCell ref="BOO12:BOR12"/>
    <mergeCell ref="BOS12:BOV12"/>
    <mergeCell ref="BOW12:BOZ12"/>
    <mergeCell ref="BPA12:BPD12"/>
    <mergeCell ref="BPE12:BPH12"/>
    <mergeCell ref="BPI12:BPL12"/>
    <mergeCell ref="BPM12:BPP12"/>
    <mergeCell ref="BPQ12:BPT12"/>
    <mergeCell ref="BPU12:BPX12"/>
    <mergeCell ref="BPY12:BQB12"/>
    <mergeCell ref="BQC12:BQF12"/>
    <mergeCell ref="BQG12:BQJ12"/>
    <mergeCell ref="BQK12:BQN12"/>
    <mergeCell ref="BQO12:BQR12"/>
    <mergeCell ref="BQS12:BQV12"/>
    <mergeCell ref="BQW12:BQZ12"/>
    <mergeCell ref="BRA12:BRD12"/>
    <mergeCell ref="BRE12:BRH12"/>
    <mergeCell ref="BRI12:BRL12"/>
    <mergeCell ref="BRM12:BRP12"/>
    <mergeCell ref="BRQ12:BRT12"/>
    <mergeCell ref="BRU12:BRX12"/>
    <mergeCell ref="BRY12:BSB12"/>
    <mergeCell ref="BSC12:BSF12"/>
    <mergeCell ref="BSG12:BSJ12"/>
    <mergeCell ref="BSK12:BSN12"/>
    <mergeCell ref="BSO12:BSR12"/>
    <mergeCell ref="BSS12:BSV12"/>
    <mergeCell ref="BSW12:BSZ12"/>
    <mergeCell ref="BTA12:BTD12"/>
    <mergeCell ref="BTE12:BTH12"/>
    <mergeCell ref="BTI12:BTL12"/>
    <mergeCell ref="BTM12:BTP12"/>
    <mergeCell ref="BTQ12:BTT12"/>
    <mergeCell ref="BTU12:BTX12"/>
    <mergeCell ref="BTY12:BUB12"/>
    <mergeCell ref="BUC12:BUF12"/>
    <mergeCell ref="BUG12:BUJ12"/>
    <mergeCell ref="BUK12:BUN12"/>
    <mergeCell ref="BUO12:BUR12"/>
    <mergeCell ref="BUS12:BUV12"/>
    <mergeCell ref="BUW12:BUZ12"/>
    <mergeCell ref="BVA12:BVD12"/>
    <mergeCell ref="BVE12:BVH12"/>
    <mergeCell ref="BVI12:BVL12"/>
    <mergeCell ref="BVM12:BVP12"/>
    <mergeCell ref="BVQ12:BVT12"/>
    <mergeCell ref="BVU12:BVX12"/>
    <mergeCell ref="BVY12:BWB12"/>
    <mergeCell ref="BWC12:BWF12"/>
    <mergeCell ref="BWG12:BWJ12"/>
    <mergeCell ref="BWK12:BWN12"/>
    <mergeCell ref="BWO12:BWR12"/>
    <mergeCell ref="BWS12:BWV12"/>
    <mergeCell ref="BWW12:BWZ12"/>
    <mergeCell ref="BXA12:BXD12"/>
    <mergeCell ref="BXE12:BXH12"/>
    <mergeCell ref="BXI12:BXL12"/>
    <mergeCell ref="BXM12:BXP12"/>
    <mergeCell ref="BXQ12:BXT12"/>
    <mergeCell ref="BXU12:BXX12"/>
    <mergeCell ref="BXY12:BYB12"/>
    <mergeCell ref="BYC12:BYF12"/>
    <mergeCell ref="BYG12:BYJ12"/>
    <mergeCell ref="BYK12:BYN12"/>
    <mergeCell ref="BYO12:BYR12"/>
    <mergeCell ref="BYS12:BYV12"/>
    <mergeCell ref="BYW12:BYZ12"/>
    <mergeCell ref="BZA12:BZD12"/>
    <mergeCell ref="BZE12:BZH12"/>
    <mergeCell ref="BZI12:BZL12"/>
    <mergeCell ref="BZM12:BZP12"/>
    <mergeCell ref="BZQ12:BZT12"/>
    <mergeCell ref="BZU12:BZX12"/>
    <mergeCell ref="BZY12:CAB12"/>
    <mergeCell ref="CAC12:CAF12"/>
    <mergeCell ref="CAG12:CAJ12"/>
    <mergeCell ref="CAK12:CAN12"/>
    <mergeCell ref="CAO12:CAR12"/>
    <mergeCell ref="CAS12:CAV12"/>
    <mergeCell ref="CAW12:CAZ12"/>
    <mergeCell ref="CBA12:CBD12"/>
    <mergeCell ref="CBE12:CBH12"/>
    <mergeCell ref="CBI12:CBL12"/>
    <mergeCell ref="CBM12:CBP12"/>
    <mergeCell ref="CBQ12:CBT12"/>
    <mergeCell ref="CBU12:CBX12"/>
    <mergeCell ref="CBY12:CCB12"/>
    <mergeCell ref="CCC12:CCF12"/>
    <mergeCell ref="CCG12:CCJ12"/>
    <mergeCell ref="CCK12:CCN12"/>
    <mergeCell ref="CCO12:CCR12"/>
    <mergeCell ref="CCS12:CCV12"/>
    <mergeCell ref="CCW12:CCZ12"/>
    <mergeCell ref="CDA12:CDD12"/>
    <mergeCell ref="CDE12:CDH12"/>
    <mergeCell ref="CDI12:CDL12"/>
    <mergeCell ref="CDM12:CDP12"/>
    <mergeCell ref="CDQ12:CDT12"/>
    <mergeCell ref="CDU12:CDX12"/>
    <mergeCell ref="CDY12:CEB12"/>
    <mergeCell ref="CEC12:CEF12"/>
    <mergeCell ref="CEG12:CEJ12"/>
    <mergeCell ref="CEK12:CEN12"/>
    <mergeCell ref="CEO12:CER12"/>
    <mergeCell ref="CES12:CEV12"/>
    <mergeCell ref="CEW12:CEZ12"/>
    <mergeCell ref="CFA12:CFD12"/>
    <mergeCell ref="CFE12:CFH12"/>
    <mergeCell ref="CFI12:CFL12"/>
    <mergeCell ref="CFM12:CFP12"/>
    <mergeCell ref="CFQ12:CFT12"/>
    <mergeCell ref="CFU12:CFX12"/>
    <mergeCell ref="CFY12:CGB12"/>
    <mergeCell ref="CGC12:CGF12"/>
    <mergeCell ref="CGG12:CGJ12"/>
    <mergeCell ref="CGK12:CGN12"/>
    <mergeCell ref="CGO12:CGR12"/>
    <mergeCell ref="CGS12:CGV12"/>
    <mergeCell ref="CGW12:CGZ12"/>
    <mergeCell ref="CHA12:CHD12"/>
    <mergeCell ref="CHE12:CHH12"/>
    <mergeCell ref="CHI12:CHL12"/>
    <mergeCell ref="CHM12:CHP12"/>
    <mergeCell ref="CHQ12:CHT12"/>
    <mergeCell ref="CHU12:CHX12"/>
    <mergeCell ref="CHY12:CIB12"/>
    <mergeCell ref="CIC12:CIF12"/>
    <mergeCell ref="CIG12:CIJ12"/>
    <mergeCell ref="CIK12:CIN12"/>
    <mergeCell ref="CIO12:CIR12"/>
    <mergeCell ref="CIS12:CIV12"/>
    <mergeCell ref="CIW12:CIZ12"/>
    <mergeCell ref="CJA12:CJD12"/>
    <mergeCell ref="CJE12:CJH12"/>
    <mergeCell ref="CJI12:CJL12"/>
    <mergeCell ref="CJM12:CJP12"/>
    <mergeCell ref="CJQ12:CJT12"/>
    <mergeCell ref="CJU12:CJX12"/>
    <mergeCell ref="CJY12:CKB12"/>
    <mergeCell ref="CKC12:CKF12"/>
    <mergeCell ref="CKG12:CKJ12"/>
    <mergeCell ref="CKK12:CKN12"/>
    <mergeCell ref="CKO12:CKR12"/>
    <mergeCell ref="CKS12:CKV12"/>
    <mergeCell ref="CKW12:CKZ12"/>
    <mergeCell ref="CLA12:CLD12"/>
    <mergeCell ref="CLE12:CLH12"/>
    <mergeCell ref="CLI12:CLL12"/>
    <mergeCell ref="CLM12:CLP12"/>
    <mergeCell ref="CLQ12:CLT12"/>
    <mergeCell ref="CLU12:CLX12"/>
    <mergeCell ref="CLY12:CMB12"/>
    <mergeCell ref="CMC12:CMF12"/>
    <mergeCell ref="CMG12:CMJ12"/>
    <mergeCell ref="CMK12:CMN12"/>
    <mergeCell ref="CMO12:CMR12"/>
    <mergeCell ref="CMS12:CMV12"/>
    <mergeCell ref="CMW12:CMZ12"/>
    <mergeCell ref="CNA12:CND12"/>
    <mergeCell ref="CNE12:CNH12"/>
    <mergeCell ref="CNI12:CNL12"/>
    <mergeCell ref="CNM12:CNP12"/>
    <mergeCell ref="CNQ12:CNT12"/>
    <mergeCell ref="CNU12:CNX12"/>
    <mergeCell ref="CNY12:COB12"/>
    <mergeCell ref="COC12:COF12"/>
    <mergeCell ref="COG12:COJ12"/>
    <mergeCell ref="COK12:CON12"/>
    <mergeCell ref="COO12:COR12"/>
    <mergeCell ref="COS12:COV12"/>
    <mergeCell ref="COW12:COZ12"/>
    <mergeCell ref="CPA12:CPD12"/>
    <mergeCell ref="CPE12:CPH12"/>
    <mergeCell ref="CPI12:CPL12"/>
    <mergeCell ref="CPM12:CPP12"/>
    <mergeCell ref="CPQ12:CPT12"/>
    <mergeCell ref="CPU12:CPX12"/>
    <mergeCell ref="CPY12:CQB12"/>
    <mergeCell ref="CQC12:CQF12"/>
    <mergeCell ref="CQG12:CQJ12"/>
    <mergeCell ref="CQK12:CQN12"/>
    <mergeCell ref="CQO12:CQR12"/>
    <mergeCell ref="CQS12:CQV12"/>
    <mergeCell ref="CQW12:CQZ12"/>
    <mergeCell ref="CRA12:CRD12"/>
    <mergeCell ref="CRE12:CRH12"/>
    <mergeCell ref="CRI12:CRL12"/>
    <mergeCell ref="CRM12:CRP12"/>
    <mergeCell ref="CRQ12:CRT12"/>
    <mergeCell ref="CRU12:CRX12"/>
    <mergeCell ref="CRY12:CSB12"/>
    <mergeCell ref="CSC12:CSF12"/>
    <mergeCell ref="CSG12:CSJ12"/>
    <mergeCell ref="CSK12:CSN12"/>
    <mergeCell ref="CSO12:CSR12"/>
    <mergeCell ref="CSS12:CSV12"/>
    <mergeCell ref="CSW12:CSZ12"/>
    <mergeCell ref="CTA12:CTD12"/>
    <mergeCell ref="CTE12:CTH12"/>
    <mergeCell ref="CTI12:CTL12"/>
    <mergeCell ref="CTM12:CTP12"/>
    <mergeCell ref="CTQ12:CTT12"/>
    <mergeCell ref="CTU12:CTX12"/>
    <mergeCell ref="CTY12:CUB12"/>
    <mergeCell ref="CUC12:CUF12"/>
    <mergeCell ref="CUG12:CUJ12"/>
    <mergeCell ref="CUK12:CUN12"/>
    <mergeCell ref="CUO12:CUR12"/>
    <mergeCell ref="CUS12:CUV12"/>
    <mergeCell ref="CUW12:CUZ12"/>
    <mergeCell ref="CVA12:CVD12"/>
    <mergeCell ref="CVE12:CVH12"/>
    <mergeCell ref="CVI12:CVL12"/>
    <mergeCell ref="CVM12:CVP12"/>
    <mergeCell ref="CVQ12:CVT12"/>
    <mergeCell ref="CVU12:CVX12"/>
    <mergeCell ref="CVY12:CWB12"/>
    <mergeCell ref="CWC12:CWF12"/>
    <mergeCell ref="CWG12:CWJ12"/>
    <mergeCell ref="CWK12:CWN12"/>
    <mergeCell ref="CWO12:CWR12"/>
    <mergeCell ref="CWS12:CWV12"/>
    <mergeCell ref="CWW12:CWZ12"/>
    <mergeCell ref="CXA12:CXD12"/>
    <mergeCell ref="CXE12:CXH12"/>
    <mergeCell ref="CXI12:CXL12"/>
    <mergeCell ref="CXM12:CXP12"/>
    <mergeCell ref="CXQ12:CXT12"/>
    <mergeCell ref="CXU12:CXX12"/>
    <mergeCell ref="CXY12:CYB12"/>
    <mergeCell ref="CYC12:CYF12"/>
    <mergeCell ref="CYG12:CYJ12"/>
    <mergeCell ref="CYK12:CYN12"/>
    <mergeCell ref="CYO12:CYR12"/>
    <mergeCell ref="CYS12:CYV12"/>
    <mergeCell ref="CYW12:CYZ12"/>
    <mergeCell ref="CZA12:CZD12"/>
    <mergeCell ref="CZE12:CZH12"/>
    <mergeCell ref="CZI12:CZL12"/>
    <mergeCell ref="CZM12:CZP12"/>
    <mergeCell ref="CZQ12:CZT12"/>
    <mergeCell ref="CZU12:CZX12"/>
    <mergeCell ref="CZY12:DAB12"/>
    <mergeCell ref="DAC12:DAF12"/>
    <mergeCell ref="DAG12:DAJ12"/>
    <mergeCell ref="DAK12:DAN12"/>
    <mergeCell ref="DAO12:DAR12"/>
    <mergeCell ref="DAS12:DAV12"/>
    <mergeCell ref="DAW12:DAZ12"/>
    <mergeCell ref="DBA12:DBD12"/>
    <mergeCell ref="DBE12:DBH12"/>
    <mergeCell ref="DBI12:DBL12"/>
    <mergeCell ref="DBM12:DBP12"/>
    <mergeCell ref="DBQ12:DBT12"/>
    <mergeCell ref="DBU12:DBX12"/>
    <mergeCell ref="DBY12:DCB12"/>
    <mergeCell ref="DCC12:DCF12"/>
    <mergeCell ref="DCG12:DCJ12"/>
    <mergeCell ref="DCK12:DCN12"/>
    <mergeCell ref="DCO12:DCR12"/>
    <mergeCell ref="DCS12:DCV12"/>
    <mergeCell ref="DCW12:DCZ12"/>
    <mergeCell ref="DDA12:DDD12"/>
    <mergeCell ref="DDE12:DDH12"/>
    <mergeCell ref="DDI12:DDL12"/>
    <mergeCell ref="DDM12:DDP12"/>
    <mergeCell ref="DDQ12:DDT12"/>
    <mergeCell ref="DDU12:DDX12"/>
    <mergeCell ref="DDY12:DEB12"/>
    <mergeCell ref="DEC12:DEF12"/>
    <mergeCell ref="DEG12:DEJ12"/>
    <mergeCell ref="DEK12:DEN12"/>
    <mergeCell ref="DEO12:DER12"/>
    <mergeCell ref="DES12:DEV12"/>
    <mergeCell ref="DEW12:DEZ12"/>
    <mergeCell ref="DFA12:DFD12"/>
    <mergeCell ref="DFE12:DFH12"/>
    <mergeCell ref="DFI12:DFL12"/>
    <mergeCell ref="DFM12:DFP12"/>
    <mergeCell ref="DFQ12:DFT12"/>
    <mergeCell ref="DFU12:DFX12"/>
    <mergeCell ref="DFY12:DGB12"/>
    <mergeCell ref="DGC12:DGF12"/>
    <mergeCell ref="DGG12:DGJ12"/>
    <mergeCell ref="DGK12:DGN12"/>
    <mergeCell ref="DGO12:DGR12"/>
    <mergeCell ref="DGS12:DGV12"/>
    <mergeCell ref="DGW12:DGZ12"/>
    <mergeCell ref="DHA12:DHD12"/>
    <mergeCell ref="DHE12:DHH12"/>
    <mergeCell ref="DHI12:DHL12"/>
    <mergeCell ref="DHM12:DHP12"/>
    <mergeCell ref="DHQ12:DHT12"/>
    <mergeCell ref="DHU12:DHX12"/>
    <mergeCell ref="DHY12:DIB12"/>
    <mergeCell ref="DIC12:DIF12"/>
    <mergeCell ref="DIG12:DIJ12"/>
    <mergeCell ref="DIK12:DIN12"/>
    <mergeCell ref="DIO12:DIR12"/>
    <mergeCell ref="DIS12:DIV12"/>
    <mergeCell ref="DIW12:DIZ12"/>
    <mergeCell ref="DJA12:DJD12"/>
    <mergeCell ref="DJE12:DJH12"/>
    <mergeCell ref="DJI12:DJL12"/>
    <mergeCell ref="DJM12:DJP12"/>
    <mergeCell ref="DJQ12:DJT12"/>
    <mergeCell ref="DJU12:DJX12"/>
    <mergeCell ref="DJY12:DKB12"/>
    <mergeCell ref="DKC12:DKF12"/>
    <mergeCell ref="DKG12:DKJ12"/>
    <mergeCell ref="DKK12:DKN12"/>
    <mergeCell ref="DKO12:DKR12"/>
    <mergeCell ref="DKS12:DKV12"/>
    <mergeCell ref="DKW12:DKZ12"/>
    <mergeCell ref="DLA12:DLD12"/>
    <mergeCell ref="DLE12:DLH12"/>
    <mergeCell ref="DLI12:DLL12"/>
    <mergeCell ref="DLM12:DLP12"/>
    <mergeCell ref="DLQ12:DLT12"/>
    <mergeCell ref="DLU12:DLX12"/>
    <mergeCell ref="DLY12:DMB12"/>
    <mergeCell ref="DMC12:DMF12"/>
    <mergeCell ref="DMG12:DMJ12"/>
    <mergeCell ref="DMK12:DMN12"/>
    <mergeCell ref="DMO12:DMR12"/>
    <mergeCell ref="DMS12:DMV12"/>
    <mergeCell ref="DMW12:DMZ12"/>
    <mergeCell ref="DNA12:DND12"/>
    <mergeCell ref="DNE12:DNH12"/>
    <mergeCell ref="DNI12:DNL12"/>
    <mergeCell ref="DNM12:DNP12"/>
    <mergeCell ref="DNQ12:DNT12"/>
    <mergeCell ref="DNU12:DNX12"/>
    <mergeCell ref="DNY12:DOB12"/>
    <mergeCell ref="DOC12:DOF12"/>
    <mergeCell ref="DOG12:DOJ12"/>
    <mergeCell ref="DOK12:DON12"/>
    <mergeCell ref="DOO12:DOR12"/>
    <mergeCell ref="DOS12:DOV12"/>
    <mergeCell ref="DOW12:DOZ12"/>
    <mergeCell ref="DPA12:DPD12"/>
    <mergeCell ref="DPE12:DPH12"/>
    <mergeCell ref="DPI12:DPL12"/>
    <mergeCell ref="DPM12:DPP12"/>
    <mergeCell ref="DPQ12:DPT12"/>
    <mergeCell ref="DPU12:DPX12"/>
    <mergeCell ref="DPY12:DQB12"/>
    <mergeCell ref="DQC12:DQF12"/>
    <mergeCell ref="DQG12:DQJ12"/>
    <mergeCell ref="DQK12:DQN12"/>
    <mergeCell ref="DQO12:DQR12"/>
    <mergeCell ref="DQS12:DQV12"/>
    <mergeCell ref="DQW12:DQZ12"/>
    <mergeCell ref="DRA12:DRD12"/>
    <mergeCell ref="DRE12:DRH12"/>
    <mergeCell ref="DRI12:DRL12"/>
    <mergeCell ref="DRM12:DRP12"/>
    <mergeCell ref="DRQ12:DRT12"/>
    <mergeCell ref="DRU12:DRX12"/>
    <mergeCell ref="DRY12:DSB12"/>
    <mergeCell ref="DSC12:DSF12"/>
    <mergeCell ref="DSG12:DSJ12"/>
    <mergeCell ref="DSK12:DSN12"/>
    <mergeCell ref="DSO12:DSR12"/>
    <mergeCell ref="DSS12:DSV12"/>
    <mergeCell ref="DSW12:DSZ12"/>
    <mergeCell ref="DTA12:DTD12"/>
    <mergeCell ref="DTE12:DTH12"/>
    <mergeCell ref="DTI12:DTL12"/>
    <mergeCell ref="DTM12:DTP12"/>
    <mergeCell ref="DTQ12:DTT12"/>
    <mergeCell ref="DTU12:DTX12"/>
    <mergeCell ref="DTY12:DUB12"/>
    <mergeCell ref="DUC12:DUF12"/>
    <mergeCell ref="DUG12:DUJ12"/>
    <mergeCell ref="DUK12:DUN12"/>
    <mergeCell ref="DUO12:DUR12"/>
    <mergeCell ref="DUS12:DUV12"/>
    <mergeCell ref="DUW12:DUZ12"/>
    <mergeCell ref="DVA12:DVD12"/>
    <mergeCell ref="DVE12:DVH12"/>
    <mergeCell ref="DVI12:DVL12"/>
    <mergeCell ref="DVM12:DVP12"/>
    <mergeCell ref="DVQ12:DVT12"/>
    <mergeCell ref="DVU12:DVX12"/>
    <mergeCell ref="DVY12:DWB12"/>
    <mergeCell ref="DWC12:DWF12"/>
    <mergeCell ref="DWG12:DWJ12"/>
    <mergeCell ref="DWK12:DWN12"/>
    <mergeCell ref="DWO12:DWR12"/>
    <mergeCell ref="DWS12:DWV12"/>
    <mergeCell ref="DWW12:DWZ12"/>
    <mergeCell ref="DXA12:DXD12"/>
    <mergeCell ref="DXE12:DXH12"/>
    <mergeCell ref="DXI12:DXL12"/>
    <mergeCell ref="DXM12:DXP12"/>
    <mergeCell ref="DXQ12:DXT12"/>
    <mergeCell ref="DXU12:DXX12"/>
    <mergeCell ref="DXY12:DYB12"/>
    <mergeCell ref="DYC12:DYF12"/>
    <mergeCell ref="DYG12:DYJ12"/>
    <mergeCell ref="DYK12:DYN12"/>
    <mergeCell ref="DYO12:DYR12"/>
    <mergeCell ref="DYS12:DYV12"/>
    <mergeCell ref="DYW12:DYZ12"/>
    <mergeCell ref="DZA12:DZD12"/>
    <mergeCell ref="DZE12:DZH12"/>
    <mergeCell ref="DZI12:DZL12"/>
    <mergeCell ref="DZM12:DZP12"/>
    <mergeCell ref="DZQ12:DZT12"/>
    <mergeCell ref="DZU12:DZX12"/>
    <mergeCell ref="DZY12:EAB12"/>
    <mergeCell ref="EAC12:EAF12"/>
    <mergeCell ref="EAG12:EAJ12"/>
    <mergeCell ref="EAK12:EAN12"/>
    <mergeCell ref="EAO12:EAR12"/>
    <mergeCell ref="EAS12:EAV12"/>
    <mergeCell ref="EAW12:EAZ12"/>
    <mergeCell ref="EBA12:EBD12"/>
    <mergeCell ref="EBE12:EBH12"/>
    <mergeCell ref="EBI12:EBL12"/>
    <mergeCell ref="EBM12:EBP12"/>
    <mergeCell ref="EBQ12:EBT12"/>
    <mergeCell ref="EBU12:EBX12"/>
    <mergeCell ref="EBY12:ECB12"/>
    <mergeCell ref="ECC12:ECF12"/>
    <mergeCell ref="ECG12:ECJ12"/>
    <mergeCell ref="ECK12:ECN12"/>
    <mergeCell ref="ECO12:ECR12"/>
    <mergeCell ref="ECS12:ECV12"/>
    <mergeCell ref="ECW12:ECZ12"/>
    <mergeCell ref="EDA12:EDD12"/>
    <mergeCell ref="EDE12:EDH12"/>
    <mergeCell ref="EDI12:EDL12"/>
    <mergeCell ref="EDM12:EDP12"/>
    <mergeCell ref="EDQ12:EDT12"/>
    <mergeCell ref="EDU12:EDX12"/>
    <mergeCell ref="EDY12:EEB12"/>
    <mergeCell ref="EEC12:EEF12"/>
    <mergeCell ref="EEG12:EEJ12"/>
    <mergeCell ref="EEK12:EEN12"/>
    <mergeCell ref="EEO12:EER12"/>
    <mergeCell ref="EES12:EEV12"/>
    <mergeCell ref="EEW12:EEZ12"/>
    <mergeCell ref="EFA12:EFD12"/>
    <mergeCell ref="EFE12:EFH12"/>
    <mergeCell ref="EFI12:EFL12"/>
    <mergeCell ref="EFM12:EFP12"/>
    <mergeCell ref="EFQ12:EFT12"/>
    <mergeCell ref="EFU12:EFX12"/>
    <mergeCell ref="EFY12:EGB12"/>
    <mergeCell ref="EGC12:EGF12"/>
    <mergeCell ref="EGG12:EGJ12"/>
    <mergeCell ref="EGK12:EGN12"/>
    <mergeCell ref="EGO12:EGR12"/>
    <mergeCell ref="EGS12:EGV12"/>
    <mergeCell ref="EGW12:EGZ12"/>
    <mergeCell ref="EHA12:EHD12"/>
    <mergeCell ref="EHE12:EHH12"/>
    <mergeCell ref="EHI12:EHL12"/>
    <mergeCell ref="EHM12:EHP12"/>
    <mergeCell ref="EHQ12:EHT12"/>
    <mergeCell ref="EHU12:EHX12"/>
    <mergeCell ref="EHY12:EIB12"/>
    <mergeCell ref="EIC12:EIF12"/>
    <mergeCell ref="EIG12:EIJ12"/>
    <mergeCell ref="EIK12:EIN12"/>
    <mergeCell ref="EIO12:EIR12"/>
    <mergeCell ref="EIS12:EIV12"/>
    <mergeCell ref="EIW12:EIZ12"/>
    <mergeCell ref="EJA12:EJD12"/>
    <mergeCell ref="EJE12:EJH12"/>
    <mergeCell ref="EJI12:EJL12"/>
    <mergeCell ref="EJM12:EJP12"/>
    <mergeCell ref="EJQ12:EJT12"/>
    <mergeCell ref="EJU12:EJX12"/>
    <mergeCell ref="EJY12:EKB12"/>
    <mergeCell ref="EKC12:EKF12"/>
    <mergeCell ref="EKG12:EKJ12"/>
    <mergeCell ref="EKK12:EKN12"/>
    <mergeCell ref="EKO12:EKR12"/>
    <mergeCell ref="EKS12:EKV12"/>
    <mergeCell ref="EKW12:EKZ12"/>
    <mergeCell ref="ELA12:ELD12"/>
    <mergeCell ref="ELE12:ELH12"/>
    <mergeCell ref="ELI12:ELL12"/>
    <mergeCell ref="ELM12:ELP12"/>
    <mergeCell ref="ELQ12:ELT12"/>
    <mergeCell ref="ELU12:ELX12"/>
    <mergeCell ref="ELY12:EMB12"/>
    <mergeCell ref="EMC12:EMF12"/>
    <mergeCell ref="EMG12:EMJ12"/>
    <mergeCell ref="EMK12:EMN12"/>
    <mergeCell ref="EMO12:EMR12"/>
    <mergeCell ref="EMS12:EMV12"/>
    <mergeCell ref="EMW12:EMZ12"/>
    <mergeCell ref="ENA12:END12"/>
    <mergeCell ref="ENE12:ENH12"/>
    <mergeCell ref="ENI12:ENL12"/>
    <mergeCell ref="ENM12:ENP12"/>
    <mergeCell ref="ENQ12:ENT12"/>
    <mergeCell ref="ENU12:ENX12"/>
    <mergeCell ref="ENY12:EOB12"/>
    <mergeCell ref="EOC12:EOF12"/>
    <mergeCell ref="EOG12:EOJ12"/>
    <mergeCell ref="EOK12:EON12"/>
    <mergeCell ref="EOO12:EOR12"/>
    <mergeCell ref="EOS12:EOV12"/>
    <mergeCell ref="EOW12:EOZ12"/>
    <mergeCell ref="EPA12:EPD12"/>
    <mergeCell ref="EPE12:EPH12"/>
    <mergeCell ref="EPI12:EPL12"/>
    <mergeCell ref="EPM12:EPP12"/>
    <mergeCell ref="EPQ12:EPT12"/>
    <mergeCell ref="EPU12:EPX12"/>
    <mergeCell ref="EPY12:EQB12"/>
    <mergeCell ref="EQC12:EQF12"/>
    <mergeCell ref="EQG12:EQJ12"/>
    <mergeCell ref="EQK12:EQN12"/>
    <mergeCell ref="EQO12:EQR12"/>
    <mergeCell ref="EQS12:EQV12"/>
    <mergeCell ref="EQW12:EQZ12"/>
    <mergeCell ref="ERA12:ERD12"/>
    <mergeCell ref="ERE12:ERH12"/>
    <mergeCell ref="ERI12:ERL12"/>
    <mergeCell ref="ERM12:ERP12"/>
    <mergeCell ref="ERQ12:ERT12"/>
    <mergeCell ref="ERU12:ERX12"/>
    <mergeCell ref="ERY12:ESB12"/>
    <mergeCell ref="ESC12:ESF12"/>
    <mergeCell ref="ESG12:ESJ12"/>
    <mergeCell ref="ESK12:ESN12"/>
    <mergeCell ref="ESO12:ESR12"/>
    <mergeCell ref="ESS12:ESV12"/>
    <mergeCell ref="ESW12:ESZ12"/>
    <mergeCell ref="ETA12:ETD12"/>
    <mergeCell ref="ETE12:ETH12"/>
    <mergeCell ref="ETI12:ETL12"/>
    <mergeCell ref="ETM12:ETP12"/>
    <mergeCell ref="ETQ12:ETT12"/>
    <mergeCell ref="ETU12:ETX12"/>
    <mergeCell ref="ETY12:EUB12"/>
    <mergeCell ref="EUC12:EUF12"/>
    <mergeCell ref="EUG12:EUJ12"/>
    <mergeCell ref="EUK12:EUN12"/>
    <mergeCell ref="EUO12:EUR12"/>
    <mergeCell ref="EUS12:EUV12"/>
    <mergeCell ref="EUW12:EUZ12"/>
    <mergeCell ref="EVA12:EVD12"/>
    <mergeCell ref="EVE12:EVH12"/>
    <mergeCell ref="EVI12:EVL12"/>
    <mergeCell ref="EVM12:EVP12"/>
    <mergeCell ref="EVQ12:EVT12"/>
    <mergeCell ref="EVU12:EVX12"/>
    <mergeCell ref="EVY12:EWB12"/>
    <mergeCell ref="EWC12:EWF12"/>
    <mergeCell ref="EWG12:EWJ12"/>
    <mergeCell ref="EWK12:EWN12"/>
    <mergeCell ref="EWO12:EWR12"/>
    <mergeCell ref="EWS12:EWV12"/>
    <mergeCell ref="EWW12:EWZ12"/>
    <mergeCell ref="EXA12:EXD12"/>
    <mergeCell ref="EXE12:EXH12"/>
    <mergeCell ref="EXI12:EXL12"/>
    <mergeCell ref="EXM12:EXP12"/>
    <mergeCell ref="EXQ12:EXT12"/>
    <mergeCell ref="EXU12:EXX12"/>
    <mergeCell ref="EXY12:EYB12"/>
    <mergeCell ref="EYC12:EYF12"/>
    <mergeCell ref="EYG12:EYJ12"/>
    <mergeCell ref="EYK12:EYN12"/>
    <mergeCell ref="EYO12:EYR12"/>
    <mergeCell ref="EYS12:EYV12"/>
    <mergeCell ref="EYW12:EYZ12"/>
    <mergeCell ref="EZA12:EZD12"/>
    <mergeCell ref="EZE12:EZH12"/>
    <mergeCell ref="EZI12:EZL12"/>
    <mergeCell ref="EZM12:EZP12"/>
    <mergeCell ref="EZQ12:EZT12"/>
    <mergeCell ref="EZU12:EZX12"/>
    <mergeCell ref="EZY12:FAB12"/>
    <mergeCell ref="FAC12:FAF12"/>
    <mergeCell ref="FAG12:FAJ12"/>
    <mergeCell ref="FAK12:FAN12"/>
    <mergeCell ref="FAO12:FAR12"/>
    <mergeCell ref="FAS12:FAV12"/>
    <mergeCell ref="FAW12:FAZ12"/>
    <mergeCell ref="FBA12:FBD12"/>
    <mergeCell ref="FBE12:FBH12"/>
    <mergeCell ref="FBI12:FBL12"/>
    <mergeCell ref="FBM12:FBP12"/>
    <mergeCell ref="FBQ12:FBT12"/>
    <mergeCell ref="FBU12:FBX12"/>
    <mergeCell ref="FBY12:FCB12"/>
    <mergeCell ref="FCC12:FCF12"/>
    <mergeCell ref="FCG12:FCJ12"/>
    <mergeCell ref="FCK12:FCN12"/>
    <mergeCell ref="FCO12:FCR12"/>
    <mergeCell ref="FCS12:FCV12"/>
    <mergeCell ref="FCW12:FCZ12"/>
    <mergeCell ref="FDA12:FDD12"/>
    <mergeCell ref="FDE12:FDH12"/>
    <mergeCell ref="FDI12:FDL12"/>
    <mergeCell ref="FDM12:FDP12"/>
    <mergeCell ref="FDQ12:FDT12"/>
    <mergeCell ref="FDU12:FDX12"/>
    <mergeCell ref="FDY12:FEB12"/>
    <mergeCell ref="FEC12:FEF12"/>
    <mergeCell ref="FEG12:FEJ12"/>
    <mergeCell ref="FEK12:FEN12"/>
    <mergeCell ref="FEO12:FER12"/>
    <mergeCell ref="FES12:FEV12"/>
    <mergeCell ref="FEW12:FEZ12"/>
    <mergeCell ref="FFA12:FFD12"/>
    <mergeCell ref="FFE12:FFH12"/>
    <mergeCell ref="FFI12:FFL12"/>
    <mergeCell ref="FFM12:FFP12"/>
    <mergeCell ref="FFQ12:FFT12"/>
    <mergeCell ref="FFU12:FFX12"/>
    <mergeCell ref="FFY12:FGB12"/>
    <mergeCell ref="FGC12:FGF12"/>
    <mergeCell ref="FGG12:FGJ12"/>
    <mergeCell ref="FGK12:FGN12"/>
    <mergeCell ref="FGO12:FGR12"/>
    <mergeCell ref="FGS12:FGV12"/>
    <mergeCell ref="FGW12:FGZ12"/>
    <mergeCell ref="FHA12:FHD12"/>
    <mergeCell ref="FHE12:FHH12"/>
    <mergeCell ref="FHI12:FHL12"/>
    <mergeCell ref="FHM12:FHP12"/>
    <mergeCell ref="FHQ12:FHT12"/>
    <mergeCell ref="FHU12:FHX12"/>
    <mergeCell ref="FHY12:FIB12"/>
    <mergeCell ref="FIC12:FIF12"/>
    <mergeCell ref="FIG12:FIJ12"/>
    <mergeCell ref="FIK12:FIN12"/>
    <mergeCell ref="FIO12:FIR12"/>
    <mergeCell ref="FIS12:FIV12"/>
    <mergeCell ref="FIW12:FIZ12"/>
    <mergeCell ref="FJA12:FJD12"/>
    <mergeCell ref="FJE12:FJH12"/>
    <mergeCell ref="FJI12:FJL12"/>
    <mergeCell ref="FJM12:FJP12"/>
    <mergeCell ref="FJQ12:FJT12"/>
    <mergeCell ref="FJU12:FJX12"/>
    <mergeCell ref="FJY12:FKB12"/>
    <mergeCell ref="FKC12:FKF12"/>
    <mergeCell ref="FKG12:FKJ12"/>
    <mergeCell ref="FKK12:FKN12"/>
    <mergeCell ref="FKO12:FKR12"/>
    <mergeCell ref="FKS12:FKV12"/>
    <mergeCell ref="FKW12:FKZ12"/>
    <mergeCell ref="FLA12:FLD12"/>
    <mergeCell ref="FLE12:FLH12"/>
    <mergeCell ref="FLI12:FLL12"/>
    <mergeCell ref="FLM12:FLP12"/>
    <mergeCell ref="FLQ12:FLT12"/>
    <mergeCell ref="FLU12:FLX12"/>
    <mergeCell ref="FLY12:FMB12"/>
    <mergeCell ref="FMC12:FMF12"/>
    <mergeCell ref="FMG12:FMJ12"/>
    <mergeCell ref="FMK12:FMN12"/>
    <mergeCell ref="FMO12:FMR12"/>
    <mergeCell ref="FMS12:FMV12"/>
    <mergeCell ref="FMW12:FMZ12"/>
    <mergeCell ref="FNA12:FND12"/>
    <mergeCell ref="FNE12:FNH12"/>
    <mergeCell ref="FNI12:FNL12"/>
    <mergeCell ref="FNM12:FNP12"/>
    <mergeCell ref="FNQ12:FNT12"/>
    <mergeCell ref="FNU12:FNX12"/>
    <mergeCell ref="FNY12:FOB12"/>
    <mergeCell ref="FOC12:FOF12"/>
    <mergeCell ref="FOG12:FOJ12"/>
    <mergeCell ref="FOK12:FON12"/>
    <mergeCell ref="FOO12:FOR12"/>
    <mergeCell ref="FOS12:FOV12"/>
    <mergeCell ref="FOW12:FOZ12"/>
    <mergeCell ref="FPA12:FPD12"/>
    <mergeCell ref="FPE12:FPH12"/>
    <mergeCell ref="FPI12:FPL12"/>
    <mergeCell ref="FPM12:FPP12"/>
    <mergeCell ref="FPQ12:FPT12"/>
    <mergeCell ref="FPU12:FPX12"/>
    <mergeCell ref="FPY12:FQB12"/>
    <mergeCell ref="FQC12:FQF12"/>
    <mergeCell ref="FQG12:FQJ12"/>
    <mergeCell ref="FQK12:FQN12"/>
    <mergeCell ref="FQO12:FQR12"/>
    <mergeCell ref="FQS12:FQV12"/>
    <mergeCell ref="FQW12:FQZ12"/>
    <mergeCell ref="FRA12:FRD12"/>
    <mergeCell ref="FRE12:FRH12"/>
    <mergeCell ref="FRI12:FRL12"/>
    <mergeCell ref="FRM12:FRP12"/>
    <mergeCell ref="FRQ12:FRT12"/>
    <mergeCell ref="FRU12:FRX12"/>
    <mergeCell ref="FRY12:FSB12"/>
    <mergeCell ref="FSC12:FSF12"/>
    <mergeCell ref="FSG12:FSJ12"/>
    <mergeCell ref="FSK12:FSN12"/>
    <mergeCell ref="FSO12:FSR12"/>
    <mergeCell ref="FSS12:FSV12"/>
    <mergeCell ref="FSW12:FSZ12"/>
    <mergeCell ref="FTA12:FTD12"/>
    <mergeCell ref="FTE12:FTH12"/>
    <mergeCell ref="FTI12:FTL12"/>
    <mergeCell ref="FTM12:FTP12"/>
    <mergeCell ref="FTQ12:FTT12"/>
    <mergeCell ref="FTU12:FTX12"/>
    <mergeCell ref="FTY12:FUB12"/>
    <mergeCell ref="FUC12:FUF12"/>
    <mergeCell ref="FUG12:FUJ12"/>
    <mergeCell ref="FUK12:FUN12"/>
    <mergeCell ref="FUO12:FUR12"/>
    <mergeCell ref="FUS12:FUV12"/>
    <mergeCell ref="FUW12:FUZ12"/>
    <mergeCell ref="FVA12:FVD12"/>
    <mergeCell ref="FVE12:FVH12"/>
    <mergeCell ref="FVI12:FVL12"/>
    <mergeCell ref="FVM12:FVP12"/>
    <mergeCell ref="FVQ12:FVT12"/>
    <mergeCell ref="FVU12:FVX12"/>
    <mergeCell ref="FVY12:FWB12"/>
    <mergeCell ref="FWC12:FWF12"/>
    <mergeCell ref="FWG12:FWJ12"/>
    <mergeCell ref="FWK12:FWN12"/>
    <mergeCell ref="FWO12:FWR12"/>
    <mergeCell ref="FWS12:FWV12"/>
    <mergeCell ref="FWW12:FWZ12"/>
    <mergeCell ref="FXA12:FXD12"/>
    <mergeCell ref="FXE12:FXH12"/>
    <mergeCell ref="FXI12:FXL12"/>
    <mergeCell ref="FXM12:FXP12"/>
    <mergeCell ref="FXQ12:FXT12"/>
    <mergeCell ref="FXU12:FXX12"/>
    <mergeCell ref="FXY12:FYB12"/>
    <mergeCell ref="FYC12:FYF12"/>
    <mergeCell ref="FYG12:FYJ12"/>
    <mergeCell ref="FYK12:FYN12"/>
    <mergeCell ref="FYO12:FYR12"/>
    <mergeCell ref="FYS12:FYV12"/>
    <mergeCell ref="FYW12:FYZ12"/>
    <mergeCell ref="FZA12:FZD12"/>
    <mergeCell ref="FZE12:FZH12"/>
    <mergeCell ref="FZI12:FZL12"/>
    <mergeCell ref="FZM12:FZP12"/>
    <mergeCell ref="FZQ12:FZT12"/>
    <mergeCell ref="FZU12:FZX12"/>
    <mergeCell ref="FZY12:GAB12"/>
    <mergeCell ref="GAC12:GAF12"/>
    <mergeCell ref="GAG12:GAJ12"/>
    <mergeCell ref="GAK12:GAN12"/>
    <mergeCell ref="GAO12:GAR12"/>
    <mergeCell ref="GAS12:GAV12"/>
    <mergeCell ref="GAW12:GAZ12"/>
    <mergeCell ref="GBA12:GBD12"/>
    <mergeCell ref="GBE12:GBH12"/>
    <mergeCell ref="GBI12:GBL12"/>
    <mergeCell ref="GBM12:GBP12"/>
    <mergeCell ref="GBQ12:GBT12"/>
    <mergeCell ref="GBU12:GBX12"/>
    <mergeCell ref="GBY12:GCB12"/>
    <mergeCell ref="GCC12:GCF12"/>
    <mergeCell ref="GCG12:GCJ12"/>
    <mergeCell ref="GCK12:GCN12"/>
    <mergeCell ref="GCO12:GCR12"/>
    <mergeCell ref="GCS12:GCV12"/>
    <mergeCell ref="GCW12:GCZ12"/>
    <mergeCell ref="GDA12:GDD12"/>
    <mergeCell ref="GDE12:GDH12"/>
    <mergeCell ref="GDI12:GDL12"/>
    <mergeCell ref="GDM12:GDP12"/>
    <mergeCell ref="GDQ12:GDT12"/>
    <mergeCell ref="GDU12:GDX12"/>
    <mergeCell ref="GDY12:GEB12"/>
    <mergeCell ref="GEC12:GEF12"/>
    <mergeCell ref="GEG12:GEJ12"/>
    <mergeCell ref="GEK12:GEN12"/>
    <mergeCell ref="GEO12:GER12"/>
    <mergeCell ref="GES12:GEV12"/>
    <mergeCell ref="GEW12:GEZ12"/>
    <mergeCell ref="GFA12:GFD12"/>
    <mergeCell ref="GFE12:GFH12"/>
    <mergeCell ref="GFI12:GFL12"/>
    <mergeCell ref="GFM12:GFP12"/>
    <mergeCell ref="GFQ12:GFT12"/>
    <mergeCell ref="GFU12:GFX12"/>
    <mergeCell ref="GFY12:GGB12"/>
    <mergeCell ref="GGC12:GGF12"/>
    <mergeCell ref="GGG12:GGJ12"/>
    <mergeCell ref="GGK12:GGN12"/>
    <mergeCell ref="GGO12:GGR12"/>
    <mergeCell ref="GGS12:GGV12"/>
    <mergeCell ref="GGW12:GGZ12"/>
    <mergeCell ref="GHA12:GHD12"/>
    <mergeCell ref="GHE12:GHH12"/>
    <mergeCell ref="GHI12:GHL12"/>
    <mergeCell ref="GHM12:GHP12"/>
    <mergeCell ref="GHQ12:GHT12"/>
    <mergeCell ref="GHU12:GHX12"/>
    <mergeCell ref="GHY12:GIB12"/>
    <mergeCell ref="GIC12:GIF12"/>
    <mergeCell ref="GIG12:GIJ12"/>
    <mergeCell ref="GIK12:GIN12"/>
    <mergeCell ref="GIO12:GIR12"/>
    <mergeCell ref="GIS12:GIV12"/>
    <mergeCell ref="GIW12:GIZ12"/>
    <mergeCell ref="GJA12:GJD12"/>
    <mergeCell ref="GJE12:GJH12"/>
    <mergeCell ref="GJI12:GJL12"/>
    <mergeCell ref="GJM12:GJP12"/>
    <mergeCell ref="GJQ12:GJT12"/>
    <mergeCell ref="GJU12:GJX12"/>
    <mergeCell ref="GJY12:GKB12"/>
    <mergeCell ref="GKC12:GKF12"/>
    <mergeCell ref="GKG12:GKJ12"/>
    <mergeCell ref="GKK12:GKN12"/>
    <mergeCell ref="GKO12:GKR12"/>
    <mergeCell ref="GKS12:GKV12"/>
    <mergeCell ref="GKW12:GKZ12"/>
    <mergeCell ref="GLA12:GLD12"/>
    <mergeCell ref="GLE12:GLH12"/>
    <mergeCell ref="GLI12:GLL12"/>
    <mergeCell ref="GLM12:GLP12"/>
    <mergeCell ref="GLQ12:GLT12"/>
    <mergeCell ref="GLU12:GLX12"/>
    <mergeCell ref="GLY12:GMB12"/>
    <mergeCell ref="GMC12:GMF12"/>
    <mergeCell ref="GMG12:GMJ12"/>
    <mergeCell ref="GMK12:GMN12"/>
    <mergeCell ref="GMO12:GMR12"/>
    <mergeCell ref="GMS12:GMV12"/>
    <mergeCell ref="GMW12:GMZ12"/>
    <mergeCell ref="GNA12:GND12"/>
    <mergeCell ref="GNE12:GNH12"/>
    <mergeCell ref="GNI12:GNL12"/>
    <mergeCell ref="GNM12:GNP12"/>
    <mergeCell ref="GNQ12:GNT12"/>
    <mergeCell ref="GNU12:GNX12"/>
    <mergeCell ref="GNY12:GOB12"/>
    <mergeCell ref="GOC12:GOF12"/>
    <mergeCell ref="GOG12:GOJ12"/>
    <mergeCell ref="GOK12:GON12"/>
    <mergeCell ref="GOO12:GOR12"/>
    <mergeCell ref="GOS12:GOV12"/>
    <mergeCell ref="GOW12:GOZ12"/>
    <mergeCell ref="GPA12:GPD12"/>
    <mergeCell ref="GPE12:GPH12"/>
    <mergeCell ref="GPI12:GPL12"/>
    <mergeCell ref="GPM12:GPP12"/>
    <mergeCell ref="GPQ12:GPT12"/>
    <mergeCell ref="GPU12:GPX12"/>
    <mergeCell ref="GPY12:GQB12"/>
    <mergeCell ref="GQC12:GQF12"/>
    <mergeCell ref="GQG12:GQJ12"/>
    <mergeCell ref="GQK12:GQN12"/>
    <mergeCell ref="GQO12:GQR12"/>
    <mergeCell ref="GQS12:GQV12"/>
    <mergeCell ref="GQW12:GQZ12"/>
    <mergeCell ref="GRA12:GRD12"/>
    <mergeCell ref="GRE12:GRH12"/>
    <mergeCell ref="GRI12:GRL12"/>
    <mergeCell ref="GRM12:GRP12"/>
    <mergeCell ref="GRQ12:GRT12"/>
    <mergeCell ref="GRU12:GRX12"/>
    <mergeCell ref="GRY12:GSB12"/>
    <mergeCell ref="GSC12:GSF12"/>
    <mergeCell ref="GSG12:GSJ12"/>
    <mergeCell ref="GSK12:GSN12"/>
    <mergeCell ref="GSO12:GSR12"/>
    <mergeCell ref="GSS12:GSV12"/>
    <mergeCell ref="GSW12:GSZ12"/>
    <mergeCell ref="GTA12:GTD12"/>
    <mergeCell ref="GTE12:GTH12"/>
    <mergeCell ref="GTI12:GTL12"/>
    <mergeCell ref="GTM12:GTP12"/>
    <mergeCell ref="GTQ12:GTT12"/>
    <mergeCell ref="GTU12:GTX12"/>
    <mergeCell ref="GTY12:GUB12"/>
    <mergeCell ref="GUC12:GUF12"/>
    <mergeCell ref="GUG12:GUJ12"/>
    <mergeCell ref="GUK12:GUN12"/>
    <mergeCell ref="GUO12:GUR12"/>
    <mergeCell ref="GUS12:GUV12"/>
    <mergeCell ref="GUW12:GUZ12"/>
    <mergeCell ref="GVA12:GVD12"/>
    <mergeCell ref="GVE12:GVH12"/>
    <mergeCell ref="GVI12:GVL12"/>
    <mergeCell ref="GVM12:GVP12"/>
    <mergeCell ref="GVQ12:GVT12"/>
    <mergeCell ref="GVU12:GVX12"/>
    <mergeCell ref="GVY12:GWB12"/>
    <mergeCell ref="GWC12:GWF12"/>
    <mergeCell ref="GWG12:GWJ12"/>
    <mergeCell ref="GWK12:GWN12"/>
    <mergeCell ref="GWO12:GWR12"/>
    <mergeCell ref="GWS12:GWV12"/>
    <mergeCell ref="GWW12:GWZ12"/>
    <mergeCell ref="GXA12:GXD12"/>
    <mergeCell ref="GXE12:GXH12"/>
    <mergeCell ref="GXI12:GXL12"/>
    <mergeCell ref="GXM12:GXP12"/>
    <mergeCell ref="GXQ12:GXT12"/>
    <mergeCell ref="GXU12:GXX12"/>
    <mergeCell ref="GXY12:GYB12"/>
    <mergeCell ref="GYC12:GYF12"/>
    <mergeCell ref="GYG12:GYJ12"/>
    <mergeCell ref="GYK12:GYN12"/>
    <mergeCell ref="GYO12:GYR12"/>
    <mergeCell ref="GYS12:GYV12"/>
    <mergeCell ref="GYW12:GYZ12"/>
    <mergeCell ref="GZA12:GZD12"/>
    <mergeCell ref="GZE12:GZH12"/>
    <mergeCell ref="GZI12:GZL12"/>
    <mergeCell ref="GZM12:GZP12"/>
    <mergeCell ref="GZQ12:GZT12"/>
    <mergeCell ref="GZU12:GZX12"/>
    <mergeCell ref="GZY12:HAB12"/>
    <mergeCell ref="HAC12:HAF12"/>
    <mergeCell ref="HAG12:HAJ12"/>
    <mergeCell ref="HAK12:HAN12"/>
    <mergeCell ref="HAO12:HAR12"/>
    <mergeCell ref="HAS12:HAV12"/>
    <mergeCell ref="HAW12:HAZ12"/>
    <mergeCell ref="HBA12:HBD12"/>
    <mergeCell ref="HBE12:HBH12"/>
    <mergeCell ref="HBI12:HBL12"/>
    <mergeCell ref="HBM12:HBP12"/>
    <mergeCell ref="HBQ12:HBT12"/>
    <mergeCell ref="HBU12:HBX12"/>
    <mergeCell ref="HBY12:HCB12"/>
    <mergeCell ref="HCC12:HCF12"/>
    <mergeCell ref="HCG12:HCJ12"/>
    <mergeCell ref="HCK12:HCN12"/>
    <mergeCell ref="HCO12:HCR12"/>
    <mergeCell ref="HCS12:HCV12"/>
    <mergeCell ref="HCW12:HCZ12"/>
    <mergeCell ref="HDA12:HDD12"/>
    <mergeCell ref="HDE12:HDH12"/>
    <mergeCell ref="HDI12:HDL12"/>
    <mergeCell ref="HDM12:HDP12"/>
    <mergeCell ref="HDQ12:HDT12"/>
    <mergeCell ref="HDU12:HDX12"/>
    <mergeCell ref="HDY12:HEB12"/>
    <mergeCell ref="HEC12:HEF12"/>
    <mergeCell ref="HEG12:HEJ12"/>
    <mergeCell ref="HEK12:HEN12"/>
    <mergeCell ref="HEO12:HER12"/>
    <mergeCell ref="HES12:HEV12"/>
    <mergeCell ref="HEW12:HEZ12"/>
    <mergeCell ref="HFA12:HFD12"/>
    <mergeCell ref="HFE12:HFH12"/>
    <mergeCell ref="HFI12:HFL12"/>
    <mergeCell ref="HFM12:HFP12"/>
    <mergeCell ref="HFQ12:HFT12"/>
    <mergeCell ref="HFU12:HFX12"/>
    <mergeCell ref="HFY12:HGB12"/>
    <mergeCell ref="HGC12:HGF12"/>
    <mergeCell ref="HGG12:HGJ12"/>
    <mergeCell ref="HGK12:HGN12"/>
    <mergeCell ref="HGO12:HGR12"/>
    <mergeCell ref="HGS12:HGV12"/>
    <mergeCell ref="HGW12:HGZ12"/>
    <mergeCell ref="HHA12:HHD12"/>
    <mergeCell ref="HHE12:HHH12"/>
    <mergeCell ref="HHI12:HHL12"/>
    <mergeCell ref="HHM12:HHP12"/>
    <mergeCell ref="HHQ12:HHT12"/>
    <mergeCell ref="HHU12:HHX12"/>
    <mergeCell ref="HHY12:HIB12"/>
    <mergeCell ref="HIC12:HIF12"/>
    <mergeCell ref="HIG12:HIJ12"/>
    <mergeCell ref="HIK12:HIN12"/>
    <mergeCell ref="HIO12:HIR12"/>
    <mergeCell ref="HIS12:HIV12"/>
    <mergeCell ref="HIW12:HIZ12"/>
    <mergeCell ref="HJA12:HJD12"/>
    <mergeCell ref="HJE12:HJH12"/>
    <mergeCell ref="HJI12:HJL12"/>
    <mergeCell ref="HJM12:HJP12"/>
    <mergeCell ref="HJQ12:HJT12"/>
    <mergeCell ref="HJU12:HJX12"/>
    <mergeCell ref="HJY12:HKB12"/>
    <mergeCell ref="HKC12:HKF12"/>
    <mergeCell ref="HKG12:HKJ12"/>
    <mergeCell ref="HKK12:HKN12"/>
    <mergeCell ref="HKO12:HKR12"/>
    <mergeCell ref="HKS12:HKV12"/>
    <mergeCell ref="HKW12:HKZ12"/>
    <mergeCell ref="HLA12:HLD12"/>
    <mergeCell ref="HLE12:HLH12"/>
    <mergeCell ref="HLI12:HLL12"/>
    <mergeCell ref="HLM12:HLP12"/>
    <mergeCell ref="HLQ12:HLT12"/>
    <mergeCell ref="HLU12:HLX12"/>
    <mergeCell ref="HLY12:HMB12"/>
    <mergeCell ref="HMC12:HMF12"/>
    <mergeCell ref="HMG12:HMJ12"/>
    <mergeCell ref="HMK12:HMN12"/>
    <mergeCell ref="HMO12:HMR12"/>
    <mergeCell ref="HMS12:HMV12"/>
    <mergeCell ref="HMW12:HMZ12"/>
    <mergeCell ref="HNA12:HND12"/>
    <mergeCell ref="HNE12:HNH12"/>
    <mergeCell ref="HNI12:HNL12"/>
    <mergeCell ref="HNM12:HNP12"/>
    <mergeCell ref="HNQ12:HNT12"/>
    <mergeCell ref="HNU12:HNX12"/>
    <mergeCell ref="HNY12:HOB12"/>
    <mergeCell ref="HOC12:HOF12"/>
    <mergeCell ref="HOG12:HOJ12"/>
    <mergeCell ref="HOK12:HON12"/>
    <mergeCell ref="HOO12:HOR12"/>
    <mergeCell ref="HOS12:HOV12"/>
    <mergeCell ref="HOW12:HOZ12"/>
    <mergeCell ref="HPA12:HPD12"/>
    <mergeCell ref="HPE12:HPH12"/>
    <mergeCell ref="HPI12:HPL12"/>
    <mergeCell ref="HPM12:HPP12"/>
    <mergeCell ref="HPQ12:HPT12"/>
    <mergeCell ref="HPU12:HPX12"/>
    <mergeCell ref="HPY12:HQB12"/>
    <mergeCell ref="HQC12:HQF12"/>
    <mergeCell ref="HQG12:HQJ12"/>
    <mergeCell ref="HQK12:HQN12"/>
    <mergeCell ref="HQO12:HQR12"/>
    <mergeCell ref="HQS12:HQV12"/>
    <mergeCell ref="HQW12:HQZ12"/>
    <mergeCell ref="HRA12:HRD12"/>
    <mergeCell ref="HRE12:HRH12"/>
    <mergeCell ref="HRI12:HRL12"/>
    <mergeCell ref="HRM12:HRP12"/>
    <mergeCell ref="HRQ12:HRT12"/>
    <mergeCell ref="HRU12:HRX12"/>
    <mergeCell ref="HRY12:HSB12"/>
    <mergeCell ref="HSC12:HSF12"/>
    <mergeCell ref="HSG12:HSJ12"/>
    <mergeCell ref="HSK12:HSN12"/>
    <mergeCell ref="HSO12:HSR12"/>
    <mergeCell ref="HSS12:HSV12"/>
    <mergeCell ref="HSW12:HSZ12"/>
    <mergeCell ref="HTA12:HTD12"/>
    <mergeCell ref="HTE12:HTH12"/>
    <mergeCell ref="HTI12:HTL12"/>
    <mergeCell ref="HTM12:HTP12"/>
    <mergeCell ref="HTQ12:HTT12"/>
    <mergeCell ref="HTU12:HTX12"/>
    <mergeCell ref="HTY12:HUB12"/>
    <mergeCell ref="HUC12:HUF12"/>
    <mergeCell ref="HUG12:HUJ12"/>
    <mergeCell ref="HUK12:HUN12"/>
    <mergeCell ref="HUO12:HUR12"/>
    <mergeCell ref="HUS12:HUV12"/>
    <mergeCell ref="HUW12:HUZ12"/>
    <mergeCell ref="HVA12:HVD12"/>
    <mergeCell ref="HVE12:HVH12"/>
    <mergeCell ref="HVI12:HVL12"/>
    <mergeCell ref="HVM12:HVP12"/>
    <mergeCell ref="HVQ12:HVT12"/>
    <mergeCell ref="HVU12:HVX12"/>
    <mergeCell ref="HVY12:HWB12"/>
    <mergeCell ref="HWC12:HWF12"/>
    <mergeCell ref="HWG12:HWJ12"/>
    <mergeCell ref="HWK12:HWN12"/>
    <mergeCell ref="HWO12:HWR12"/>
    <mergeCell ref="HWS12:HWV12"/>
    <mergeCell ref="HWW12:HWZ12"/>
    <mergeCell ref="HXA12:HXD12"/>
    <mergeCell ref="HXE12:HXH12"/>
    <mergeCell ref="HXI12:HXL12"/>
    <mergeCell ref="HXM12:HXP12"/>
    <mergeCell ref="HXQ12:HXT12"/>
    <mergeCell ref="HXU12:HXX12"/>
    <mergeCell ref="HXY12:HYB12"/>
    <mergeCell ref="HYC12:HYF12"/>
    <mergeCell ref="HYG12:HYJ12"/>
    <mergeCell ref="HYK12:HYN12"/>
    <mergeCell ref="HYO12:HYR12"/>
    <mergeCell ref="HYS12:HYV12"/>
    <mergeCell ref="HYW12:HYZ12"/>
    <mergeCell ref="HZA12:HZD12"/>
    <mergeCell ref="HZE12:HZH12"/>
    <mergeCell ref="HZI12:HZL12"/>
    <mergeCell ref="HZM12:HZP12"/>
    <mergeCell ref="HZQ12:HZT12"/>
    <mergeCell ref="HZU12:HZX12"/>
    <mergeCell ref="HZY12:IAB12"/>
    <mergeCell ref="IAC12:IAF12"/>
    <mergeCell ref="IAG12:IAJ12"/>
    <mergeCell ref="IAK12:IAN12"/>
    <mergeCell ref="IAO12:IAR12"/>
    <mergeCell ref="IAS12:IAV12"/>
    <mergeCell ref="IAW12:IAZ12"/>
    <mergeCell ref="IBA12:IBD12"/>
    <mergeCell ref="IBE12:IBH12"/>
    <mergeCell ref="IBI12:IBL12"/>
    <mergeCell ref="IBM12:IBP12"/>
    <mergeCell ref="IBQ12:IBT12"/>
    <mergeCell ref="IBU12:IBX12"/>
    <mergeCell ref="IBY12:ICB12"/>
    <mergeCell ref="ICC12:ICF12"/>
    <mergeCell ref="ICG12:ICJ12"/>
    <mergeCell ref="ICK12:ICN12"/>
    <mergeCell ref="ICO12:ICR12"/>
    <mergeCell ref="ICS12:ICV12"/>
    <mergeCell ref="ICW12:ICZ12"/>
    <mergeCell ref="IDA12:IDD12"/>
    <mergeCell ref="IDE12:IDH12"/>
    <mergeCell ref="IDI12:IDL12"/>
    <mergeCell ref="IDM12:IDP12"/>
    <mergeCell ref="IDQ12:IDT12"/>
    <mergeCell ref="IDU12:IDX12"/>
    <mergeCell ref="IDY12:IEB12"/>
    <mergeCell ref="IEC12:IEF12"/>
    <mergeCell ref="IEG12:IEJ12"/>
    <mergeCell ref="IEK12:IEN12"/>
    <mergeCell ref="IEO12:IER12"/>
    <mergeCell ref="IES12:IEV12"/>
    <mergeCell ref="IEW12:IEZ12"/>
    <mergeCell ref="IFA12:IFD12"/>
    <mergeCell ref="IFE12:IFH12"/>
    <mergeCell ref="IFI12:IFL12"/>
    <mergeCell ref="IFM12:IFP12"/>
    <mergeCell ref="IFQ12:IFT12"/>
    <mergeCell ref="IFU12:IFX12"/>
    <mergeCell ref="IFY12:IGB12"/>
    <mergeCell ref="IGC12:IGF12"/>
    <mergeCell ref="IGG12:IGJ12"/>
    <mergeCell ref="IGK12:IGN12"/>
    <mergeCell ref="IGO12:IGR12"/>
    <mergeCell ref="IGS12:IGV12"/>
    <mergeCell ref="IGW12:IGZ12"/>
    <mergeCell ref="IHA12:IHD12"/>
    <mergeCell ref="IHE12:IHH12"/>
    <mergeCell ref="IHI12:IHL12"/>
    <mergeCell ref="IHM12:IHP12"/>
    <mergeCell ref="IHQ12:IHT12"/>
    <mergeCell ref="IHU12:IHX12"/>
    <mergeCell ref="IHY12:IIB12"/>
    <mergeCell ref="IIC12:IIF12"/>
    <mergeCell ref="IIG12:IIJ12"/>
    <mergeCell ref="IIK12:IIN12"/>
    <mergeCell ref="IIO12:IIR12"/>
    <mergeCell ref="IIS12:IIV12"/>
    <mergeCell ref="IIW12:IIZ12"/>
    <mergeCell ref="IJA12:IJD12"/>
    <mergeCell ref="IJE12:IJH12"/>
    <mergeCell ref="IJI12:IJL12"/>
    <mergeCell ref="IJM12:IJP12"/>
    <mergeCell ref="IJQ12:IJT12"/>
    <mergeCell ref="IJU12:IJX12"/>
    <mergeCell ref="IJY12:IKB12"/>
    <mergeCell ref="IKC12:IKF12"/>
    <mergeCell ref="IKG12:IKJ12"/>
    <mergeCell ref="IKK12:IKN12"/>
    <mergeCell ref="IKO12:IKR12"/>
    <mergeCell ref="IKS12:IKV12"/>
    <mergeCell ref="IKW12:IKZ12"/>
    <mergeCell ref="ILA12:ILD12"/>
    <mergeCell ref="ILE12:ILH12"/>
    <mergeCell ref="ILI12:ILL12"/>
    <mergeCell ref="ILM12:ILP12"/>
    <mergeCell ref="ILQ12:ILT12"/>
    <mergeCell ref="ILU12:ILX12"/>
    <mergeCell ref="ILY12:IMB12"/>
    <mergeCell ref="IMC12:IMF12"/>
    <mergeCell ref="IMG12:IMJ12"/>
    <mergeCell ref="IMK12:IMN12"/>
    <mergeCell ref="IMO12:IMR12"/>
    <mergeCell ref="IMS12:IMV12"/>
    <mergeCell ref="IMW12:IMZ12"/>
    <mergeCell ref="INA12:IND12"/>
    <mergeCell ref="INE12:INH12"/>
    <mergeCell ref="INI12:INL12"/>
    <mergeCell ref="INM12:INP12"/>
    <mergeCell ref="INQ12:INT12"/>
    <mergeCell ref="INU12:INX12"/>
    <mergeCell ref="INY12:IOB12"/>
    <mergeCell ref="IOC12:IOF12"/>
    <mergeCell ref="IOG12:IOJ12"/>
    <mergeCell ref="IOK12:ION12"/>
    <mergeCell ref="IOO12:IOR12"/>
    <mergeCell ref="IOS12:IOV12"/>
    <mergeCell ref="IOW12:IOZ12"/>
    <mergeCell ref="IPA12:IPD12"/>
    <mergeCell ref="IPE12:IPH12"/>
    <mergeCell ref="IPI12:IPL12"/>
    <mergeCell ref="IPM12:IPP12"/>
    <mergeCell ref="IPQ12:IPT12"/>
    <mergeCell ref="IPU12:IPX12"/>
    <mergeCell ref="IPY12:IQB12"/>
    <mergeCell ref="IQC12:IQF12"/>
    <mergeCell ref="IQG12:IQJ12"/>
    <mergeCell ref="IQK12:IQN12"/>
    <mergeCell ref="IQO12:IQR12"/>
    <mergeCell ref="IQS12:IQV12"/>
    <mergeCell ref="IQW12:IQZ12"/>
    <mergeCell ref="IRA12:IRD12"/>
    <mergeCell ref="IRE12:IRH12"/>
    <mergeCell ref="IRI12:IRL12"/>
    <mergeCell ref="IRM12:IRP12"/>
    <mergeCell ref="IRQ12:IRT12"/>
    <mergeCell ref="IRU12:IRX12"/>
    <mergeCell ref="IRY12:ISB12"/>
    <mergeCell ref="ISC12:ISF12"/>
    <mergeCell ref="ISG12:ISJ12"/>
    <mergeCell ref="ISK12:ISN12"/>
    <mergeCell ref="ISO12:ISR12"/>
    <mergeCell ref="ISS12:ISV12"/>
    <mergeCell ref="ISW12:ISZ12"/>
    <mergeCell ref="ITA12:ITD12"/>
    <mergeCell ref="ITE12:ITH12"/>
    <mergeCell ref="ITI12:ITL12"/>
    <mergeCell ref="ITM12:ITP12"/>
    <mergeCell ref="ITQ12:ITT12"/>
    <mergeCell ref="ITU12:ITX12"/>
    <mergeCell ref="ITY12:IUB12"/>
    <mergeCell ref="IUC12:IUF12"/>
    <mergeCell ref="IUG12:IUJ12"/>
    <mergeCell ref="IUK12:IUN12"/>
    <mergeCell ref="IUO12:IUR12"/>
    <mergeCell ref="IUS12:IUV12"/>
    <mergeCell ref="IUW12:IUZ12"/>
    <mergeCell ref="IVA12:IVD12"/>
    <mergeCell ref="IVE12:IVH12"/>
    <mergeCell ref="IVI12:IVL12"/>
    <mergeCell ref="IVM12:IVP12"/>
    <mergeCell ref="IVQ12:IVT12"/>
    <mergeCell ref="IVU12:IVX12"/>
    <mergeCell ref="IVY12:IWB12"/>
    <mergeCell ref="IWC12:IWF12"/>
    <mergeCell ref="IWG12:IWJ12"/>
    <mergeCell ref="IWK12:IWN12"/>
    <mergeCell ref="IWO12:IWR12"/>
    <mergeCell ref="IWS12:IWV12"/>
    <mergeCell ref="IWW12:IWZ12"/>
    <mergeCell ref="IXA12:IXD12"/>
    <mergeCell ref="IXE12:IXH12"/>
    <mergeCell ref="IXI12:IXL12"/>
    <mergeCell ref="IXM12:IXP12"/>
    <mergeCell ref="IXQ12:IXT12"/>
    <mergeCell ref="IXU12:IXX12"/>
    <mergeCell ref="IXY12:IYB12"/>
    <mergeCell ref="IYC12:IYF12"/>
    <mergeCell ref="IYG12:IYJ12"/>
    <mergeCell ref="IYK12:IYN12"/>
    <mergeCell ref="IYO12:IYR12"/>
    <mergeCell ref="IYS12:IYV12"/>
    <mergeCell ref="IYW12:IYZ12"/>
    <mergeCell ref="IZA12:IZD12"/>
    <mergeCell ref="IZE12:IZH12"/>
    <mergeCell ref="IZI12:IZL12"/>
    <mergeCell ref="IZM12:IZP12"/>
    <mergeCell ref="IZQ12:IZT12"/>
    <mergeCell ref="IZU12:IZX12"/>
    <mergeCell ref="IZY12:JAB12"/>
    <mergeCell ref="JAC12:JAF12"/>
    <mergeCell ref="JAG12:JAJ12"/>
    <mergeCell ref="JAK12:JAN12"/>
    <mergeCell ref="JAO12:JAR12"/>
    <mergeCell ref="JAS12:JAV12"/>
    <mergeCell ref="JAW12:JAZ12"/>
    <mergeCell ref="JBA12:JBD12"/>
    <mergeCell ref="JBE12:JBH12"/>
    <mergeCell ref="JBI12:JBL12"/>
    <mergeCell ref="JBM12:JBP12"/>
    <mergeCell ref="JBQ12:JBT12"/>
    <mergeCell ref="JBU12:JBX12"/>
    <mergeCell ref="JBY12:JCB12"/>
    <mergeCell ref="JCC12:JCF12"/>
    <mergeCell ref="JCG12:JCJ12"/>
    <mergeCell ref="JCK12:JCN12"/>
    <mergeCell ref="JCO12:JCR12"/>
    <mergeCell ref="JCS12:JCV12"/>
    <mergeCell ref="JCW12:JCZ12"/>
    <mergeCell ref="JDA12:JDD12"/>
    <mergeCell ref="JDE12:JDH12"/>
    <mergeCell ref="JDI12:JDL12"/>
    <mergeCell ref="JDM12:JDP12"/>
    <mergeCell ref="JDQ12:JDT12"/>
    <mergeCell ref="JDU12:JDX12"/>
    <mergeCell ref="JDY12:JEB12"/>
    <mergeCell ref="JEC12:JEF12"/>
    <mergeCell ref="JEG12:JEJ12"/>
    <mergeCell ref="JEK12:JEN12"/>
    <mergeCell ref="JEO12:JER12"/>
    <mergeCell ref="JES12:JEV12"/>
    <mergeCell ref="JEW12:JEZ12"/>
    <mergeCell ref="JFA12:JFD12"/>
    <mergeCell ref="JFE12:JFH12"/>
    <mergeCell ref="JFI12:JFL12"/>
    <mergeCell ref="JFM12:JFP12"/>
    <mergeCell ref="JFQ12:JFT12"/>
    <mergeCell ref="JFU12:JFX12"/>
    <mergeCell ref="JFY12:JGB12"/>
    <mergeCell ref="JGC12:JGF12"/>
    <mergeCell ref="JGG12:JGJ12"/>
    <mergeCell ref="JGK12:JGN12"/>
    <mergeCell ref="JGO12:JGR12"/>
    <mergeCell ref="JGS12:JGV12"/>
    <mergeCell ref="JGW12:JGZ12"/>
    <mergeCell ref="JHA12:JHD12"/>
    <mergeCell ref="JHE12:JHH12"/>
    <mergeCell ref="JHI12:JHL12"/>
    <mergeCell ref="JHM12:JHP12"/>
    <mergeCell ref="JHQ12:JHT12"/>
    <mergeCell ref="JHU12:JHX12"/>
    <mergeCell ref="JHY12:JIB12"/>
    <mergeCell ref="JIC12:JIF12"/>
    <mergeCell ref="JIG12:JIJ12"/>
    <mergeCell ref="JIK12:JIN12"/>
    <mergeCell ref="JIO12:JIR12"/>
    <mergeCell ref="JIS12:JIV12"/>
    <mergeCell ref="JIW12:JIZ12"/>
    <mergeCell ref="JJA12:JJD12"/>
    <mergeCell ref="JJE12:JJH12"/>
    <mergeCell ref="JJI12:JJL12"/>
    <mergeCell ref="JJM12:JJP12"/>
    <mergeCell ref="JJQ12:JJT12"/>
    <mergeCell ref="JJU12:JJX12"/>
    <mergeCell ref="JJY12:JKB12"/>
    <mergeCell ref="JKC12:JKF12"/>
    <mergeCell ref="JKG12:JKJ12"/>
    <mergeCell ref="JKK12:JKN12"/>
    <mergeCell ref="JKO12:JKR12"/>
    <mergeCell ref="JKS12:JKV12"/>
    <mergeCell ref="JKW12:JKZ12"/>
    <mergeCell ref="JLA12:JLD12"/>
    <mergeCell ref="JLE12:JLH12"/>
    <mergeCell ref="JLI12:JLL12"/>
    <mergeCell ref="JLM12:JLP12"/>
    <mergeCell ref="JLQ12:JLT12"/>
    <mergeCell ref="JLU12:JLX12"/>
    <mergeCell ref="JLY12:JMB12"/>
    <mergeCell ref="JMC12:JMF12"/>
    <mergeCell ref="JMG12:JMJ12"/>
    <mergeCell ref="JMK12:JMN12"/>
    <mergeCell ref="JMO12:JMR12"/>
    <mergeCell ref="JMS12:JMV12"/>
    <mergeCell ref="JMW12:JMZ12"/>
    <mergeCell ref="JNA12:JND12"/>
    <mergeCell ref="JNE12:JNH12"/>
    <mergeCell ref="JNI12:JNL12"/>
    <mergeCell ref="JNM12:JNP12"/>
    <mergeCell ref="JNQ12:JNT12"/>
    <mergeCell ref="JNU12:JNX12"/>
    <mergeCell ref="JNY12:JOB12"/>
    <mergeCell ref="JOC12:JOF12"/>
    <mergeCell ref="JOG12:JOJ12"/>
    <mergeCell ref="JOK12:JON12"/>
    <mergeCell ref="JOO12:JOR12"/>
    <mergeCell ref="JOS12:JOV12"/>
    <mergeCell ref="JOW12:JOZ12"/>
    <mergeCell ref="JPA12:JPD12"/>
    <mergeCell ref="JPE12:JPH12"/>
    <mergeCell ref="JPI12:JPL12"/>
    <mergeCell ref="JPM12:JPP12"/>
    <mergeCell ref="JPQ12:JPT12"/>
    <mergeCell ref="JPU12:JPX12"/>
    <mergeCell ref="JPY12:JQB12"/>
    <mergeCell ref="JQC12:JQF12"/>
    <mergeCell ref="JQG12:JQJ12"/>
    <mergeCell ref="JQK12:JQN12"/>
    <mergeCell ref="JQO12:JQR12"/>
    <mergeCell ref="JQS12:JQV12"/>
    <mergeCell ref="JQW12:JQZ12"/>
    <mergeCell ref="JRA12:JRD12"/>
    <mergeCell ref="JRE12:JRH12"/>
    <mergeCell ref="JRI12:JRL12"/>
    <mergeCell ref="JRM12:JRP12"/>
    <mergeCell ref="JRQ12:JRT12"/>
    <mergeCell ref="JRU12:JRX12"/>
    <mergeCell ref="JRY12:JSB12"/>
    <mergeCell ref="JSC12:JSF12"/>
    <mergeCell ref="JSG12:JSJ12"/>
    <mergeCell ref="JSK12:JSN12"/>
    <mergeCell ref="JSO12:JSR12"/>
    <mergeCell ref="JSS12:JSV12"/>
    <mergeCell ref="JSW12:JSZ12"/>
    <mergeCell ref="JTA12:JTD12"/>
    <mergeCell ref="JTE12:JTH12"/>
    <mergeCell ref="JTI12:JTL12"/>
    <mergeCell ref="JTM12:JTP12"/>
    <mergeCell ref="JTQ12:JTT12"/>
    <mergeCell ref="JTU12:JTX12"/>
    <mergeCell ref="JTY12:JUB12"/>
    <mergeCell ref="JUC12:JUF12"/>
    <mergeCell ref="JUG12:JUJ12"/>
    <mergeCell ref="JUK12:JUN12"/>
    <mergeCell ref="JUO12:JUR12"/>
    <mergeCell ref="JUS12:JUV12"/>
    <mergeCell ref="JUW12:JUZ12"/>
    <mergeCell ref="JVA12:JVD12"/>
    <mergeCell ref="JVE12:JVH12"/>
    <mergeCell ref="JVI12:JVL12"/>
    <mergeCell ref="JVM12:JVP12"/>
    <mergeCell ref="JVQ12:JVT12"/>
    <mergeCell ref="JVU12:JVX12"/>
    <mergeCell ref="JVY12:JWB12"/>
    <mergeCell ref="JWC12:JWF12"/>
    <mergeCell ref="JWG12:JWJ12"/>
    <mergeCell ref="JWK12:JWN12"/>
    <mergeCell ref="JWO12:JWR12"/>
    <mergeCell ref="JWS12:JWV12"/>
    <mergeCell ref="JWW12:JWZ12"/>
    <mergeCell ref="JXA12:JXD12"/>
    <mergeCell ref="JXE12:JXH12"/>
    <mergeCell ref="JXI12:JXL12"/>
    <mergeCell ref="JXM12:JXP12"/>
    <mergeCell ref="JXQ12:JXT12"/>
    <mergeCell ref="JXU12:JXX12"/>
    <mergeCell ref="JXY12:JYB12"/>
    <mergeCell ref="JYC12:JYF12"/>
    <mergeCell ref="JYG12:JYJ12"/>
    <mergeCell ref="JYK12:JYN12"/>
    <mergeCell ref="JYO12:JYR12"/>
    <mergeCell ref="JYS12:JYV12"/>
    <mergeCell ref="JYW12:JYZ12"/>
    <mergeCell ref="JZA12:JZD12"/>
    <mergeCell ref="JZE12:JZH12"/>
    <mergeCell ref="JZI12:JZL12"/>
    <mergeCell ref="JZM12:JZP12"/>
    <mergeCell ref="JZQ12:JZT12"/>
    <mergeCell ref="JZU12:JZX12"/>
    <mergeCell ref="JZY12:KAB12"/>
    <mergeCell ref="KAC12:KAF12"/>
    <mergeCell ref="KAG12:KAJ12"/>
    <mergeCell ref="KAK12:KAN12"/>
    <mergeCell ref="KAO12:KAR12"/>
    <mergeCell ref="KAS12:KAV12"/>
    <mergeCell ref="KAW12:KAZ12"/>
    <mergeCell ref="KBA12:KBD12"/>
    <mergeCell ref="KBE12:KBH12"/>
    <mergeCell ref="KBI12:KBL12"/>
    <mergeCell ref="KBM12:KBP12"/>
    <mergeCell ref="KBQ12:KBT12"/>
    <mergeCell ref="KBU12:KBX12"/>
    <mergeCell ref="KBY12:KCB12"/>
    <mergeCell ref="KCC12:KCF12"/>
    <mergeCell ref="KCG12:KCJ12"/>
    <mergeCell ref="KCK12:KCN12"/>
    <mergeCell ref="KCO12:KCR12"/>
    <mergeCell ref="KCS12:KCV12"/>
    <mergeCell ref="KCW12:KCZ12"/>
    <mergeCell ref="KDA12:KDD12"/>
    <mergeCell ref="KDE12:KDH12"/>
    <mergeCell ref="KDI12:KDL12"/>
    <mergeCell ref="KDM12:KDP12"/>
    <mergeCell ref="KDQ12:KDT12"/>
    <mergeCell ref="KDU12:KDX12"/>
    <mergeCell ref="KDY12:KEB12"/>
    <mergeCell ref="KEC12:KEF12"/>
    <mergeCell ref="KEG12:KEJ12"/>
    <mergeCell ref="KEK12:KEN12"/>
    <mergeCell ref="KEO12:KER12"/>
    <mergeCell ref="KES12:KEV12"/>
    <mergeCell ref="KEW12:KEZ12"/>
    <mergeCell ref="KFA12:KFD12"/>
    <mergeCell ref="KFE12:KFH12"/>
    <mergeCell ref="KFI12:KFL12"/>
    <mergeCell ref="KFM12:KFP12"/>
    <mergeCell ref="KFQ12:KFT12"/>
    <mergeCell ref="KFU12:KFX12"/>
    <mergeCell ref="KFY12:KGB12"/>
    <mergeCell ref="KGC12:KGF12"/>
    <mergeCell ref="KGG12:KGJ12"/>
    <mergeCell ref="KGK12:KGN12"/>
    <mergeCell ref="KGO12:KGR12"/>
    <mergeCell ref="KGS12:KGV12"/>
    <mergeCell ref="KGW12:KGZ12"/>
    <mergeCell ref="KHA12:KHD12"/>
    <mergeCell ref="KHE12:KHH12"/>
    <mergeCell ref="KHI12:KHL12"/>
    <mergeCell ref="KHM12:KHP12"/>
    <mergeCell ref="KHQ12:KHT12"/>
    <mergeCell ref="KHU12:KHX12"/>
    <mergeCell ref="KHY12:KIB12"/>
    <mergeCell ref="KIC12:KIF12"/>
    <mergeCell ref="KIG12:KIJ12"/>
    <mergeCell ref="KIK12:KIN12"/>
    <mergeCell ref="KIO12:KIR12"/>
    <mergeCell ref="KIS12:KIV12"/>
    <mergeCell ref="KIW12:KIZ12"/>
    <mergeCell ref="KJA12:KJD12"/>
    <mergeCell ref="KJE12:KJH12"/>
    <mergeCell ref="KJI12:KJL12"/>
    <mergeCell ref="KJM12:KJP12"/>
    <mergeCell ref="KJQ12:KJT12"/>
    <mergeCell ref="KJU12:KJX12"/>
    <mergeCell ref="KJY12:KKB12"/>
    <mergeCell ref="KKC12:KKF12"/>
    <mergeCell ref="KKG12:KKJ12"/>
    <mergeCell ref="KKK12:KKN12"/>
    <mergeCell ref="KKO12:KKR12"/>
    <mergeCell ref="KKS12:KKV12"/>
    <mergeCell ref="KKW12:KKZ12"/>
    <mergeCell ref="KLA12:KLD12"/>
    <mergeCell ref="KLE12:KLH12"/>
    <mergeCell ref="KLI12:KLL12"/>
    <mergeCell ref="KLM12:KLP12"/>
    <mergeCell ref="KLQ12:KLT12"/>
    <mergeCell ref="KLU12:KLX12"/>
    <mergeCell ref="KLY12:KMB12"/>
    <mergeCell ref="KMC12:KMF12"/>
    <mergeCell ref="KMG12:KMJ12"/>
    <mergeCell ref="KMK12:KMN12"/>
    <mergeCell ref="KMO12:KMR12"/>
    <mergeCell ref="KMS12:KMV12"/>
    <mergeCell ref="KMW12:KMZ12"/>
    <mergeCell ref="KNA12:KND12"/>
    <mergeCell ref="KNE12:KNH12"/>
    <mergeCell ref="KNI12:KNL12"/>
    <mergeCell ref="KNM12:KNP12"/>
    <mergeCell ref="KNQ12:KNT12"/>
    <mergeCell ref="KNU12:KNX12"/>
    <mergeCell ref="KNY12:KOB12"/>
    <mergeCell ref="KOC12:KOF12"/>
    <mergeCell ref="KOG12:KOJ12"/>
    <mergeCell ref="KOK12:KON12"/>
    <mergeCell ref="KOO12:KOR12"/>
    <mergeCell ref="KOS12:KOV12"/>
    <mergeCell ref="KOW12:KOZ12"/>
    <mergeCell ref="KPA12:KPD12"/>
    <mergeCell ref="KPE12:KPH12"/>
    <mergeCell ref="KPI12:KPL12"/>
    <mergeCell ref="KPM12:KPP12"/>
    <mergeCell ref="KPQ12:KPT12"/>
    <mergeCell ref="KPU12:KPX12"/>
    <mergeCell ref="KPY12:KQB12"/>
    <mergeCell ref="KQC12:KQF12"/>
    <mergeCell ref="KQG12:KQJ12"/>
    <mergeCell ref="KQK12:KQN12"/>
    <mergeCell ref="KQO12:KQR12"/>
    <mergeCell ref="KQS12:KQV12"/>
    <mergeCell ref="KQW12:KQZ12"/>
    <mergeCell ref="KRA12:KRD12"/>
    <mergeCell ref="KRE12:KRH12"/>
    <mergeCell ref="KRI12:KRL12"/>
    <mergeCell ref="KRM12:KRP12"/>
    <mergeCell ref="KRQ12:KRT12"/>
    <mergeCell ref="KRU12:KRX12"/>
    <mergeCell ref="KRY12:KSB12"/>
    <mergeCell ref="KSC12:KSF12"/>
    <mergeCell ref="KSG12:KSJ12"/>
    <mergeCell ref="KSK12:KSN12"/>
    <mergeCell ref="KSO12:KSR12"/>
    <mergeCell ref="KSS12:KSV12"/>
    <mergeCell ref="KSW12:KSZ12"/>
    <mergeCell ref="KTA12:KTD12"/>
    <mergeCell ref="KTE12:KTH12"/>
    <mergeCell ref="KTI12:KTL12"/>
    <mergeCell ref="KTM12:KTP12"/>
    <mergeCell ref="KTQ12:KTT12"/>
    <mergeCell ref="KTU12:KTX12"/>
    <mergeCell ref="KTY12:KUB12"/>
    <mergeCell ref="KUC12:KUF12"/>
    <mergeCell ref="KUG12:KUJ12"/>
    <mergeCell ref="KUK12:KUN12"/>
    <mergeCell ref="KUO12:KUR12"/>
    <mergeCell ref="KUS12:KUV12"/>
    <mergeCell ref="KUW12:KUZ12"/>
    <mergeCell ref="KVA12:KVD12"/>
    <mergeCell ref="KVE12:KVH12"/>
    <mergeCell ref="KVI12:KVL12"/>
    <mergeCell ref="KVM12:KVP12"/>
    <mergeCell ref="KVQ12:KVT12"/>
    <mergeCell ref="KVU12:KVX12"/>
    <mergeCell ref="KVY12:KWB12"/>
    <mergeCell ref="KWC12:KWF12"/>
    <mergeCell ref="KWG12:KWJ12"/>
    <mergeCell ref="KWK12:KWN12"/>
    <mergeCell ref="KWO12:KWR12"/>
    <mergeCell ref="KWS12:KWV12"/>
    <mergeCell ref="KWW12:KWZ12"/>
    <mergeCell ref="KXA12:KXD12"/>
    <mergeCell ref="KXE12:KXH12"/>
    <mergeCell ref="KXI12:KXL12"/>
    <mergeCell ref="KXM12:KXP12"/>
    <mergeCell ref="KXQ12:KXT12"/>
    <mergeCell ref="KXU12:KXX12"/>
    <mergeCell ref="KXY12:KYB12"/>
    <mergeCell ref="KYC12:KYF12"/>
    <mergeCell ref="KYG12:KYJ12"/>
    <mergeCell ref="KYK12:KYN12"/>
    <mergeCell ref="KYO12:KYR12"/>
    <mergeCell ref="KYS12:KYV12"/>
    <mergeCell ref="KYW12:KYZ12"/>
    <mergeCell ref="KZA12:KZD12"/>
    <mergeCell ref="KZE12:KZH12"/>
    <mergeCell ref="KZI12:KZL12"/>
    <mergeCell ref="KZM12:KZP12"/>
    <mergeCell ref="KZQ12:KZT12"/>
    <mergeCell ref="KZU12:KZX12"/>
    <mergeCell ref="KZY12:LAB12"/>
    <mergeCell ref="LAC12:LAF12"/>
    <mergeCell ref="LAG12:LAJ12"/>
    <mergeCell ref="LAK12:LAN12"/>
    <mergeCell ref="LAO12:LAR12"/>
    <mergeCell ref="LAS12:LAV12"/>
    <mergeCell ref="LAW12:LAZ12"/>
    <mergeCell ref="LBA12:LBD12"/>
    <mergeCell ref="LBE12:LBH12"/>
    <mergeCell ref="LBI12:LBL12"/>
    <mergeCell ref="LBM12:LBP12"/>
    <mergeCell ref="LBQ12:LBT12"/>
    <mergeCell ref="LBU12:LBX12"/>
    <mergeCell ref="LBY12:LCB12"/>
    <mergeCell ref="LCC12:LCF12"/>
    <mergeCell ref="LCG12:LCJ12"/>
    <mergeCell ref="LCK12:LCN12"/>
    <mergeCell ref="LCO12:LCR12"/>
    <mergeCell ref="LCS12:LCV12"/>
    <mergeCell ref="LCW12:LCZ12"/>
    <mergeCell ref="LDA12:LDD12"/>
    <mergeCell ref="LDE12:LDH12"/>
    <mergeCell ref="LDI12:LDL12"/>
    <mergeCell ref="LDM12:LDP12"/>
    <mergeCell ref="LDQ12:LDT12"/>
    <mergeCell ref="LDU12:LDX12"/>
    <mergeCell ref="LDY12:LEB12"/>
    <mergeCell ref="LEC12:LEF12"/>
    <mergeCell ref="LEG12:LEJ12"/>
    <mergeCell ref="LEK12:LEN12"/>
    <mergeCell ref="LEO12:LER12"/>
    <mergeCell ref="LES12:LEV12"/>
    <mergeCell ref="LEW12:LEZ12"/>
    <mergeCell ref="LFA12:LFD12"/>
    <mergeCell ref="LFE12:LFH12"/>
    <mergeCell ref="LFI12:LFL12"/>
    <mergeCell ref="LFM12:LFP12"/>
    <mergeCell ref="LFQ12:LFT12"/>
    <mergeCell ref="LFU12:LFX12"/>
    <mergeCell ref="LFY12:LGB12"/>
    <mergeCell ref="LGC12:LGF12"/>
    <mergeCell ref="LGG12:LGJ12"/>
    <mergeCell ref="LGK12:LGN12"/>
    <mergeCell ref="LGO12:LGR12"/>
    <mergeCell ref="LGS12:LGV12"/>
    <mergeCell ref="LGW12:LGZ12"/>
    <mergeCell ref="LHA12:LHD12"/>
    <mergeCell ref="LHE12:LHH12"/>
    <mergeCell ref="LHI12:LHL12"/>
    <mergeCell ref="LHM12:LHP12"/>
    <mergeCell ref="LHQ12:LHT12"/>
    <mergeCell ref="LHU12:LHX12"/>
    <mergeCell ref="LHY12:LIB12"/>
    <mergeCell ref="LIC12:LIF12"/>
    <mergeCell ref="LIG12:LIJ12"/>
    <mergeCell ref="LIK12:LIN12"/>
    <mergeCell ref="LIO12:LIR12"/>
    <mergeCell ref="LIS12:LIV12"/>
    <mergeCell ref="LIW12:LIZ12"/>
    <mergeCell ref="LJA12:LJD12"/>
    <mergeCell ref="LJE12:LJH12"/>
    <mergeCell ref="LJI12:LJL12"/>
    <mergeCell ref="LJM12:LJP12"/>
    <mergeCell ref="LJQ12:LJT12"/>
    <mergeCell ref="LJU12:LJX12"/>
    <mergeCell ref="LJY12:LKB12"/>
    <mergeCell ref="LKC12:LKF12"/>
    <mergeCell ref="LKG12:LKJ12"/>
    <mergeCell ref="LKK12:LKN12"/>
    <mergeCell ref="LKO12:LKR12"/>
    <mergeCell ref="LKS12:LKV12"/>
    <mergeCell ref="LKW12:LKZ12"/>
    <mergeCell ref="LLA12:LLD12"/>
    <mergeCell ref="LLE12:LLH12"/>
    <mergeCell ref="LLI12:LLL12"/>
    <mergeCell ref="LLM12:LLP12"/>
    <mergeCell ref="LLQ12:LLT12"/>
    <mergeCell ref="LLU12:LLX12"/>
    <mergeCell ref="LLY12:LMB12"/>
    <mergeCell ref="LMC12:LMF12"/>
    <mergeCell ref="LMG12:LMJ12"/>
    <mergeCell ref="LMK12:LMN12"/>
    <mergeCell ref="LMO12:LMR12"/>
    <mergeCell ref="LMS12:LMV12"/>
    <mergeCell ref="LMW12:LMZ12"/>
    <mergeCell ref="LNA12:LND12"/>
    <mergeCell ref="LNE12:LNH12"/>
    <mergeCell ref="LNI12:LNL12"/>
    <mergeCell ref="LNM12:LNP12"/>
    <mergeCell ref="LNQ12:LNT12"/>
    <mergeCell ref="LNU12:LNX12"/>
    <mergeCell ref="LNY12:LOB12"/>
    <mergeCell ref="LOC12:LOF12"/>
    <mergeCell ref="LOG12:LOJ12"/>
    <mergeCell ref="LOK12:LON12"/>
    <mergeCell ref="LOO12:LOR12"/>
    <mergeCell ref="LOS12:LOV12"/>
    <mergeCell ref="LOW12:LOZ12"/>
    <mergeCell ref="LPA12:LPD12"/>
    <mergeCell ref="LPE12:LPH12"/>
    <mergeCell ref="LPI12:LPL12"/>
    <mergeCell ref="LPM12:LPP12"/>
    <mergeCell ref="LPQ12:LPT12"/>
    <mergeCell ref="LPU12:LPX12"/>
    <mergeCell ref="LPY12:LQB12"/>
    <mergeCell ref="LQC12:LQF12"/>
    <mergeCell ref="LQG12:LQJ12"/>
    <mergeCell ref="LQK12:LQN12"/>
    <mergeCell ref="LQO12:LQR12"/>
    <mergeCell ref="LQS12:LQV12"/>
    <mergeCell ref="LQW12:LQZ12"/>
    <mergeCell ref="LRA12:LRD12"/>
    <mergeCell ref="LRE12:LRH12"/>
    <mergeCell ref="LRI12:LRL12"/>
    <mergeCell ref="LRM12:LRP12"/>
    <mergeCell ref="LRQ12:LRT12"/>
    <mergeCell ref="LRU12:LRX12"/>
    <mergeCell ref="LRY12:LSB12"/>
    <mergeCell ref="LSC12:LSF12"/>
    <mergeCell ref="LSG12:LSJ12"/>
    <mergeCell ref="LSK12:LSN12"/>
    <mergeCell ref="LSO12:LSR12"/>
    <mergeCell ref="LSS12:LSV12"/>
    <mergeCell ref="LSW12:LSZ12"/>
    <mergeCell ref="LTA12:LTD12"/>
    <mergeCell ref="LTE12:LTH12"/>
    <mergeCell ref="LTI12:LTL12"/>
    <mergeCell ref="LTM12:LTP12"/>
    <mergeCell ref="LTQ12:LTT12"/>
    <mergeCell ref="LTU12:LTX12"/>
    <mergeCell ref="LTY12:LUB12"/>
    <mergeCell ref="LUC12:LUF12"/>
    <mergeCell ref="LUG12:LUJ12"/>
    <mergeCell ref="LUK12:LUN12"/>
    <mergeCell ref="LUO12:LUR12"/>
    <mergeCell ref="LUS12:LUV12"/>
    <mergeCell ref="LUW12:LUZ12"/>
    <mergeCell ref="LVA12:LVD12"/>
    <mergeCell ref="LVE12:LVH12"/>
    <mergeCell ref="LVI12:LVL12"/>
    <mergeCell ref="LVM12:LVP12"/>
    <mergeCell ref="LVQ12:LVT12"/>
    <mergeCell ref="LVU12:LVX12"/>
    <mergeCell ref="LVY12:LWB12"/>
    <mergeCell ref="LWC12:LWF12"/>
    <mergeCell ref="LWG12:LWJ12"/>
    <mergeCell ref="LWK12:LWN12"/>
    <mergeCell ref="LWO12:LWR12"/>
    <mergeCell ref="LWS12:LWV12"/>
    <mergeCell ref="LWW12:LWZ12"/>
    <mergeCell ref="LXA12:LXD12"/>
    <mergeCell ref="LXE12:LXH12"/>
    <mergeCell ref="LXI12:LXL12"/>
    <mergeCell ref="LXM12:LXP12"/>
    <mergeCell ref="LXQ12:LXT12"/>
    <mergeCell ref="LXU12:LXX12"/>
    <mergeCell ref="LXY12:LYB12"/>
    <mergeCell ref="LYC12:LYF12"/>
    <mergeCell ref="LYG12:LYJ12"/>
    <mergeCell ref="LYK12:LYN12"/>
    <mergeCell ref="LYO12:LYR12"/>
    <mergeCell ref="LYS12:LYV12"/>
    <mergeCell ref="LYW12:LYZ12"/>
    <mergeCell ref="LZA12:LZD12"/>
    <mergeCell ref="LZE12:LZH12"/>
    <mergeCell ref="LZI12:LZL12"/>
    <mergeCell ref="LZM12:LZP12"/>
    <mergeCell ref="LZQ12:LZT12"/>
    <mergeCell ref="LZU12:LZX12"/>
    <mergeCell ref="LZY12:MAB12"/>
    <mergeCell ref="MAC12:MAF12"/>
    <mergeCell ref="MAG12:MAJ12"/>
    <mergeCell ref="MAK12:MAN12"/>
    <mergeCell ref="MAO12:MAR12"/>
    <mergeCell ref="MAS12:MAV12"/>
    <mergeCell ref="MAW12:MAZ12"/>
    <mergeCell ref="MBA12:MBD12"/>
    <mergeCell ref="MBE12:MBH12"/>
    <mergeCell ref="MBI12:MBL12"/>
    <mergeCell ref="MBM12:MBP12"/>
    <mergeCell ref="MBQ12:MBT12"/>
    <mergeCell ref="MBU12:MBX12"/>
    <mergeCell ref="MBY12:MCB12"/>
    <mergeCell ref="MCC12:MCF12"/>
    <mergeCell ref="MCG12:MCJ12"/>
    <mergeCell ref="MCK12:MCN12"/>
    <mergeCell ref="MCO12:MCR12"/>
    <mergeCell ref="MCS12:MCV12"/>
    <mergeCell ref="MCW12:MCZ12"/>
    <mergeCell ref="MDA12:MDD12"/>
    <mergeCell ref="MDE12:MDH12"/>
    <mergeCell ref="MDI12:MDL12"/>
    <mergeCell ref="MDM12:MDP12"/>
    <mergeCell ref="MDQ12:MDT12"/>
    <mergeCell ref="MDU12:MDX12"/>
    <mergeCell ref="MDY12:MEB12"/>
    <mergeCell ref="MEC12:MEF12"/>
    <mergeCell ref="MEG12:MEJ12"/>
    <mergeCell ref="MEK12:MEN12"/>
    <mergeCell ref="MEO12:MER12"/>
    <mergeCell ref="MES12:MEV12"/>
    <mergeCell ref="MEW12:MEZ12"/>
    <mergeCell ref="MFA12:MFD12"/>
    <mergeCell ref="MFE12:MFH12"/>
    <mergeCell ref="MFI12:MFL12"/>
    <mergeCell ref="MFM12:MFP12"/>
    <mergeCell ref="MFQ12:MFT12"/>
    <mergeCell ref="MFU12:MFX12"/>
    <mergeCell ref="MFY12:MGB12"/>
    <mergeCell ref="MGC12:MGF12"/>
    <mergeCell ref="MGG12:MGJ12"/>
    <mergeCell ref="MGK12:MGN12"/>
    <mergeCell ref="MGO12:MGR12"/>
    <mergeCell ref="MGS12:MGV12"/>
    <mergeCell ref="MGW12:MGZ12"/>
    <mergeCell ref="MHA12:MHD12"/>
    <mergeCell ref="MHE12:MHH12"/>
    <mergeCell ref="MHI12:MHL12"/>
    <mergeCell ref="MHM12:MHP12"/>
    <mergeCell ref="MHQ12:MHT12"/>
    <mergeCell ref="MHU12:MHX12"/>
    <mergeCell ref="MHY12:MIB12"/>
    <mergeCell ref="MIC12:MIF12"/>
    <mergeCell ref="MIG12:MIJ12"/>
    <mergeCell ref="MIK12:MIN12"/>
    <mergeCell ref="MIO12:MIR12"/>
    <mergeCell ref="MIS12:MIV12"/>
    <mergeCell ref="MIW12:MIZ12"/>
    <mergeCell ref="MJA12:MJD12"/>
    <mergeCell ref="MJE12:MJH12"/>
    <mergeCell ref="MJI12:MJL12"/>
    <mergeCell ref="MJM12:MJP12"/>
    <mergeCell ref="MJQ12:MJT12"/>
    <mergeCell ref="MJU12:MJX12"/>
    <mergeCell ref="MJY12:MKB12"/>
    <mergeCell ref="MKC12:MKF12"/>
    <mergeCell ref="MKG12:MKJ12"/>
    <mergeCell ref="MKK12:MKN12"/>
    <mergeCell ref="MKO12:MKR12"/>
    <mergeCell ref="MKS12:MKV12"/>
    <mergeCell ref="MKW12:MKZ12"/>
    <mergeCell ref="MLA12:MLD12"/>
    <mergeCell ref="MLE12:MLH12"/>
    <mergeCell ref="MLI12:MLL12"/>
    <mergeCell ref="MLM12:MLP12"/>
    <mergeCell ref="MLQ12:MLT12"/>
    <mergeCell ref="MLU12:MLX12"/>
    <mergeCell ref="MLY12:MMB12"/>
    <mergeCell ref="MMC12:MMF12"/>
    <mergeCell ref="MMG12:MMJ12"/>
    <mergeCell ref="MMK12:MMN12"/>
    <mergeCell ref="MMO12:MMR12"/>
    <mergeCell ref="MMS12:MMV12"/>
    <mergeCell ref="MMW12:MMZ12"/>
    <mergeCell ref="MNA12:MND12"/>
    <mergeCell ref="MNE12:MNH12"/>
    <mergeCell ref="MNI12:MNL12"/>
    <mergeCell ref="MNM12:MNP12"/>
    <mergeCell ref="MNQ12:MNT12"/>
    <mergeCell ref="MNU12:MNX12"/>
    <mergeCell ref="MNY12:MOB12"/>
    <mergeCell ref="MOC12:MOF12"/>
    <mergeCell ref="MOG12:MOJ12"/>
    <mergeCell ref="MOK12:MON12"/>
    <mergeCell ref="MOO12:MOR12"/>
    <mergeCell ref="MOS12:MOV12"/>
    <mergeCell ref="MOW12:MOZ12"/>
    <mergeCell ref="MPA12:MPD12"/>
    <mergeCell ref="MPE12:MPH12"/>
    <mergeCell ref="MPI12:MPL12"/>
    <mergeCell ref="MPM12:MPP12"/>
    <mergeCell ref="MPQ12:MPT12"/>
    <mergeCell ref="MPU12:MPX12"/>
    <mergeCell ref="MPY12:MQB12"/>
    <mergeCell ref="MQC12:MQF12"/>
    <mergeCell ref="MQG12:MQJ12"/>
    <mergeCell ref="MQK12:MQN12"/>
    <mergeCell ref="MQO12:MQR12"/>
    <mergeCell ref="MQS12:MQV12"/>
    <mergeCell ref="MQW12:MQZ12"/>
    <mergeCell ref="MRA12:MRD12"/>
    <mergeCell ref="MRE12:MRH12"/>
    <mergeCell ref="MRI12:MRL12"/>
    <mergeCell ref="MRM12:MRP12"/>
    <mergeCell ref="MRQ12:MRT12"/>
    <mergeCell ref="MRU12:MRX12"/>
    <mergeCell ref="MRY12:MSB12"/>
    <mergeCell ref="MSC12:MSF12"/>
    <mergeCell ref="MSG12:MSJ12"/>
    <mergeCell ref="MSK12:MSN12"/>
    <mergeCell ref="MSO12:MSR12"/>
    <mergeCell ref="MSS12:MSV12"/>
    <mergeCell ref="MSW12:MSZ12"/>
    <mergeCell ref="MTA12:MTD12"/>
    <mergeCell ref="MTE12:MTH12"/>
    <mergeCell ref="MTI12:MTL12"/>
    <mergeCell ref="MTM12:MTP12"/>
    <mergeCell ref="MTQ12:MTT12"/>
    <mergeCell ref="MTU12:MTX12"/>
    <mergeCell ref="MTY12:MUB12"/>
    <mergeCell ref="MUC12:MUF12"/>
    <mergeCell ref="MUG12:MUJ12"/>
    <mergeCell ref="MUK12:MUN12"/>
    <mergeCell ref="MUO12:MUR12"/>
    <mergeCell ref="MUS12:MUV12"/>
    <mergeCell ref="MUW12:MUZ12"/>
    <mergeCell ref="MVA12:MVD12"/>
    <mergeCell ref="MVE12:MVH12"/>
    <mergeCell ref="MVI12:MVL12"/>
    <mergeCell ref="MVM12:MVP12"/>
    <mergeCell ref="MVQ12:MVT12"/>
    <mergeCell ref="MVU12:MVX12"/>
    <mergeCell ref="MVY12:MWB12"/>
    <mergeCell ref="MWC12:MWF12"/>
    <mergeCell ref="MWG12:MWJ12"/>
    <mergeCell ref="MWK12:MWN12"/>
    <mergeCell ref="MWO12:MWR12"/>
    <mergeCell ref="MWS12:MWV12"/>
    <mergeCell ref="MWW12:MWZ12"/>
    <mergeCell ref="MXA12:MXD12"/>
    <mergeCell ref="MXE12:MXH12"/>
    <mergeCell ref="MXI12:MXL12"/>
    <mergeCell ref="MXM12:MXP12"/>
    <mergeCell ref="MXQ12:MXT12"/>
    <mergeCell ref="MXU12:MXX12"/>
    <mergeCell ref="MXY12:MYB12"/>
    <mergeCell ref="MYC12:MYF12"/>
    <mergeCell ref="MYG12:MYJ12"/>
    <mergeCell ref="MYK12:MYN12"/>
    <mergeCell ref="MYO12:MYR12"/>
    <mergeCell ref="MYS12:MYV12"/>
    <mergeCell ref="MYW12:MYZ12"/>
    <mergeCell ref="MZA12:MZD12"/>
    <mergeCell ref="MZE12:MZH12"/>
    <mergeCell ref="MZI12:MZL12"/>
    <mergeCell ref="MZM12:MZP12"/>
    <mergeCell ref="MZQ12:MZT12"/>
    <mergeCell ref="MZU12:MZX12"/>
    <mergeCell ref="MZY12:NAB12"/>
    <mergeCell ref="NAC12:NAF12"/>
    <mergeCell ref="NAG12:NAJ12"/>
    <mergeCell ref="NAK12:NAN12"/>
    <mergeCell ref="NAO12:NAR12"/>
    <mergeCell ref="NAS12:NAV12"/>
    <mergeCell ref="NAW12:NAZ12"/>
    <mergeCell ref="NBA12:NBD12"/>
    <mergeCell ref="NBE12:NBH12"/>
    <mergeCell ref="NBI12:NBL12"/>
    <mergeCell ref="NBM12:NBP12"/>
    <mergeCell ref="NBQ12:NBT12"/>
    <mergeCell ref="NBU12:NBX12"/>
    <mergeCell ref="NBY12:NCB12"/>
    <mergeCell ref="NCC12:NCF12"/>
    <mergeCell ref="NCG12:NCJ12"/>
    <mergeCell ref="NCK12:NCN12"/>
    <mergeCell ref="NCO12:NCR12"/>
    <mergeCell ref="NCS12:NCV12"/>
    <mergeCell ref="NCW12:NCZ12"/>
    <mergeCell ref="NDA12:NDD12"/>
    <mergeCell ref="NDE12:NDH12"/>
    <mergeCell ref="NDI12:NDL12"/>
    <mergeCell ref="NDM12:NDP12"/>
    <mergeCell ref="NDQ12:NDT12"/>
    <mergeCell ref="NDU12:NDX12"/>
    <mergeCell ref="NDY12:NEB12"/>
    <mergeCell ref="NEC12:NEF12"/>
    <mergeCell ref="NEG12:NEJ12"/>
    <mergeCell ref="NEK12:NEN12"/>
    <mergeCell ref="NEO12:NER12"/>
    <mergeCell ref="NES12:NEV12"/>
    <mergeCell ref="NEW12:NEZ12"/>
    <mergeCell ref="NFA12:NFD12"/>
    <mergeCell ref="NFE12:NFH12"/>
    <mergeCell ref="NFI12:NFL12"/>
    <mergeCell ref="NFM12:NFP12"/>
    <mergeCell ref="NFQ12:NFT12"/>
    <mergeCell ref="NFU12:NFX12"/>
    <mergeCell ref="NFY12:NGB12"/>
    <mergeCell ref="NGC12:NGF12"/>
    <mergeCell ref="NGG12:NGJ12"/>
    <mergeCell ref="NGK12:NGN12"/>
    <mergeCell ref="NGO12:NGR12"/>
    <mergeCell ref="NGS12:NGV12"/>
    <mergeCell ref="NGW12:NGZ12"/>
    <mergeCell ref="NHA12:NHD12"/>
    <mergeCell ref="NHE12:NHH12"/>
    <mergeCell ref="NHI12:NHL12"/>
    <mergeCell ref="NHM12:NHP12"/>
    <mergeCell ref="NHQ12:NHT12"/>
    <mergeCell ref="NHU12:NHX12"/>
    <mergeCell ref="NHY12:NIB12"/>
    <mergeCell ref="NIC12:NIF12"/>
    <mergeCell ref="NIG12:NIJ12"/>
    <mergeCell ref="NIK12:NIN12"/>
    <mergeCell ref="NIO12:NIR12"/>
    <mergeCell ref="NIS12:NIV12"/>
    <mergeCell ref="NIW12:NIZ12"/>
    <mergeCell ref="NJA12:NJD12"/>
    <mergeCell ref="NJE12:NJH12"/>
    <mergeCell ref="NJI12:NJL12"/>
    <mergeCell ref="NJM12:NJP12"/>
    <mergeCell ref="NJQ12:NJT12"/>
    <mergeCell ref="NJU12:NJX12"/>
    <mergeCell ref="NJY12:NKB12"/>
    <mergeCell ref="NKC12:NKF12"/>
    <mergeCell ref="NKG12:NKJ12"/>
    <mergeCell ref="NKK12:NKN12"/>
    <mergeCell ref="NKO12:NKR12"/>
    <mergeCell ref="NKS12:NKV12"/>
    <mergeCell ref="NKW12:NKZ12"/>
    <mergeCell ref="NLA12:NLD12"/>
    <mergeCell ref="NLE12:NLH12"/>
    <mergeCell ref="NLI12:NLL12"/>
    <mergeCell ref="NLM12:NLP12"/>
    <mergeCell ref="NLQ12:NLT12"/>
    <mergeCell ref="NLU12:NLX12"/>
    <mergeCell ref="NLY12:NMB12"/>
    <mergeCell ref="NMC12:NMF12"/>
    <mergeCell ref="NMG12:NMJ12"/>
    <mergeCell ref="NMK12:NMN12"/>
    <mergeCell ref="NMO12:NMR12"/>
    <mergeCell ref="NMS12:NMV12"/>
    <mergeCell ref="NMW12:NMZ12"/>
    <mergeCell ref="NNA12:NND12"/>
    <mergeCell ref="NNE12:NNH12"/>
    <mergeCell ref="NNI12:NNL12"/>
    <mergeCell ref="NNM12:NNP12"/>
    <mergeCell ref="NNQ12:NNT12"/>
    <mergeCell ref="NNU12:NNX12"/>
    <mergeCell ref="NNY12:NOB12"/>
    <mergeCell ref="NOC12:NOF12"/>
    <mergeCell ref="NOG12:NOJ12"/>
    <mergeCell ref="NOK12:NON12"/>
    <mergeCell ref="NOO12:NOR12"/>
    <mergeCell ref="NOS12:NOV12"/>
    <mergeCell ref="NOW12:NOZ12"/>
    <mergeCell ref="NPA12:NPD12"/>
    <mergeCell ref="NPE12:NPH12"/>
    <mergeCell ref="NPI12:NPL12"/>
    <mergeCell ref="NPM12:NPP12"/>
    <mergeCell ref="NPQ12:NPT12"/>
    <mergeCell ref="NPU12:NPX12"/>
    <mergeCell ref="NPY12:NQB12"/>
    <mergeCell ref="NQC12:NQF12"/>
    <mergeCell ref="NQG12:NQJ12"/>
    <mergeCell ref="NQK12:NQN12"/>
    <mergeCell ref="NQO12:NQR12"/>
    <mergeCell ref="NQS12:NQV12"/>
    <mergeCell ref="NQW12:NQZ12"/>
    <mergeCell ref="NRA12:NRD12"/>
    <mergeCell ref="NRE12:NRH12"/>
    <mergeCell ref="NRI12:NRL12"/>
    <mergeCell ref="NRM12:NRP12"/>
    <mergeCell ref="NRQ12:NRT12"/>
    <mergeCell ref="NRU12:NRX12"/>
    <mergeCell ref="NRY12:NSB12"/>
    <mergeCell ref="NSC12:NSF12"/>
    <mergeCell ref="NSG12:NSJ12"/>
    <mergeCell ref="NSK12:NSN12"/>
    <mergeCell ref="NSO12:NSR12"/>
    <mergeCell ref="NSS12:NSV12"/>
    <mergeCell ref="NSW12:NSZ12"/>
    <mergeCell ref="NTA12:NTD12"/>
    <mergeCell ref="NTE12:NTH12"/>
    <mergeCell ref="NTI12:NTL12"/>
    <mergeCell ref="NTM12:NTP12"/>
    <mergeCell ref="NTQ12:NTT12"/>
    <mergeCell ref="NTU12:NTX12"/>
    <mergeCell ref="NTY12:NUB12"/>
    <mergeCell ref="NUC12:NUF12"/>
    <mergeCell ref="NUG12:NUJ12"/>
    <mergeCell ref="NUK12:NUN12"/>
    <mergeCell ref="NUO12:NUR12"/>
    <mergeCell ref="NUS12:NUV12"/>
    <mergeCell ref="NUW12:NUZ12"/>
    <mergeCell ref="NVA12:NVD12"/>
    <mergeCell ref="NVE12:NVH12"/>
    <mergeCell ref="NVI12:NVL12"/>
    <mergeCell ref="NVM12:NVP12"/>
    <mergeCell ref="NVQ12:NVT12"/>
    <mergeCell ref="NVU12:NVX12"/>
    <mergeCell ref="NVY12:NWB12"/>
    <mergeCell ref="NWC12:NWF12"/>
    <mergeCell ref="NWG12:NWJ12"/>
    <mergeCell ref="NWK12:NWN12"/>
    <mergeCell ref="NWO12:NWR12"/>
    <mergeCell ref="NWS12:NWV12"/>
    <mergeCell ref="NWW12:NWZ12"/>
    <mergeCell ref="NXA12:NXD12"/>
    <mergeCell ref="NXE12:NXH12"/>
    <mergeCell ref="NXI12:NXL12"/>
    <mergeCell ref="NXM12:NXP12"/>
    <mergeCell ref="NXQ12:NXT12"/>
    <mergeCell ref="NXU12:NXX12"/>
    <mergeCell ref="NXY12:NYB12"/>
    <mergeCell ref="NYC12:NYF12"/>
    <mergeCell ref="NYG12:NYJ12"/>
    <mergeCell ref="NYK12:NYN12"/>
    <mergeCell ref="NYO12:NYR12"/>
    <mergeCell ref="NYS12:NYV12"/>
    <mergeCell ref="NYW12:NYZ12"/>
    <mergeCell ref="NZA12:NZD12"/>
    <mergeCell ref="NZE12:NZH12"/>
    <mergeCell ref="NZI12:NZL12"/>
    <mergeCell ref="NZM12:NZP12"/>
    <mergeCell ref="NZQ12:NZT12"/>
    <mergeCell ref="NZU12:NZX12"/>
    <mergeCell ref="NZY12:OAB12"/>
    <mergeCell ref="OAC12:OAF12"/>
    <mergeCell ref="OAG12:OAJ12"/>
    <mergeCell ref="OAK12:OAN12"/>
    <mergeCell ref="OAO12:OAR12"/>
    <mergeCell ref="OAS12:OAV12"/>
    <mergeCell ref="OAW12:OAZ12"/>
    <mergeCell ref="OBA12:OBD12"/>
    <mergeCell ref="OBE12:OBH12"/>
    <mergeCell ref="OBI12:OBL12"/>
    <mergeCell ref="OBM12:OBP12"/>
    <mergeCell ref="OBQ12:OBT12"/>
    <mergeCell ref="OBU12:OBX12"/>
    <mergeCell ref="OBY12:OCB12"/>
    <mergeCell ref="OCC12:OCF12"/>
    <mergeCell ref="OCG12:OCJ12"/>
    <mergeCell ref="OCK12:OCN12"/>
    <mergeCell ref="OCO12:OCR12"/>
    <mergeCell ref="OCS12:OCV12"/>
    <mergeCell ref="OCW12:OCZ12"/>
    <mergeCell ref="ODA12:ODD12"/>
    <mergeCell ref="ODE12:ODH12"/>
    <mergeCell ref="ODI12:ODL12"/>
    <mergeCell ref="ODM12:ODP12"/>
    <mergeCell ref="ODQ12:ODT12"/>
    <mergeCell ref="ODU12:ODX12"/>
    <mergeCell ref="ODY12:OEB12"/>
    <mergeCell ref="OEC12:OEF12"/>
    <mergeCell ref="OEG12:OEJ12"/>
    <mergeCell ref="OEK12:OEN12"/>
    <mergeCell ref="OEO12:OER12"/>
    <mergeCell ref="OES12:OEV12"/>
    <mergeCell ref="OEW12:OEZ12"/>
    <mergeCell ref="OFA12:OFD12"/>
    <mergeCell ref="OFE12:OFH12"/>
    <mergeCell ref="OFI12:OFL12"/>
    <mergeCell ref="OFM12:OFP12"/>
    <mergeCell ref="OFQ12:OFT12"/>
    <mergeCell ref="OFU12:OFX12"/>
    <mergeCell ref="OFY12:OGB12"/>
    <mergeCell ref="OGC12:OGF12"/>
    <mergeCell ref="OGG12:OGJ12"/>
    <mergeCell ref="OGK12:OGN12"/>
    <mergeCell ref="OGO12:OGR12"/>
    <mergeCell ref="OGS12:OGV12"/>
    <mergeCell ref="OGW12:OGZ12"/>
    <mergeCell ref="OHA12:OHD12"/>
    <mergeCell ref="OHE12:OHH12"/>
    <mergeCell ref="OHI12:OHL12"/>
    <mergeCell ref="OHM12:OHP12"/>
    <mergeCell ref="OHQ12:OHT12"/>
    <mergeCell ref="OHU12:OHX12"/>
    <mergeCell ref="OHY12:OIB12"/>
    <mergeCell ref="OIC12:OIF12"/>
    <mergeCell ref="OIG12:OIJ12"/>
    <mergeCell ref="OIK12:OIN12"/>
    <mergeCell ref="OIO12:OIR12"/>
    <mergeCell ref="OIS12:OIV12"/>
    <mergeCell ref="OIW12:OIZ12"/>
    <mergeCell ref="OJA12:OJD12"/>
    <mergeCell ref="OJE12:OJH12"/>
    <mergeCell ref="OJI12:OJL12"/>
    <mergeCell ref="OJM12:OJP12"/>
    <mergeCell ref="OJQ12:OJT12"/>
    <mergeCell ref="OJU12:OJX12"/>
    <mergeCell ref="OJY12:OKB12"/>
    <mergeCell ref="OKC12:OKF12"/>
    <mergeCell ref="OKG12:OKJ12"/>
    <mergeCell ref="OKK12:OKN12"/>
    <mergeCell ref="OKO12:OKR12"/>
    <mergeCell ref="OKS12:OKV12"/>
    <mergeCell ref="OKW12:OKZ12"/>
    <mergeCell ref="OLA12:OLD12"/>
    <mergeCell ref="OLE12:OLH12"/>
    <mergeCell ref="OLI12:OLL12"/>
    <mergeCell ref="OLM12:OLP12"/>
    <mergeCell ref="OLQ12:OLT12"/>
    <mergeCell ref="OLU12:OLX12"/>
    <mergeCell ref="OLY12:OMB12"/>
    <mergeCell ref="OMC12:OMF12"/>
    <mergeCell ref="OMG12:OMJ12"/>
    <mergeCell ref="OMK12:OMN12"/>
    <mergeCell ref="OMO12:OMR12"/>
    <mergeCell ref="OMS12:OMV12"/>
    <mergeCell ref="OMW12:OMZ12"/>
    <mergeCell ref="ONA12:OND12"/>
    <mergeCell ref="ONE12:ONH12"/>
    <mergeCell ref="ONI12:ONL12"/>
    <mergeCell ref="ONM12:ONP12"/>
    <mergeCell ref="ONQ12:ONT12"/>
    <mergeCell ref="ONU12:ONX12"/>
    <mergeCell ref="ONY12:OOB12"/>
    <mergeCell ref="OOC12:OOF12"/>
    <mergeCell ref="OOG12:OOJ12"/>
    <mergeCell ref="OOK12:OON12"/>
    <mergeCell ref="OOO12:OOR12"/>
    <mergeCell ref="OOS12:OOV12"/>
    <mergeCell ref="OOW12:OOZ12"/>
    <mergeCell ref="OPA12:OPD12"/>
    <mergeCell ref="OPE12:OPH12"/>
    <mergeCell ref="OPI12:OPL12"/>
    <mergeCell ref="OPM12:OPP12"/>
    <mergeCell ref="OPQ12:OPT12"/>
    <mergeCell ref="OPU12:OPX12"/>
    <mergeCell ref="OPY12:OQB12"/>
    <mergeCell ref="OQC12:OQF12"/>
    <mergeCell ref="OQG12:OQJ12"/>
    <mergeCell ref="OQK12:OQN12"/>
    <mergeCell ref="OQO12:OQR12"/>
    <mergeCell ref="OQS12:OQV12"/>
    <mergeCell ref="OQW12:OQZ12"/>
    <mergeCell ref="ORA12:ORD12"/>
    <mergeCell ref="ORE12:ORH12"/>
    <mergeCell ref="ORI12:ORL12"/>
    <mergeCell ref="ORM12:ORP12"/>
    <mergeCell ref="ORQ12:ORT12"/>
    <mergeCell ref="ORU12:ORX12"/>
    <mergeCell ref="ORY12:OSB12"/>
    <mergeCell ref="OSC12:OSF12"/>
    <mergeCell ref="OSG12:OSJ12"/>
    <mergeCell ref="OSK12:OSN12"/>
    <mergeCell ref="OSO12:OSR12"/>
    <mergeCell ref="OSS12:OSV12"/>
    <mergeCell ref="OSW12:OSZ12"/>
    <mergeCell ref="OTA12:OTD12"/>
    <mergeCell ref="OTE12:OTH12"/>
    <mergeCell ref="OTI12:OTL12"/>
    <mergeCell ref="OTM12:OTP12"/>
    <mergeCell ref="OTQ12:OTT12"/>
    <mergeCell ref="OTU12:OTX12"/>
    <mergeCell ref="OTY12:OUB12"/>
    <mergeCell ref="OUC12:OUF12"/>
    <mergeCell ref="OUG12:OUJ12"/>
    <mergeCell ref="OUK12:OUN12"/>
    <mergeCell ref="OUO12:OUR12"/>
    <mergeCell ref="OUS12:OUV12"/>
    <mergeCell ref="OUW12:OUZ12"/>
    <mergeCell ref="OVA12:OVD12"/>
    <mergeCell ref="OVE12:OVH12"/>
    <mergeCell ref="OVI12:OVL12"/>
    <mergeCell ref="OVM12:OVP12"/>
    <mergeCell ref="OVQ12:OVT12"/>
    <mergeCell ref="OVU12:OVX12"/>
    <mergeCell ref="OVY12:OWB12"/>
    <mergeCell ref="OWC12:OWF12"/>
    <mergeCell ref="OWG12:OWJ12"/>
    <mergeCell ref="OWK12:OWN12"/>
    <mergeCell ref="OWO12:OWR12"/>
    <mergeCell ref="OWS12:OWV12"/>
    <mergeCell ref="OWW12:OWZ12"/>
    <mergeCell ref="OXA12:OXD12"/>
    <mergeCell ref="OXE12:OXH12"/>
    <mergeCell ref="OXI12:OXL12"/>
    <mergeCell ref="OXM12:OXP12"/>
    <mergeCell ref="OXQ12:OXT12"/>
    <mergeCell ref="OXU12:OXX12"/>
    <mergeCell ref="OXY12:OYB12"/>
    <mergeCell ref="OYC12:OYF12"/>
    <mergeCell ref="OYG12:OYJ12"/>
    <mergeCell ref="OYK12:OYN12"/>
    <mergeCell ref="OYO12:OYR12"/>
    <mergeCell ref="OYS12:OYV12"/>
    <mergeCell ref="OYW12:OYZ12"/>
    <mergeCell ref="OZA12:OZD12"/>
    <mergeCell ref="OZE12:OZH12"/>
    <mergeCell ref="OZI12:OZL12"/>
    <mergeCell ref="OZM12:OZP12"/>
    <mergeCell ref="OZQ12:OZT12"/>
    <mergeCell ref="OZU12:OZX12"/>
    <mergeCell ref="OZY12:PAB12"/>
    <mergeCell ref="PAC12:PAF12"/>
    <mergeCell ref="PAG12:PAJ12"/>
    <mergeCell ref="PAK12:PAN12"/>
    <mergeCell ref="PAO12:PAR12"/>
    <mergeCell ref="PAS12:PAV12"/>
    <mergeCell ref="PAW12:PAZ12"/>
    <mergeCell ref="PBA12:PBD12"/>
    <mergeCell ref="PBE12:PBH12"/>
    <mergeCell ref="PBI12:PBL12"/>
    <mergeCell ref="PBM12:PBP12"/>
    <mergeCell ref="PBQ12:PBT12"/>
    <mergeCell ref="PBU12:PBX12"/>
    <mergeCell ref="PBY12:PCB12"/>
    <mergeCell ref="PCC12:PCF12"/>
    <mergeCell ref="PCG12:PCJ12"/>
    <mergeCell ref="PCK12:PCN12"/>
    <mergeCell ref="PCO12:PCR12"/>
    <mergeCell ref="PCS12:PCV12"/>
    <mergeCell ref="PCW12:PCZ12"/>
    <mergeCell ref="PDA12:PDD12"/>
    <mergeCell ref="PDE12:PDH12"/>
    <mergeCell ref="PDI12:PDL12"/>
    <mergeCell ref="PDM12:PDP12"/>
    <mergeCell ref="PDQ12:PDT12"/>
    <mergeCell ref="PDU12:PDX12"/>
    <mergeCell ref="PDY12:PEB12"/>
    <mergeCell ref="PEC12:PEF12"/>
    <mergeCell ref="PEG12:PEJ12"/>
    <mergeCell ref="PEK12:PEN12"/>
    <mergeCell ref="PEO12:PER12"/>
    <mergeCell ref="PES12:PEV12"/>
    <mergeCell ref="PEW12:PEZ12"/>
    <mergeCell ref="PFA12:PFD12"/>
    <mergeCell ref="PFE12:PFH12"/>
    <mergeCell ref="PFI12:PFL12"/>
    <mergeCell ref="PFM12:PFP12"/>
    <mergeCell ref="PFQ12:PFT12"/>
    <mergeCell ref="PFU12:PFX12"/>
    <mergeCell ref="PFY12:PGB12"/>
    <mergeCell ref="PGC12:PGF12"/>
    <mergeCell ref="PGG12:PGJ12"/>
    <mergeCell ref="PGK12:PGN12"/>
    <mergeCell ref="PGO12:PGR12"/>
    <mergeCell ref="PGS12:PGV12"/>
    <mergeCell ref="PGW12:PGZ12"/>
    <mergeCell ref="PHA12:PHD12"/>
    <mergeCell ref="PHE12:PHH12"/>
    <mergeCell ref="PHI12:PHL12"/>
    <mergeCell ref="PHM12:PHP12"/>
    <mergeCell ref="PHQ12:PHT12"/>
    <mergeCell ref="PHU12:PHX12"/>
    <mergeCell ref="PHY12:PIB12"/>
    <mergeCell ref="PIC12:PIF12"/>
    <mergeCell ref="PIG12:PIJ12"/>
    <mergeCell ref="PIK12:PIN12"/>
    <mergeCell ref="PIO12:PIR12"/>
    <mergeCell ref="PIS12:PIV12"/>
    <mergeCell ref="PIW12:PIZ12"/>
    <mergeCell ref="PJA12:PJD12"/>
    <mergeCell ref="PJE12:PJH12"/>
    <mergeCell ref="PJI12:PJL12"/>
    <mergeCell ref="PJM12:PJP12"/>
    <mergeCell ref="PJQ12:PJT12"/>
    <mergeCell ref="PJU12:PJX12"/>
    <mergeCell ref="PJY12:PKB12"/>
    <mergeCell ref="PKC12:PKF12"/>
    <mergeCell ref="PKG12:PKJ12"/>
    <mergeCell ref="PKK12:PKN12"/>
    <mergeCell ref="PKO12:PKR12"/>
    <mergeCell ref="PKS12:PKV12"/>
    <mergeCell ref="PKW12:PKZ12"/>
    <mergeCell ref="PLA12:PLD12"/>
    <mergeCell ref="PLE12:PLH12"/>
    <mergeCell ref="PLI12:PLL12"/>
    <mergeCell ref="PLM12:PLP12"/>
    <mergeCell ref="PLQ12:PLT12"/>
    <mergeCell ref="PLU12:PLX12"/>
    <mergeCell ref="PLY12:PMB12"/>
    <mergeCell ref="PMC12:PMF12"/>
    <mergeCell ref="PMG12:PMJ12"/>
    <mergeCell ref="PMK12:PMN12"/>
    <mergeCell ref="PMO12:PMR12"/>
    <mergeCell ref="PMS12:PMV12"/>
    <mergeCell ref="PMW12:PMZ12"/>
    <mergeCell ref="PNA12:PND12"/>
    <mergeCell ref="PNE12:PNH12"/>
    <mergeCell ref="PNI12:PNL12"/>
    <mergeCell ref="PNM12:PNP12"/>
    <mergeCell ref="PNQ12:PNT12"/>
    <mergeCell ref="PNU12:PNX12"/>
    <mergeCell ref="PNY12:POB12"/>
    <mergeCell ref="POC12:POF12"/>
    <mergeCell ref="POG12:POJ12"/>
    <mergeCell ref="POK12:PON12"/>
    <mergeCell ref="POO12:POR12"/>
    <mergeCell ref="POS12:POV12"/>
    <mergeCell ref="POW12:POZ12"/>
    <mergeCell ref="PPA12:PPD12"/>
    <mergeCell ref="PPE12:PPH12"/>
    <mergeCell ref="PPI12:PPL12"/>
    <mergeCell ref="PPM12:PPP12"/>
    <mergeCell ref="PPQ12:PPT12"/>
    <mergeCell ref="PPU12:PPX12"/>
    <mergeCell ref="PPY12:PQB12"/>
    <mergeCell ref="PQC12:PQF12"/>
    <mergeCell ref="PQG12:PQJ12"/>
    <mergeCell ref="PQK12:PQN12"/>
    <mergeCell ref="PQO12:PQR12"/>
    <mergeCell ref="PQS12:PQV12"/>
    <mergeCell ref="PQW12:PQZ12"/>
    <mergeCell ref="PRA12:PRD12"/>
    <mergeCell ref="PRE12:PRH12"/>
    <mergeCell ref="PRI12:PRL12"/>
    <mergeCell ref="PRM12:PRP12"/>
    <mergeCell ref="PRQ12:PRT12"/>
    <mergeCell ref="PRU12:PRX12"/>
    <mergeCell ref="PRY12:PSB12"/>
    <mergeCell ref="PSC12:PSF12"/>
    <mergeCell ref="PSG12:PSJ12"/>
    <mergeCell ref="PSK12:PSN12"/>
    <mergeCell ref="PSO12:PSR12"/>
    <mergeCell ref="PSS12:PSV12"/>
    <mergeCell ref="PSW12:PSZ12"/>
    <mergeCell ref="PTA12:PTD12"/>
    <mergeCell ref="PTE12:PTH12"/>
    <mergeCell ref="PTI12:PTL12"/>
    <mergeCell ref="PTM12:PTP12"/>
    <mergeCell ref="PTQ12:PTT12"/>
    <mergeCell ref="PTU12:PTX12"/>
    <mergeCell ref="PTY12:PUB12"/>
    <mergeCell ref="PUC12:PUF12"/>
    <mergeCell ref="PUG12:PUJ12"/>
    <mergeCell ref="PUK12:PUN12"/>
    <mergeCell ref="PUO12:PUR12"/>
    <mergeCell ref="PUS12:PUV12"/>
    <mergeCell ref="PUW12:PUZ12"/>
    <mergeCell ref="PVA12:PVD12"/>
    <mergeCell ref="PVE12:PVH12"/>
    <mergeCell ref="PVI12:PVL12"/>
    <mergeCell ref="PVM12:PVP12"/>
    <mergeCell ref="PVQ12:PVT12"/>
    <mergeCell ref="PVU12:PVX12"/>
    <mergeCell ref="PVY12:PWB12"/>
    <mergeCell ref="PWC12:PWF12"/>
    <mergeCell ref="PWG12:PWJ12"/>
    <mergeCell ref="PWK12:PWN12"/>
    <mergeCell ref="PWO12:PWR12"/>
    <mergeCell ref="PWS12:PWV12"/>
    <mergeCell ref="PWW12:PWZ12"/>
    <mergeCell ref="PXA12:PXD12"/>
    <mergeCell ref="PXE12:PXH12"/>
    <mergeCell ref="PXI12:PXL12"/>
    <mergeCell ref="PXM12:PXP12"/>
    <mergeCell ref="PXQ12:PXT12"/>
    <mergeCell ref="PXU12:PXX12"/>
    <mergeCell ref="PXY12:PYB12"/>
    <mergeCell ref="PYC12:PYF12"/>
    <mergeCell ref="PYG12:PYJ12"/>
    <mergeCell ref="PYK12:PYN12"/>
    <mergeCell ref="PYO12:PYR12"/>
    <mergeCell ref="PYS12:PYV12"/>
    <mergeCell ref="PYW12:PYZ12"/>
    <mergeCell ref="PZA12:PZD12"/>
    <mergeCell ref="PZE12:PZH12"/>
    <mergeCell ref="PZI12:PZL12"/>
    <mergeCell ref="PZM12:PZP12"/>
    <mergeCell ref="PZQ12:PZT12"/>
    <mergeCell ref="PZU12:PZX12"/>
    <mergeCell ref="PZY12:QAB12"/>
    <mergeCell ref="QAC12:QAF12"/>
    <mergeCell ref="QAG12:QAJ12"/>
    <mergeCell ref="QAK12:QAN12"/>
    <mergeCell ref="QAO12:QAR12"/>
    <mergeCell ref="QAS12:QAV12"/>
    <mergeCell ref="QAW12:QAZ12"/>
    <mergeCell ref="QBA12:QBD12"/>
    <mergeCell ref="QBE12:QBH12"/>
    <mergeCell ref="QBI12:QBL12"/>
    <mergeCell ref="QBM12:QBP12"/>
    <mergeCell ref="QBQ12:QBT12"/>
    <mergeCell ref="QBU12:QBX12"/>
    <mergeCell ref="QBY12:QCB12"/>
    <mergeCell ref="QCC12:QCF12"/>
    <mergeCell ref="QCG12:QCJ12"/>
    <mergeCell ref="QCK12:QCN12"/>
    <mergeCell ref="QCO12:QCR12"/>
    <mergeCell ref="QCS12:QCV12"/>
    <mergeCell ref="QCW12:QCZ12"/>
    <mergeCell ref="QDA12:QDD12"/>
    <mergeCell ref="QDE12:QDH12"/>
    <mergeCell ref="QDI12:QDL12"/>
    <mergeCell ref="QDM12:QDP12"/>
    <mergeCell ref="QDQ12:QDT12"/>
    <mergeCell ref="QDU12:QDX12"/>
    <mergeCell ref="QDY12:QEB12"/>
    <mergeCell ref="QEC12:QEF12"/>
    <mergeCell ref="QEG12:QEJ12"/>
    <mergeCell ref="QEK12:QEN12"/>
    <mergeCell ref="QEO12:QER12"/>
    <mergeCell ref="QES12:QEV12"/>
    <mergeCell ref="QEW12:QEZ12"/>
    <mergeCell ref="QFA12:QFD12"/>
    <mergeCell ref="QFE12:QFH12"/>
    <mergeCell ref="QFI12:QFL12"/>
    <mergeCell ref="QFM12:QFP12"/>
    <mergeCell ref="QFQ12:QFT12"/>
    <mergeCell ref="QFU12:QFX12"/>
    <mergeCell ref="QFY12:QGB12"/>
    <mergeCell ref="QGC12:QGF12"/>
    <mergeCell ref="QGG12:QGJ12"/>
    <mergeCell ref="QGK12:QGN12"/>
    <mergeCell ref="QGO12:QGR12"/>
    <mergeCell ref="QGS12:QGV12"/>
    <mergeCell ref="QGW12:QGZ12"/>
    <mergeCell ref="QHA12:QHD12"/>
    <mergeCell ref="QHE12:QHH12"/>
    <mergeCell ref="QHI12:QHL12"/>
    <mergeCell ref="QHM12:QHP12"/>
    <mergeCell ref="QHQ12:QHT12"/>
    <mergeCell ref="QHU12:QHX12"/>
    <mergeCell ref="QHY12:QIB12"/>
    <mergeCell ref="QIC12:QIF12"/>
    <mergeCell ref="QIG12:QIJ12"/>
    <mergeCell ref="QIK12:QIN12"/>
    <mergeCell ref="QIO12:QIR12"/>
    <mergeCell ref="QIS12:QIV12"/>
    <mergeCell ref="QIW12:QIZ12"/>
    <mergeCell ref="QJA12:QJD12"/>
    <mergeCell ref="QJE12:QJH12"/>
    <mergeCell ref="QJI12:QJL12"/>
    <mergeCell ref="QJM12:QJP12"/>
    <mergeCell ref="QJQ12:QJT12"/>
    <mergeCell ref="QJU12:QJX12"/>
    <mergeCell ref="QJY12:QKB12"/>
    <mergeCell ref="QKC12:QKF12"/>
    <mergeCell ref="QKG12:QKJ12"/>
    <mergeCell ref="QKK12:QKN12"/>
    <mergeCell ref="QKO12:QKR12"/>
    <mergeCell ref="QKS12:QKV12"/>
    <mergeCell ref="QKW12:QKZ12"/>
    <mergeCell ref="QLA12:QLD12"/>
    <mergeCell ref="QLE12:QLH12"/>
    <mergeCell ref="QLI12:QLL12"/>
    <mergeCell ref="QLM12:QLP12"/>
    <mergeCell ref="QLQ12:QLT12"/>
    <mergeCell ref="QLU12:QLX12"/>
    <mergeCell ref="QLY12:QMB12"/>
    <mergeCell ref="QMC12:QMF12"/>
    <mergeCell ref="QMG12:QMJ12"/>
    <mergeCell ref="QMK12:QMN12"/>
    <mergeCell ref="QMO12:QMR12"/>
    <mergeCell ref="QMS12:QMV12"/>
    <mergeCell ref="QMW12:QMZ12"/>
    <mergeCell ref="QNA12:QND12"/>
    <mergeCell ref="QNE12:QNH12"/>
    <mergeCell ref="QNI12:QNL12"/>
    <mergeCell ref="QNM12:QNP12"/>
    <mergeCell ref="QNQ12:QNT12"/>
    <mergeCell ref="QNU12:QNX12"/>
    <mergeCell ref="QNY12:QOB12"/>
    <mergeCell ref="QOC12:QOF12"/>
    <mergeCell ref="QOG12:QOJ12"/>
    <mergeCell ref="QOK12:QON12"/>
    <mergeCell ref="QOO12:QOR12"/>
    <mergeCell ref="QOS12:QOV12"/>
    <mergeCell ref="QOW12:QOZ12"/>
    <mergeCell ref="QPA12:QPD12"/>
    <mergeCell ref="QPE12:QPH12"/>
    <mergeCell ref="QPI12:QPL12"/>
    <mergeCell ref="QPM12:QPP12"/>
    <mergeCell ref="QPQ12:QPT12"/>
    <mergeCell ref="QPU12:QPX12"/>
    <mergeCell ref="QPY12:QQB12"/>
    <mergeCell ref="QQC12:QQF12"/>
    <mergeCell ref="QQG12:QQJ12"/>
    <mergeCell ref="QQK12:QQN12"/>
    <mergeCell ref="QQO12:QQR12"/>
    <mergeCell ref="QQS12:QQV12"/>
    <mergeCell ref="QQW12:QQZ12"/>
    <mergeCell ref="QRA12:QRD12"/>
    <mergeCell ref="QRE12:QRH12"/>
    <mergeCell ref="QRI12:QRL12"/>
    <mergeCell ref="QRM12:QRP12"/>
    <mergeCell ref="QRQ12:QRT12"/>
    <mergeCell ref="QRU12:QRX12"/>
    <mergeCell ref="QRY12:QSB12"/>
    <mergeCell ref="QSC12:QSF12"/>
    <mergeCell ref="QSG12:QSJ12"/>
    <mergeCell ref="QSK12:QSN12"/>
    <mergeCell ref="QSO12:QSR12"/>
    <mergeCell ref="QSS12:QSV12"/>
    <mergeCell ref="QSW12:QSZ12"/>
    <mergeCell ref="QTA12:QTD12"/>
    <mergeCell ref="QTE12:QTH12"/>
    <mergeCell ref="QTI12:QTL12"/>
    <mergeCell ref="QTM12:QTP12"/>
    <mergeCell ref="QTQ12:QTT12"/>
    <mergeCell ref="QTU12:QTX12"/>
    <mergeCell ref="QTY12:QUB12"/>
    <mergeCell ref="QUC12:QUF12"/>
    <mergeCell ref="QUG12:QUJ12"/>
    <mergeCell ref="QUK12:QUN12"/>
    <mergeCell ref="QUO12:QUR12"/>
    <mergeCell ref="QUS12:QUV12"/>
    <mergeCell ref="QUW12:QUZ12"/>
    <mergeCell ref="QVA12:QVD12"/>
    <mergeCell ref="QVE12:QVH12"/>
    <mergeCell ref="QVI12:QVL12"/>
    <mergeCell ref="QVM12:QVP12"/>
    <mergeCell ref="QVQ12:QVT12"/>
    <mergeCell ref="QVU12:QVX12"/>
    <mergeCell ref="QVY12:QWB12"/>
    <mergeCell ref="QWC12:QWF12"/>
    <mergeCell ref="QWG12:QWJ12"/>
    <mergeCell ref="QWK12:QWN12"/>
    <mergeCell ref="QWO12:QWR12"/>
    <mergeCell ref="QWS12:QWV12"/>
    <mergeCell ref="QWW12:QWZ12"/>
    <mergeCell ref="QXA12:QXD12"/>
    <mergeCell ref="QXE12:QXH12"/>
    <mergeCell ref="QXI12:QXL12"/>
    <mergeCell ref="QXM12:QXP12"/>
    <mergeCell ref="QXQ12:QXT12"/>
    <mergeCell ref="QXU12:QXX12"/>
    <mergeCell ref="QXY12:QYB12"/>
    <mergeCell ref="QYC12:QYF12"/>
    <mergeCell ref="QYG12:QYJ12"/>
    <mergeCell ref="QYK12:QYN12"/>
    <mergeCell ref="QYO12:QYR12"/>
    <mergeCell ref="QYS12:QYV12"/>
    <mergeCell ref="QYW12:QYZ12"/>
    <mergeCell ref="QZA12:QZD12"/>
    <mergeCell ref="QZE12:QZH12"/>
    <mergeCell ref="QZI12:QZL12"/>
    <mergeCell ref="QZM12:QZP12"/>
    <mergeCell ref="QZQ12:QZT12"/>
    <mergeCell ref="QZU12:QZX12"/>
    <mergeCell ref="QZY12:RAB12"/>
    <mergeCell ref="RAC12:RAF12"/>
    <mergeCell ref="RAG12:RAJ12"/>
    <mergeCell ref="RAK12:RAN12"/>
    <mergeCell ref="RAO12:RAR12"/>
    <mergeCell ref="RAS12:RAV12"/>
    <mergeCell ref="RAW12:RAZ12"/>
    <mergeCell ref="RBA12:RBD12"/>
    <mergeCell ref="RBE12:RBH12"/>
    <mergeCell ref="RBI12:RBL12"/>
    <mergeCell ref="RBM12:RBP12"/>
    <mergeCell ref="RBQ12:RBT12"/>
    <mergeCell ref="RBU12:RBX12"/>
    <mergeCell ref="RBY12:RCB12"/>
    <mergeCell ref="RCC12:RCF12"/>
    <mergeCell ref="RCG12:RCJ12"/>
    <mergeCell ref="RCK12:RCN12"/>
    <mergeCell ref="RCO12:RCR12"/>
    <mergeCell ref="RCS12:RCV12"/>
    <mergeCell ref="RCW12:RCZ12"/>
    <mergeCell ref="RDA12:RDD12"/>
    <mergeCell ref="RDE12:RDH12"/>
    <mergeCell ref="RDI12:RDL12"/>
    <mergeCell ref="RDM12:RDP12"/>
    <mergeCell ref="RDQ12:RDT12"/>
    <mergeCell ref="RDU12:RDX12"/>
    <mergeCell ref="RDY12:REB12"/>
    <mergeCell ref="REC12:REF12"/>
    <mergeCell ref="REG12:REJ12"/>
    <mergeCell ref="REK12:REN12"/>
    <mergeCell ref="REO12:RER12"/>
    <mergeCell ref="RES12:REV12"/>
    <mergeCell ref="REW12:REZ12"/>
    <mergeCell ref="RFA12:RFD12"/>
    <mergeCell ref="RFE12:RFH12"/>
    <mergeCell ref="RFI12:RFL12"/>
    <mergeCell ref="RFM12:RFP12"/>
    <mergeCell ref="RFQ12:RFT12"/>
    <mergeCell ref="RFU12:RFX12"/>
    <mergeCell ref="RFY12:RGB12"/>
    <mergeCell ref="RGC12:RGF12"/>
    <mergeCell ref="RGG12:RGJ12"/>
    <mergeCell ref="RGK12:RGN12"/>
    <mergeCell ref="RGO12:RGR12"/>
    <mergeCell ref="RGS12:RGV12"/>
    <mergeCell ref="RGW12:RGZ12"/>
    <mergeCell ref="RHA12:RHD12"/>
    <mergeCell ref="RHE12:RHH12"/>
    <mergeCell ref="RHI12:RHL12"/>
    <mergeCell ref="RHM12:RHP12"/>
    <mergeCell ref="RHQ12:RHT12"/>
    <mergeCell ref="RHU12:RHX12"/>
    <mergeCell ref="RHY12:RIB12"/>
    <mergeCell ref="RIC12:RIF12"/>
    <mergeCell ref="RIG12:RIJ12"/>
    <mergeCell ref="RIK12:RIN12"/>
    <mergeCell ref="RIO12:RIR12"/>
    <mergeCell ref="RIS12:RIV12"/>
    <mergeCell ref="RIW12:RIZ12"/>
    <mergeCell ref="RJA12:RJD12"/>
    <mergeCell ref="RJE12:RJH12"/>
    <mergeCell ref="RJI12:RJL12"/>
    <mergeCell ref="RJM12:RJP12"/>
    <mergeCell ref="RJQ12:RJT12"/>
    <mergeCell ref="RJU12:RJX12"/>
    <mergeCell ref="RJY12:RKB12"/>
    <mergeCell ref="RKC12:RKF12"/>
    <mergeCell ref="RKG12:RKJ12"/>
    <mergeCell ref="RKK12:RKN12"/>
    <mergeCell ref="RKO12:RKR12"/>
    <mergeCell ref="RKS12:RKV12"/>
    <mergeCell ref="RKW12:RKZ12"/>
    <mergeCell ref="RLA12:RLD12"/>
    <mergeCell ref="RLE12:RLH12"/>
    <mergeCell ref="RLI12:RLL12"/>
    <mergeCell ref="RLM12:RLP12"/>
    <mergeCell ref="RLQ12:RLT12"/>
    <mergeCell ref="RLU12:RLX12"/>
    <mergeCell ref="RLY12:RMB12"/>
    <mergeCell ref="RMC12:RMF12"/>
    <mergeCell ref="RMG12:RMJ12"/>
    <mergeCell ref="RMK12:RMN12"/>
    <mergeCell ref="RMO12:RMR12"/>
    <mergeCell ref="RMS12:RMV12"/>
    <mergeCell ref="RMW12:RMZ12"/>
    <mergeCell ref="RNA12:RND12"/>
    <mergeCell ref="RNE12:RNH12"/>
    <mergeCell ref="RNI12:RNL12"/>
    <mergeCell ref="RNM12:RNP12"/>
    <mergeCell ref="RNQ12:RNT12"/>
    <mergeCell ref="RNU12:RNX12"/>
    <mergeCell ref="RNY12:ROB12"/>
    <mergeCell ref="ROC12:ROF12"/>
    <mergeCell ref="ROG12:ROJ12"/>
    <mergeCell ref="ROK12:RON12"/>
    <mergeCell ref="ROO12:ROR12"/>
    <mergeCell ref="ROS12:ROV12"/>
    <mergeCell ref="ROW12:ROZ12"/>
    <mergeCell ref="RPA12:RPD12"/>
    <mergeCell ref="RPE12:RPH12"/>
    <mergeCell ref="RPI12:RPL12"/>
    <mergeCell ref="RPM12:RPP12"/>
    <mergeCell ref="RPQ12:RPT12"/>
    <mergeCell ref="RPU12:RPX12"/>
    <mergeCell ref="RPY12:RQB12"/>
    <mergeCell ref="RQC12:RQF12"/>
    <mergeCell ref="RQG12:RQJ12"/>
    <mergeCell ref="RQK12:RQN12"/>
    <mergeCell ref="RQO12:RQR12"/>
    <mergeCell ref="RQS12:RQV12"/>
    <mergeCell ref="RQW12:RQZ12"/>
    <mergeCell ref="RRA12:RRD12"/>
    <mergeCell ref="RRE12:RRH12"/>
    <mergeCell ref="RRI12:RRL12"/>
    <mergeCell ref="RRM12:RRP12"/>
    <mergeCell ref="RRQ12:RRT12"/>
    <mergeCell ref="RRU12:RRX12"/>
    <mergeCell ref="RRY12:RSB12"/>
    <mergeCell ref="RSC12:RSF12"/>
    <mergeCell ref="RSG12:RSJ12"/>
    <mergeCell ref="RSK12:RSN12"/>
    <mergeCell ref="RSO12:RSR12"/>
    <mergeCell ref="RSS12:RSV12"/>
    <mergeCell ref="RSW12:RSZ12"/>
    <mergeCell ref="RTA12:RTD12"/>
    <mergeCell ref="RTE12:RTH12"/>
    <mergeCell ref="RTI12:RTL12"/>
    <mergeCell ref="RTM12:RTP12"/>
    <mergeCell ref="RTQ12:RTT12"/>
    <mergeCell ref="RTU12:RTX12"/>
    <mergeCell ref="RTY12:RUB12"/>
    <mergeCell ref="RUC12:RUF12"/>
    <mergeCell ref="RUG12:RUJ12"/>
    <mergeCell ref="RUK12:RUN12"/>
    <mergeCell ref="RUO12:RUR12"/>
    <mergeCell ref="RUS12:RUV12"/>
    <mergeCell ref="RUW12:RUZ12"/>
    <mergeCell ref="RVA12:RVD12"/>
    <mergeCell ref="RVE12:RVH12"/>
    <mergeCell ref="RVI12:RVL12"/>
    <mergeCell ref="RVM12:RVP12"/>
    <mergeCell ref="RVQ12:RVT12"/>
    <mergeCell ref="RVU12:RVX12"/>
    <mergeCell ref="RVY12:RWB12"/>
    <mergeCell ref="RWC12:RWF12"/>
    <mergeCell ref="RWG12:RWJ12"/>
    <mergeCell ref="RWK12:RWN12"/>
    <mergeCell ref="RWO12:RWR12"/>
    <mergeCell ref="RWS12:RWV12"/>
    <mergeCell ref="RWW12:RWZ12"/>
    <mergeCell ref="RXA12:RXD12"/>
    <mergeCell ref="RXE12:RXH12"/>
    <mergeCell ref="RXI12:RXL12"/>
    <mergeCell ref="RXM12:RXP12"/>
    <mergeCell ref="RXQ12:RXT12"/>
    <mergeCell ref="RXU12:RXX12"/>
    <mergeCell ref="RXY12:RYB12"/>
    <mergeCell ref="RYC12:RYF12"/>
    <mergeCell ref="RYG12:RYJ12"/>
    <mergeCell ref="RYK12:RYN12"/>
    <mergeCell ref="RYO12:RYR12"/>
    <mergeCell ref="RYS12:RYV12"/>
    <mergeCell ref="RYW12:RYZ12"/>
    <mergeCell ref="RZA12:RZD12"/>
    <mergeCell ref="RZE12:RZH12"/>
    <mergeCell ref="RZI12:RZL12"/>
    <mergeCell ref="RZM12:RZP12"/>
    <mergeCell ref="RZQ12:RZT12"/>
    <mergeCell ref="RZU12:RZX12"/>
    <mergeCell ref="RZY12:SAB12"/>
    <mergeCell ref="SAC12:SAF12"/>
    <mergeCell ref="SAG12:SAJ12"/>
    <mergeCell ref="SAK12:SAN12"/>
    <mergeCell ref="SAO12:SAR12"/>
    <mergeCell ref="SAS12:SAV12"/>
    <mergeCell ref="SAW12:SAZ12"/>
    <mergeCell ref="SBA12:SBD12"/>
    <mergeCell ref="SBE12:SBH12"/>
    <mergeCell ref="SBI12:SBL12"/>
    <mergeCell ref="SBM12:SBP12"/>
    <mergeCell ref="SBQ12:SBT12"/>
    <mergeCell ref="SBU12:SBX12"/>
    <mergeCell ref="SBY12:SCB12"/>
    <mergeCell ref="SCC12:SCF12"/>
    <mergeCell ref="SCG12:SCJ12"/>
    <mergeCell ref="SCK12:SCN12"/>
    <mergeCell ref="SCO12:SCR12"/>
    <mergeCell ref="SCS12:SCV12"/>
    <mergeCell ref="SCW12:SCZ12"/>
    <mergeCell ref="SDA12:SDD12"/>
    <mergeCell ref="SDE12:SDH12"/>
    <mergeCell ref="SDI12:SDL12"/>
    <mergeCell ref="SDM12:SDP12"/>
    <mergeCell ref="SDQ12:SDT12"/>
    <mergeCell ref="SDU12:SDX12"/>
    <mergeCell ref="SDY12:SEB12"/>
    <mergeCell ref="SEC12:SEF12"/>
    <mergeCell ref="SEG12:SEJ12"/>
    <mergeCell ref="SEK12:SEN12"/>
    <mergeCell ref="SEO12:SER12"/>
    <mergeCell ref="SES12:SEV12"/>
    <mergeCell ref="SEW12:SEZ12"/>
    <mergeCell ref="SFA12:SFD12"/>
    <mergeCell ref="SFE12:SFH12"/>
    <mergeCell ref="SFI12:SFL12"/>
    <mergeCell ref="SFM12:SFP12"/>
    <mergeCell ref="SFQ12:SFT12"/>
    <mergeCell ref="SFU12:SFX12"/>
    <mergeCell ref="SFY12:SGB12"/>
    <mergeCell ref="SGC12:SGF12"/>
    <mergeCell ref="SGG12:SGJ12"/>
    <mergeCell ref="SGK12:SGN12"/>
    <mergeCell ref="SGO12:SGR12"/>
    <mergeCell ref="SGS12:SGV12"/>
    <mergeCell ref="SGW12:SGZ12"/>
    <mergeCell ref="SHA12:SHD12"/>
    <mergeCell ref="SHE12:SHH12"/>
    <mergeCell ref="SHI12:SHL12"/>
    <mergeCell ref="SHM12:SHP12"/>
    <mergeCell ref="SHQ12:SHT12"/>
    <mergeCell ref="SHU12:SHX12"/>
    <mergeCell ref="SHY12:SIB12"/>
    <mergeCell ref="SIC12:SIF12"/>
    <mergeCell ref="SIG12:SIJ12"/>
    <mergeCell ref="SIK12:SIN12"/>
    <mergeCell ref="SIO12:SIR12"/>
    <mergeCell ref="SIS12:SIV12"/>
    <mergeCell ref="SIW12:SIZ12"/>
    <mergeCell ref="SJA12:SJD12"/>
    <mergeCell ref="SJE12:SJH12"/>
    <mergeCell ref="SJI12:SJL12"/>
    <mergeCell ref="SJM12:SJP12"/>
    <mergeCell ref="SJQ12:SJT12"/>
    <mergeCell ref="SJU12:SJX12"/>
    <mergeCell ref="SJY12:SKB12"/>
    <mergeCell ref="SKC12:SKF12"/>
    <mergeCell ref="SKG12:SKJ12"/>
    <mergeCell ref="SKK12:SKN12"/>
    <mergeCell ref="SKO12:SKR12"/>
    <mergeCell ref="SKS12:SKV12"/>
    <mergeCell ref="SKW12:SKZ12"/>
    <mergeCell ref="SLA12:SLD12"/>
    <mergeCell ref="SLE12:SLH12"/>
    <mergeCell ref="SLI12:SLL12"/>
    <mergeCell ref="SLM12:SLP12"/>
    <mergeCell ref="SLQ12:SLT12"/>
    <mergeCell ref="SLU12:SLX12"/>
    <mergeCell ref="SLY12:SMB12"/>
    <mergeCell ref="SMC12:SMF12"/>
    <mergeCell ref="SMG12:SMJ12"/>
    <mergeCell ref="SMK12:SMN12"/>
    <mergeCell ref="SMO12:SMR12"/>
    <mergeCell ref="SMS12:SMV12"/>
    <mergeCell ref="SMW12:SMZ12"/>
    <mergeCell ref="SNA12:SND12"/>
    <mergeCell ref="SNE12:SNH12"/>
    <mergeCell ref="SNI12:SNL12"/>
    <mergeCell ref="SNM12:SNP12"/>
    <mergeCell ref="SNQ12:SNT12"/>
    <mergeCell ref="SNU12:SNX12"/>
    <mergeCell ref="SNY12:SOB12"/>
    <mergeCell ref="SOC12:SOF12"/>
    <mergeCell ref="SOG12:SOJ12"/>
    <mergeCell ref="SOK12:SON12"/>
    <mergeCell ref="SOO12:SOR12"/>
    <mergeCell ref="SOS12:SOV12"/>
    <mergeCell ref="SOW12:SOZ12"/>
    <mergeCell ref="SPA12:SPD12"/>
    <mergeCell ref="SPE12:SPH12"/>
    <mergeCell ref="SPI12:SPL12"/>
    <mergeCell ref="SPM12:SPP12"/>
    <mergeCell ref="SPQ12:SPT12"/>
    <mergeCell ref="SPU12:SPX12"/>
    <mergeCell ref="SPY12:SQB12"/>
    <mergeCell ref="SQC12:SQF12"/>
    <mergeCell ref="SQG12:SQJ12"/>
    <mergeCell ref="SQK12:SQN12"/>
    <mergeCell ref="SQO12:SQR12"/>
    <mergeCell ref="SQS12:SQV12"/>
    <mergeCell ref="SQW12:SQZ12"/>
    <mergeCell ref="SRA12:SRD12"/>
    <mergeCell ref="SRE12:SRH12"/>
    <mergeCell ref="SRI12:SRL12"/>
    <mergeCell ref="SRM12:SRP12"/>
    <mergeCell ref="SRQ12:SRT12"/>
    <mergeCell ref="SRU12:SRX12"/>
    <mergeCell ref="SRY12:SSB12"/>
    <mergeCell ref="SSC12:SSF12"/>
    <mergeCell ref="SSG12:SSJ12"/>
    <mergeCell ref="SSK12:SSN12"/>
    <mergeCell ref="SSO12:SSR12"/>
    <mergeCell ref="SSS12:SSV12"/>
    <mergeCell ref="SSW12:SSZ12"/>
    <mergeCell ref="STA12:STD12"/>
    <mergeCell ref="STE12:STH12"/>
    <mergeCell ref="STI12:STL12"/>
    <mergeCell ref="STM12:STP12"/>
    <mergeCell ref="STQ12:STT12"/>
    <mergeCell ref="STU12:STX12"/>
    <mergeCell ref="STY12:SUB12"/>
    <mergeCell ref="SUC12:SUF12"/>
    <mergeCell ref="SUG12:SUJ12"/>
    <mergeCell ref="SUK12:SUN12"/>
    <mergeCell ref="SUO12:SUR12"/>
    <mergeCell ref="SUS12:SUV12"/>
    <mergeCell ref="SUW12:SUZ12"/>
    <mergeCell ref="SVA12:SVD12"/>
    <mergeCell ref="SVE12:SVH12"/>
    <mergeCell ref="SVI12:SVL12"/>
    <mergeCell ref="SVM12:SVP12"/>
    <mergeCell ref="SVQ12:SVT12"/>
    <mergeCell ref="SVU12:SVX12"/>
    <mergeCell ref="SVY12:SWB12"/>
    <mergeCell ref="SWC12:SWF12"/>
    <mergeCell ref="SWG12:SWJ12"/>
    <mergeCell ref="SWK12:SWN12"/>
    <mergeCell ref="SWO12:SWR12"/>
    <mergeCell ref="SWS12:SWV12"/>
    <mergeCell ref="SWW12:SWZ12"/>
    <mergeCell ref="SXA12:SXD12"/>
    <mergeCell ref="SXE12:SXH12"/>
    <mergeCell ref="SXI12:SXL12"/>
    <mergeCell ref="SXM12:SXP12"/>
    <mergeCell ref="SXQ12:SXT12"/>
    <mergeCell ref="SXU12:SXX12"/>
    <mergeCell ref="SXY12:SYB12"/>
    <mergeCell ref="SYC12:SYF12"/>
    <mergeCell ref="SYG12:SYJ12"/>
    <mergeCell ref="SYK12:SYN12"/>
    <mergeCell ref="SYO12:SYR12"/>
    <mergeCell ref="SYS12:SYV12"/>
    <mergeCell ref="SYW12:SYZ12"/>
    <mergeCell ref="SZA12:SZD12"/>
    <mergeCell ref="SZE12:SZH12"/>
    <mergeCell ref="SZI12:SZL12"/>
    <mergeCell ref="SZM12:SZP12"/>
    <mergeCell ref="SZQ12:SZT12"/>
    <mergeCell ref="SZU12:SZX12"/>
    <mergeCell ref="SZY12:TAB12"/>
    <mergeCell ref="TAC12:TAF12"/>
    <mergeCell ref="TAG12:TAJ12"/>
    <mergeCell ref="TAK12:TAN12"/>
    <mergeCell ref="TAO12:TAR12"/>
    <mergeCell ref="TAS12:TAV12"/>
    <mergeCell ref="TAW12:TAZ12"/>
    <mergeCell ref="TBA12:TBD12"/>
    <mergeCell ref="TBE12:TBH12"/>
    <mergeCell ref="TBI12:TBL12"/>
    <mergeCell ref="TBM12:TBP12"/>
    <mergeCell ref="TBQ12:TBT12"/>
    <mergeCell ref="TBU12:TBX12"/>
    <mergeCell ref="TBY12:TCB12"/>
    <mergeCell ref="TCC12:TCF12"/>
    <mergeCell ref="TCG12:TCJ12"/>
    <mergeCell ref="TCK12:TCN12"/>
    <mergeCell ref="TCO12:TCR12"/>
    <mergeCell ref="TCS12:TCV12"/>
    <mergeCell ref="TCW12:TCZ12"/>
    <mergeCell ref="TDA12:TDD12"/>
    <mergeCell ref="TDE12:TDH12"/>
    <mergeCell ref="TDI12:TDL12"/>
    <mergeCell ref="TDM12:TDP12"/>
    <mergeCell ref="TDQ12:TDT12"/>
    <mergeCell ref="TDU12:TDX12"/>
    <mergeCell ref="TDY12:TEB12"/>
    <mergeCell ref="TEC12:TEF12"/>
    <mergeCell ref="TEG12:TEJ12"/>
    <mergeCell ref="TEK12:TEN12"/>
    <mergeCell ref="TEO12:TER12"/>
    <mergeCell ref="TES12:TEV12"/>
    <mergeCell ref="TEW12:TEZ12"/>
    <mergeCell ref="TFA12:TFD12"/>
    <mergeCell ref="TFE12:TFH12"/>
    <mergeCell ref="TFI12:TFL12"/>
    <mergeCell ref="TFM12:TFP12"/>
    <mergeCell ref="TFQ12:TFT12"/>
    <mergeCell ref="TFU12:TFX12"/>
    <mergeCell ref="TFY12:TGB12"/>
    <mergeCell ref="TGC12:TGF12"/>
    <mergeCell ref="TGG12:TGJ12"/>
    <mergeCell ref="TGK12:TGN12"/>
    <mergeCell ref="TGO12:TGR12"/>
    <mergeCell ref="TGS12:TGV12"/>
    <mergeCell ref="TGW12:TGZ12"/>
    <mergeCell ref="THA12:THD12"/>
    <mergeCell ref="THE12:THH12"/>
    <mergeCell ref="THI12:THL12"/>
    <mergeCell ref="THM12:THP12"/>
    <mergeCell ref="THQ12:THT12"/>
    <mergeCell ref="THU12:THX12"/>
    <mergeCell ref="THY12:TIB12"/>
    <mergeCell ref="TIC12:TIF12"/>
    <mergeCell ref="TIG12:TIJ12"/>
    <mergeCell ref="TIK12:TIN12"/>
    <mergeCell ref="TIO12:TIR12"/>
    <mergeCell ref="TIS12:TIV12"/>
    <mergeCell ref="TIW12:TIZ12"/>
    <mergeCell ref="TJA12:TJD12"/>
    <mergeCell ref="TJE12:TJH12"/>
    <mergeCell ref="TJI12:TJL12"/>
    <mergeCell ref="TJM12:TJP12"/>
    <mergeCell ref="TJQ12:TJT12"/>
    <mergeCell ref="TJU12:TJX12"/>
    <mergeCell ref="TJY12:TKB12"/>
    <mergeCell ref="TKC12:TKF12"/>
    <mergeCell ref="TKG12:TKJ12"/>
    <mergeCell ref="TKK12:TKN12"/>
    <mergeCell ref="TKO12:TKR12"/>
    <mergeCell ref="TKS12:TKV12"/>
    <mergeCell ref="TKW12:TKZ12"/>
    <mergeCell ref="TLA12:TLD12"/>
    <mergeCell ref="TLE12:TLH12"/>
    <mergeCell ref="TLI12:TLL12"/>
    <mergeCell ref="TLM12:TLP12"/>
    <mergeCell ref="TLQ12:TLT12"/>
    <mergeCell ref="TLU12:TLX12"/>
    <mergeCell ref="TLY12:TMB12"/>
    <mergeCell ref="TMC12:TMF12"/>
    <mergeCell ref="TMG12:TMJ12"/>
    <mergeCell ref="TMK12:TMN12"/>
    <mergeCell ref="TMO12:TMR12"/>
    <mergeCell ref="TMS12:TMV12"/>
    <mergeCell ref="TMW12:TMZ12"/>
    <mergeCell ref="TNA12:TND12"/>
    <mergeCell ref="TNE12:TNH12"/>
    <mergeCell ref="TNI12:TNL12"/>
    <mergeCell ref="TNM12:TNP12"/>
    <mergeCell ref="TNQ12:TNT12"/>
    <mergeCell ref="TNU12:TNX12"/>
    <mergeCell ref="TNY12:TOB12"/>
    <mergeCell ref="TOC12:TOF12"/>
    <mergeCell ref="TOG12:TOJ12"/>
    <mergeCell ref="TOK12:TON12"/>
    <mergeCell ref="TOO12:TOR12"/>
    <mergeCell ref="TOS12:TOV12"/>
    <mergeCell ref="TOW12:TOZ12"/>
    <mergeCell ref="TPA12:TPD12"/>
    <mergeCell ref="TPE12:TPH12"/>
    <mergeCell ref="TPI12:TPL12"/>
    <mergeCell ref="TPM12:TPP12"/>
    <mergeCell ref="TPQ12:TPT12"/>
    <mergeCell ref="TPU12:TPX12"/>
    <mergeCell ref="TPY12:TQB12"/>
    <mergeCell ref="TQC12:TQF12"/>
    <mergeCell ref="TQG12:TQJ12"/>
    <mergeCell ref="TQK12:TQN12"/>
    <mergeCell ref="TQO12:TQR12"/>
    <mergeCell ref="TQS12:TQV12"/>
    <mergeCell ref="TQW12:TQZ12"/>
    <mergeCell ref="TRA12:TRD12"/>
    <mergeCell ref="TRE12:TRH12"/>
    <mergeCell ref="TRI12:TRL12"/>
    <mergeCell ref="TRM12:TRP12"/>
    <mergeCell ref="TRQ12:TRT12"/>
    <mergeCell ref="TRU12:TRX12"/>
    <mergeCell ref="TRY12:TSB12"/>
    <mergeCell ref="TSC12:TSF12"/>
    <mergeCell ref="TSG12:TSJ12"/>
    <mergeCell ref="TSK12:TSN12"/>
    <mergeCell ref="TSO12:TSR12"/>
    <mergeCell ref="TSS12:TSV12"/>
    <mergeCell ref="TSW12:TSZ12"/>
    <mergeCell ref="TTA12:TTD12"/>
    <mergeCell ref="TTE12:TTH12"/>
    <mergeCell ref="TTI12:TTL12"/>
    <mergeCell ref="TTM12:TTP12"/>
    <mergeCell ref="TTQ12:TTT12"/>
    <mergeCell ref="TTU12:TTX12"/>
    <mergeCell ref="TTY12:TUB12"/>
    <mergeCell ref="TUC12:TUF12"/>
    <mergeCell ref="TUG12:TUJ12"/>
    <mergeCell ref="TUK12:TUN12"/>
    <mergeCell ref="TUO12:TUR12"/>
    <mergeCell ref="TUS12:TUV12"/>
    <mergeCell ref="TUW12:TUZ12"/>
    <mergeCell ref="TVA12:TVD12"/>
    <mergeCell ref="TVE12:TVH12"/>
    <mergeCell ref="TVI12:TVL12"/>
    <mergeCell ref="TVM12:TVP12"/>
    <mergeCell ref="TVQ12:TVT12"/>
    <mergeCell ref="TVU12:TVX12"/>
    <mergeCell ref="TVY12:TWB12"/>
    <mergeCell ref="TWC12:TWF12"/>
    <mergeCell ref="TWG12:TWJ12"/>
    <mergeCell ref="TWK12:TWN12"/>
    <mergeCell ref="TWO12:TWR12"/>
    <mergeCell ref="TWS12:TWV12"/>
    <mergeCell ref="TWW12:TWZ12"/>
    <mergeCell ref="TXA12:TXD12"/>
    <mergeCell ref="TXE12:TXH12"/>
    <mergeCell ref="TXI12:TXL12"/>
    <mergeCell ref="TXM12:TXP12"/>
    <mergeCell ref="TXQ12:TXT12"/>
    <mergeCell ref="TXU12:TXX12"/>
    <mergeCell ref="TXY12:TYB12"/>
    <mergeCell ref="TYC12:TYF12"/>
    <mergeCell ref="TYG12:TYJ12"/>
    <mergeCell ref="TYK12:TYN12"/>
    <mergeCell ref="TYO12:TYR12"/>
    <mergeCell ref="TYS12:TYV12"/>
    <mergeCell ref="TYW12:TYZ12"/>
    <mergeCell ref="TZA12:TZD12"/>
    <mergeCell ref="TZE12:TZH12"/>
    <mergeCell ref="TZI12:TZL12"/>
    <mergeCell ref="TZM12:TZP12"/>
    <mergeCell ref="TZQ12:TZT12"/>
    <mergeCell ref="TZU12:TZX12"/>
    <mergeCell ref="TZY12:UAB12"/>
    <mergeCell ref="UAC12:UAF12"/>
    <mergeCell ref="UAG12:UAJ12"/>
    <mergeCell ref="UAK12:UAN12"/>
    <mergeCell ref="UAO12:UAR12"/>
    <mergeCell ref="UAS12:UAV12"/>
    <mergeCell ref="UAW12:UAZ12"/>
    <mergeCell ref="UBA12:UBD12"/>
    <mergeCell ref="UBE12:UBH12"/>
    <mergeCell ref="UBI12:UBL12"/>
    <mergeCell ref="UBM12:UBP12"/>
    <mergeCell ref="UBQ12:UBT12"/>
    <mergeCell ref="UBU12:UBX12"/>
    <mergeCell ref="UBY12:UCB12"/>
    <mergeCell ref="UCC12:UCF12"/>
    <mergeCell ref="UCG12:UCJ12"/>
    <mergeCell ref="UCK12:UCN12"/>
    <mergeCell ref="UCO12:UCR12"/>
    <mergeCell ref="UCS12:UCV12"/>
    <mergeCell ref="UCW12:UCZ12"/>
    <mergeCell ref="UDA12:UDD12"/>
    <mergeCell ref="UDE12:UDH12"/>
    <mergeCell ref="UDI12:UDL12"/>
    <mergeCell ref="UDM12:UDP12"/>
    <mergeCell ref="UDQ12:UDT12"/>
    <mergeCell ref="UDU12:UDX12"/>
    <mergeCell ref="UDY12:UEB12"/>
    <mergeCell ref="UEC12:UEF12"/>
    <mergeCell ref="UEG12:UEJ12"/>
    <mergeCell ref="UEK12:UEN12"/>
    <mergeCell ref="UEO12:UER12"/>
    <mergeCell ref="UES12:UEV12"/>
    <mergeCell ref="UEW12:UEZ12"/>
    <mergeCell ref="UFA12:UFD12"/>
    <mergeCell ref="UFE12:UFH12"/>
    <mergeCell ref="UFI12:UFL12"/>
    <mergeCell ref="UFM12:UFP12"/>
    <mergeCell ref="UFQ12:UFT12"/>
    <mergeCell ref="UFU12:UFX12"/>
    <mergeCell ref="UFY12:UGB12"/>
    <mergeCell ref="UGC12:UGF12"/>
    <mergeCell ref="UGG12:UGJ12"/>
    <mergeCell ref="UGK12:UGN12"/>
    <mergeCell ref="UGO12:UGR12"/>
    <mergeCell ref="UGS12:UGV12"/>
    <mergeCell ref="UGW12:UGZ12"/>
    <mergeCell ref="UHA12:UHD12"/>
    <mergeCell ref="UHE12:UHH12"/>
    <mergeCell ref="UHI12:UHL12"/>
    <mergeCell ref="UHM12:UHP12"/>
    <mergeCell ref="UHQ12:UHT12"/>
    <mergeCell ref="UHU12:UHX12"/>
    <mergeCell ref="UHY12:UIB12"/>
    <mergeCell ref="UIC12:UIF12"/>
    <mergeCell ref="UIG12:UIJ12"/>
    <mergeCell ref="UIK12:UIN12"/>
    <mergeCell ref="UIO12:UIR12"/>
    <mergeCell ref="UIS12:UIV12"/>
    <mergeCell ref="UIW12:UIZ12"/>
    <mergeCell ref="UJA12:UJD12"/>
    <mergeCell ref="UJE12:UJH12"/>
    <mergeCell ref="UJI12:UJL12"/>
    <mergeCell ref="UJM12:UJP12"/>
    <mergeCell ref="UJQ12:UJT12"/>
    <mergeCell ref="UJU12:UJX12"/>
    <mergeCell ref="UJY12:UKB12"/>
    <mergeCell ref="UKC12:UKF12"/>
    <mergeCell ref="UKG12:UKJ12"/>
    <mergeCell ref="UKK12:UKN12"/>
    <mergeCell ref="UKO12:UKR12"/>
    <mergeCell ref="UKS12:UKV12"/>
    <mergeCell ref="UKW12:UKZ12"/>
    <mergeCell ref="ULA12:ULD12"/>
    <mergeCell ref="ULE12:ULH12"/>
    <mergeCell ref="ULI12:ULL12"/>
    <mergeCell ref="ULM12:ULP12"/>
    <mergeCell ref="ULQ12:ULT12"/>
    <mergeCell ref="ULU12:ULX12"/>
    <mergeCell ref="ULY12:UMB12"/>
    <mergeCell ref="UMC12:UMF12"/>
    <mergeCell ref="UMG12:UMJ12"/>
    <mergeCell ref="UMK12:UMN12"/>
    <mergeCell ref="UMO12:UMR12"/>
    <mergeCell ref="UMS12:UMV12"/>
    <mergeCell ref="UMW12:UMZ12"/>
    <mergeCell ref="UNA12:UND12"/>
    <mergeCell ref="UNE12:UNH12"/>
    <mergeCell ref="UNI12:UNL12"/>
    <mergeCell ref="UNM12:UNP12"/>
    <mergeCell ref="UNQ12:UNT12"/>
    <mergeCell ref="UNU12:UNX12"/>
    <mergeCell ref="UNY12:UOB12"/>
    <mergeCell ref="UOC12:UOF12"/>
    <mergeCell ref="UOG12:UOJ12"/>
    <mergeCell ref="UOK12:UON12"/>
    <mergeCell ref="UOO12:UOR12"/>
    <mergeCell ref="UOS12:UOV12"/>
    <mergeCell ref="UOW12:UOZ12"/>
    <mergeCell ref="UPA12:UPD12"/>
    <mergeCell ref="UPE12:UPH12"/>
    <mergeCell ref="UPI12:UPL12"/>
    <mergeCell ref="UPM12:UPP12"/>
    <mergeCell ref="UPQ12:UPT12"/>
    <mergeCell ref="UPU12:UPX12"/>
    <mergeCell ref="UPY12:UQB12"/>
    <mergeCell ref="UQC12:UQF12"/>
    <mergeCell ref="UQG12:UQJ12"/>
    <mergeCell ref="UQK12:UQN12"/>
    <mergeCell ref="UQO12:UQR12"/>
    <mergeCell ref="UQS12:UQV12"/>
    <mergeCell ref="UQW12:UQZ12"/>
    <mergeCell ref="URA12:URD12"/>
    <mergeCell ref="URE12:URH12"/>
    <mergeCell ref="URI12:URL12"/>
    <mergeCell ref="URM12:URP12"/>
    <mergeCell ref="URQ12:URT12"/>
    <mergeCell ref="URU12:URX12"/>
    <mergeCell ref="URY12:USB12"/>
    <mergeCell ref="USC12:USF12"/>
    <mergeCell ref="USG12:USJ12"/>
    <mergeCell ref="USK12:USN12"/>
    <mergeCell ref="USO12:USR12"/>
    <mergeCell ref="USS12:USV12"/>
    <mergeCell ref="USW12:USZ12"/>
    <mergeCell ref="UTA12:UTD12"/>
    <mergeCell ref="UTE12:UTH12"/>
    <mergeCell ref="UTI12:UTL12"/>
    <mergeCell ref="UTM12:UTP12"/>
    <mergeCell ref="UTQ12:UTT12"/>
    <mergeCell ref="UTU12:UTX12"/>
    <mergeCell ref="UTY12:UUB12"/>
    <mergeCell ref="UUC12:UUF12"/>
    <mergeCell ref="UUG12:UUJ12"/>
    <mergeCell ref="UUK12:UUN12"/>
    <mergeCell ref="UUO12:UUR12"/>
    <mergeCell ref="UUS12:UUV12"/>
    <mergeCell ref="UUW12:UUZ12"/>
    <mergeCell ref="UVA12:UVD12"/>
    <mergeCell ref="UVE12:UVH12"/>
    <mergeCell ref="UVI12:UVL12"/>
    <mergeCell ref="UVM12:UVP12"/>
    <mergeCell ref="UVQ12:UVT12"/>
    <mergeCell ref="UVU12:UVX12"/>
    <mergeCell ref="UVY12:UWB12"/>
    <mergeCell ref="UWC12:UWF12"/>
    <mergeCell ref="UWG12:UWJ12"/>
    <mergeCell ref="UWK12:UWN12"/>
    <mergeCell ref="UWO12:UWR12"/>
    <mergeCell ref="UWS12:UWV12"/>
    <mergeCell ref="UWW12:UWZ12"/>
    <mergeCell ref="UXA12:UXD12"/>
    <mergeCell ref="UXE12:UXH12"/>
    <mergeCell ref="UXI12:UXL12"/>
    <mergeCell ref="UXM12:UXP12"/>
    <mergeCell ref="UXQ12:UXT12"/>
    <mergeCell ref="UXU12:UXX12"/>
    <mergeCell ref="UXY12:UYB12"/>
    <mergeCell ref="UYC12:UYF12"/>
    <mergeCell ref="UYG12:UYJ12"/>
    <mergeCell ref="UYK12:UYN12"/>
    <mergeCell ref="UYO12:UYR12"/>
    <mergeCell ref="UYS12:UYV12"/>
    <mergeCell ref="UYW12:UYZ12"/>
    <mergeCell ref="UZA12:UZD12"/>
    <mergeCell ref="UZE12:UZH12"/>
    <mergeCell ref="UZI12:UZL12"/>
    <mergeCell ref="UZM12:UZP12"/>
    <mergeCell ref="UZQ12:UZT12"/>
    <mergeCell ref="UZU12:UZX12"/>
    <mergeCell ref="UZY12:VAB12"/>
    <mergeCell ref="VAC12:VAF12"/>
    <mergeCell ref="VAG12:VAJ12"/>
    <mergeCell ref="VAK12:VAN12"/>
    <mergeCell ref="VAO12:VAR12"/>
    <mergeCell ref="VAS12:VAV12"/>
    <mergeCell ref="VAW12:VAZ12"/>
    <mergeCell ref="VBA12:VBD12"/>
    <mergeCell ref="VBE12:VBH12"/>
    <mergeCell ref="VBI12:VBL12"/>
    <mergeCell ref="VBM12:VBP12"/>
    <mergeCell ref="VBQ12:VBT12"/>
    <mergeCell ref="VBU12:VBX12"/>
    <mergeCell ref="VBY12:VCB12"/>
    <mergeCell ref="VCC12:VCF12"/>
    <mergeCell ref="VCG12:VCJ12"/>
    <mergeCell ref="VCK12:VCN12"/>
    <mergeCell ref="VCO12:VCR12"/>
    <mergeCell ref="VCS12:VCV12"/>
    <mergeCell ref="VCW12:VCZ12"/>
    <mergeCell ref="VDA12:VDD12"/>
    <mergeCell ref="VDE12:VDH12"/>
    <mergeCell ref="VDI12:VDL12"/>
    <mergeCell ref="VDM12:VDP12"/>
    <mergeCell ref="VDQ12:VDT12"/>
    <mergeCell ref="VDU12:VDX12"/>
    <mergeCell ref="VDY12:VEB12"/>
    <mergeCell ref="VEC12:VEF12"/>
    <mergeCell ref="VEG12:VEJ12"/>
    <mergeCell ref="VEK12:VEN12"/>
    <mergeCell ref="VEO12:VER12"/>
    <mergeCell ref="VES12:VEV12"/>
    <mergeCell ref="VEW12:VEZ12"/>
    <mergeCell ref="VFA12:VFD12"/>
    <mergeCell ref="VFE12:VFH12"/>
    <mergeCell ref="VFI12:VFL12"/>
    <mergeCell ref="VFM12:VFP12"/>
    <mergeCell ref="VFQ12:VFT12"/>
    <mergeCell ref="VFU12:VFX12"/>
    <mergeCell ref="VFY12:VGB12"/>
    <mergeCell ref="VGC12:VGF12"/>
    <mergeCell ref="VGG12:VGJ12"/>
    <mergeCell ref="VGK12:VGN12"/>
    <mergeCell ref="VGO12:VGR12"/>
    <mergeCell ref="VGS12:VGV12"/>
    <mergeCell ref="VGW12:VGZ12"/>
    <mergeCell ref="VHA12:VHD12"/>
    <mergeCell ref="VHE12:VHH12"/>
    <mergeCell ref="VHI12:VHL12"/>
    <mergeCell ref="VHM12:VHP12"/>
    <mergeCell ref="VHQ12:VHT12"/>
    <mergeCell ref="VHU12:VHX12"/>
    <mergeCell ref="VHY12:VIB12"/>
    <mergeCell ref="VIC12:VIF12"/>
    <mergeCell ref="VIG12:VIJ12"/>
    <mergeCell ref="VIK12:VIN12"/>
    <mergeCell ref="VIO12:VIR12"/>
    <mergeCell ref="VIS12:VIV12"/>
    <mergeCell ref="VIW12:VIZ12"/>
    <mergeCell ref="VJA12:VJD12"/>
    <mergeCell ref="VJE12:VJH12"/>
    <mergeCell ref="VJI12:VJL12"/>
    <mergeCell ref="VJM12:VJP12"/>
    <mergeCell ref="VJQ12:VJT12"/>
    <mergeCell ref="VJU12:VJX12"/>
    <mergeCell ref="VJY12:VKB12"/>
    <mergeCell ref="VKC12:VKF12"/>
    <mergeCell ref="VKG12:VKJ12"/>
    <mergeCell ref="VKK12:VKN12"/>
    <mergeCell ref="VKO12:VKR12"/>
    <mergeCell ref="VKS12:VKV12"/>
    <mergeCell ref="VKW12:VKZ12"/>
    <mergeCell ref="VLA12:VLD12"/>
    <mergeCell ref="VLE12:VLH12"/>
    <mergeCell ref="VLI12:VLL12"/>
    <mergeCell ref="VLM12:VLP12"/>
    <mergeCell ref="VLQ12:VLT12"/>
    <mergeCell ref="VLU12:VLX12"/>
    <mergeCell ref="VLY12:VMB12"/>
    <mergeCell ref="VMC12:VMF12"/>
    <mergeCell ref="VMG12:VMJ12"/>
    <mergeCell ref="VMK12:VMN12"/>
    <mergeCell ref="VMO12:VMR12"/>
    <mergeCell ref="VMS12:VMV12"/>
    <mergeCell ref="VMW12:VMZ12"/>
    <mergeCell ref="VNA12:VND12"/>
    <mergeCell ref="VNE12:VNH12"/>
    <mergeCell ref="VNI12:VNL12"/>
    <mergeCell ref="VNM12:VNP12"/>
    <mergeCell ref="VNQ12:VNT12"/>
    <mergeCell ref="VNU12:VNX12"/>
    <mergeCell ref="VNY12:VOB12"/>
    <mergeCell ref="VOC12:VOF12"/>
    <mergeCell ref="VOG12:VOJ12"/>
    <mergeCell ref="VOK12:VON12"/>
    <mergeCell ref="VOO12:VOR12"/>
    <mergeCell ref="VOS12:VOV12"/>
    <mergeCell ref="VOW12:VOZ12"/>
    <mergeCell ref="VPA12:VPD12"/>
    <mergeCell ref="VPE12:VPH12"/>
    <mergeCell ref="VPI12:VPL12"/>
    <mergeCell ref="VPM12:VPP12"/>
    <mergeCell ref="VPQ12:VPT12"/>
    <mergeCell ref="VPU12:VPX12"/>
    <mergeCell ref="VPY12:VQB12"/>
    <mergeCell ref="VQC12:VQF12"/>
    <mergeCell ref="VQG12:VQJ12"/>
    <mergeCell ref="VQK12:VQN12"/>
    <mergeCell ref="VQO12:VQR12"/>
    <mergeCell ref="VQS12:VQV12"/>
    <mergeCell ref="VQW12:VQZ12"/>
    <mergeCell ref="VRA12:VRD12"/>
    <mergeCell ref="VRE12:VRH12"/>
    <mergeCell ref="VRI12:VRL12"/>
    <mergeCell ref="VRM12:VRP12"/>
    <mergeCell ref="VRQ12:VRT12"/>
    <mergeCell ref="VRU12:VRX12"/>
    <mergeCell ref="VRY12:VSB12"/>
    <mergeCell ref="VSC12:VSF12"/>
    <mergeCell ref="VSG12:VSJ12"/>
    <mergeCell ref="VSK12:VSN12"/>
    <mergeCell ref="VSO12:VSR12"/>
    <mergeCell ref="VSS12:VSV12"/>
    <mergeCell ref="VSW12:VSZ12"/>
    <mergeCell ref="VTA12:VTD12"/>
    <mergeCell ref="VTE12:VTH12"/>
    <mergeCell ref="VTI12:VTL12"/>
    <mergeCell ref="VTM12:VTP12"/>
    <mergeCell ref="VTQ12:VTT12"/>
    <mergeCell ref="VTU12:VTX12"/>
    <mergeCell ref="VTY12:VUB12"/>
    <mergeCell ref="VUC12:VUF12"/>
    <mergeCell ref="VUG12:VUJ12"/>
    <mergeCell ref="VUK12:VUN12"/>
    <mergeCell ref="VUO12:VUR12"/>
    <mergeCell ref="VUS12:VUV12"/>
    <mergeCell ref="VUW12:VUZ12"/>
    <mergeCell ref="VVA12:VVD12"/>
    <mergeCell ref="VVE12:VVH12"/>
    <mergeCell ref="VVI12:VVL12"/>
    <mergeCell ref="VVM12:VVP12"/>
    <mergeCell ref="VVQ12:VVT12"/>
    <mergeCell ref="VVU12:VVX12"/>
    <mergeCell ref="VVY12:VWB12"/>
    <mergeCell ref="VWC12:VWF12"/>
    <mergeCell ref="VWG12:VWJ12"/>
    <mergeCell ref="VWK12:VWN12"/>
    <mergeCell ref="VWO12:VWR12"/>
    <mergeCell ref="VWS12:VWV12"/>
    <mergeCell ref="VWW12:VWZ12"/>
    <mergeCell ref="VXA12:VXD12"/>
    <mergeCell ref="VXE12:VXH12"/>
    <mergeCell ref="VXI12:VXL12"/>
    <mergeCell ref="VXM12:VXP12"/>
    <mergeCell ref="VXQ12:VXT12"/>
    <mergeCell ref="VXU12:VXX12"/>
    <mergeCell ref="VXY12:VYB12"/>
    <mergeCell ref="VYC12:VYF12"/>
    <mergeCell ref="VYG12:VYJ12"/>
    <mergeCell ref="VYK12:VYN12"/>
    <mergeCell ref="VYO12:VYR12"/>
    <mergeCell ref="VYS12:VYV12"/>
    <mergeCell ref="VYW12:VYZ12"/>
    <mergeCell ref="VZA12:VZD12"/>
    <mergeCell ref="VZE12:VZH12"/>
    <mergeCell ref="VZI12:VZL12"/>
    <mergeCell ref="VZM12:VZP12"/>
    <mergeCell ref="VZQ12:VZT12"/>
    <mergeCell ref="VZU12:VZX12"/>
    <mergeCell ref="VZY12:WAB12"/>
    <mergeCell ref="WAC12:WAF12"/>
    <mergeCell ref="WAG12:WAJ12"/>
    <mergeCell ref="WAK12:WAN12"/>
    <mergeCell ref="WAO12:WAR12"/>
    <mergeCell ref="WAS12:WAV12"/>
    <mergeCell ref="WAW12:WAZ12"/>
    <mergeCell ref="WBA12:WBD12"/>
    <mergeCell ref="WBE12:WBH12"/>
    <mergeCell ref="WBI12:WBL12"/>
    <mergeCell ref="WBM12:WBP12"/>
    <mergeCell ref="WBQ12:WBT12"/>
    <mergeCell ref="WBU12:WBX12"/>
    <mergeCell ref="WBY12:WCB12"/>
    <mergeCell ref="WCC12:WCF12"/>
    <mergeCell ref="WCG12:WCJ12"/>
    <mergeCell ref="WCK12:WCN12"/>
    <mergeCell ref="WCO12:WCR12"/>
    <mergeCell ref="WCS12:WCV12"/>
    <mergeCell ref="WCW12:WCZ12"/>
    <mergeCell ref="WDA12:WDD12"/>
    <mergeCell ref="WDE12:WDH12"/>
    <mergeCell ref="WDI12:WDL12"/>
    <mergeCell ref="WDM12:WDP12"/>
    <mergeCell ref="WDQ12:WDT12"/>
    <mergeCell ref="WDU12:WDX12"/>
    <mergeCell ref="WDY12:WEB12"/>
    <mergeCell ref="WEC12:WEF12"/>
    <mergeCell ref="WEG12:WEJ12"/>
    <mergeCell ref="WEK12:WEN12"/>
    <mergeCell ref="WEO12:WER12"/>
    <mergeCell ref="WES12:WEV12"/>
    <mergeCell ref="WEW12:WEZ12"/>
    <mergeCell ref="WFA12:WFD12"/>
    <mergeCell ref="WFE12:WFH12"/>
    <mergeCell ref="WFI12:WFL12"/>
    <mergeCell ref="WFM12:WFP12"/>
    <mergeCell ref="WFQ12:WFT12"/>
    <mergeCell ref="WFU12:WFX12"/>
    <mergeCell ref="WFY12:WGB12"/>
    <mergeCell ref="WGC12:WGF12"/>
    <mergeCell ref="WGG12:WGJ12"/>
    <mergeCell ref="WGK12:WGN12"/>
    <mergeCell ref="WGO12:WGR12"/>
    <mergeCell ref="WGS12:WGV12"/>
    <mergeCell ref="WGW12:WGZ12"/>
    <mergeCell ref="WHA12:WHD12"/>
    <mergeCell ref="WHE12:WHH12"/>
    <mergeCell ref="WHI12:WHL12"/>
    <mergeCell ref="WHM12:WHP12"/>
    <mergeCell ref="WHQ12:WHT12"/>
    <mergeCell ref="WHU12:WHX12"/>
    <mergeCell ref="WHY12:WIB12"/>
    <mergeCell ref="WIC12:WIF12"/>
    <mergeCell ref="WIG12:WIJ12"/>
    <mergeCell ref="WIK12:WIN12"/>
    <mergeCell ref="WIO12:WIR12"/>
    <mergeCell ref="WIS12:WIV12"/>
    <mergeCell ref="WIW12:WIZ12"/>
    <mergeCell ref="WJA12:WJD12"/>
    <mergeCell ref="WJE12:WJH12"/>
    <mergeCell ref="WJI12:WJL12"/>
    <mergeCell ref="WJM12:WJP12"/>
    <mergeCell ref="WJQ12:WJT12"/>
    <mergeCell ref="WJU12:WJX12"/>
    <mergeCell ref="WJY12:WKB12"/>
    <mergeCell ref="WKC12:WKF12"/>
    <mergeCell ref="WKG12:WKJ12"/>
    <mergeCell ref="WKK12:WKN12"/>
    <mergeCell ref="WKO12:WKR12"/>
    <mergeCell ref="WKS12:WKV12"/>
    <mergeCell ref="WKW12:WKZ12"/>
    <mergeCell ref="WLA12:WLD12"/>
    <mergeCell ref="WLE12:WLH12"/>
    <mergeCell ref="WLI12:WLL12"/>
    <mergeCell ref="WLM12:WLP12"/>
    <mergeCell ref="WLQ12:WLT12"/>
    <mergeCell ref="WLU12:WLX12"/>
    <mergeCell ref="WLY12:WMB12"/>
    <mergeCell ref="WMC12:WMF12"/>
    <mergeCell ref="WMG12:WMJ12"/>
    <mergeCell ref="WMK12:WMN12"/>
    <mergeCell ref="WMO12:WMR12"/>
    <mergeCell ref="WMS12:WMV12"/>
    <mergeCell ref="WMW12:WMZ12"/>
    <mergeCell ref="WNA12:WND12"/>
    <mergeCell ref="WNE12:WNH12"/>
    <mergeCell ref="WNI12:WNL12"/>
    <mergeCell ref="WNM12:WNP12"/>
    <mergeCell ref="WNQ12:WNT12"/>
    <mergeCell ref="WNU12:WNX12"/>
    <mergeCell ref="WNY12:WOB12"/>
    <mergeCell ref="WOC12:WOF12"/>
    <mergeCell ref="WOG12:WOJ12"/>
    <mergeCell ref="WWK12:WWN12"/>
    <mergeCell ref="WWO12:WWR12"/>
    <mergeCell ref="WWS12:WWV12"/>
    <mergeCell ref="WWW12:WWZ12"/>
    <mergeCell ref="WXA12:WXD12"/>
    <mergeCell ref="WXE12:WXH12"/>
    <mergeCell ref="WXI12:WXL12"/>
    <mergeCell ref="WXM12:WXP12"/>
    <mergeCell ref="WXQ12:WXT12"/>
    <mergeCell ref="WXU12:WXX12"/>
    <mergeCell ref="WXY12:WYB12"/>
    <mergeCell ref="WYC12:WYF12"/>
    <mergeCell ref="WYG12:WYJ12"/>
    <mergeCell ref="WYK12:WYN12"/>
    <mergeCell ref="WOK12:WON12"/>
    <mergeCell ref="WOO12:WOR12"/>
    <mergeCell ref="WOS12:WOV12"/>
    <mergeCell ref="WOW12:WOZ12"/>
    <mergeCell ref="WPA12:WPD12"/>
    <mergeCell ref="WPE12:WPH12"/>
    <mergeCell ref="WPI12:WPL12"/>
    <mergeCell ref="WPM12:WPP12"/>
    <mergeCell ref="WPQ12:WPT12"/>
    <mergeCell ref="WPU12:WPX12"/>
    <mergeCell ref="WPY12:WQB12"/>
    <mergeCell ref="WQC12:WQF12"/>
    <mergeCell ref="WQG12:WQJ12"/>
    <mergeCell ref="WQK12:WQN12"/>
    <mergeCell ref="WQO12:WQR12"/>
    <mergeCell ref="WQS12:WQV12"/>
    <mergeCell ref="WQW12:WQZ12"/>
    <mergeCell ref="WRA12:WRD12"/>
    <mergeCell ref="WRE12:WRH12"/>
    <mergeCell ref="WRI12:WRL12"/>
    <mergeCell ref="WRM12:WRP12"/>
    <mergeCell ref="WRQ12:WRT12"/>
    <mergeCell ref="WRU12:WRX12"/>
    <mergeCell ref="WRY12:WSB12"/>
    <mergeCell ref="WSC12:WSF12"/>
    <mergeCell ref="WSG12:WSJ12"/>
    <mergeCell ref="WSK12:WSN12"/>
    <mergeCell ref="WSO12:WSR12"/>
    <mergeCell ref="WSS12:WSV12"/>
    <mergeCell ref="WSW12:WSZ12"/>
    <mergeCell ref="WTA12:WTD12"/>
    <mergeCell ref="WTE12:WTH12"/>
    <mergeCell ref="WTI12:WTL12"/>
    <mergeCell ref="XDQ12:XDT12"/>
    <mergeCell ref="XDU12:XDX12"/>
    <mergeCell ref="XDY12:XEB12"/>
    <mergeCell ref="XEC12:XEF12"/>
    <mergeCell ref="XEG12:XEJ12"/>
    <mergeCell ref="XEK12:XEN12"/>
    <mergeCell ref="XEO12:XER12"/>
    <mergeCell ref="XES12:XEV12"/>
    <mergeCell ref="XEW12:XEZ12"/>
    <mergeCell ref="XFA12:XFD12"/>
    <mergeCell ref="A35:D35"/>
    <mergeCell ref="A49:D49"/>
    <mergeCell ref="WYO12:WYR12"/>
    <mergeCell ref="WYS12:WYV12"/>
    <mergeCell ref="WYW12:WYZ12"/>
    <mergeCell ref="WZA12:WZD12"/>
    <mergeCell ref="WZE12:WZH12"/>
    <mergeCell ref="WZI12:WZL12"/>
    <mergeCell ref="WZM12:WZP12"/>
    <mergeCell ref="WZQ12:WZT12"/>
    <mergeCell ref="WZU12:WZX12"/>
    <mergeCell ref="WZY12:XAB12"/>
    <mergeCell ref="XAC12:XAF12"/>
    <mergeCell ref="XAG12:XAJ12"/>
    <mergeCell ref="XAK12:XAN12"/>
    <mergeCell ref="XAO12:XAR12"/>
    <mergeCell ref="XAS12:XAV12"/>
    <mergeCell ref="XAW12:XAZ12"/>
    <mergeCell ref="XBA12:XBD12"/>
    <mergeCell ref="XBE12:XBH12"/>
    <mergeCell ref="XBI12:XBL12"/>
    <mergeCell ref="XBM12:XBP12"/>
    <mergeCell ref="XBQ12:XBT12"/>
    <mergeCell ref="XBU12:XBX12"/>
    <mergeCell ref="XBY12:XCB12"/>
    <mergeCell ref="XCC12:XCF12"/>
    <mergeCell ref="XCG12:XCJ12"/>
    <mergeCell ref="XCK12:XCN12"/>
    <mergeCell ref="XCO12:XCR12"/>
    <mergeCell ref="XCS12:XCV12"/>
    <mergeCell ref="XCW12:XCZ12"/>
    <mergeCell ref="XDA12:XDD12"/>
    <mergeCell ref="XDE12:XDH12"/>
    <mergeCell ref="XDI12:XDL12"/>
    <mergeCell ref="XDM12:XDP12"/>
    <mergeCell ref="WTM12:WTP12"/>
    <mergeCell ref="WTQ12:WTT12"/>
    <mergeCell ref="WTU12:WTX12"/>
    <mergeCell ref="WTY12:WUB12"/>
    <mergeCell ref="WUC12:WUF12"/>
    <mergeCell ref="WUG12:WUJ12"/>
    <mergeCell ref="WUK12:WUN12"/>
    <mergeCell ref="WUO12:WUR12"/>
    <mergeCell ref="WUS12:WUV12"/>
    <mergeCell ref="WUW12:WUZ12"/>
    <mergeCell ref="WVA12:WVD12"/>
    <mergeCell ref="WVE12:WVH12"/>
    <mergeCell ref="WVI12:WVL12"/>
    <mergeCell ref="WVM12:WVP12"/>
    <mergeCell ref="WVQ12:WVT12"/>
    <mergeCell ref="WVU12:WVX12"/>
    <mergeCell ref="WVY12:WWB12"/>
    <mergeCell ref="WWC12:WWF12"/>
    <mergeCell ref="WWG12:WWJ12"/>
  </mergeCells>
  <dataValidations count="1">
    <dataValidation type="list" allowBlank="1" showInputMessage="1" showErrorMessage="1" sqref="B8:D8 B20:D20 B14:D14 B26:D26 B37:D37 B51:D51 B3:D4" xr:uid="{9640E51E-8536-481C-ABBD-FCC987F012B7}">
      <formula1>"Lakhs, Actual, Millions"</formula1>
    </dataValidation>
  </dataValidations>
  <pageMargins left="0.7" right="0.7" top="0.75" bottom="0.75" header="0.3" footer="0.3"/>
  <pageSetup paperSize="9" scale="84"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9DB0B-B5DE-457A-925B-508544F67BBB}">
  <sheetPr codeName="Sheet36">
    <tabColor theme="4" tint="0.39997558519241921"/>
  </sheetPr>
  <dimension ref="A1:E20"/>
  <sheetViews>
    <sheetView topLeftCell="A3" zoomScaleNormal="100" workbookViewId="0">
      <selection activeCell="F19" sqref="F19"/>
    </sheetView>
  </sheetViews>
  <sheetFormatPr defaultRowHeight="15"/>
  <cols>
    <col min="1" max="1" width="38.5703125" bestFit="1" customWidth="1"/>
    <col min="2" max="2" width="13.7109375" customWidth="1"/>
    <col min="3" max="5" width="17.42578125" style="254" customWidth="1"/>
    <col min="6" max="6" width="3" customWidth="1"/>
  </cols>
  <sheetData>
    <row r="1" spans="1:5" ht="20.25" customHeight="1">
      <c r="A1" s="910" t="s">
        <v>539</v>
      </c>
      <c r="B1" s="910"/>
      <c r="C1" s="910"/>
      <c r="D1" s="910"/>
      <c r="E1" s="910"/>
    </row>
    <row r="2" spans="1:5" s="294" customFormat="1">
      <c r="A2" s="291" t="s">
        <v>503</v>
      </c>
      <c r="B2" s="292"/>
      <c r="C2" s="293">
        <f>'Fin-CRISIL(1)'!B4</f>
        <v>45016</v>
      </c>
      <c r="D2" s="293">
        <f>'Fin-CRISIL(1)'!C4</f>
        <v>44651</v>
      </c>
      <c r="E2" s="293">
        <f>'Fin-CRISIL(1)'!D4</f>
        <v>44286</v>
      </c>
    </row>
    <row r="3" spans="1:5">
      <c r="A3" s="295" t="s">
        <v>505</v>
      </c>
      <c r="B3" s="279" t="s">
        <v>918</v>
      </c>
      <c r="C3" s="563">
        <v>2.6944374729341343</v>
      </c>
      <c r="D3" s="563">
        <v>2.2798834735938307</v>
      </c>
      <c r="E3" s="563">
        <v>3.1200862056639949</v>
      </c>
    </row>
    <row r="4" spans="1:5">
      <c r="A4" s="280" t="s">
        <v>919</v>
      </c>
      <c r="B4" s="279" t="s">
        <v>918</v>
      </c>
      <c r="C4" s="563">
        <v>1.061412444391951</v>
      </c>
      <c r="D4" s="563">
        <v>0.88901041307554041</v>
      </c>
      <c r="E4" s="563">
        <v>0.97451967710567278</v>
      </c>
    </row>
    <row r="5" spans="1:5">
      <c r="A5" s="280" t="s">
        <v>920</v>
      </c>
      <c r="B5" s="279" t="s">
        <v>918</v>
      </c>
      <c r="C5" s="563">
        <v>17.470296980127799</v>
      </c>
      <c r="D5" s="563">
        <v>11.027364874673514</v>
      </c>
      <c r="E5" s="563" t="s">
        <v>935</v>
      </c>
    </row>
    <row r="6" spans="1:5">
      <c r="A6" s="280" t="s">
        <v>921</v>
      </c>
      <c r="B6" s="279" t="s">
        <v>922</v>
      </c>
      <c r="C6" s="564">
        <v>38</v>
      </c>
      <c r="D6" s="564">
        <v>59</v>
      </c>
      <c r="E6" s="564">
        <v>50</v>
      </c>
    </row>
    <row r="7" spans="1:5">
      <c r="A7" s="280" t="s">
        <v>923</v>
      </c>
      <c r="B7" s="279" t="s">
        <v>922</v>
      </c>
      <c r="C7" s="564">
        <v>34</v>
      </c>
      <c r="D7" s="564">
        <v>36</v>
      </c>
      <c r="E7" s="564">
        <v>39</v>
      </c>
    </row>
    <row r="8" spans="1:5">
      <c r="A8" s="280" t="s">
        <v>924</v>
      </c>
      <c r="B8" s="279" t="s">
        <v>922</v>
      </c>
      <c r="C8" s="564">
        <v>3</v>
      </c>
      <c r="D8" s="564">
        <v>3</v>
      </c>
      <c r="E8" s="564">
        <v>3</v>
      </c>
    </row>
    <row r="9" spans="1:5">
      <c r="A9" s="280" t="s">
        <v>925</v>
      </c>
      <c r="B9" s="279" t="s">
        <v>922</v>
      </c>
      <c r="C9" s="564">
        <v>10</v>
      </c>
      <c r="D9" s="564">
        <v>18</v>
      </c>
      <c r="E9" s="564">
        <v>34</v>
      </c>
    </row>
    <row r="10" spans="1:5">
      <c r="A10" s="280" t="s">
        <v>926</v>
      </c>
      <c r="B10" s="279" t="s">
        <v>927</v>
      </c>
      <c r="C10" s="564">
        <v>1</v>
      </c>
      <c r="D10" s="564">
        <v>0.85</v>
      </c>
      <c r="E10" s="564">
        <v>0.76</v>
      </c>
    </row>
    <row r="11" spans="1:5">
      <c r="A11" s="295" t="s">
        <v>928</v>
      </c>
      <c r="B11" s="279" t="s">
        <v>927</v>
      </c>
      <c r="C11" s="564">
        <v>3.3657983709850905</v>
      </c>
      <c r="D11" s="564">
        <v>3.1029917249519228</v>
      </c>
      <c r="E11" s="564">
        <v>2.72655561547549</v>
      </c>
    </row>
    <row r="12" spans="1:5">
      <c r="A12" s="280" t="s">
        <v>929</v>
      </c>
      <c r="B12" s="279" t="s">
        <v>918</v>
      </c>
      <c r="C12" s="564">
        <v>14.562570693171573</v>
      </c>
      <c r="D12" s="564">
        <v>7.0256250735544317</v>
      </c>
      <c r="E12" s="564">
        <v>10.025168701578851</v>
      </c>
    </row>
    <row r="13" spans="1:5">
      <c r="A13" s="280" t="s">
        <v>930</v>
      </c>
      <c r="B13" s="279" t="s">
        <v>927</v>
      </c>
      <c r="C13" s="564">
        <v>2.5647618622252915</v>
      </c>
      <c r="D13" s="564">
        <v>4.4117530959716912E-2</v>
      </c>
      <c r="E13" s="564">
        <v>1.0474337354215562</v>
      </c>
    </row>
    <row r="14" spans="1:5">
      <c r="A14" s="280" t="s">
        <v>931</v>
      </c>
      <c r="B14" s="279" t="s">
        <v>918</v>
      </c>
      <c r="C14" s="564">
        <v>7.7232569731314111</v>
      </c>
      <c r="D14" s="564">
        <v>5.2134751428041026</v>
      </c>
      <c r="E14" s="564" t="s">
        <v>935</v>
      </c>
    </row>
    <row r="15" spans="1:5">
      <c r="A15" s="280" t="s">
        <v>932</v>
      </c>
      <c r="B15" s="279" t="s">
        <v>927</v>
      </c>
      <c r="C15" s="563">
        <v>4.4686757267353281</v>
      </c>
      <c r="D15" s="563">
        <v>6.6197350219415378</v>
      </c>
      <c r="E15" s="563">
        <v>6.3342867462179502</v>
      </c>
    </row>
    <row r="16" spans="1:5">
      <c r="A16" s="280" t="s">
        <v>933</v>
      </c>
      <c r="B16" s="279" t="s">
        <v>927</v>
      </c>
      <c r="C16" s="564">
        <v>3.4213236638430136</v>
      </c>
      <c r="D16" s="564">
        <v>5.2729621651267591</v>
      </c>
      <c r="E16" s="564">
        <v>4.1237108384731229</v>
      </c>
    </row>
    <row r="17" spans="1:5">
      <c r="A17" s="280" t="s">
        <v>504</v>
      </c>
      <c r="B17" s="279" t="s">
        <v>927</v>
      </c>
      <c r="C17" s="564">
        <v>3.4213236638430136</v>
      </c>
      <c r="D17" s="564">
        <v>5.2729621651267591</v>
      </c>
      <c r="E17" s="564">
        <v>4.1237108384731229</v>
      </c>
    </row>
    <row r="18" spans="1:5">
      <c r="A18" s="911" t="s">
        <v>936</v>
      </c>
      <c r="B18" s="911"/>
      <c r="C18" s="911"/>
      <c r="D18" s="911"/>
      <c r="E18" s="911"/>
    </row>
    <row r="19" spans="1:5" ht="45" customHeight="1">
      <c r="A19" s="911" t="s">
        <v>495</v>
      </c>
      <c r="B19" s="911"/>
      <c r="C19" s="911"/>
      <c r="D19" s="911"/>
      <c r="E19" s="911"/>
    </row>
    <row r="20" spans="1:5">
      <c r="A20" s="304" t="s">
        <v>525</v>
      </c>
      <c r="B20" s="476">
        <f>IFERROR((('Fin-CRISIL(1)'!B8/'Fin-CRISIL(1)'!D8)^(1/3))-1,"-")</f>
        <v>0.39597569226099028</v>
      </c>
      <c r="C20" s="477"/>
    </row>
  </sheetData>
  <mergeCells count="3">
    <mergeCell ref="A1:E1"/>
    <mergeCell ref="A18:E18"/>
    <mergeCell ref="A19:E19"/>
  </mergeCells>
  <pageMargins left="0.7" right="0.7" top="0.75" bottom="0.75" header="0.3" footer="0.3"/>
  <pageSetup paperSize="9" scale="83"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36A15-729A-4F56-890B-7B4FFAEEFDAE}">
  <sheetPr codeName="Sheet21">
    <tabColor theme="4" tint="0.39997558519241921"/>
    <pageSetUpPr fitToPage="1"/>
  </sheetPr>
  <dimension ref="P25"/>
  <sheetViews>
    <sheetView showGridLines="0" zoomScaleNormal="100" workbookViewId="0">
      <selection activeCell="P40" sqref="P40"/>
    </sheetView>
  </sheetViews>
  <sheetFormatPr defaultRowHeight="15"/>
  <sheetData>
    <row r="25" spans="16:16">
      <c r="P25" s="543" t="s">
        <v>882</v>
      </c>
    </row>
  </sheetData>
  <pageMargins left="0.7" right="0.7" top="0.75" bottom="0.75" header="0.3" footer="0.3"/>
  <pageSetup paperSize="9" scale="68" fitToHeight="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theme="4" tint="0.39997558519241921"/>
  </sheetPr>
  <dimension ref="A1:I973"/>
  <sheetViews>
    <sheetView zoomScaleNormal="100" workbookViewId="0">
      <selection activeCell="B5" sqref="B5"/>
    </sheetView>
  </sheetViews>
  <sheetFormatPr defaultColWidth="14.42578125" defaultRowHeight="15" customHeight="1"/>
  <cols>
    <col min="1" max="1" width="29" bestFit="1" customWidth="1"/>
    <col min="2" max="3" width="15.85546875" style="255" bestFit="1" customWidth="1"/>
    <col min="4" max="4" width="15.85546875" bestFit="1" customWidth="1"/>
    <col min="5" max="5" width="5.7109375" customWidth="1"/>
    <col min="6" max="6" width="39.140625" bestFit="1" customWidth="1"/>
    <col min="7" max="8" width="12.140625" style="255" bestFit="1" customWidth="1"/>
    <col min="9" max="9" width="11.5703125" bestFit="1" customWidth="1"/>
    <col min="10" max="16" width="8.7109375" customWidth="1"/>
  </cols>
  <sheetData>
    <row r="1" spans="1:9"/>
    <row r="2" spans="1:9">
      <c r="A2" s="915" t="s">
        <v>513</v>
      </c>
      <c r="B2" s="916"/>
      <c r="C2" s="916"/>
      <c r="D2" s="917"/>
      <c r="F2" s="915" t="s">
        <v>509</v>
      </c>
      <c r="G2" s="916"/>
      <c r="H2" s="916"/>
      <c r="I2" s="917"/>
    </row>
    <row r="3" spans="1:9" ht="15.75" customHeight="1">
      <c r="A3" s="63" t="s">
        <v>514</v>
      </c>
      <c r="B3" s="300">
        <f>'Ratio - CRISIL(1)'!C2</f>
        <v>45016</v>
      </c>
      <c r="C3" s="300">
        <f>'Ratio - CRISIL(1)'!D2</f>
        <v>44651</v>
      </c>
      <c r="D3" s="300">
        <f>'Ratio - CRISIL(1)'!E2</f>
        <v>44286</v>
      </c>
      <c r="F3" s="63" t="s">
        <v>509</v>
      </c>
      <c r="G3" s="300">
        <f>$B$3</f>
        <v>45016</v>
      </c>
      <c r="H3" s="300">
        <f>$C$3</f>
        <v>44651</v>
      </c>
      <c r="I3" s="300">
        <f>$D$3</f>
        <v>44286</v>
      </c>
    </row>
    <row r="4" spans="1:9" ht="15" customHeight="1">
      <c r="A4" s="63" t="s">
        <v>515</v>
      </c>
      <c r="B4" s="402">
        <f>'Fin-CRISIL(1)'!B8</f>
        <v>3251328000</v>
      </c>
      <c r="C4" s="402">
        <f>'Fin-CRISIL(1)'!C8</f>
        <v>1809768678.75</v>
      </c>
      <c r="D4" s="402">
        <f>'Fin-CRISIL(1)'!D8</f>
        <v>1195163209.4000001</v>
      </c>
      <c r="F4" s="63" t="s">
        <v>510</v>
      </c>
      <c r="G4" s="257">
        <f>'Ratio - CRISIL(1)'!C3</f>
        <v>2.6944374729341343</v>
      </c>
      <c r="H4" s="257">
        <f>'Ratio - CRISIL(1)'!D3</f>
        <v>2.2798834735938307</v>
      </c>
      <c r="I4" s="216">
        <f>'Ratio - CRISIL(1)'!E3</f>
        <v>3.1200862056639949</v>
      </c>
    </row>
    <row r="5" spans="1:9" ht="15" customHeight="1">
      <c r="A5" s="63" t="s">
        <v>934</v>
      </c>
      <c r="B5" s="402">
        <f>'Fin-CRISIL(1)'!B10</f>
        <v>3014298000</v>
      </c>
      <c r="C5" s="402">
        <f>'Fin-CRISIL(1)'!C10</f>
        <v>1658975333.6800001</v>
      </c>
      <c r="D5" s="402">
        <f>'Fin-CRISIL(1)'!D10</f>
        <v>1068337336.53</v>
      </c>
      <c r="F5" s="63" t="s">
        <v>511</v>
      </c>
      <c r="G5" s="257">
        <f>'Ratio - CRISIL(1)'!C4</f>
        <v>1.061412444391951</v>
      </c>
      <c r="H5" s="257">
        <f>'Ratio - CRISIL(1)'!D4</f>
        <v>0.88901041307554041</v>
      </c>
      <c r="I5" s="216">
        <f>'Ratio - CRISIL(1)'!E4</f>
        <v>0.97451967710567278</v>
      </c>
    </row>
    <row r="6" spans="1:9" ht="15" customHeight="1">
      <c r="F6" s="63" t="s">
        <v>512</v>
      </c>
      <c r="G6" s="257">
        <f>'Ratio - CRISIL(1)'!C5</f>
        <v>17.470296980127799</v>
      </c>
      <c r="H6" s="257">
        <f>'Ratio - CRISIL(1)'!D5</f>
        <v>11.027364874673514</v>
      </c>
      <c r="I6" s="216" t="str">
        <f>'Ratio - CRISIL(1)'!E5</f>
        <v>NM</v>
      </c>
    </row>
    <row r="7" spans="1:9" ht="15.75" customHeight="1"/>
    <row r="8" spans="1:9" ht="15.75" customHeight="1"/>
    <row r="9" spans="1:9" ht="15.75" customHeight="1">
      <c r="A9" s="912" t="s">
        <v>506</v>
      </c>
      <c r="B9" s="913"/>
      <c r="C9" s="913"/>
      <c r="D9" s="914"/>
      <c r="F9" s="912" t="s">
        <v>507</v>
      </c>
      <c r="G9" s="913"/>
      <c r="H9" s="913"/>
      <c r="I9" s="914"/>
    </row>
    <row r="10" spans="1:9" ht="15.75" customHeight="1">
      <c r="A10" s="209" t="s">
        <v>506</v>
      </c>
      <c r="B10" s="300">
        <f>$B$3</f>
        <v>45016</v>
      </c>
      <c r="C10" s="300">
        <f>$C$3</f>
        <v>44651</v>
      </c>
      <c r="D10" s="300">
        <f>$D$3</f>
        <v>44286</v>
      </c>
      <c r="F10" s="209" t="s">
        <v>507</v>
      </c>
      <c r="G10" s="300">
        <f>$B$3</f>
        <v>45016</v>
      </c>
      <c r="H10" s="300">
        <f>$C$3</f>
        <v>44651</v>
      </c>
      <c r="I10" s="300">
        <f>$D$3</f>
        <v>44286</v>
      </c>
    </row>
    <row r="11" spans="1:9" ht="15.75" customHeight="1">
      <c r="A11" s="210" t="s">
        <v>227</v>
      </c>
      <c r="B11" s="256">
        <f>'Ratio - CRISIL(1)'!C10</f>
        <v>1</v>
      </c>
      <c r="C11" s="256">
        <f>'Ratio - CRISIL(1)'!D10</f>
        <v>0.85</v>
      </c>
      <c r="D11" s="256">
        <f>'Ratio - CRISIL(1)'!E10</f>
        <v>0.76</v>
      </c>
      <c r="F11" s="210" t="s">
        <v>229</v>
      </c>
      <c r="G11" s="401">
        <f>'Ratio - CRISIL(1)'!C7</f>
        <v>34</v>
      </c>
      <c r="H11" s="401">
        <f>'Ratio - CRISIL(1)'!D7</f>
        <v>36</v>
      </c>
      <c r="I11" s="401">
        <f>'Ratio - CRISIL(1)'!E7</f>
        <v>39</v>
      </c>
    </row>
    <row r="12" spans="1:9" ht="15.75" customHeight="1">
      <c r="A12" s="210" t="s">
        <v>228</v>
      </c>
      <c r="B12" s="256">
        <f>'Ratio - CRISIL(1)'!C11</f>
        <v>3.3657983709850905</v>
      </c>
      <c r="C12" s="256">
        <f>'Ratio - CRISIL(1)'!D11</f>
        <v>3.1029917249519228</v>
      </c>
      <c r="D12" s="256">
        <f>'Ratio - CRISIL(1)'!E11</f>
        <v>2.72655561547549</v>
      </c>
      <c r="F12" s="210" t="s">
        <v>230</v>
      </c>
      <c r="G12" s="401">
        <f>'Ratio - CRISIL(1)'!C8</f>
        <v>3</v>
      </c>
      <c r="H12" s="401">
        <f>'Ratio - CRISIL(1)'!D8</f>
        <v>3</v>
      </c>
      <c r="I12" s="401">
        <f>'Ratio - CRISIL(1)'!E8</f>
        <v>3</v>
      </c>
    </row>
    <row r="13" spans="1:9" ht="15.75" customHeight="1">
      <c r="F13" s="210" t="s">
        <v>231</v>
      </c>
      <c r="G13" s="401">
        <f>'Ratio - CRISIL(1)'!C9</f>
        <v>10</v>
      </c>
      <c r="H13" s="401">
        <f>'Ratio - CRISIL(1)'!D9</f>
        <v>18</v>
      </c>
      <c r="I13" s="401">
        <f>'Ratio - CRISIL(1)'!E9</f>
        <v>34</v>
      </c>
    </row>
    <row r="14" spans="1:9" ht="15.75" customHeight="1">
      <c r="A14" s="912" t="s">
        <v>516</v>
      </c>
      <c r="B14" s="913"/>
      <c r="C14" s="913"/>
      <c r="D14" s="914"/>
      <c r="F14" s="298" t="s">
        <v>508</v>
      </c>
      <c r="G14" s="401">
        <f>'Ratio - CRISIL(1)'!C6</f>
        <v>38</v>
      </c>
      <c r="H14" s="401">
        <f>'Ratio - CRISIL(1)'!D6</f>
        <v>59</v>
      </c>
      <c r="I14" s="401">
        <f>'Ratio - CRISIL(1)'!E6</f>
        <v>50</v>
      </c>
    </row>
    <row r="15" spans="1:9" ht="15.75" customHeight="1">
      <c r="A15" s="63" t="s">
        <v>516</v>
      </c>
      <c r="B15" s="300">
        <f>$B$3</f>
        <v>45016</v>
      </c>
      <c r="C15" s="300">
        <f>$C$3</f>
        <v>44651</v>
      </c>
      <c r="D15" s="300">
        <f>$D$3</f>
        <v>44286</v>
      </c>
    </row>
    <row r="16" spans="1:9" ht="15.75" customHeight="1">
      <c r="A16" s="63" t="s">
        <v>265</v>
      </c>
      <c r="B16" s="402">
        <f>'Fin-CRISIL(1)'!B41</f>
        <v>189263000</v>
      </c>
      <c r="C16" s="402">
        <f>'Fin-CRISIL(1)'!C41</f>
        <v>145070391.10000002</v>
      </c>
      <c r="D16" s="402">
        <f>'Fin-CRISIL(1)'!D41</f>
        <v>144238377.38</v>
      </c>
      <c r="F16" s="912" t="s">
        <v>520</v>
      </c>
      <c r="G16" s="913"/>
      <c r="H16" s="913"/>
      <c r="I16" s="914"/>
    </row>
    <row r="17" spans="1:9" ht="15.75" customHeight="1">
      <c r="A17" s="63" t="s">
        <v>267</v>
      </c>
      <c r="B17" s="402">
        <f>'Fin-CRISIL(1)'!B44</f>
        <v>27730000</v>
      </c>
      <c r="C17" s="402">
        <f>'Fin-CRISIL(1)'!C44</f>
        <v>17227281.600000001</v>
      </c>
      <c r="D17" s="402">
        <f>'Fin-CRISIL(1)'!D44</f>
        <v>10698948.49</v>
      </c>
      <c r="F17" s="209" t="s">
        <v>506</v>
      </c>
      <c r="G17" s="300">
        <f>$B$3</f>
        <v>45016</v>
      </c>
      <c r="H17" s="300">
        <f>$C$3</f>
        <v>44651</v>
      </c>
      <c r="I17" s="300">
        <f>$D$3</f>
        <v>44286</v>
      </c>
    </row>
    <row r="18" spans="1:9" ht="15.75" customHeight="1">
      <c r="A18" s="63" t="s">
        <v>226</v>
      </c>
      <c r="B18" s="402">
        <f>'Fin-CRISIL(1)'!B47</f>
        <v>10151000</v>
      </c>
      <c r="C18" s="402">
        <f>'Fin-CRISIL(1)'!C47</f>
        <v>53782868.630000003</v>
      </c>
      <c r="D18" s="402">
        <f>'Fin-CRISIL(1)'!D47</f>
        <v>58671545.210000001</v>
      </c>
      <c r="F18" s="299" t="s">
        <v>518</v>
      </c>
      <c r="G18" s="385">
        <f>'Ratio - CRISIL(1)'!C16</f>
        <v>3.4213236638430136</v>
      </c>
      <c r="H18" s="385">
        <f>'Ratio - CRISIL(1)'!D16</f>
        <v>5.2729621651267591</v>
      </c>
      <c r="I18" s="386">
        <f>'Ratio - CRISIL(1)'!E16</f>
        <v>4.1237108384731229</v>
      </c>
    </row>
    <row r="19" spans="1:9" ht="15.75" customHeight="1">
      <c r="A19" s="63" t="s">
        <v>266</v>
      </c>
      <c r="B19" s="402">
        <f>'Fin-CRISIL(1)'!B42</f>
        <v>0</v>
      </c>
      <c r="C19" s="402">
        <f>'Fin-CRISIL(1)'!C42</f>
        <v>0</v>
      </c>
      <c r="D19" s="402">
        <f>'Fin-CRISIL(1)'!D42</f>
        <v>0</v>
      </c>
      <c r="F19" s="298" t="s">
        <v>519</v>
      </c>
      <c r="G19" s="385">
        <f>'Ratio - CRISIL(1)'!C17</f>
        <v>3.4213236638430136</v>
      </c>
      <c r="H19" s="385">
        <f>'Ratio - CRISIL(1)'!D17</f>
        <v>5.2729621651267591</v>
      </c>
      <c r="I19" s="386">
        <f>'Ratio - CRISIL(1)'!E17</f>
        <v>4.1237108384731229</v>
      </c>
    </row>
    <row r="20" spans="1:9" ht="15.75" customHeight="1">
      <c r="A20" s="63" t="s">
        <v>225</v>
      </c>
      <c r="B20" s="402">
        <f>'Fin-CRISIL(1)'!B43</f>
        <v>297929000</v>
      </c>
      <c r="C20" s="402">
        <f>'Fin-CRISIL(1)'!C43</f>
        <v>174808086.93000001</v>
      </c>
      <c r="D20" s="402">
        <f>'Fin-CRISIL(1)'!D43</f>
        <v>124276810.39</v>
      </c>
    </row>
    <row r="21" spans="1:9" ht="15.75" customHeight="1">
      <c r="A21" s="63" t="s">
        <v>517</v>
      </c>
      <c r="B21" s="402">
        <f>'Fin-CRISIL(1)'!B46</f>
        <v>13340000</v>
      </c>
      <c r="C21" s="402">
        <f>'Fin-CRISIL(1)'!C46</f>
        <v>96524339.670000002</v>
      </c>
      <c r="D21" s="402">
        <f>'Fin-CRISIL(1)'!D46</f>
        <v>14015512.57</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F9:I9"/>
    <mergeCell ref="A2:D2"/>
    <mergeCell ref="F2:I2"/>
    <mergeCell ref="A14:D14"/>
    <mergeCell ref="A9:D9"/>
  </mergeCells>
  <pageMargins left="0.7" right="0.7" top="0.75" bottom="0.75" header="0" footer="0"/>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0CDE-6EB4-4605-BE0B-5CD893E6C4B9}">
  <sheetPr codeName="Sheet41">
    <tabColor theme="5" tint="-0.249977111117893"/>
  </sheetPr>
  <dimension ref="A1:F52"/>
  <sheetViews>
    <sheetView tabSelected="1" workbookViewId="0">
      <selection activeCell="A2" sqref="A2:D3"/>
    </sheetView>
  </sheetViews>
  <sheetFormatPr defaultColWidth="9.140625" defaultRowHeight="15"/>
  <cols>
    <col min="1" max="1" width="39.140625" style="278" customWidth="1"/>
    <col min="2" max="4" width="18.28515625" style="278" customWidth="1"/>
    <col min="5" max="5" width="9.140625" style="278"/>
    <col min="6" max="6" width="12.5703125" style="278" bestFit="1" customWidth="1"/>
    <col min="7" max="16384" width="9.140625" style="278"/>
  </cols>
  <sheetData>
    <row r="1" spans="1:6" ht="16.5" thickBot="1">
      <c r="A1" s="431"/>
      <c r="B1" s="918"/>
      <c r="C1" s="918"/>
      <c r="D1" s="918"/>
    </row>
    <row r="2" spans="1:6" ht="26.25">
      <c r="A2" s="919" t="s">
        <v>541</v>
      </c>
      <c r="B2" s="920"/>
      <c r="C2" s="920"/>
      <c r="D2" s="921"/>
    </row>
    <row r="3" spans="1:6" ht="20.25">
      <c r="A3" s="922" t="s">
        <v>440</v>
      </c>
      <c r="B3" s="923"/>
      <c r="C3" s="923"/>
      <c r="D3" s="924"/>
    </row>
    <row r="4" spans="1:6">
      <c r="A4" s="408" t="s">
        <v>441</v>
      </c>
      <c r="B4" s="432">
        <f>'Fin-CRISIL(1)'!B4</f>
        <v>45016</v>
      </c>
      <c r="C4" s="286">
        <f>IFERROR(EDATE(B4,-12),"-")</f>
        <v>44651</v>
      </c>
      <c r="D4" s="409">
        <f>IFERROR(EDATE(C4,-12),"-")</f>
        <v>44286</v>
      </c>
    </row>
    <row r="5" spans="1:6">
      <c r="A5" s="410"/>
      <c r="B5" s="287" t="s">
        <v>540</v>
      </c>
      <c r="C5" s="287" t="s">
        <v>540</v>
      </c>
      <c r="D5" s="411" t="s">
        <v>540</v>
      </c>
    </row>
    <row r="6" spans="1:6" ht="15" customHeight="1">
      <c r="A6" s="507" t="s">
        <v>532</v>
      </c>
      <c r="B6" s="387" t="str">
        <f>'Fin-CRISIL(1)'!B6</f>
        <v>Actual</v>
      </c>
      <c r="C6" s="387" t="str">
        <f>'Fin-CRISIL(1)'!C6</f>
        <v>Actual</v>
      </c>
      <c r="D6" s="556" t="str">
        <f>'Fin-CRISIL(1)'!D6</f>
        <v>Actual</v>
      </c>
    </row>
    <row r="7" spans="1:6">
      <c r="A7" s="412" t="s">
        <v>531</v>
      </c>
      <c r="B7" s="407">
        <v>12</v>
      </c>
      <c r="C7" s="407">
        <v>12</v>
      </c>
      <c r="D7" s="413">
        <v>12</v>
      </c>
    </row>
    <row r="8" spans="1:6">
      <c r="A8" s="416" t="s">
        <v>442</v>
      </c>
      <c r="B8" s="398">
        <f>'Fin-CRISIL(1)'!B8</f>
        <v>3251328000</v>
      </c>
      <c r="C8" s="398">
        <f>'Fin-CRISIL(1)'!C8</f>
        <v>1809768678.75</v>
      </c>
      <c r="D8" s="398">
        <f>'Fin-CRISIL(1)'!D8</f>
        <v>1195163209.4000001</v>
      </c>
    </row>
    <row r="9" spans="1:6">
      <c r="A9" s="416" t="s">
        <v>443</v>
      </c>
      <c r="B9" s="398">
        <f>'Fin-CRISIL(1)'!B9</f>
        <v>0</v>
      </c>
      <c r="C9" s="398">
        <f>'Fin-CRISIL(1)'!C9</f>
        <v>0</v>
      </c>
      <c r="D9" s="398">
        <f>'Fin-CRISIL(1)'!D9</f>
        <v>0</v>
      </c>
    </row>
    <row r="10" spans="1:6">
      <c r="A10" s="416" t="s">
        <v>444</v>
      </c>
      <c r="B10" s="398">
        <f>'Fin-CRISIL(1)'!B10</f>
        <v>3014298000</v>
      </c>
      <c r="C10" s="398">
        <f>'Fin-CRISIL(1)'!C10</f>
        <v>1658975333.6800001</v>
      </c>
      <c r="D10" s="398">
        <f>'Fin-CRISIL(1)'!D10</f>
        <v>1068337336.53</v>
      </c>
    </row>
    <row r="11" spans="1:6" s="285" customFormat="1">
      <c r="A11" s="425" t="s">
        <v>502</v>
      </c>
      <c r="B11" s="400">
        <f>B8+B9-B10</f>
        <v>237030000</v>
      </c>
      <c r="C11" s="400">
        <f t="shared" ref="C11:D11" si="0">C8+C9-C10</f>
        <v>150793345.06999993</v>
      </c>
      <c r="D11" s="426">
        <f t="shared" si="0"/>
        <v>126825872.87000012</v>
      </c>
    </row>
    <row r="12" spans="1:6">
      <c r="A12" s="416" t="s">
        <v>445</v>
      </c>
      <c r="B12" s="398">
        <f>'Fin-CRISIL(1)'!B12</f>
        <v>26027999.999999996</v>
      </c>
      <c r="C12" s="398">
        <f>'Fin-CRISIL(1)'!C12</f>
        <v>13933430.710000001</v>
      </c>
      <c r="D12" s="398">
        <f>'Fin-CRISIL(1)'!D12</f>
        <v>13803604.949999999</v>
      </c>
    </row>
    <row r="13" spans="1:6" s="285" customFormat="1">
      <c r="A13" s="425" t="s">
        <v>501</v>
      </c>
      <c r="B13" s="400">
        <f>B11-B12</f>
        <v>211002000</v>
      </c>
      <c r="C13" s="400">
        <f t="shared" ref="C13:D13" si="1">C11-C12</f>
        <v>136859914.35999992</v>
      </c>
      <c r="D13" s="426">
        <f t="shared" si="1"/>
        <v>113022267.92000012</v>
      </c>
    </row>
    <row r="14" spans="1:6">
      <c r="A14" s="416" t="s">
        <v>446</v>
      </c>
      <c r="B14" s="398">
        <f>'Fin-CRISIL(1)'!B14</f>
        <v>14543000</v>
      </c>
      <c r="C14" s="398">
        <f>'Fin-CRISIL(1)'!C14</f>
        <v>7599490.1699999999</v>
      </c>
      <c r="D14" s="398">
        <f>'Fin-CRISIL(1)'!D14</f>
        <v>8136454.6500000004</v>
      </c>
    </row>
    <row r="15" spans="1:6" s="285" customFormat="1">
      <c r="A15" s="425" t="s">
        <v>500</v>
      </c>
      <c r="B15" s="400">
        <f>B13-B14</f>
        <v>196459000</v>
      </c>
      <c r="C15" s="400">
        <f t="shared" ref="C15:D15" si="2">C13-C14</f>
        <v>129260424.18999992</v>
      </c>
      <c r="D15" s="426">
        <f t="shared" si="2"/>
        <v>104885813.27000012</v>
      </c>
    </row>
    <row r="16" spans="1:6">
      <c r="A16" s="538" t="s">
        <v>556</v>
      </c>
      <c r="B16" s="398">
        <f>'Fin-CRISIL(1)'!B16</f>
        <v>149425000</v>
      </c>
      <c r="C16" s="398">
        <f>'Fin-CRISIL(1)'!C16</f>
        <v>107558225.25</v>
      </c>
      <c r="D16" s="398">
        <f>'Fin-CRISIL(1)'!D16</f>
        <v>89189579.769999996</v>
      </c>
      <c r="F16" s="305"/>
    </row>
    <row r="17" spans="1:5" s="285" customFormat="1">
      <c r="A17" s="425" t="s">
        <v>499</v>
      </c>
      <c r="B17" s="400">
        <f>B15-B16</f>
        <v>47034000</v>
      </c>
      <c r="C17" s="400">
        <f t="shared" ref="C17:D17" si="3">C15-C16</f>
        <v>21702198.939999923</v>
      </c>
      <c r="D17" s="426">
        <f t="shared" si="3"/>
        <v>15696233.500000119</v>
      </c>
    </row>
    <row r="18" spans="1:5">
      <c r="A18" s="416" t="s">
        <v>447</v>
      </c>
      <c r="B18" s="398">
        <f>'Fin-CRISIL(1)'!B18</f>
        <v>0</v>
      </c>
      <c r="C18" s="398">
        <f>'Fin-CRISIL(1)'!C18</f>
        <v>0</v>
      </c>
      <c r="D18" s="398">
        <f>'Fin-CRISIL(1)'!D18</f>
        <v>0</v>
      </c>
    </row>
    <row r="19" spans="1:5">
      <c r="A19" s="416" t="s">
        <v>496</v>
      </c>
      <c r="B19" s="398">
        <f>'Fin-CRISIL(1)'!B19</f>
        <v>47034000</v>
      </c>
      <c r="C19" s="398">
        <f>'Fin-CRISIL(1)'!C19</f>
        <v>21702198.940000001</v>
      </c>
      <c r="D19" s="398">
        <f>'Fin-CRISIL(1)'!D19</f>
        <v>15696233.5</v>
      </c>
      <c r="E19" s="284"/>
    </row>
    <row r="20" spans="1:5">
      <c r="A20" s="416" t="s">
        <v>448</v>
      </c>
      <c r="B20" s="398">
        <f>'Fin-CRISIL(1)'!B20</f>
        <v>12524000</v>
      </c>
      <c r="C20" s="398">
        <f>'Fin-CRISIL(1)'!C20</f>
        <v>5613162</v>
      </c>
      <c r="D20" s="398">
        <f>'Fin-CRISIL(1)'!D20</f>
        <v>4049108</v>
      </c>
    </row>
    <row r="21" spans="1:5">
      <c r="A21" s="416" t="s">
        <v>449</v>
      </c>
      <c r="B21" s="398">
        <f>'Fin-CRISIL(1)'!B21</f>
        <v>0</v>
      </c>
      <c r="C21" s="398">
        <f>'Fin-CRISIL(1)'!C21</f>
        <v>0</v>
      </c>
      <c r="D21" s="398">
        <f>'Fin-CRISIL(1)'!D21</f>
        <v>0</v>
      </c>
    </row>
    <row r="22" spans="1:5" s="285" customFormat="1">
      <c r="A22" s="425" t="s">
        <v>498</v>
      </c>
      <c r="B22" s="400">
        <f>B17-SUM(B18,B20,B21)</f>
        <v>34510000</v>
      </c>
      <c r="C22" s="400">
        <f t="shared" ref="C22:D22" si="4">C17-SUM(C18,C20,C21)</f>
        <v>16089036.939999923</v>
      </c>
      <c r="D22" s="400">
        <f t="shared" si="4"/>
        <v>11647125.500000119</v>
      </c>
    </row>
    <row r="23" spans="1:5" s="285" customFormat="1">
      <c r="A23" s="537" t="s">
        <v>555</v>
      </c>
      <c r="B23" s="398">
        <f>'Fin-CRISIL(1)'!B23</f>
        <v>0</v>
      </c>
      <c r="C23" s="398">
        <f>'Fin-CRISIL(1)'!C23</f>
        <v>0</v>
      </c>
      <c r="D23" s="398">
        <f>'Fin-CRISIL(1)'!D23</f>
        <v>0</v>
      </c>
    </row>
    <row r="24" spans="1:5" s="285" customFormat="1" ht="15.75" thickBot="1">
      <c r="A24" s="428" t="s">
        <v>497</v>
      </c>
      <c r="B24" s="429">
        <f>B22-B23</f>
        <v>34510000</v>
      </c>
      <c r="C24" s="429">
        <f>C22-C23</f>
        <v>16089036.939999923</v>
      </c>
      <c r="D24" s="430">
        <f>D22-D23</f>
        <v>11647125.500000119</v>
      </c>
    </row>
    <row r="25" spans="1:5" ht="15.75" thickBot="1"/>
    <row r="26" spans="1:5" ht="20.25">
      <c r="A26" s="925" t="s">
        <v>452</v>
      </c>
      <c r="B26" s="926"/>
      <c r="C26" s="926"/>
      <c r="D26" s="927"/>
    </row>
    <row r="27" spans="1:5">
      <c r="A27" s="408" t="s">
        <v>453</v>
      </c>
      <c r="B27" s="286">
        <f>B4</f>
        <v>45016</v>
      </c>
      <c r="C27" s="286">
        <f>C4</f>
        <v>44651</v>
      </c>
      <c r="D27" s="409">
        <f>D4</f>
        <v>44286</v>
      </c>
    </row>
    <row r="28" spans="1:5">
      <c r="A28" s="410"/>
      <c r="B28" s="287" t="s">
        <v>540</v>
      </c>
      <c r="C28" s="287" t="s">
        <v>540</v>
      </c>
      <c r="D28" s="411" t="s">
        <v>540</v>
      </c>
    </row>
    <row r="29" spans="1:5" ht="15" customHeight="1">
      <c r="A29" s="507" t="s">
        <v>532</v>
      </c>
      <c r="B29" s="387" t="str">
        <f>'Fin-CRISIL(1)'!B29</f>
        <v>Actual</v>
      </c>
      <c r="C29" s="387" t="str">
        <f>'Fin-CRISIL(1)'!C29</f>
        <v>Actual</v>
      </c>
      <c r="D29" s="556" t="str">
        <f>'Fin-CRISIL(1)'!D29</f>
        <v>Actual</v>
      </c>
    </row>
    <row r="30" spans="1:5">
      <c r="A30" s="412" t="s">
        <v>531</v>
      </c>
      <c r="B30" s="407">
        <f>B7</f>
        <v>12</v>
      </c>
      <c r="C30" s="407">
        <f>C7</f>
        <v>12</v>
      </c>
      <c r="D30" s="413">
        <f>D7</f>
        <v>12</v>
      </c>
    </row>
    <row r="31" spans="1:5">
      <c r="A31" s="414" t="s">
        <v>454</v>
      </c>
      <c r="B31" s="397"/>
      <c r="C31" s="397"/>
      <c r="D31" s="415"/>
    </row>
    <row r="32" spans="1:5">
      <c r="A32" s="416" t="s">
        <v>455</v>
      </c>
      <c r="B32" s="398">
        <f>'Fin-CRISIL(1)'!B32</f>
        <v>10000000</v>
      </c>
      <c r="C32" s="398">
        <f>'Fin-CRISIL(1)'!C32</f>
        <v>63943785.850000001</v>
      </c>
      <c r="D32" s="398">
        <f>'Fin-CRISIL(1)'!D32</f>
        <v>47854748.909999996</v>
      </c>
    </row>
    <row r="33" spans="1:4">
      <c r="A33" s="416" t="s">
        <v>456</v>
      </c>
      <c r="B33" s="398">
        <f>'Fin-CRISIL(1)'!B33</f>
        <v>0</v>
      </c>
      <c r="C33" s="398">
        <f>'Fin-CRISIL(1)'!C33</f>
        <v>0</v>
      </c>
      <c r="D33" s="398">
        <f>'Fin-CRISIL(1)'!D33</f>
        <v>0</v>
      </c>
    </row>
    <row r="34" spans="1:4">
      <c r="A34" s="416" t="s">
        <v>457</v>
      </c>
      <c r="B34" s="398">
        <f>'Fin-CRISIL(1)'!B34</f>
        <v>98884000</v>
      </c>
      <c r="C34" s="398">
        <f>'Fin-CRISIL(1)'!C34</f>
        <v>81495107</v>
      </c>
      <c r="D34" s="398">
        <f>'Fin-CRISIL(1)'!D34</f>
        <v>87557224</v>
      </c>
    </row>
    <row r="35" spans="1:4">
      <c r="A35" s="418" t="s">
        <v>458</v>
      </c>
      <c r="B35" s="398">
        <f>'Fin-CRISIL(1)'!B35</f>
        <v>0</v>
      </c>
      <c r="C35" s="398">
        <f>'Fin-CRISIL(1)'!C35</f>
        <v>0</v>
      </c>
      <c r="D35" s="398">
        <f>'Fin-CRISIL(1)'!D35</f>
        <v>0</v>
      </c>
    </row>
    <row r="36" spans="1:4">
      <c r="A36" s="416" t="s">
        <v>459</v>
      </c>
      <c r="B36" s="398">
        <f>'Fin-CRISIL(1)'!B36</f>
        <v>237959000</v>
      </c>
      <c r="C36" s="398">
        <f>'Fin-CRISIL(1)'!C36</f>
        <v>255678059.83000001</v>
      </c>
      <c r="D36" s="398">
        <f>'Fin-CRISIL(1)'!D36</f>
        <v>109781919.89</v>
      </c>
    </row>
    <row r="37" spans="1:4">
      <c r="A37" s="418" t="s">
        <v>460</v>
      </c>
      <c r="B37" s="398">
        <f>'Fin-CRISIL(1)'!B37</f>
        <v>0</v>
      </c>
      <c r="C37" s="398">
        <f>'Fin-CRISIL(1)'!C37</f>
        <v>0</v>
      </c>
      <c r="D37" s="398">
        <f>'Fin-CRISIL(1)'!D37</f>
        <v>0</v>
      </c>
    </row>
    <row r="38" spans="1:4">
      <c r="A38" s="416" t="s">
        <v>461</v>
      </c>
      <c r="B38" s="398">
        <f>'Fin-CRISIL(1)'!B38</f>
        <v>191569999.99999997</v>
      </c>
      <c r="C38" s="398">
        <f>'Fin-CRISIL(1)'!C38</f>
        <v>86296015.25</v>
      </c>
      <c r="D38" s="398">
        <f>'Fin-CRISIL(1)'!D38</f>
        <v>106707301.24000001</v>
      </c>
    </row>
    <row r="39" spans="1:4" s="285" customFormat="1">
      <c r="A39" s="419" t="s">
        <v>462</v>
      </c>
      <c r="B39" s="399">
        <f>SUM(B32:B34)+B36+B38</f>
        <v>538413000</v>
      </c>
      <c r="C39" s="399">
        <f t="shared" ref="C39:D39" si="5">SUM(C32:C34)+C36+C38</f>
        <v>487412967.93000001</v>
      </c>
      <c r="D39" s="420">
        <f t="shared" si="5"/>
        <v>351901194.04000002</v>
      </c>
    </row>
    <row r="40" spans="1:4">
      <c r="A40" s="414" t="s">
        <v>463</v>
      </c>
      <c r="B40" s="398"/>
      <c r="C40" s="398"/>
      <c r="D40" s="417"/>
    </row>
    <row r="41" spans="1:4">
      <c r="A41" s="416" t="s">
        <v>464</v>
      </c>
      <c r="B41" s="398">
        <f>'Fin-CRISIL(1)'!B41</f>
        <v>189263000</v>
      </c>
      <c r="C41" s="398">
        <f>'Fin-CRISIL(1)'!C41</f>
        <v>145070391.10000002</v>
      </c>
      <c r="D41" s="398">
        <f>'Fin-CRISIL(1)'!D41</f>
        <v>144238377.38</v>
      </c>
    </row>
    <row r="42" spans="1:4">
      <c r="A42" s="416" t="s">
        <v>465</v>
      </c>
      <c r="B42" s="398">
        <f>'Fin-CRISIL(1)'!B42</f>
        <v>0</v>
      </c>
      <c r="C42" s="398">
        <f>'Fin-CRISIL(1)'!C42</f>
        <v>0</v>
      </c>
      <c r="D42" s="398">
        <f>'Fin-CRISIL(1)'!D42</f>
        <v>0</v>
      </c>
    </row>
    <row r="43" spans="1:4">
      <c r="A43" s="416" t="s">
        <v>466</v>
      </c>
      <c r="B43" s="398">
        <f>'Fin-CRISIL(1)'!B43</f>
        <v>297929000</v>
      </c>
      <c r="C43" s="398">
        <f>'Fin-CRISIL(1)'!C43</f>
        <v>174808086.93000001</v>
      </c>
      <c r="D43" s="398">
        <f>'Fin-CRISIL(1)'!D43</f>
        <v>124276810.39</v>
      </c>
    </row>
    <row r="44" spans="1:4">
      <c r="A44" s="416" t="s">
        <v>467</v>
      </c>
      <c r="B44" s="398">
        <f>'Fin-CRISIL(1)'!B44</f>
        <v>27730000</v>
      </c>
      <c r="C44" s="398">
        <f>'Fin-CRISIL(1)'!C44</f>
        <v>17227281.600000001</v>
      </c>
      <c r="D44" s="398">
        <f>'Fin-CRISIL(1)'!D44</f>
        <v>10698948.49</v>
      </c>
    </row>
    <row r="45" spans="1:4">
      <c r="A45" s="418" t="s">
        <v>468</v>
      </c>
      <c r="B45" s="398">
        <f>'Fin-CRISIL(1)'!B45</f>
        <v>0</v>
      </c>
      <c r="C45" s="398">
        <f>'Fin-CRISIL(1)'!C45</f>
        <v>0</v>
      </c>
      <c r="D45" s="398">
        <f>'Fin-CRISIL(1)'!D45</f>
        <v>0</v>
      </c>
    </row>
    <row r="46" spans="1:4">
      <c r="A46" s="416" t="s">
        <v>469</v>
      </c>
      <c r="B46" s="398">
        <f>'Fin-CRISIL(1)'!B46</f>
        <v>13340000</v>
      </c>
      <c r="C46" s="398">
        <f>'Fin-CRISIL(1)'!C46</f>
        <v>96524339.670000002</v>
      </c>
      <c r="D46" s="398">
        <f>'Fin-CRISIL(1)'!D46</f>
        <v>14015512.57</v>
      </c>
    </row>
    <row r="47" spans="1:4">
      <c r="A47" s="416" t="s">
        <v>470</v>
      </c>
      <c r="B47" s="398">
        <f>'Fin-CRISIL(1)'!B47</f>
        <v>10151000</v>
      </c>
      <c r="C47" s="398">
        <f>'Fin-CRISIL(1)'!C47</f>
        <v>53782868.630000003</v>
      </c>
      <c r="D47" s="398">
        <f>'Fin-CRISIL(1)'!D47</f>
        <v>58671545.210000001</v>
      </c>
    </row>
    <row r="48" spans="1:4" s="285" customFormat="1" ht="15.75" thickBot="1">
      <c r="A48" s="421" t="s">
        <v>471</v>
      </c>
      <c r="B48" s="422">
        <f>SUM(B42:B44)+B46+B47+B41</f>
        <v>538413000</v>
      </c>
      <c r="C48" s="422">
        <f>SUM(C42:C44)+C46+C47+C41</f>
        <v>487412967.93000001</v>
      </c>
      <c r="D48" s="423">
        <f>SUM(D42:D44)+D46+D47+D41</f>
        <v>351901194.03999996</v>
      </c>
    </row>
    <row r="50" spans="1:2" s="536" customFormat="1">
      <c r="A50" s="539" t="s">
        <v>224</v>
      </c>
      <c r="B50" s="509">
        <f>'Fin-CRISIL(1)'!B50</f>
        <v>263816233.24000001</v>
      </c>
    </row>
    <row r="51" spans="1:2" s="536" customFormat="1">
      <c r="A51" s="539" t="s">
        <v>557</v>
      </c>
      <c r="B51" s="509">
        <f>'Fin-CRISIL(1)'!B51</f>
        <v>0</v>
      </c>
    </row>
    <row r="52" spans="1:2">
      <c r="A52" s="403"/>
    </row>
  </sheetData>
  <mergeCells count="4">
    <mergeCell ref="B1:D1"/>
    <mergeCell ref="A2:D2"/>
    <mergeCell ref="A3:D3"/>
    <mergeCell ref="A26:D26"/>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07112-53B3-4139-B50E-8B2E02058669}">
  <sheetPr codeName="Sheet43">
    <tabColor theme="5" tint="-0.249977111117893"/>
  </sheetPr>
  <dimension ref="A1:E22"/>
  <sheetViews>
    <sheetView workbookViewId="0">
      <selection activeCell="C10" sqref="C10"/>
    </sheetView>
  </sheetViews>
  <sheetFormatPr defaultRowHeight="15"/>
  <cols>
    <col min="1" max="1" width="38.5703125" customWidth="1"/>
    <col min="2" max="2" width="11" customWidth="1"/>
    <col min="3" max="5" width="17.42578125" style="254" customWidth="1"/>
  </cols>
  <sheetData>
    <row r="1" spans="1:5" ht="20.25" customHeight="1">
      <c r="A1" s="928" t="s">
        <v>478</v>
      </c>
      <c r="B1" s="928"/>
      <c r="C1" s="928"/>
      <c r="D1" s="928"/>
      <c r="E1" s="928"/>
    </row>
    <row r="2" spans="1:5" s="294" customFormat="1">
      <c r="A2" s="291" t="s">
        <v>503</v>
      </c>
      <c r="B2" s="292"/>
      <c r="C2" s="293">
        <f>'Consolidated Fin - CRISIL'!B4</f>
        <v>45016</v>
      </c>
      <c r="D2" s="293">
        <f>'Consolidated Fin - CRISIL'!C4</f>
        <v>44651</v>
      </c>
      <c r="E2" s="293">
        <f>'Consolidated Fin - CRISIL'!D4</f>
        <v>44286</v>
      </c>
    </row>
    <row r="3" spans="1:5">
      <c r="A3" s="295" t="s">
        <v>505</v>
      </c>
      <c r="B3" s="279" t="s">
        <v>479</v>
      </c>
      <c r="C3" s="373">
        <f>IFERROR('Consolidated Fin - CRISIL'!B11/'Consolidated Fin - CRISIL'!B8,"-")</f>
        <v>7.2902518601629857E-2</v>
      </c>
      <c r="D3" s="373">
        <f>IFERROR('Consolidated Fin - CRISIL'!C11/'Consolidated Fin - CRISIL'!C8,"-")</f>
        <v>8.3321889057198339E-2</v>
      </c>
      <c r="E3" s="373">
        <f>IFERROR('Consolidated Fin - CRISIL'!D11/'Consolidated Fin - CRISIL'!D8,"-")</f>
        <v>0.10611594456096894</v>
      </c>
    </row>
    <row r="4" spans="1:5">
      <c r="A4" s="280" t="s">
        <v>480</v>
      </c>
      <c r="B4" s="279" t="s">
        <v>479</v>
      </c>
      <c r="C4" s="373">
        <f>IFERROR('Consolidated Fin - CRISIL'!B22/'Consolidated Fin - CRISIL'!B8,"-")</f>
        <v>1.061412444391953E-2</v>
      </c>
      <c r="D4" s="373">
        <f>IFERROR('Consolidated Fin - CRISIL'!C22/'Consolidated Fin - CRISIL'!C8,"-")</f>
        <v>8.8901068567020167E-3</v>
      </c>
      <c r="E4" s="373">
        <f>IFERROR('Consolidated Fin - CRISIL'!D22/'Consolidated Fin - CRISIL'!D8,"-")</f>
        <v>9.7452175639235489E-3</v>
      </c>
    </row>
    <row r="5" spans="1:5">
      <c r="A5" s="280" t="s">
        <v>481</v>
      </c>
      <c r="B5" s="279" t="s">
        <v>479</v>
      </c>
      <c r="C5" s="373" t="str">
        <f>IFERROR(('Consolidated Fin - CRISIL'!B15+'Consolidated Fin - CRISIL'!B12)/('Consolidated Fin - CRISIL'!B45-SUM('Consolidated Fin - CRISIL'!B37+'Consolidated Fin - CRISIL'!B35)),"-")</f>
        <v>-</v>
      </c>
      <c r="D5" s="373" t="str">
        <f>IFERROR(('Consolidated Fin - CRISIL'!C15+'Consolidated Fin - CRISIL'!C12)/('Consolidated Fin - CRISIL'!C45-SUM('Consolidated Fin - CRISIL'!C37+'Consolidated Fin - CRISIL'!C35)),"-")</f>
        <v>-</v>
      </c>
      <c r="E5" s="373" t="str">
        <f>IFERROR(('Consolidated Fin - CRISIL'!D15+'Consolidated Fin - CRISIL'!D12)/('Consolidated Fin - CRISIL'!D45-SUM('Consolidated Fin - CRISIL'!D37+'Consolidated Fin - CRISIL'!D35)),"-")</f>
        <v>-</v>
      </c>
    </row>
    <row r="6" spans="1:5">
      <c r="A6" s="280" t="s">
        <v>482</v>
      </c>
      <c r="B6" s="279" t="s">
        <v>483</v>
      </c>
      <c r="C6" s="374">
        <f>IFERROR('Consolidated Fin - CRISIL'!B45/'Consolidated Fin - CRISIL'!B8,"-")</f>
        <v>0</v>
      </c>
      <c r="D6" s="374">
        <f>IFERROR('Consolidated Fin - CRISIL'!C45/'Consolidated Fin - CRISIL'!C8,"-")</f>
        <v>0</v>
      </c>
      <c r="E6" s="374">
        <f>IFERROR('Consolidated Fin - CRISIL'!D45/'Consolidated Fin - CRISIL'!D8,"-")</f>
        <v>0</v>
      </c>
    </row>
    <row r="7" spans="1:5">
      <c r="A7" s="280" t="s">
        <v>484</v>
      </c>
      <c r="B7" s="279" t="s">
        <v>483</v>
      </c>
      <c r="C7" s="374">
        <f>IFERROR(365/('Consolidated Fin - CRISIL'!B10/'Consolidated Fin - CRISIL'!B41),"-")</f>
        <v>22.917772230880956</v>
      </c>
      <c r="D7" s="374">
        <f>IFERROR(365/('Consolidated Fin - CRISIL'!C10/'Consolidated Fin - CRISIL'!C41),"-")</f>
        <v>31.917709490015646</v>
      </c>
      <c r="E7" s="374">
        <f>IFERROR(365/('Consolidated Fin - CRISIL'!D10/'Consolidated Fin - CRISIL'!D41),"-")</f>
        <v>49.279385774065965</v>
      </c>
    </row>
    <row r="8" spans="1:5">
      <c r="A8" s="280" t="s">
        <v>485</v>
      </c>
      <c r="B8" s="279" t="s">
        <v>483</v>
      </c>
      <c r="C8" s="374" t="str">
        <f>IFERROR(365/('Consolidated Fin - CRISIL'!B8/'Consolidated Fin - CRISIL'!#REF!),"-")</f>
        <v>-</v>
      </c>
      <c r="D8" s="374" t="str">
        <f>IFERROR(365/('Consolidated Fin - CRISIL'!C8/'Consolidated Fin - CRISIL'!#REF!),"-")</f>
        <v>-</v>
      </c>
      <c r="E8" s="374" t="str">
        <f>IFERROR(365/('Consolidated Fin - CRISIL'!D8/'Consolidated Fin - CRISIL'!#REF!),"-")</f>
        <v>-</v>
      </c>
    </row>
    <row r="9" spans="1:5">
      <c r="A9" s="280" t="s">
        <v>486</v>
      </c>
      <c r="B9" s="279" t="s">
        <v>483</v>
      </c>
      <c r="C9" s="374">
        <f>IFERROR(365/('Consolidated Fin - CRISIL'!B10/'Consolidated Fin - CRISIL'!B36),"-")</f>
        <v>28.814349145306799</v>
      </c>
      <c r="D9" s="374">
        <f>IFERROR(365/('Consolidated Fin - CRISIL'!C10/'Consolidated Fin - CRISIL'!C36),"-")</f>
        <v>56.253091859382032</v>
      </c>
      <c r="E9" s="374">
        <f>IFERROR(365/('Consolidated Fin - CRISIL'!D10/'Consolidated Fin - CRISIL'!D36),"-")</f>
        <v>37.507254862027175</v>
      </c>
    </row>
    <row r="10" spans="1:5">
      <c r="A10" s="280" t="s">
        <v>487</v>
      </c>
      <c r="B10" s="279" t="s">
        <v>488</v>
      </c>
      <c r="C10" s="374" t="str">
        <f>IFERROR(SUM('Consolidated Fin - CRISIL'!B44+'Consolidated Fin - CRISIL'!B43+'Consolidated Fin - CRISIL'!#REF!+'Consolidated Fin - CRISIL'!B41)/SUM('Consolidated Fin - CRISIL'!B37+'Consolidated Fin - CRISIL'!B35),"-")</f>
        <v>-</v>
      </c>
      <c r="D10" s="374" t="str">
        <f>IFERROR(SUM('Consolidated Fin - CRISIL'!C44+'Consolidated Fin - CRISIL'!C43+'Consolidated Fin - CRISIL'!#REF!+'Consolidated Fin - CRISIL'!C41)/SUM('Consolidated Fin - CRISIL'!C37+'Consolidated Fin - CRISIL'!C35),"-")</f>
        <v>-</v>
      </c>
      <c r="E10" s="374" t="str">
        <f>IFERROR(SUM('Consolidated Fin - CRISIL'!D44+'Consolidated Fin - CRISIL'!D43+'Consolidated Fin - CRISIL'!#REF!+'Consolidated Fin - CRISIL'!D41)/SUM('Consolidated Fin - CRISIL'!D37+'Consolidated Fin - CRISIL'!D35),"-")</f>
        <v>-</v>
      </c>
    </row>
    <row r="11" spans="1:5">
      <c r="A11" s="295" t="s">
        <v>268</v>
      </c>
      <c r="B11" s="279" t="s">
        <v>488</v>
      </c>
      <c r="C11" s="374" t="str">
        <f>IFERROR(SUM('Consolidated Fin - CRISIL'!B43+'Consolidated Fin - CRISIL'!#REF!)/SUM('Consolidated Fin - CRISIL'!B37+'Consolidated Fin - CRISIL'!B35),"-")</f>
        <v>-</v>
      </c>
      <c r="D11" s="374" t="str">
        <f>IFERROR(SUM('Consolidated Fin - CRISIL'!C43+'Consolidated Fin - CRISIL'!#REF!)/SUM('Consolidated Fin - CRISIL'!C37+'Consolidated Fin - CRISIL'!C35),"-")</f>
        <v>-</v>
      </c>
      <c r="E11" s="374" t="str">
        <f>IFERROR(SUM('Consolidated Fin - CRISIL'!D43+'Consolidated Fin - CRISIL'!#REF!)/SUM('Consolidated Fin - CRISIL'!D37+'Consolidated Fin - CRISIL'!D35),"-")</f>
        <v>-</v>
      </c>
    </row>
    <row r="12" spans="1:5">
      <c r="A12" s="280" t="s">
        <v>489</v>
      </c>
      <c r="B12" s="279" t="s">
        <v>488</v>
      </c>
      <c r="C12" s="374">
        <f>IFERROR('Consolidated Fin - CRISIL'!B49/'Consolidated Fin - CRISIL'!B12,"-")</f>
        <v>0</v>
      </c>
      <c r="D12" s="374">
        <f>IFERROR('Consolidated Fin - CRISIL'!C49/'Consolidated Fin - CRISIL'!C12,"-")</f>
        <v>0</v>
      </c>
      <c r="E12" s="374">
        <f>IFERROR('Consolidated Fin - CRISIL'!D49/'Consolidated Fin - CRISIL'!D12,"-")</f>
        <v>0</v>
      </c>
    </row>
    <row r="13" spans="1:5">
      <c r="A13" s="280" t="s">
        <v>490</v>
      </c>
      <c r="B13" s="279" t="s">
        <v>479</v>
      </c>
      <c r="C13" s="374">
        <f>IFERROR((SUM('Consolidated Fin - CRISIL'!B32+'Consolidated Fin - CRISIL'!B35+'Consolidated Fin - CRISIL'!B36))/('Consolidated Fin - CRISIL'!B22+'Consolidated Fin - CRISIL'!B14),"-")</f>
        <v>5.0549201883676842</v>
      </c>
      <c r="D13" s="374">
        <f>IFERROR((SUM('Consolidated Fin - CRISIL'!C32+'Consolidated Fin - CRISIL'!C35+'Consolidated Fin - CRISIL'!C36))/('Consolidated Fin - CRISIL'!C22+'Consolidated Fin - CRISIL'!C14),"-")</f>
        <v>13.492685475791957</v>
      </c>
      <c r="E13" s="374">
        <f>IFERROR((SUM('Consolidated Fin - CRISIL'!D32+'Consolidated Fin - CRISIL'!D35+'Consolidated Fin - CRISIL'!D36))/('Consolidated Fin - CRISIL'!D22+'Consolidated Fin - CRISIL'!D14),"-")</f>
        <v>7.9680557110892325</v>
      </c>
    </row>
    <row r="14" spans="1:5">
      <c r="A14" s="280" t="s">
        <v>491</v>
      </c>
      <c r="B14" s="279" t="s">
        <v>488</v>
      </c>
      <c r="C14" s="374" t="str">
        <f>IFERROR('Consolidated Fin - CRISIL'!#REF!/('Consolidated Fin - CRISIL'!B35+'Consolidated Fin - CRISIL'!B36),"-")</f>
        <v>-</v>
      </c>
      <c r="D14" s="374" t="str">
        <f>IFERROR('Consolidated Fin - CRISIL'!#REF!/('Consolidated Fin - CRISIL'!C35+'Consolidated Fin - CRISIL'!C36),"-")</f>
        <v>-</v>
      </c>
      <c r="E14" s="374" t="str">
        <f>IFERROR('Consolidated Fin - CRISIL'!#REF!/('Consolidated Fin - CRISIL'!D35+'Consolidated Fin - CRISIL'!D36),"-")</f>
        <v>-</v>
      </c>
    </row>
    <row r="15" spans="1:5">
      <c r="A15" s="280" t="s">
        <v>492</v>
      </c>
      <c r="B15" s="279" t="s">
        <v>479</v>
      </c>
      <c r="C15" s="373">
        <f>IFERROR('Consolidated Fin - CRISIL'!B12/SUM('Consolidated Fin - CRISIL'!B32+'Consolidated Fin - CRISIL'!B35+'Consolidated Fin - CRISIL'!B36),"-")</f>
        <v>0.10496896664367898</v>
      </c>
      <c r="D15" s="373">
        <f>IFERROR('Consolidated Fin - CRISIL'!C12/SUM('Consolidated Fin - CRISIL'!C32+'Consolidated Fin - CRISIL'!C35+'Consolidated Fin - CRISIL'!C36),"-")</f>
        <v>4.3593486797989134E-2</v>
      </c>
      <c r="E15" s="373">
        <f>IFERROR('Consolidated Fin - CRISIL'!D12/SUM('Consolidated Fin - CRISIL'!D32+'Consolidated Fin - CRISIL'!D35+'Consolidated Fin - CRISIL'!D36),"-")</f>
        <v>8.7565951850411078E-2</v>
      </c>
    </row>
    <row r="16" spans="1:5">
      <c r="A16" s="280" t="s">
        <v>493</v>
      </c>
      <c r="B16" s="279" t="s">
        <v>488</v>
      </c>
      <c r="C16" s="374">
        <f>IFERROR(SUM('Consolidated Fin - CRISIL'!B36+'Consolidated Fin - CRISIL'!B35+'Consolidated Fin - CRISIL'!B32)/'Consolidated Fin - CRISIL'!B30,"-")</f>
        <v>20663250</v>
      </c>
      <c r="D16" s="374">
        <f>IFERROR(SUM('Consolidated Fin - CRISIL'!C36+'Consolidated Fin - CRISIL'!C35+'Consolidated Fin - CRISIL'!C32)/'Consolidated Fin - CRISIL'!C30,"-")</f>
        <v>26635153.806666669</v>
      </c>
      <c r="E16" s="374">
        <f>IFERROR(SUM('Consolidated Fin - CRISIL'!D36+'Consolidated Fin - CRISIL'!D35+'Consolidated Fin - CRISIL'!D32)/'Consolidated Fin - CRISIL'!D30,"-")</f>
        <v>13136389.066666668</v>
      </c>
    </row>
    <row r="17" spans="1:5">
      <c r="A17" s="280" t="s">
        <v>494</v>
      </c>
      <c r="B17" s="279" t="s">
        <v>488</v>
      </c>
      <c r="C17" s="374">
        <f>IFERROR(SUM('Consolidated Fin - CRISIL'!B31+'Consolidated Fin - CRISIL'!B32+'Consolidated Fin - CRISIL'!B34+'Consolidated Fin - CRISIL'!B35+'Consolidated Fin - CRISIL'!B36+'Consolidated Fin - CRISIL'!B37)/'Consolidated Fin - CRISIL'!B30,"-")</f>
        <v>28903583.333333332</v>
      </c>
      <c r="D17" s="374">
        <f>IFERROR(SUM('Consolidated Fin - CRISIL'!C31+'Consolidated Fin - CRISIL'!C32+'Consolidated Fin - CRISIL'!C34+'Consolidated Fin - CRISIL'!C35+'Consolidated Fin - CRISIL'!C36+'Consolidated Fin - CRISIL'!C37)/'Consolidated Fin - CRISIL'!C30,"-")</f>
        <v>33426412.723333333</v>
      </c>
      <c r="E17" s="374">
        <f>IFERROR(SUM('Consolidated Fin - CRISIL'!D31+'Consolidated Fin - CRISIL'!D32+'Consolidated Fin - CRISIL'!D34+'Consolidated Fin - CRISIL'!D35+'Consolidated Fin - CRISIL'!D36+'Consolidated Fin - CRISIL'!D37)/'Consolidated Fin - CRISIL'!D30,"-")</f>
        <v>20432824.400000002</v>
      </c>
    </row>
    <row r="18" spans="1:5">
      <c r="A18" s="295" t="s">
        <v>504</v>
      </c>
      <c r="B18" s="279" t="s">
        <v>488</v>
      </c>
      <c r="C18" s="374">
        <f>IFERROR(SUM('Consolidated Fin - CRISIL'!B31+'Consolidated Fin - CRISIL'!B32+'Consolidated Fin - CRISIL'!B35+'Consolidated Fin - CRISIL'!B36+'Consolidated Fin - CRISIL'!B37)/'Consolidated Fin - CRISIL'!B30,"-")</f>
        <v>20663250</v>
      </c>
      <c r="D18" s="374">
        <f>IFERROR(SUM('Consolidated Fin - CRISIL'!C31+'Consolidated Fin - CRISIL'!C32+'Consolidated Fin - CRISIL'!C35+'Consolidated Fin - CRISIL'!C36+'Consolidated Fin - CRISIL'!C37)/'Consolidated Fin - CRISIL'!C30,"-")</f>
        <v>26635153.806666669</v>
      </c>
      <c r="E18" s="374">
        <f>IFERROR(SUM('Consolidated Fin - CRISIL'!D31+'Consolidated Fin - CRISIL'!D32+'Consolidated Fin - CRISIL'!D35+'Consolidated Fin - CRISIL'!D36+'Consolidated Fin - CRISIL'!D37)/'Consolidated Fin - CRISIL'!D30,"-")</f>
        <v>13136389.066666668</v>
      </c>
    </row>
    <row r="19" spans="1:5" ht="45" customHeight="1">
      <c r="A19" s="283" t="s">
        <v>495</v>
      </c>
      <c r="B19" s="281"/>
      <c r="C19" s="282"/>
      <c r="D19" s="282"/>
      <c r="E19" s="282"/>
    </row>
    <row r="20" spans="1:5">
      <c r="A20" s="232" t="str">
        <f>'Business Profile'!G15</f>
        <v>Retail seller of car and service centre</v>
      </c>
      <c r="B20" s="232"/>
    </row>
    <row r="21" spans="1:5">
      <c r="A21" s="304" t="s">
        <v>525</v>
      </c>
      <c r="B21" s="384">
        <f>IFERROR((('Consolidated Fin - CRISIL'!B8/'Consolidated Fin - CRISIL'!D8)^(1/3))-1,"-")</f>
        <v>0.39597569226099028</v>
      </c>
    </row>
    <row r="22" spans="1:5">
      <c r="B22" s="303"/>
    </row>
  </sheetData>
  <mergeCells count="1">
    <mergeCell ref="A1:E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tabColor rgb="FF0F243E"/>
  </sheetPr>
  <dimension ref="A1:BJ1002"/>
  <sheetViews>
    <sheetView showGridLines="0" workbookViewId="0">
      <selection activeCell="A26" sqref="A26"/>
    </sheetView>
  </sheetViews>
  <sheetFormatPr defaultColWidth="14.42578125" defaultRowHeight="15" customHeight="1" outlineLevelRow="1"/>
  <cols>
    <col min="1" max="1" width="1.7109375" customWidth="1"/>
    <col min="2" max="2" width="4.5703125" customWidth="1"/>
    <col min="3" max="3" width="26.85546875" customWidth="1"/>
    <col min="4" max="4" width="28.7109375" customWidth="1"/>
    <col min="5" max="5" width="14.140625" customWidth="1"/>
    <col min="6" max="7" width="11.7109375" customWidth="1"/>
    <col min="8" max="8" width="11.140625" customWidth="1"/>
    <col min="9" max="9" width="14.140625" customWidth="1"/>
    <col min="10" max="11" width="7.7109375" customWidth="1"/>
    <col min="12" max="12" width="4" customWidth="1"/>
    <col min="13" max="14" width="9.7109375" customWidth="1"/>
    <col min="15" max="15" width="12" customWidth="1"/>
    <col min="16" max="16" width="5.7109375" customWidth="1"/>
    <col min="17" max="17" width="7.28515625" customWidth="1"/>
    <col min="18" max="18" width="9.7109375" customWidth="1"/>
    <col min="19" max="19" width="13.7109375" customWidth="1"/>
    <col min="20" max="20" width="5.140625" customWidth="1"/>
    <col min="21" max="21" width="9.7109375" customWidth="1"/>
    <col min="22" max="22" width="12.5703125" customWidth="1"/>
    <col min="23" max="23" width="5.140625" customWidth="1"/>
    <col min="24" max="24" width="9.7109375" customWidth="1"/>
    <col min="25" max="25" width="12.7109375" customWidth="1"/>
    <col min="26" max="26" width="5.140625" customWidth="1"/>
    <col min="27" max="27" width="9.7109375" customWidth="1"/>
    <col min="28" max="28" width="12.7109375" customWidth="1"/>
    <col min="29" max="29" width="5.140625" customWidth="1"/>
    <col min="30" max="30" width="9.7109375" customWidth="1"/>
    <col min="31" max="31" width="12.7109375" customWidth="1"/>
    <col min="32" max="32" width="5.140625" customWidth="1"/>
    <col min="33" max="33" width="9.7109375" customWidth="1"/>
    <col min="34" max="34" width="12.7109375" customWidth="1"/>
    <col min="35" max="35" width="5.140625" customWidth="1"/>
    <col min="36" max="36" width="9.7109375" customWidth="1"/>
    <col min="37" max="37" width="12.7109375" customWidth="1"/>
    <col min="38" max="38" width="5.140625" customWidth="1"/>
    <col min="39" max="39" width="9.7109375" customWidth="1"/>
    <col min="40" max="40" width="12.7109375" customWidth="1"/>
    <col min="41" max="41" width="5.140625" customWidth="1"/>
    <col min="42" max="42" width="9.7109375" customWidth="1"/>
    <col min="43" max="43" width="12.7109375" customWidth="1"/>
    <col min="44" max="44" width="5.140625" customWidth="1"/>
    <col min="45" max="45" width="9.7109375" customWidth="1"/>
    <col min="46" max="46" width="12.7109375" customWidth="1"/>
    <col min="47" max="47" width="5.140625" customWidth="1"/>
    <col min="48" max="48" width="9.7109375" customWidth="1"/>
    <col min="49" max="49" width="12.7109375" customWidth="1"/>
    <col min="50" max="50" width="5.140625" customWidth="1"/>
    <col min="51" max="51" width="9.7109375" customWidth="1"/>
    <col min="52" max="52" width="12.7109375" customWidth="1"/>
    <col min="53" max="53" width="5.140625" customWidth="1"/>
    <col min="54" max="54" width="9.7109375" customWidth="1"/>
    <col min="55" max="55" width="12.7109375" customWidth="1"/>
    <col min="56" max="56" width="37.7109375" customWidth="1"/>
    <col min="57" max="62" width="9.140625" customWidth="1"/>
  </cols>
  <sheetData>
    <row r="1" spans="1:62" ht="15.75" thickBot="1">
      <c r="A1" s="127">
        <v>130</v>
      </c>
      <c r="B1" s="128"/>
      <c r="C1" s="128"/>
      <c r="D1" s="128"/>
      <c r="E1" s="128"/>
      <c r="F1" s="128"/>
      <c r="G1" s="128"/>
      <c r="H1" s="128"/>
      <c r="I1" s="128"/>
      <c r="J1" s="128"/>
      <c r="K1" s="128"/>
      <c r="L1" s="128"/>
      <c r="M1" s="128"/>
      <c r="N1" s="21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9"/>
      <c r="BG1" s="129"/>
      <c r="BH1" s="129"/>
      <c r="BI1" s="129"/>
      <c r="BJ1" s="129"/>
    </row>
    <row r="2" spans="1:62" ht="18.75" customHeight="1" outlineLevel="1" thickBot="1">
      <c r="A2" s="127"/>
      <c r="B2" s="980" t="s">
        <v>269</v>
      </c>
      <c r="C2" s="981"/>
      <c r="D2" s="981"/>
      <c r="E2" s="211"/>
      <c r="F2" s="211"/>
      <c r="G2" s="211"/>
      <c r="H2" s="211"/>
      <c r="I2" s="211"/>
      <c r="J2" s="211"/>
      <c r="K2" s="211"/>
      <c r="L2" s="211"/>
      <c r="M2" s="211"/>
      <c r="N2" s="225"/>
      <c r="O2" s="211"/>
      <c r="P2" s="211"/>
      <c r="Q2" s="211"/>
      <c r="R2" s="211"/>
      <c r="S2" s="211"/>
      <c r="T2" s="211"/>
      <c r="U2" s="211"/>
      <c r="V2" s="211"/>
      <c r="W2" s="211"/>
      <c r="X2" s="211"/>
      <c r="Y2" s="211"/>
      <c r="Z2" s="211"/>
      <c r="AA2" s="212"/>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9"/>
      <c r="BE2" s="129"/>
      <c r="BF2" s="129"/>
      <c r="BG2" s="129"/>
      <c r="BH2" s="129"/>
      <c r="BI2" s="129"/>
      <c r="BJ2" s="129"/>
    </row>
    <row r="3" spans="1:62" ht="17.25" customHeight="1" outlineLevel="1">
      <c r="A3" s="130"/>
      <c r="B3" s="984" t="s">
        <v>221</v>
      </c>
      <c r="C3" s="653"/>
      <c r="D3" s="654"/>
      <c r="E3" s="976" t="s">
        <v>270</v>
      </c>
      <c r="F3" s="653"/>
      <c r="G3" s="654"/>
      <c r="H3" s="976" t="s">
        <v>271</v>
      </c>
      <c r="I3" s="653"/>
      <c r="J3" s="654"/>
      <c r="K3" s="976" t="s">
        <v>272</v>
      </c>
      <c r="L3" s="653"/>
      <c r="M3" s="653"/>
      <c r="N3" s="977"/>
      <c r="O3" s="654"/>
      <c r="P3" s="976" t="s">
        <v>273</v>
      </c>
      <c r="Q3" s="653"/>
      <c r="R3" s="653"/>
      <c r="S3" s="654"/>
      <c r="T3" s="976" t="s">
        <v>274</v>
      </c>
      <c r="U3" s="653"/>
      <c r="V3" s="653"/>
      <c r="W3" s="654"/>
      <c r="X3" s="976" t="s">
        <v>275</v>
      </c>
      <c r="Y3" s="653"/>
      <c r="Z3" s="653"/>
      <c r="AA3" s="890"/>
      <c r="AB3" s="131"/>
      <c r="AC3" s="131"/>
      <c r="AD3" s="131"/>
      <c r="AE3" s="131"/>
      <c r="AF3" s="131"/>
      <c r="AG3" s="131"/>
      <c r="AH3" s="131"/>
      <c r="AI3" s="131"/>
      <c r="AJ3" s="131"/>
      <c r="AK3" s="131"/>
      <c r="AL3" s="131"/>
      <c r="AM3" s="131"/>
      <c r="AN3" s="131"/>
      <c r="AO3" s="131"/>
      <c r="AP3" s="131"/>
      <c r="AQ3" s="131"/>
      <c r="AR3" s="131"/>
      <c r="AS3" s="131"/>
      <c r="AT3" s="131"/>
      <c r="AU3" s="131"/>
      <c r="AV3" s="131"/>
      <c r="AW3" s="131"/>
      <c r="AX3" s="131"/>
      <c r="AY3" s="131"/>
      <c r="AZ3" s="131"/>
      <c r="BA3" s="131"/>
      <c r="BB3" s="131"/>
      <c r="BC3" s="131"/>
      <c r="BD3" s="132"/>
      <c r="BE3" s="132"/>
      <c r="BF3" s="132"/>
      <c r="BG3" s="132"/>
      <c r="BH3" s="132"/>
      <c r="BI3" s="132"/>
      <c r="BJ3" s="132"/>
    </row>
    <row r="4" spans="1:62" ht="15" customHeight="1" outlineLevel="1">
      <c r="A4" s="127"/>
      <c r="B4" s="931" t="s">
        <v>276</v>
      </c>
      <c r="C4" s="644"/>
      <c r="D4" s="642"/>
      <c r="E4" s="932"/>
      <c r="F4" s="610"/>
      <c r="G4" s="613"/>
      <c r="H4" s="932"/>
      <c r="I4" s="610"/>
      <c r="J4" s="613"/>
      <c r="K4" s="932"/>
      <c r="L4" s="610"/>
      <c r="M4" s="610"/>
      <c r="N4" s="610"/>
      <c r="O4" s="613"/>
      <c r="P4" s="933"/>
      <c r="Q4" s="644"/>
      <c r="R4" s="644"/>
      <c r="S4" s="642"/>
      <c r="T4" s="933"/>
      <c r="U4" s="644"/>
      <c r="V4" s="644"/>
      <c r="W4" s="642"/>
      <c r="X4" s="933"/>
      <c r="Y4" s="644"/>
      <c r="Z4" s="644"/>
      <c r="AA4" s="744"/>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9"/>
      <c r="BC4" s="129"/>
      <c r="BD4" s="129"/>
      <c r="BE4" s="129"/>
      <c r="BF4" s="129"/>
      <c r="BG4" s="129"/>
      <c r="BH4" s="129"/>
      <c r="BI4" s="129"/>
      <c r="BJ4" s="129"/>
    </row>
    <row r="5" spans="1:62" ht="15" customHeight="1" outlineLevel="1">
      <c r="A5" s="127"/>
      <c r="B5" s="931" t="s">
        <v>23</v>
      </c>
      <c r="C5" s="644"/>
      <c r="D5" s="642"/>
      <c r="E5" s="932"/>
      <c r="F5" s="610"/>
      <c r="G5" s="613"/>
      <c r="H5" s="932"/>
      <c r="I5" s="610"/>
      <c r="J5" s="613"/>
      <c r="K5" s="932"/>
      <c r="L5" s="610"/>
      <c r="M5" s="610"/>
      <c r="N5" s="610"/>
      <c r="O5" s="613"/>
      <c r="P5" s="933"/>
      <c r="Q5" s="644"/>
      <c r="R5" s="644"/>
      <c r="S5" s="642"/>
      <c r="T5" s="933"/>
      <c r="U5" s="644"/>
      <c r="V5" s="644"/>
      <c r="W5" s="642"/>
      <c r="X5" s="933"/>
      <c r="Y5" s="644"/>
      <c r="Z5" s="644"/>
      <c r="AA5" s="744"/>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9"/>
      <c r="BC5" s="129"/>
      <c r="BD5" s="129"/>
      <c r="BE5" s="129"/>
      <c r="BF5" s="129"/>
      <c r="BG5" s="129"/>
      <c r="BH5" s="129"/>
      <c r="BI5" s="129"/>
      <c r="BJ5" s="129"/>
    </row>
    <row r="6" spans="1:62" ht="15" customHeight="1" outlineLevel="1">
      <c r="A6" s="127"/>
      <c r="B6" s="931" t="s">
        <v>277</v>
      </c>
      <c r="C6" s="644"/>
      <c r="D6" s="642"/>
      <c r="E6" s="978"/>
      <c r="F6" s="610"/>
      <c r="G6" s="613"/>
      <c r="H6" s="978"/>
      <c r="I6" s="610"/>
      <c r="J6" s="613"/>
      <c r="K6" s="978"/>
      <c r="L6" s="610"/>
      <c r="M6" s="610"/>
      <c r="N6" s="610"/>
      <c r="O6" s="613"/>
      <c r="P6" s="979"/>
      <c r="Q6" s="644"/>
      <c r="R6" s="644"/>
      <c r="S6" s="642"/>
      <c r="T6" s="979"/>
      <c r="U6" s="644"/>
      <c r="V6" s="644"/>
      <c r="W6" s="642"/>
      <c r="X6" s="979"/>
      <c r="Y6" s="644"/>
      <c r="Z6" s="644"/>
      <c r="AA6" s="744"/>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9"/>
      <c r="BC6" s="129"/>
      <c r="BD6" s="129"/>
      <c r="BE6" s="129"/>
      <c r="BF6" s="129"/>
      <c r="BG6" s="129"/>
      <c r="BH6" s="129"/>
      <c r="BI6" s="129"/>
      <c r="BJ6" s="129"/>
    </row>
    <row r="7" spans="1:62" ht="15" customHeight="1" outlineLevel="1">
      <c r="A7" s="127"/>
      <c r="B7" s="931" t="s">
        <v>278</v>
      </c>
      <c r="C7" s="644"/>
      <c r="D7" s="642"/>
      <c r="E7" s="932"/>
      <c r="F7" s="610"/>
      <c r="G7" s="613"/>
      <c r="H7" s="932"/>
      <c r="I7" s="610"/>
      <c r="J7" s="613"/>
      <c r="K7" s="932"/>
      <c r="L7" s="610"/>
      <c r="M7" s="610"/>
      <c r="N7" s="610"/>
      <c r="O7" s="613"/>
      <c r="P7" s="933"/>
      <c r="Q7" s="644"/>
      <c r="R7" s="644"/>
      <c r="S7" s="642"/>
      <c r="T7" s="933"/>
      <c r="U7" s="644"/>
      <c r="V7" s="644"/>
      <c r="W7" s="642"/>
      <c r="X7" s="933"/>
      <c r="Y7" s="644"/>
      <c r="Z7" s="644"/>
      <c r="AA7" s="744"/>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9"/>
      <c r="BC7" s="129"/>
      <c r="BD7" s="129"/>
      <c r="BE7" s="129"/>
      <c r="BF7" s="129"/>
      <c r="BG7" s="129"/>
      <c r="BH7" s="129"/>
      <c r="BI7" s="129"/>
      <c r="BJ7" s="129"/>
    </row>
    <row r="8" spans="1:62" ht="21" customHeight="1" outlineLevel="1">
      <c r="A8" s="133"/>
      <c r="B8" s="931" t="s">
        <v>279</v>
      </c>
      <c r="C8" s="644"/>
      <c r="D8" s="642"/>
      <c r="E8" s="982"/>
      <c r="F8" s="610"/>
      <c r="G8" s="613"/>
      <c r="H8" s="982"/>
      <c r="I8" s="610"/>
      <c r="J8" s="613"/>
      <c r="K8" s="982"/>
      <c r="L8" s="610"/>
      <c r="M8" s="610"/>
      <c r="N8" s="610"/>
      <c r="O8" s="613"/>
      <c r="P8" s="983"/>
      <c r="Q8" s="644"/>
      <c r="R8" s="644"/>
      <c r="S8" s="642"/>
      <c r="T8" s="983"/>
      <c r="U8" s="644"/>
      <c r="V8" s="644"/>
      <c r="W8" s="642"/>
      <c r="X8" s="983"/>
      <c r="Y8" s="644"/>
      <c r="Z8" s="644"/>
      <c r="AA8" s="74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5"/>
      <c r="BC8" s="135"/>
      <c r="BD8" s="135"/>
      <c r="BE8" s="135"/>
      <c r="BF8" s="135"/>
      <c r="BG8" s="135"/>
      <c r="BH8" s="135"/>
      <c r="BI8" s="135"/>
      <c r="BJ8" s="135"/>
    </row>
    <row r="9" spans="1:62" ht="15" customHeight="1" outlineLevel="1">
      <c r="A9" s="127"/>
      <c r="B9" s="931" t="s">
        <v>280</v>
      </c>
      <c r="C9" s="644"/>
      <c r="D9" s="642"/>
      <c r="E9" s="932"/>
      <c r="F9" s="610"/>
      <c r="G9" s="613"/>
      <c r="H9" s="932"/>
      <c r="I9" s="610"/>
      <c r="J9" s="613"/>
      <c r="K9" s="932"/>
      <c r="L9" s="610"/>
      <c r="M9" s="610"/>
      <c r="N9" s="610"/>
      <c r="O9" s="613"/>
      <c r="P9" s="933"/>
      <c r="Q9" s="644"/>
      <c r="R9" s="644"/>
      <c r="S9" s="642"/>
      <c r="T9" s="933"/>
      <c r="U9" s="644"/>
      <c r="V9" s="644"/>
      <c r="W9" s="642"/>
      <c r="X9" s="933"/>
      <c r="Y9" s="644"/>
      <c r="Z9" s="644"/>
      <c r="AA9" s="744"/>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9"/>
      <c r="BC9" s="129"/>
      <c r="BD9" s="129"/>
      <c r="BE9" s="129"/>
      <c r="BF9" s="129"/>
      <c r="BG9" s="129"/>
      <c r="BH9" s="129"/>
      <c r="BI9" s="129"/>
      <c r="BJ9" s="129"/>
    </row>
    <row r="10" spans="1:62" ht="15" customHeight="1" outlineLevel="1">
      <c r="A10" s="127"/>
      <c r="B10" s="931" t="s">
        <v>281</v>
      </c>
      <c r="C10" s="644"/>
      <c r="D10" s="642"/>
      <c r="E10" s="932"/>
      <c r="F10" s="610"/>
      <c r="G10" s="613"/>
      <c r="H10" s="932"/>
      <c r="I10" s="610"/>
      <c r="J10" s="613"/>
      <c r="K10" s="932"/>
      <c r="L10" s="610"/>
      <c r="M10" s="610"/>
      <c r="N10" s="610"/>
      <c r="O10" s="613"/>
      <c r="P10" s="933"/>
      <c r="Q10" s="644"/>
      <c r="R10" s="644"/>
      <c r="S10" s="642"/>
      <c r="T10" s="933"/>
      <c r="U10" s="644"/>
      <c r="V10" s="644"/>
      <c r="W10" s="642"/>
      <c r="X10" s="933"/>
      <c r="Y10" s="644"/>
      <c r="Z10" s="644"/>
      <c r="AA10" s="744"/>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9"/>
      <c r="BC10" s="129"/>
      <c r="BD10" s="129"/>
      <c r="BE10" s="129"/>
      <c r="BF10" s="129"/>
      <c r="BG10" s="129"/>
      <c r="BH10" s="129"/>
      <c r="BI10" s="129"/>
      <c r="BJ10" s="129"/>
    </row>
    <row r="11" spans="1:62" ht="15" customHeight="1" outlineLevel="1">
      <c r="A11" s="127"/>
      <c r="B11" s="931" t="s">
        <v>282</v>
      </c>
      <c r="C11" s="644"/>
      <c r="D11" s="642"/>
      <c r="E11" s="929"/>
      <c r="F11" s="610"/>
      <c r="G11" s="613"/>
      <c r="H11" s="929"/>
      <c r="I11" s="610"/>
      <c r="J11" s="613"/>
      <c r="K11" s="929"/>
      <c r="L11" s="610"/>
      <c r="M11" s="610"/>
      <c r="N11" s="610"/>
      <c r="O11" s="613"/>
      <c r="P11" s="930"/>
      <c r="Q11" s="644"/>
      <c r="R11" s="644"/>
      <c r="S11" s="642"/>
      <c r="T11" s="930"/>
      <c r="U11" s="644"/>
      <c r="V11" s="644"/>
      <c r="W11" s="642"/>
      <c r="X11" s="930"/>
      <c r="Y11" s="644"/>
      <c r="Z11" s="644"/>
      <c r="AA11" s="744"/>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9"/>
      <c r="BC11" s="129"/>
      <c r="BD11" s="129"/>
      <c r="BE11" s="129"/>
      <c r="BF11" s="129"/>
      <c r="BG11" s="129"/>
      <c r="BH11" s="129"/>
      <c r="BI11" s="129"/>
      <c r="BJ11" s="129"/>
    </row>
    <row r="12" spans="1:62" ht="15" customHeight="1" outlineLevel="1">
      <c r="A12" s="127"/>
      <c r="B12" s="931" t="s">
        <v>283</v>
      </c>
      <c r="C12" s="644"/>
      <c r="D12" s="642"/>
      <c r="E12" s="929"/>
      <c r="F12" s="610"/>
      <c r="G12" s="613"/>
      <c r="H12" s="929"/>
      <c r="I12" s="610"/>
      <c r="J12" s="613"/>
      <c r="K12" s="929"/>
      <c r="L12" s="610"/>
      <c r="M12" s="610"/>
      <c r="N12" s="610"/>
      <c r="O12" s="613"/>
      <c r="P12" s="930"/>
      <c r="Q12" s="644"/>
      <c r="R12" s="644"/>
      <c r="S12" s="642"/>
      <c r="T12" s="930"/>
      <c r="U12" s="644"/>
      <c r="V12" s="644"/>
      <c r="W12" s="642"/>
      <c r="X12" s="930"/>
      <c r="Y12" s="644"/>
      <c r="Z12" s="644"/>
      <c r="AA12" s="744"/>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9"/>
      <c r="BC12" s="129"/>
      <c r="BD12" s="129"/>
      <c r="BE12" s="129"/>
      <c r="BF12" s="129"/>
      <c r="BG12" s="129"/>
      <c r="BH12" s="129"/>
      <c r="BI12" s="129"/>
      <c r="BJ12" s="129"/>
    </row>
    <row r="13" spans="1:62" ht="15" customHeight="1" outlineLevel="1">
      <c r="A13" s="127"/>
      <c r="B13" s="931" t="s">
        <v>284</v>
      </c>
      <c r="C13" s="644"/>
      <c r="D13" s="642"/>
      <c r="E13" s="936" t="str">
        <f>IFERROR(E11/E12,"")</f>
        <v/>
      </c>
      <c r="F13" s="610"/>
      <c r="G13" s="613"/>
      <c r="H13" s="936" t="str">
        <f>IFERROR(H11/H12,"")</f>
        <v/>
      </c>
      <c r="I13" s="610"/>
      <c r="J13" s="613"/>
      <c r="K13" s="936" t="str">
        <f>IFERROR(K11/K12,"")</f>
        <v/>
      </c>
      <c r="L13" s="610"/>
      <c r="M13" s="610"/>
      <c r="N13" s="610"/>
      <c r="O13" s="613"/>
      <c r="P13" s="937" t="str">
        <f>IFERROR(P11/P12,"")</f>
        <v/>
      </c>
      <c r="Q13" s="644"/>
      <c r="R13" s="644"/>
      <c r="S13" s="642"/>
      <c r="T13" s="937" t="str">
        <f>IFERROR(T11/T12,"")</f>
        <v/>
      </c>
      <c r="U13" s="644"/>
      <c r="V13" s="644"/>
      <c r="W13" s="642"/>
      <c r="X13" s="937" t="str">
        <f>IFERROR(X11/X12,"")</f>
        <v/>
      </c>
      <c r="Y13" s="644"/>
      <c r="Z13" s="644"/>
      <c r="AA13" s="744"/>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9"/>
      <c r="BC13" s="129"/>
      <c r="BD13" s="129"/>
      <c r="BE13" s="129"/>
      <c r="BF13" s="129"/>
      <c r="BG13" s="129"/>
      <c r="BH13" s="129"/>
      <c r="BI13" s="129"/>
      <c r="BJ13" s="129"/>
    </row>
    <row r="14" spans="1:62" ht="15" customHeight="1" outlineLevel="1">
      <c r="A14" s="127"/>
      <c r="B14" s="931" t="s">
        <v>285</v>
      </c>
      <c r="C14" s="644"/>
      <c r="D14" s="642"/>
      <c r="E14" s="932"/>
      <c r="F14" s="610"/>
      <c r="G14" s="613"/>
      <c r="H14" s="932"/>
      <c r="I14" s="610"/>
      <c r="J14" s="613"/>
      <c r="K14" s="932"/>
      <c r="L14" s="610"/>
      <c r="M14" s="610"/>
      <c r="N14" s="610"/>
      <c r="O14" s="613"/>
      <c r="P14" s="933"/>
      <c r="Q14" s="644"/>
      <c r="R14" s="644"/>
      <c r="S14" s="642"/>
      <c r="T14" s="933"/>
      <c r="U14" s="644"/>
      <c r="V14" s="644"/>
      <c r="W14" s="642"/>
      <c r="X14" s="933"/>
      <c r="Y14" s="644"/>
      <c r="Z14" s="644"/>
      <c r="AA14" s="744"/>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9"/>
      <c r="BC14" s="129"/>
      <c r="BD14" s="129"/>
      <c r="BE14" s="129"/>
      <c r="BF14" s="129"/>
      <c r="BG14" s="129"/>
      <c r="BH14" s="129"/>
      <c r="BI14" s="129"/>
      <c r="BJ14" s="129"/>
    </row>
    <row r="15" spans="1:62" ht="15" customHeight="1" outlineLevel="1">
      <c r="A15" s="127"/>
      <c r="B15" s="931" t="s">
        <v>286</v>
      </c>
      <c r="C15" s="644"/>
      <c r="D15" s="642"/>
      <c r="E15" s="932"/>
      <c r="F15" s="610"/>
      <c r="G15" s="613"/>
      <c r="H15" s="932"/>
      <c r="I15" s="610"/>
      <c r="J15" s="613"/>
      <c r="K15" s="932"/>
      <c r="L15" s="610"/>
      <c r="M15" s="610"/>
      <c r="N15" s="610"/>
      <c r="O15" s="613"/>
      <c r="P15" s="933"/>
      <c r="Q15" s="644"/>
      <c r="R15" s="644"/>
      <c r="S15" s="642"/>
      <c r="T15" s="933"/>
      <c r="U15" s="644"/>
      <c r="V15" s="644"/>
      <c r="W15" s="642"/>
      <c r="X15" s="933"/>
      <c r="Y15" s="644"/>
      <c r="Z15" s="644"/>
      <c r="AA15" s="744"/>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9"/>
      <c r="BC15" s="129"/>
      <c r="BD15" s="129"/>
      <c r="BE15" s="129"/>
      <c r="BF15" s="129"/>
      <c r="BG15" s="129"/>
      <c r="BH15" s="129"/>
      <c r="BI15" s="129"/>
      <c r="BJ15" s="129"/>
    </row>
    <row r="16" spans="1:62" ht="15" customHeight="1" outlineLevel="1">
      <c r="A16" s="127"/>
      <c r="B16" s="931" t="s">
        <v>287</v>
      </c>
      <c r="C16" s="644"/>
      <c r="D16" s="642"/>
      <c r="E16" s="934"/>
      <c r="F16" s="610"/>
      <c r="G16" s="613"/>
      <c r="H16" s="934"/>
      <c r="I16" s="610"/>
      <c r="J16" s="613"/>
      <c r="K16" s="934"/>
      <c r="L16" s="610"/>
      <c r="M16" s="610"/>
      <c r="N16" s="610"/>
      <c r="O16" s="613"/>
      <c r="P16" s="935"/>
      <c r="Q16" s="644"/>
      <c r="R16" s="644"/>
      <c r="S16" s="642"/>
      <c r="T16" s="935"/>
      <c r="U16" s="644"/>
      <c r="V16" s="644"/>
      <c r="W16" s="642"/>
      <c r="X16" s="935"/>
      <c r="Y16" s="644"/>
      <c r="Z16" s="644"/>
      <c r="AA16" s="744"/>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9"/>
      <c r="BC16" s="129"/>
      <c r="BD16" s="129"/>
      <c r="BE16" s="129"/>
      <c r="BF16" s="129"/>
      <c r="BG16" s="129"/>
      <c r="BH16" s="129"/>
      <c r="BI16" s="129"/>
      <c r="BJ16" s="129"/>
    </row>
    <row r="17" spans="1:62" ht="15" customHeight="1" outlineLevel="1">
      <c r="A17" s="127"/>
      <c r="B17" s="931" t="s">
        <v>288</v>
      </c>
      <c r="C17" s="644"/>
      <c r="D17" s="642"/>
      <c r="E17" s="934"/>
      <c r="F17" s="610"/>
      <c r="G17" s="613"/>
      <c r="H17" s="934"/>
      <c r="I17" s="610"/>
      <c r="J17" s="613"/>
      <c r="K17" s="934"/>
      <c r="L17" s="610"/>
      <c r="M17" s="610"/>
      <c r="N17" s="610"/>
      <c r="O17" s="613"/>
      <c r="P17" s="935"/>
      <c r="Q17" s="644"/>
      <c r="R17" s="644"/>
      <c r="S17" s="642"/>
      <c r="T17" s="935"/>
      <c r="U17" s="644"/>
      <c r="V17" s="644"/>
      <c r="W17" s="642"/>
      <c r="X17" s="935"/>
      <c r="Y17" s="644"/>
      <c r="Z17" s="644"/>
      <c r="AA17" s="744"/>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9"/>
      <c r="BC17" s="129"/>
      <c r="BD17" s="129"/>
      <c r="BE17" s="129"/>
      <c r="BF17" s="129"/>
      <c r="BG17" s="129"/>
      <c r="BH17" s="129"/>
      <c r="BI17" s="129"/>
      <c r="BJ17" s="129"/>
    </row>
    <row r="18" spans="1:62" ht="15" customHeight="1" outlineLevel="1">
      <c r="A18" s="127"/>
      <c r="B18" s="931" t="s">
        <v>289</v>
      </c>
      <c r="C18" s="644"/>
      <c r="D18" s="642"/>
      <c r="E18" s="934"/>
      <c r="F18" s="610"/>
      <c r="G18" s="613"/>
      <c r="H18" s="934"/>
      <c r="I18" s="610"/>
      <c r="J18" s="613"/>
      <c r="K18" s="934"/>
      <c r="L18" s="610"/>
      <c r="M18" s="610"/>
      <c r="N18" s="610"/>
      <c r="O18" s="613"/>
      <c r="P18" s="935"/>
      <c r="Q18" s="644"/>
      <c r="R18" s="644"/>
      <c r="S18" s="642"/>
      <c r="T18" s="935"/>
      <c r="U18" s="644"/>
      <c r="V18" s="644"/>
      <c r="W18" s="642"/>
      <c r="X18" s="935"/>
      <c r="Y18" s="644"/>
      <c r="Z18" s="644"/>
      <c r="AA18" s="744"/>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9"/>
      <c r="BC18" s="129"/>
      <c r="BD18" s="129"/>
      <c r="BE18" s="129"/>
      <c r="BF18" s="129"/>
      <c r="BG18" s="129"/>
      <c r="BH18" s="129"/>
      <c r="BI18" s="129"/>
      <c r="BJ18" s="129"/>
    </row>
    <row r="19" spans="1:62" ht="15" customHeight="1" outlineLevel="1">
      <c r="A19" s="127"/>
      <c r="B19" s="931" t="s">
        <v>290</v>
      </c>
      <c r="C19" s="644"/>
      <c r="D19" s="642"/>
      <c r="E19" s="934"/>
      <c r="F19" s="610"/>
      <c r="G19" s="613"/>
      <c r="H19" s="934"/>
      <c r="I19" s="610"/>
      <c r="J19" s="613"/>
      <c r="K19" s="934"/>
      <c r="L19" s="610"/>
      <c r="M19" s="610"/>
      <c r="N19" s="610"/>
      <c r="O19" s="613"/>
      <c r="P19" s="935"/>
      <c r="Q19" s="644"/>
      <c r="R19" s="644"/>
      <c r="S19" s="642"/>
      <c r="T19" s="935"/>
      <c r="U19" s="644"/>
      <c r="V19" s="644"/>
      <c r="W19" s="642"/>
      <c r="X19" s="935"/>
      <c r="Y19" s="644"/>
      <c r="Z19" s="644"/>
      <c r="AA19" s="744"/>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9"/>
      <c r="BC19" s="129"/>
      <c r="BD19" s="129"/>
      <c r="BE19" s="129"/>
      <c r="BF19" s="129"/>
      <c r="BG19" s="129"/>
      <c r="BH19" s="129"/>
      <c r="BI19" s="129"/>
      <c r="BJ19" s="129"/>
    </row>
    <row r="20" spans="1:62" outlineLevel="1">
      <c r="A20" s="127"/>
      <c r="B20" s="931" t="s">
        <v>291</v>
      </c>
      <c r="C20" s="644"/>
      <c r="D20" s="642"/>
      <c r="E20" s="934"/>
      <c r="F20" s="610"/>
      <c r="G20" s="613"/>
      <c r="H20" s="934"/>
      <c r="I20" s="610"/>
      <c r="J20" s="613"/>
      <c r="K20" s="934"/>
      <c r="L20" s="610"/>
      <c r="M20" s="610"/>
      <c r="N20" s="610"/>
      <c r="O20" s="613"/>
      <c r="P20" s="935"/>
      <c r="Q20" s="644"/>
      <c r="R20" s="644"/>
      <c r="S20" s="642"/>
      <c r="T20" s="935"/>
      <c r="U20" s="644"/>
      <c r="V20" s="644"/>
      <c r="W20" s="642"/>
      <c r="X20" s="935"/>
      <c r="Y20" s="644"/>
      <c r="Z20" s="644"/>
      <c r="AA20" s="744"/>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9"/>
      <c r="BC20" s="129"/>
      <c r="BD20" s="129"/>
      <c r="BE20" s="129"/>
      <c r="BF20" s="129"/>
      <c r="BG20" s="129"/>
      <c r="BH20" s="129"/>
      <c r="BI20" s="129"/>
      <c r="BJ20" s="129"/>
    </row>
    <row r="21" spans="1:62" ht="15" customHeight="1" outlineLevel="1" thickBot="1">
      <c r="A21" s="127"/>
      <c r="B21" s="962" t="s">
        <v>122</v>
      </c>
      <c r="C21" s="955"/>
      <c r="D21" s="956"/>
      <c r="E21" s="950"/>
      <c r="F21" s="800"/>
      <c r="G21" s="685"/>
      <c r="H21" s="950"/>
      <c r="I21" s="800"/>
      <c r="J21" s="685"/>
      <c r="K21" s="950"/>
      <c r="L21" s="800"/>
      <c r="M21" s="800"/>
      <c r="N21" s="800"/>
      <c r="O21" s="685"/>
      <c r="P21" s="954"/>
      <c r="Q21" s="955"/>
      <c r="R21" s="955"/>
      <c r="S21" s="956"/>
      <c r="T21" s="954"/>
      <c r="U21" s="955"/>
      <c r="V21" s="955"/>
      <c r="W21" s="956"/>
      <c r="X21" s="954"/>
      <c r="Y21" s="955"/>
      <c r="Z21" s="955"/>
      <c r="AA21" s="957"/>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9"/>
      <c r="BC21" s="129"/>
      <c r="BD21" s="129"/>
      <c r="BE21" s="129"/>
      <c r="BF21" s="129"/>
      <c r="BG21" s="129"/>
      <c r="BH21" s="129"/>
      <c r="BI21" s="129"/>
      <c r="BJ21" s="129"/>
    </row>
    <row r="22" spans="1:62" ht="15" customHeight="1" outlineLevel="1" thickBot="1">
      <c r="A22" s="217"/>
      <c r="B22" s="951" t="s">
        <v>397</v>
      </c>
      <c r="C22" s="952"/>
      <c r="D22" s="737"/>
      <c r="E22" s="953"/>
      <c r="F22" s="952"/>
      <c r="G22" s="737"/>
      <c r="H22" s="260"/>
      <c r="I22" s="259"/>
      <c r="J22" s="259"/>
      <c r="K22" s="260"/>
      <c r="L22" s="259"/>
      <c r="M22" s="259"/>
      <c r="N22" s="259"/>
      <c r="O22" s="259"/>
      <c r="P22" s="260"/>
      <c r="Q22" s="259"/>
      <c r="R22" s="259"/>
      <c r="S22" s="259"/>
      <c r="T22" s="260"/>
      <c r="U22" s="259"/>
      <c r="V22" s="259"/>
      <c r="W22" s="259"/>
      <c r="X22" s="260"/>
      <c r="Y22" s="259"/>
      <c r="Z22" s="259"/>
      <c r="AA22" s="261"/>
      <c r="AB22" s="218"/>
      <c r="AC22" s="218"/>
      <c r="AD22" s="218"/>
      <c r="AE22" s="218"/>
      <c r="AF22" s="218"/>
      <c r="AG22" s="218"/>
      <c r="AH22" s="218"/>
      <c r="AI22" s="218"/>
      <c r="AJ22" s="218"/>
      <c r="AK22" s="218"/>
      <c r="AL22" s="218"/>
      <c r="AM22" s="218"/>
      <c r="AN22" s="218"/>
      <c r="AO22" s="218"/>
      <c r="AP22" s="218"/>
      <c r="AQ22" s="218"/>
      <c r="AR22" s="218"/>
      <c r="AS22" s="218"/>
      <c r="AT22" s="218"/>
      <c r="AU22" s="218"/>
      <c r="AV22" s="218"/>
      <c r="AW22" s="218"/>
      <c r="AX22" s="218"/>
      <c r="AY22" s="218"/>
      <c r="AZ22" s="218"/>
      <c r="BA22" s="218"/>
      <c r="BB22" s="218"/>
      <c r="BC22" s="218"/>
      <c r="BD22" s="218"/>
      <c r="BE22" s="218"/>
      <c r="BF22" s="129"/>
      <c r="BG22" s="129"/>
      <c r="BH22" s="129"/>
      <c r="BI22" s="129"/>
      <c r="BJ22" s="129"/>
    </row>
    <row r="23" spans="1:62" ht="15.75" outlineLevel="1" thickBot="1">
      <c r="A23" s="127"/>
      <c r="B23" s="963" t="s">
        <v>292</v>
      </c>
      <c r="C23" s="964"/>
      <c r="D23" s="965" t="s">
        <v>293</v>
      </c>
      <c r="E23" s="952"/>
      <c r="F23" s="952"/>
      <c r="G23" s="952"/>
      <c r="H23" s="952"/>
      <c r="I23" s="952"/>
      <c r="J23" s="952"/>
      <c r="K23" s="952"/>
      <c r="L23" s="952"/>
      <c r="M23" s="966"/>
      <c r="N23" s="215"/>
      <c r="O23" s="218"/>
      <c r="P23" s="218"/>
      <c r="Q23" s="218"/>
      <c r="R23" s="218"/>
      <c r="S23" s="218"/>
      <c r="T23" s="218"/>
      <c r="U23" s="218"/>
      <c r="V23" s="218"/>
      <c r="W23" s="218"/>
      <c r="X23" s="218"/>
      <c r="Y23" s="218"/>
      <c r="Z23" s="218"/>
      <c r="AA23" s="21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9"/>
      <c r="BG23" s="129"/>
      <c r="BH23" s="129"/>
      <c r="BI23" s="129"/>
      <c r="BJ23" s="129"/>
    </row>
    <row r="24" spans="1:62" ht="15" customHeight="1" thickBot="1">
      <c r="A24" s="128"/>
      <c r="B24" s="967" t="s">
        <v>47</v>
      </c>
      <c r="C24" s="968"/>
      <c r="D24" s="969"/>
      <c r="E24" s="969"/>
      <c r="F24" s="969"/>
      <c r="G24" s="969"/>
      <c r="H24" s="969"/>
      <c r="I24" s="969"/>
      <c r="J24" s="969"/>
      <c r="K24" s="969"/>
      <c r="L24" s="969"/>
      <c r="M24" s="969"/>
      <c r="N24" s="968"/>
      <c r="O24" s="968"/>
      <c r="P24" s="940" t="s">
        <v>294</v>
      </c>
      <c r="Q24" s="941"/>
      <c r="R24" s="941"/>
      <c r="S24" s="941"/>
      <c r="T24" s="941"/>
      <c r="U24" s="941"/>
      <c r="V24" s="941"/>
      <c r="W24" s="941"/>
      <c r="X24" s="941"/>
      <c r="Y24" s="941"/>
      <c r="Z24" s="941"/>
      <c r="AA24" s="941"/>
      <c r="AB24" s="941"/>
      <c r="AC24" s="941"/>
      <c r="AD24" s="941"/>
      <c r="AE24" s="941"/>
      <c r="AF24" s="941"/>
      <c r="AG24" s="941"/>
      <c r="AH24" s="941"/>
      <c r="AI24" s="941"/>
      <c r="AJ24" s="941"/>
      <c r="AK24" s="941"/>
      <c r="AL24" s="941"/>
      <c r="AM24" s="941"/>
      <c r="AN24" s="941"/>
      <c r="AO24" s="941"/>
      <c r="AP24" s="941"/>
      <c r="AQ24" s="941"/>
      <c r="AR24" s="941"/>
      <c r="AS24" s="941"/>
      <c r="AT24" s="941"/>
      <c r="AU24" s="941"/>
      <c r="AV24" s="941"/>
      <c r="AW24" s="941"/>
      <c r="AX24" s="941"/>
      <c r="AY24" s="941"/>
      <c r="AZ24" s="941"/>
      <c r="BA24" s="941"/>
      <c r="BB24" s="941"/>
      <c r="BC24" s="941"/>
      <c r="BD24" s="942"/>
      <c r="BE24" s="128"/>
      <c r="BF24" s="129"/>
      <c r="BG24" s="129"/>
      <c r="BH24" s="129"/>
      <c r="BI24" s="129"/>
      <c r="BJ24" s="129"/>
    </row>
    <row r="25" spans="1:62" ht="15" customHeight="1">
      <c r="A25" s="131"/>
      <c r="B25" s="970" t="s">
        <v>51</v>
      </c>
      <c r="C25" s="946" t="s">
        <v>295</v>
      </c>
      <c r="D25" s="946" t="s">
        <v>296</v>
      </c>
      <c r="E25" s="943" t="s">
        <v>297</v>
      </c>
      <c r="F25" s="945" t="s">
        <v>298</v>
      </c>
      <c r="G25" s="945" t="s">
        <v>299</v>
      </c>
      <c r="H25" s="946" t="s">
        <v>300</v>
      </c>
      <c r="I25" s="947" t="s">
        <v>301</v>
      </c>
      <c r="J25" s="946" t="s">
        <v>302</v>
      </c>
      <c r="K25" s="943" t="s">
        <v>303</v>
      </c>
      <c r="L25" s="972" t="s">
        <v>304</v>
      </c>
      <c r="M25" s="973"/>
      <c r="N25" s="958" t="s">
        <v>401</v>
      </c>
      <c r="O25" s="958" t="s">
        <v>305</v>
      </c>
      <c r="P25" s="948" t="s">
        <v>306</v>
      </c>
      <c r="Q25" s="939"/>
      <c r="R25" s="939"/>
      <c r="S25" s="939"/>
      <c r="T25" s="949"/>
      <c r="U25" s="939"/>
      <c r="V25" s="939"/>
      <c r="W25" s="938" t="e">
        <f>EDATE(T25,-1)</f>
        <v>#NUM!</v>
      </c>
      <c r="X25" s="939"/>
      <c r="Y25" s="939"/>
      <c r="Z25" s="938" t="e">
        <f>EDATE(W25,-1)</f>
        <v>#NUM!</v>
      </c>
      <c r="AA25" s="939"/>
      <c r="AB25" s="939"/>
      <c r="AC25" s="938" t="e">
        <f>EDATE(Z25,-1)</f>
        <v>#NUM!</v>
      </c>
      <c r="AD25" s="939"/>
      <c r="AE25" s="939"/>
      <c r="AF25" s="938" t="e">
        <f>EDATE(AC25,-1)</f>
        <v>#NUM!</v>
      </c>
      <c r="AG25" s="939"/>
      <c r="AH25" s="939"/>
      <c r="AI25" s="938" t="e">
        <f>EDATE(AF25,-1)</f>
        <v>#NUM!</v>
      </c>
      <c r="AJ25" s="939"/>
      <c r="AK25" s="939"/>
      <c r="AL25" s="938" t="e">
        <f>EDATE(AI25,-1)</f>
        <v>#NUM!</v>
      </c>
      <c r="AM25" s="939"/>
      <c r="AN25" s="939"/>
      <c r="AO25" s="938" t="e">
        <f>EDATE(AL25,-1)</f>
        <v>#NUM!</v>
      </c>
      <c r="AP25" s="939"/>
      <c r="AQ25" s="939"/>
      <c r="AR25" s="938" t="e">
        <f>EDATE(AO25,-1)</f>
        <v>#NUM!</v>
      </c>
      <c r="AS25" s="939"/>
      <c r="AT25" s="939"/>
      <c r="AU25" s="938" t="e">
        <f>EDATE(AR25,-1)</f>
        <v>#NUM!</v>
      </c>
      <c r="AV25" s="939"/>
      <c r="AW25" s="939"/>
      <c r="AX25" s="938" t="e">
        <f>EDATE(AU25,-1)</f>
        <v>#NUM!</v>
      </c>
      <c r="AY25" s="939"/>
      <c r="AZ25" s="939"/>
      <c r="BA25" s="938" t="e">
        <f>EDATE(AX25,-1)</f>
        <v>#NUM!</v>
      </c>
      <c r="BB25" s="939"/>
      <c r="BC25" s="939"/>
      <c r="BD25" s="960" t="s">
        <v>307</v>
      </c>
      <c r="BE25" s="131"/>
      <c r="BF25" s="132"/>
      <c r="BG25" s="132"/>
      <c r="BH25" s="132"/>
      <c r="BI25" s="132"/>
      <c r="BJ25" s="132"/>
    </row>
    <row r="26" spans="1:62" ht="45" customHeight="1">
      <c r="A26" s="131"/>
      <c r="B26" s="971"/>
      <c r="C26" s="944"/>
      <c r="D26" s="944"/>
      <c r="E26" s="944"/>
      <c r="F26" s="944"/>
      <c r="G26" s="944"/>
      <c r="H26" s="944"/>
      <c r="I26" s="944"/>
      <c r="J26" s="944"/>
      <c r="K26" s="944"/>
      <c r="L26" s="974"/>
      <c r="M26" s="975"/>
      <c r="N26" s="959"/>
      <c r="O26" s="959"/>
      <c r="P26" s="231" t="s">
        <v>308</v>
      </c>
      <c r="Q26" s="227" t="s">
        <v>309</v>
      </c>
      <c r="R26" s="228" t="s">
        <v>310</v>
      </c>
      <c r="S26" s="228" t="s">
        <v>311</v>
      </c>
      <c r="T26" s="229" t="s">
        <v>249</v>
      </c>
      <c r="U26" s="230" t="s">
        <v>299</v>
      </c>
      <c r="V26" s="228" t="s">
        <v>312</v>
      </c>
      <c r="W26" s="229" t="s">
        <v>249</v>
      </c>
      <c r="X26" s="230" t="s">
        <v>299</v>
      </c>
      <c r="Y26" s="228" t="s">
        <v>312</v>
      </c>
      <c r="Z26" s="229" t="s">
        <v>249</v>
      </c>
      <c r="AA26" s="230" t="s">
        <v>299</v>
      </c>
      <c r="AB26" s="228" t="s">
        <v>312</v>
      </c>
      <c r="AC26" s="229" t="s">
        <v>249</v>
      </c>
      <c r="AD26" s="230" t="s">
        <v>299</v>
      </c>
      <c r="AE26" s="228" t="s">
        <v>312</v>
      </c>
      <c r="AF26" s="229" t="s">
        <v>249</v>
      </c>
      <c r="AG26" s="230" t="s">
        <v>299</v>
      </c>
      <c r="AH26" s="230" t="s">
        <v>313</v>
      </c>
      <c r="AI26" s="229" t="s">
        <v>249</v>
      </c>
      <c r="AJ26" s="230" t="s">
        <v>299</v>
      </c>
      <c r="AK26" s="228" t="s">
        <v>312</v>
      </c>
      <c r="AL26" s="229" t="s">
        <v>249</v>
      </c>
      <c r="AM26" s="230" t="s">
        <v>299</v>
      </c>
      <c r="AN26" s="228" t="s">
        <v>312</v>
      </c>
      <c r="AO26" s="229" t="s">
        <v>249</v>
      </c>
      <c r="AP26" s="230" t="s">
        <v>299</v>
      </c>
      <c r="AQ26" s="228" t="s">
        <v>312</v>
      </c>
      <c r="AR26" s="229" t="s">
        <v>249</v>
      </c>
      <c r="AS26" s="230" t="s">
        <v>299</v>
      </c>
      <c r="AT26" s="228" t="s">
        <v>312</v>
      </c>
      <c r="AU26" s="229" t="s">
        <v>249</v>
      </c>
      <c r="AV26" s="230" t="s">
        <v>299</v>
      </c>
      <c r="AW26" s="228" t="s">
        <v>312</v>
      </c>
      <c r="AX26" s="229" t="s">
        <v>249</v>
      </c>
      <c r="AY26" s="230" t="s">
        <v>299</v>
      </c>
      <c r="AZ26" s="228" t="s">
        <v>312</v>
      </c>
      <c r="BA26" s="229" t="s">
        <v>249</v>
      </c>
      <c r="BB26" s="230" t="s">
        <v>299</v>
      </c>
      <c r="BC26" s="228" t="s">
        <v>312</v>
      </c>
      <c r="BD26" s="961"/>
      <c r="BE26" s="131"/>
      <c r="BF26" s="132"/>
      <c r="BG26" s="132"/>
      <c r="BH26" s="132"/>
      <c r="BI26" s="132"/>
      <c r="BJ26" s="132"/>
    </row>
    <row r="27" spans="1:62" ht="15" customHeight="1">
      <c r="A27" s="136"/>
      <c r="B27" s="479"/>
      <c r="C27" s="479"/>
      <c r="D27" s="479"/>
      <c r="E27" s="191"/>
      <c r="F27" s="191"/>
      <c r="G27" s="191"/>
      <c r="H27" s="480"/>
      <c r="I27" s="191"/>
      <c r="J27" s="479"/>
      <c r="K27" s="481"/>
      <c r="L27" s="482"/>
      <c r="M27" s="191"/>
      <c r="N27" s="483"/>
      <c r="O27" s="484"/>
      <c r="P27" s="485"/>
      <c r="Q27" s="486"/>
      <c r="R27" s="191"/>
      <c r="S27" s="191"/>
      <c r="T27" s="479"/>
      <c r="U27" s="191"/>
      <c r="V27" s="191"/>
      <c r="W27" s="479"/>
      <c r="X27" s="191"/>
      <c r="Y27" s="191"/>
      <c r="Z27" s="479"/>
      <c r="AA27" s="191"/>
      <c r="AB27" s="191"/>
      <c r="AC27" s="479"/>
      <c r="AD27" s="191"/>
      <c r="AE27" s="191"/>
      <c r="AF27" s="479"/>
      <c r="AG27" s="191"/>
      <c r="AH27" s="191"/>
      <c r="AI27" s="479"/>
      <c r="AJ27" s="191"/>
      <c r="AK27" s="191"/>
      <c r="AL27" s="479"/>
      <c r="AM27" s="191"/>
      <c r="AN27" s="191"/>
      <c r="AO27" s="479"/>
      <c r="AP27" s="191"/>
      <c r="AQ27" s="191"/>
      <c r="AR27" s="479"/>
      <c r="AS27" s="191"/>
      <c r="AT27" s="191"/>
      <c r="AU27" s="479"/>
      <c r="AV27" s="191"/>
      <c r="AW27" s="191"/>
      <c r="AX27" s="479"/>
      <c r="AY27" s="191"/>
      <c r="AZ27" s="191"/>
      <c r="BA27" s="479"/>
      <c r="BB27" s="191"/>
      <c r="BC27" s="191"/>
      <c r="BD27" s="487"/>
      <c r="BE27" s="488"/>
      <c r="BF27" s="489"/>
      <c r="BG27" s="489"/>
      <c r="BH27" s="489"/>
      <c r="BI27" s="489"/>
      <c r="BJ27" s="489"/>
    </row>
    <row r="28" spans="1:62" ht="15" customHeight="1">
      <c r="A28" s="136"/>
      <c r="B28" s="479"/>
      <c r="C28" s="479"/>
      <c r="D28" s="479"/>
      <c r="E28" s="191"/>
      <c r="F28" s="191"/>
      <c r="G28" s="191"/>
      <c r="H28" s="480"/>
      <c r="I28" s="191"/>
      <c r="J28" s="479"/>
      <c r="K28" s="481"/>
      <c r="L28" s="482"/>
      <c r="M28" s="191"/>
      <c r="N28" s="483"/>
      <c r="O28" s="484"/>
      <c r="P28" s="485"/>
      <c r="Q28" s="486"/>
      <c r="R28" s="191"/>
      <c r="S28" s="191"/>
      <c r="T28" s="479"/>
      <c r="U28" s="191"/>
      <c r="V28" s="191"/>
      <c r="W28" s="479"/>
      <c r="X28" s="191"/>
      <c r="Y28" s="191"/>
      <c r="Z28" s="479"/>
      <c r="AA28" s="191"/>
      <c r="AB28" s="191"/>
      <c r="AC28" s="479"/>
      <c r="AD28" s="191"/>
      <c r="AE28" s="191"/>
      <c r="AF28" s="479"/>
      <c r="AG28" s="191"/>
      <c r="AH28" s="191"/>
      <c r="AI28" s="479"/>
      <c r="AJ28" s="191"/>
      <c r="AK28" s="191"/>
      <c r="AL28" s="479"/>
      <c r="AM28" s="191"/>
      <c r="AN28" s="191"/>
      <c r="AO28" s="479"/>
      <c r="AP28" s="191"/>
      <c r="AQ28" s="191"/>
      <c r="AR28" s="479"/>
      <c r="AS28" s="191"/>
      <c r="AT28" s="191"/>
      <c r="AU28" s="479"/>
      <c r="AV28" s="191"/>
      <c r="AW28" s="191"/>
      <c r="AX28" s="479"/>
      <c r="AY28" s="191"/>
      <c r="AZ28" s="191"/>
      <c r="BA28" s="479"/>
      <c r="BB28" s="191"/>
      <c r="BC28" s="191"/>
      <c r="BD28" s="487"/>
      <c r="BE28" s="488"/>
      <c r="BF28" s="489"/>
      <c r="BG28" s="489"/>
      <c r="BH28" s="489"/>
      <c r="BI28" s="489"/>
      <c r="BJ28" s="489"/>
    </row>
    <row r="29" spans="1:62" ht="15" customHeight="1">
      <c r="A29" s="136"/>
      <c r="B29" s="479"/>
      <c r="C29" s="479"/>
      <c r="D29" s="479"/>
      <c r="E29" s="191"/>
      <c r="F29" s="191"/>
      <c r="G29" s="191"/>
      <c r="H29" s="480"/>
      <c r="I29" s="191"/>
      <c r="J29" s="479"/>
      <c r="K29" s="481"/>
      <c r="L29" s="482"/>
      <c r="M29" s="191"/>
      <c r="N29" s="483"/>
      <c r="O29" s="484"/>
      <c r="P29" s="485"/>
      <c r="Q29" s="486"/>
      <c r="R29" s="191"/>
      <c r="S29" s="191"/>
      <c r="T29" s="479"/>
      <c r="U29" s="191"/>
      <c r="V29" s="191"/>
      <c r="W29" s="479"/>
      <c r="X29" s="191"/>
      <c r="Y29" s="191"/>
      <c r="Z29" s="479"/>
      <c r="AA29" s="191"/>
      <c r="AB29" s="191"/>
      <c r="AC29" s="479"/>
      <c r="AD29" s="191"/>
      <c r="AE29" s="191"/>
      <c r="AF29" s="479"/>
      <c r="AG29" s="191"/>
      <c r="AH29" s="191"/>
      <c r="AI29" s="479"/>
      <c r="AJ29" s="191"/>
      <c r="AK29" s="191"/>
      <c r="AL29" s="479"/>
      <c r="AM29" s="191"/>
      <c r="AN29" s="191"/>
      <c r="AO29" s="479"/>
      <c r="AP29" s="191"/>
      <c r="AQ29" s="191"/>
      <c r="AR29" s="479"/>
      <c r="AS29" s="191"/>
      <c r="AT29" s="191"/>
      <c r="AU29" s="479"/>
      <c r="AV29" s="191"/>
      <c r="AW29" s="191"/>
      <c r="AX29" s="479"/>
      <c r="AY29" s="191"/>
      <c r="AZ29" s="191"/>
      <c r="BA29" s="479"/>
      <c r="BB29" s="191"/>
      <c r="BC29" s="191"/>
      <c r="BD29" s="487"/>
      <c r="BE29" s="488"/>
      <c r="BF29" s="489"/>
      <c r="BG29" s="489"/>
      <c r="BH29" s="489"/>
      <c r="BI29" s="489"/>
      <c r="BJ29" s="489"/>
    </row>
    <row r="30" spans="1:62" ht="15" customHeight="1">
      <c r="A30" s="136"/>
      <c r="B30" s="479"/>
      <c r="C30" s="479"/>
      <c r="D30" s="479"/>
      <c r="E30" s="191"/>
      <c r="F30" s="191"/>
      <c r="G30" s="191"/>
      <c r="H30" s="480"/>
      <c r="I30" s="191"/>
      <c r="J30" s="479"/>
      <c r="K30" s="481"/>
      <c r="L30" s="482"/>
      <c r="M30" s="191"/>
      <c r="N30" s="483"/>
      <c r="O30" s="484"/>
      <c r="P30" s="485"/>
      <c r="Q30" s="486"/>
      <c r="R30" s="191"/>
      <c r="S30" s="191"/>
      <c r="T30" s="479"/>
      <c r="U30" s="191"/>
      <c r="V30" s="191"/>
      <c r="W30" s="479"/>
      <c r="X30" s="191"/>
      <c r="Y30" s="191"/>
      <c r="Z30" s="479"/>
      <c r="AA30" s="191"/>
      <c r="AB30" s="191"/>
      <c r="AC30" s="479"/>
      <c r="AD30" s="191"/>
      <c r="AE30" s="191"/>
      <c r="AF30" s="479"/>
      <c r="AG30" s="191"/>
      <c r="AH30" s="191"/>
      <c r="AI30" s="479"/>
      <c r="AJ30" s="191"/>
      <c r="AK30" s="191"/>
      <c r="AL30" s="479"/>
      <c r="AM30" s="191"/>
      <c r="AN30" s="191"/>
      <c r="AO30" s="479"/>
      <c r="AP30" s="191"/>
      <c r="AQ30" s="191"/>
      <c r="AR30" s="479"/>
      <c r="AS30" s="191"/>
      <c r="AT30" s="191"/>
      <c r="AU30" s="479"/>
      <c r="AV30" s="191"/>
      <c r="AW30" s="191"/>
      <c r="AX30" s="479"/>
      <c r="AY30" s="191"/>
      <c r="AZ30" s="191"/>
      <c r="BA30" s="479"/>
      <c r="BB30" s="191"/>
      <c r="BC30" s="191"/>
      <c r="BD30" s="487"/>
      <c r="BE30" s="488"/>
      <c r="BF30" s="489"/>
      <c r="BG30" s="489"/>
      <c r="BH30" s="489"/>
      <c r="BI30" s="489"/>
      <c r="BJ30" s="489"/>
    </row>
    <row r="31" spans="1:62" ht="15" customHeight="1">
      <c r="A31" s="136"/>
      <c r="B31" s="479"/>
      <c r="C31" s="479"/>
      <c r="D31" s="479"/>
      <c r="E31" s="191"/>
      <c r="F31" s="191"/>
      <c r="G31" s="191"/>
      <c r="H31" s="480"/>
      <c r="I31" s="191"/>
      <c r="J31" s="479"/>
      <c r="K31" s="481"/>
      <c r="L31" s="482"/>
      <c r="M31" s="191"/>
      <c r="N31" s="483"/>
      <c r="O31" s="484"/>
      <c r="P31" s="485"/>
      <c r="Q31" s="486"/>
      <c r="R31" s="191"/>
      <c r="S31" s="191"/>
      <c r="T31" s="479"/>
      <c r="U31" s="191"/>
      <c r="V31" s="191"/>
      <c r="W31" s="479"/>
      <c r="X31" s="191"/>
      <c r="Y31" s="191"/>
      <c r="Z31" s="479"/>
      <c r="AA31" s="191"/>
      <c r="AB31" s="191"/>
      <c r="AC31" s="479"/>
      <c r="AD31" s="191"/>
      <c r="AE31" s="191"/>
      <c r="AF31" s="479"/>
      <c r="AG31" s="191"/>
      <c r="AH31" s="191"/>
      <c r="AI31" s="479"/>
      <c r="AJ31" s="191"/>
      <c r="AK31" s="191"/>
      <c r="AL31" s="479"/>
      <c r="AM31" s="191"/>
      <c r="AN31" s="191"/>
      <c r="AO31" s="479"/>
      <c r="AP31" s="191"/>
      <c r="AQ31" s="191"/>
      <c r="AR31" s="479"/>
      <c r="AS31" s="191"/>
      <c r="AT31" s="191"/>
      <c r="AU31" s="479"/>
      <c r="AV31" s="191"/>
      <c r="AW31" s="191"/>
      <c r="AX31" s="479"/>
      <c r="AY31" s="191"/>
      <c r="AZ31" s="191"/>
      <c r="BA31" s="479"/>
      <c r="BB31" s="191"/>
      <c r="BC31" s="191"/>
      <c r="BD31" s="487"/>
      <c r="BE31" s="488"/>
      <c r="BF31" s="489"/>
      <c r="BG31" s="489"/>
      <c r="BH31" s="489"/>
      <c r="BI31" s="489"/>
      <c r="BJ31" s="489"/>
    </row>
    <row r="32" spans="1:62" ht="15" customHeight="1">
      <c r="A32" s="136"/>
      <c r="B32" s="479"/>
      <c r="C32" s="479"/>
      <c r="D32" s="479"/>
      <c r="E32" s="191"/>
      <c r="F32" s="191"/>
      <c r="G32" s="191"/>
      <c r="H32" s="480"/>
      <c r="I32" s="191"/>
      <c r="J32" s="479"/>
      <c r="K32" s="481"/>
      <c r="L32" s="482"/>
      <c r="M32" s="479"/>
      <c r="N32" s="484"/>
      <c r="O32" s="484"/>
      <c r="P32" s="485"/>
      <c r="Q32" s="486"/>
      <c r="R32" s="191"/>
      <c r="S32" s="191"/>
      <c r="T32" s="479"/>
      <c r="U32" s="191"/>
      <c r="V32" s="191"/>
      <c r="W32" s="479"/>
      <c r="X32" s="191"/>
      <c r="Y32" s="191"/>
      <c r="Z32" s="479"/>
      <c r="AA32" s="191"/>
      <c r="AB32" s="191"/>
      <c r="AC32" s="479"/>
      <c r="AD32" s="191"/>
      <c r="AE32" s="191"/>
      <c r="AF32" s="479"/>
      <c r="AG32" s="191"/>
      <c r="AH32" s="191"/>
      <c r="AI32" s="479"/>
      <c r="AJ32" s="191"/>
      <c r="AK32" s="191"/>
      <c r="AL32" s="479"/>
      <c r="AM32" s="191"/>
      <c r="AN32" s="191"/>
      <c r="AO32" s="479"/>
      <c r="AP32" s="191"/>
      <c r="AQ32" s="191"/>
      <c r="AR32" s="479"/>
      <c r="AS32" s="191"/>
      <c r="AT32" s="191"/>
      <c r="AU32" s="479"/>
      <c r="AV32" s="191"/>
      <c r="AW32" s="191"/>
      <c r="AX32" s="479"/>
      <c r="AY32" s="191"/>
      <c r="AZ32" s="191"/>
      <c r="BA32" s="479"/>
      <c r="BB32" s="191"/>
      <c r="BC32" s="191"/>
      <c r="BD32" s="487"/>
      <c r="BE32" s="488"/>
      <c r="BF32" s="489"/>
      <c r="BG32" s="489"/>
      <c r="BH32" s="489"/>
      <c r="BI32" s="489"/>
      <c r="BJ32" s="489"/>
    </row>
    <row r="33" spans="1:62" ht="15" customHeight="1">
      <c r="A33" s="136"/>
      <c r="B33" s="479"/>
      <c r="C33" s="479"/>
      <c r="D33" s="479"/>
      <c r="E33" s="191"/>
      <c r="F33" s="191"/>
      <c r="G33" s="191"/>
      <c r="H33" s="480"/>
      <c r="I33" s="191"/>
      <c r="J33" s="479"/>
      <c r="K33" s="481"/>
      <c r="L33" s="482"/>
      <c r="M33" s="479"/>
      <c r="N33" s="484"/>
      <c r="O33" s="484"/>
      <c r="P33" s="485"/>
      <c r="Q33" s="486"/>
      <c r="R33" s="191"/>
      <c r="S33" s="191"/>
      <c r="T33" s="479"/>
      <c r="U33" s="191"/>
      <c r="V33" s="191"/>
      <c r="W33" s="479"/>
      <c r="X33" s="191"/>
      <c r="Y33" s="191"/>
      <c r="Z33" s="479"/>
      <c r="AA33" s="191"/>
      <c r="AB33" s="191"/>
      <c r="AC33" s="479"/>
      <c r="AD33" s="191"/>
      <c r="AE33" s="191"/>
      <c r="AF33" s="479"/>
      <c r="AG33" s="191"/>
      <c r="AH33" s="191"/>
      <c r="AI33" s="479"/>
      <c r="AJ33" s="191"/>
      <c r="AK33" s="191"/>
      <c r="AL33" s="479"/>
      <c r="AM33" s="191"/>
      <c r="AN33" s="191"/>
      <c r="AO33" s="479"/>
      <c r="AP33" s="191"/>
      <c r="AQ33" s="191"/>
      <c r="AR33" s="479"/>
      <c r="AS33" s="191"/>
      <c r="AT33" s="191"/>
      <c r="AU33" s="479"/>
      <c r="AV33" s="191"/>
      <c r="AW33" s="191"/>
      <c r="AX33" s="479"/>
      <c r="AY33" s="191"/>
      <c r="AZ33" s="191"/>
      <c r="BA33" s="479"/>
      <c r="BB33" s="191"/>
      <c r="BC33" s="191"/>
      <c r="BD33" s="487"/>
      <c r="BE33" s="488"/>
      <c r="BF33" s="489"/>
      <c r="BG33" s="489"/>
      <c r="BH33" s="489"/>
      <c r="BI33" s="489"/>
      <c r="BJ33" s="489"/>
    </row>
    <row r="34" spans="1:62" ht="15" customHeight="1">
      <c r="A34" s="136"/>
      <c r="B34" s="479"/>
      <c r="C34" s="479"/>
      <c r="D34" s="479"/>
      <c r="E34" s="191"/>
      <c r="F34" s="191"/>
      <c r="G34" s="191"/>
      <c r="H34" s="480"/>
      <c r="I34" s="191"/>
      <c r="J34" s="479"/>
      <c r="K34" s="481"/>
      <c r="L34" s="482"/>
      <c r="M34" s="479"/>
      <c r="N34" s="484"/>
      <c r="O34" s="484"/>
      <c r="P34" s="485"/>
      <c r="Q34" s="486"/>
      <c r="R34" s="191"/>
      <c r="S34" s="191"/>
      <c r="T34" s="479"/>
      <c r="U34" s="191"/>
      <c r="V34" s="191"/>
      <c r="W34" s="479"/>
      <c r="X34" s="191"/>
      <c r="Y34" s="191"/>
      <c r="Z34" s="479"/>
      <c r="AA34" s="191"/>
      <c r="AB34" s="191"/>
      <c r="AC34" s="479"/>
      <c r="AD34" s="191"/>
      <c r="AE34" s="191"/>
      <c r="AF34" s="479"/>
      <c r="AG34" s="191"/>
      <c r="AH34" s="191"/>
      <c r="AI34" s="479"/>
      <c r="AJ34" s="191"/>
      <c r="AK34" s="191"/>
      <c r="AL34" s="479"/>
      <c r="AM34" s="191"/>
      <c r="AN34" s="191"/>
      <c r="AO34" s="479"/>
      <c r="AP34" s="191"/>
      <c r="AQ34" s="191"/>
      <c r="AR34" s="479"/>
      <c r="AS34" s="191"/>
      <c r="AT34" s="191"/>
      <c r="AU34" s="479"/>
      <c r="AV34" s="191"/>
      <c r="AW34" s="191"/>
      <c r="AX34" s="479"/>
      <c r="AY34" s="191"/>
      <c r="AZ34" s="191"/>
      <c r="BA34" s="479"/>
      <c r="BB34" s="191"/>
      <c r="BC34" s="191"/>
      <c r="BD34" s="487"/>
      <c r="BE34" s="488"/>
      <c r="BF34" s="489"/>
      <c r="BG34" s="489"/>
      <c r="BH34" s="489"/>
      <c r="BI34" s="489"/>
      <c r="BJ34" s="489"/>
    </row>
    <row r="35" spans="1:62" ht="15" customHeight="1">
      <c r="A35" s="136"/>
      <c r="B35" s="479"/>
      <c r="C35" s="479"/>
      <c r="D35" s="479"/>
      <c r="E35" s="191"/>
      <c r="F35" s="191"/>
      <c r="G35" s="191"/>
      <c r="H35" s="480"/>
      <c r="I35" s="191"/>
      <c r="J35" s="479"/>
      <c r="K35" s="481"/>
      <c r="L35" s="482"/>
      <c r="M35" s="479"/>
      <c r="N35" s="484"/>
      <c r="O35" s="484"/>
      <c r="P35" s="485"/>
      <c r="Q35" s="486"/>
      <c r="R35" s="191"/>
      <c r="S35" s="191"/>
      <c r="T35" s="479"/>
      <c r="U35" s="191"/>
      <c r="V35" s="191"/>
      <c r="W35" s="479"/>
      <c r="X35" s="191"/>
      <c r="Y35" s="191"/>
      <c r="Z35" s="479"/>
      <c r="AA35" s="191"/>
      <c r="AB35" s="191"/>
      <c r="AC35" s="479"/>
      <c r="AD35" s="191"/>
      <c r="AE35" s="191"/>
      <c r="AF35" s="479"/>
      <c r="AG35" s="191"/>
      <c r="AH35" s="191"/>
      <c r="AI35" s="479"/>
      <c r="AJ35" s="191"/>
      <c r="AK35" s="191"/>
      <c r="AL35" s="479"/>
      <c r="AM35" s="191"/>
      <c r="AN35" s="191"/>
      <c r="AO35" s="479"/>
      <c r="AP35" s="191"/>
      <c r="AQ35" s="191"/>
      <c r="AR35" s="479"/>
      <c r="AS35" s="191"/>
      <c r="AT35" s="191"/>
      <c r="AU35" s="479"/>
      <c r="AV35" s="191"/>
      <c r="AW35" s="191"/>
      <c r="AX35" s="479"/>
      <c r="AY35" s="191"/>
      <c r="AZ35" s="191"/>
      <c r="BA35" s="479"/>
      <c r="BB35" s="191"/>
      <c r="BC35" s="191"/>
      <c r="BD35" s="487"/>
      <c r="BE35" s="488"/>
      <c r="BF35" s="489"/>
      <c r="BG35" s="489"/>
      <c r="BH35" s="489"/>
      <c r="BI35" s="489"/>
      <c r="BJ35" s="489"/>
    </row>
    <row r="36" spans="1:62" ht="15" customHeight="1">
      <c r="A36" s="136"/>
      <c r="B36" s="479"/>
      <c r="C36" s="479"/>
      <c r="D36" s="479"/>
      <c r="E36" s="191"/>
      <c r="F36" s="191"/>
      <c r="G36" s="191"/>
      <c r="H36" s="480"/>
      <c r="I36" s="191"/>
      <c r="J36" s="479"/>
      <c r="K36" s="481"/>
      <c r="L36" s="482"/>
      <c r="M36" s="479"/>
      <c r="N36" s="484"/>
      <c r="O36" s="484"/>
      <c r="P36" s="485"/>
      <c r="Q36" s="486"/>
      <c r="R36" s="191"/>
      <c r="S36" s="191"/>
      <c r="T36" s="479"/>
      <c r="U36" s="191"/>
      <c r="V36" s="191"/>
      <c r="W36" s="479"/>
      <c r="X36" s="191"/>
      <c r="Y36" s="191"/>
      <c r="Z36" s="479"/>
      <c r="AA36" s="191"/>
      <c r="AB36" s="191"/>
      <c r="AC36" s="479"/>
      <c r="AD36" s="191"/>
      <c r="AE36" s="191"/>
      <c r="AF36" s="479"/>
      <c r="AG36" s="191"/>
      <c r="AH36" s="191"/>
      <c r="AI36" s="479"/>
      <c r="AJ36" s="191"/>
      <c r="AK36" s="191"/>
      <c r="AL36" s="479"/>
      <c r="AM36" s="191"/>
      <c r="AN36" s="191"/>
      <c r="AO36" s="479"/>
      <c r="AP36" s="191"/>
      <c r="AQ36" s="191"/>
      <c r="AR36" s="479"/>
      <c r="AS36" s="191"/>
      <c r="AT36" s="191"/>
      <c r="AU36" s="479"/>
      <c r="AV36" s="191"/>
      <c r="AW36" s="191"/>
      <c r="AX36" s="479"/>
      <c r="AY36" s="191"/>
      <c r="AZ36" s="191"/>
      <c r="BA36" s="479"/>
      <c r="BB36" s="191"/>
      <c r="BC36" s="191"/>
      <c r="BD36" s="487"/>
      <c r="BE36" s="488"/>
      <c r="BF36" s="489"/>
      <c r="BG36" s="489"/>
      <c r="BH36" s="489"/>
      <c r="BI36" s="489"/>
      <c r="BJ36" s="489"/>
    </row>
    <row r="37" spans="1:62" ht="15" customHeight="1">
      <c r="A37" s="136"/>
      <c r="B37" s="479"/>
      <c r="C37" s="479"/>
      <c r="D37" s="479"/>
      <c r="E37" s="191"/>
      <c r="F37" s="191"/>
      <c r="G37" s="191"/>
      <c r="H37" s="480"/>
      <c r="I37" s="191"/>
      <c r="J37" s="479"/>
      <c r="K37" s="481"/>
      <c r="L37" s="482"/>
      <c r="M37" s="479"/>
      <c r="N37" s="484"/>
      <c r="O37" s="484"/>
      <c r="P37" s="485"/>
      <c r="Q37" s="486"/>
      <c r="R37" s="191"/>
      <c r="S37" s="191"/>
      <c r="T37" s="479"/>
      <c r="U37" s="191"/>
      <c r="V37" s="191"/>
      <c r="W37" s="479"/>
      <c r="X37" s="191"/>
      <c r="Y37" s="191"/>
      <c r="Z37" s="479"/>
      <c r="AA37" s="191"/>
      <c r="AB37" s="191"/>
      <c r="AC37" s="479"/>
      <c r="AD37" s="191"/>
      <c r="AE37" s="191"/>
      <c r="AF37" s="479"/>
      <c r="AG37" s="191"/>
      <c r="AH37" s="191"/>
      <c r="AI37" s="479"/>
      <c r="AJ37" s="191"/>
      <c r="AK37" s="191"/>
      <c r="AL37" s="479"/>
      <c r="AM37" s="191"/>
      <c r="AN37" s="191"/>
      <c r="AO37" s="479"/>
      <c r="AP37" s="191"/>
      <c r="AQ37" s="191"/>
      <c r="AR37" s="479"/>
      <c r="AS37" s="191"/>
      <c r="AT37" s="191"/>
      <c r="AU37" s="479"/>
      <c r="AV37" s="191"/>
      <c r="AW37" s="191"/>
      <c r="AX37" s="479"/>
      <c r="AY37" s="191"/>
      <c r="AZ37" s="191"/>
      <c r="BA37" s="479"/>
      <c r="BB37" s="191"/>
      <c r="BC37" s="191"/>
      <c r="BD37" s="487"/>
      <c r="BE37" s="488"/>
      <c r="BF37" s="489"/>
      <c r="BG37" s="489"/>
      <c r="BH37" s="489"/>
      <c r="BI37" s="489"/>
      <c r="BJ37" s="489"/>
    </row>
    <row r="38" spans="1:62" ht="15" customHeight="1">
      <c r="A38" s="136"/>
      <c r="B38" s="479"/>
      <c r="C38" s="479"/>
      <c r="D38" s="479"/>
      <c r="E38" s="191"/>
      <c r="F38" s="191"/>
      <c r="G38" s="191"/>
      <c r="H38" s="480"/>
      <c r="I38" s="191"/>
      <c r="J38" s="479"/>
      <c r="K38" s="481"/>
      <c r="L38" s="482"/>
      <c r="M38" s="479"/>
      <c r="N38" s="484"/>
      <c r="O38" s="484"/>
      <c r="P38" s="485"/>
      <c r="Q38" s="486"/>
      <c r="R38" s="191"/>
      <c r="S38" s="191"/>
      <c r="T38" s="479"/>
      <c r="U38" s="191"/>
      <c r="V38" s="191"/>
      <c r="W38" s="479"/>
      <c r="X38" s="191"/>
      <c r="Y38" s="191"/>
      <c r="Z38" s="479"/>
      <c r="AA38" s="191"/>
      <c r="AB38" s="191"/>
      <c r="AC38" s="479"/>
      <c r="AD38" s="191"/>
      <c r="AE38" s="191"/>
      <c r="AF38" s="479"/>
      <c r="AG38" s="191"/>
      <c r="AH38" s="191"/>
      <c r="AI38" s="479"/>
      <c r="AJ38" s="191"/>
      <c r="AK38" s="191"/>
      <c r="AL38" s="479"/>
      <c r="AM38" s="191"/>
      <c r="AN38" s="191"/>
      <c r="AO38" s="479"/>
      <c r="AP38" s="191"/>
      <c r="AQ38" s="191"/>
      <c r="AR38" s="479"/>
      <c r="AS38" s="191"/>
      <c r="AT38" s="191"/>
      <c r="AU38" s="479"/>
      <c r="AV38" s="191"/>
      <c r="AW38" s="191"/>
      <c r="AX38" s="479"/>
      <c r="AY38" s="191"/>
      <c r="AZ38" s="191"/>
      <c r="BA38" s="479"/>
      <c r="BB38" s="191"/>
      <c r="BC38" s="191"/>
      <c r="BD38" s="487"/>
      <c r="BE38" s="488"/>
      <c r="BF38" s="489"/>
      <c r="BG38" s="489"/>
      <c r="BH38" s="489"/>
      <c r="BI38" s="489"/>
      <c r="BJ38" s="489"/>
    </row>
    <row r="39" spans="1:62" ht="15" customHeight="1">
      <c r="A39" s="136"/>
      <c r="B39" s="479"/>
      <c r="C39" s="479"/>
      <c r="D39" s="479"/>
      <c r="E39" s="191"/>
      <c r="F39" s="191"/>
      <c r="G39" s="191"/>
      <c r="H39" s="480"/>
      <c r="I39" s="191"/>
      <c r="J39" s="479"/>
      <c r="K39" s="481"/>
      <c r="L39" s="482"/>
      <c r="M39" s="479"/>
      <c r="N39" s="484"/>
      <c r="O39" s="484"/>
      <c r="P39" s="485"/>
      <c r="Q39" s="486"/>
      <c r="R39" s="191"/>
      <c r="S39" s="191"/>
      <c r="T39" s="479"/>
      <c r="U39" s="191"/>
      <c r="V39" s="191"/>
      <c r="W39" s="479"/>
      <c r="X39" s="191"/>
      <c r="Y39" s="191"/>
      <c r="Z39" s="479"/>
      <c r="AA39" s="191"/>
      <c r="AB39" s="191"/>
      <c r="AC39" s="479"/>
      <c r="AD39" s="191"/>
      <c r="AE39" s="191"/>
      <c r="AF39" s="479"/>
      <c r="AG39" s="191"/>
      <c r="AH39" s="191"/>
      <c r="AI39" s="479"/>
      <c r="AJ39" s="191"/>
      <c r="AK39" s="191"/>
      <c r="AL39" s="479"/>
      <c r="AM39" s="191"/>
      <c r="AN39" s="191"/>
      <c r="AO39" s="479"/>
      <c r="AP39" s="191"/>
      <c r="AQ39" s="191"/>
      <c r="AR39" s="479"/>
      <c r="AS39" s="191"/>
      <c r="AT39" s="191"/>
      <c r="AU39" s="479"/>
      <c r="AV39" s="191"/>
      <c r="AW39" s="191"/>
      <c r="AX39" s="479"/>
      <c r="AY39" s="191"/>
      <c r="AZ39" s="191"/>
      <c r="BA39" s="479"/>
      <c r="BB39" s="191"/>
      <c r="BC39" s="191"/>
      <c r="BD39" s="487"/>
      <c r="BE39" s="488"/>
      <c r="BF39" s="489"/>
      <c r="BG39" s="489"/>
      <c r="BH39" s="489"/>
      <c r="BI39" s="489"/>
      <c r="BJ39" s="489"/>
    </row>
    <row r="40" spans="1:62" ht="15" customHeight="1">
      <c r="A40" s="136"/>
      <c r="B40" s="479"/>
      <c r="C40" s="479"/>
      <c r="D40" s="479"/>
      <c r="E40" s="191"/>
      <c r="F40" s="191"/>
      <c r="G40" s="191"/>
      <c r="H40" s="480"/>
      <c r="I40" s="191"/>
      <c r="J40" s="479"/>
      <c r="K40" s="481"/>
      <c r="L40" s="482"/>
      <c r="M40" s="479"/>
      <c r="N40" s="484"/>
      <c r="O40" s="484"/>
      <c r="P40" s="485"/>
      <c r="Q40" s="486"/>
      <c r="R40" s="191"/>
      <c r="S40" s="191"/>
      <c r="T40" s="479"/>
      <c r="U40" s="191"/>
      <c r="V40" s="191"/>
      <c r="W40" s="479"/>
      <c r="X40" s="191"/>
      <c r="Y40" s="191"/>
      <c r="Z40" s="479"/>
      <c r="AA40" s="191"/>
      <c r="AB40" s="191"/>
      <c r="AC40" s="479"/>
      <c r="AD40" s="191"/>
      <c r="AE40" s="191"/>
      <c r="AF40" s="479"/>
      <c r="AG40" s="191"/>
      <c r="AH40" s="191"/>
      <c r="AI40" s="479"/>
      <c r="AJ40" s="191"/>
      <c r="AK40" s="191"/>
      <c r="AL40" s="479"/>
      <c r="AM40" s="191"/>
      <c r="AN40" s="191"/>
      <c r="AO40" s="479"/>
      <c r="AP40" s="191"/>
      <c r="AQ40" s="191"/>
      <c r="AR40" s="479"/>
      <c r="AS40" s="191"/>
      <c r="AT40" s="191"/>
      <c r="AU40" s="479"/>
      <c r="AV40" s="191"/>
      <c r="AW40" s="191"/>
      <c r="AX40" s="479"/>
      <c r="AY40" s="191"/>
      <c r="AZ40" s="191"/>
      <c r="BA40" s="479"/>
      <c r="BB40" s="191"/>
      <c r="BC40" s="191"/>
      <c r="BD40" s="487"/>
      <c r="BE40" s="488"/>
      <c r="BF40" s="489"/>
      <c r="BG40" s="489"/>
      <c r="BH40" s="489"/>
      <c r="BI40" s="489"/>
      <c r="BJ40" s="489"/>
    </row>
    <row r="41" spans="1:62" ht="15" customHeight="1">
      <c r="A41" s="136"/>
      <c r="B41" s="479"/>
      <c r="C41" s="479"/>
      <c r="D41" s="479"/>
      <c r="E41" s="191"/>
      <c r="F41" s="191"/>
      <c r="G41" s="191"/>
      <c r="H41" s="480"/>
      <c r="I41" s="191"/>
      <c r="J41" s="479"/>
      <c r="K41" s="481"/>
      <c r="L41" s="482"/>
      <c r="M41" s="479"/>
      <c r="N41" s="484"/>
      <c r="O41" s="484"/>
      <c r="P41" s="485"/>
      <c r="Q41" s="486"/>
      <c r="R41" s="191"/>
      <c r="S41" s="191"/>
      <c r="T41" s="479"/>
      <c r="U41" s="191"/>
      <c r="V41" s="191"/>
      <c r="W41" s="479"/>
      <c r="X41" s="191"/>
      <c r="Y41" s="191"/>
      <c r="Z41" s="479"/>
      <c r="AA41" s="191"/>
      <c r="AB41" s="191"/>
      <c r="AC41" s="479"/>
      <c r="AD41" s="191"/>
      <c r="AE41" s="191"/>
      <c r="AF41" s="479"/>
      <c r="AG41" s="191"/>
      <c r="AH41" s="191"/>
      <c r="AI41" s="479"/>
      <c r="AJ41" s="191"/>
      <c r="AK41" s="191"/>
      <c r="AL41" s="479"/>
      <c r="AM41" s="191"/>
      <c r="AN41" s="191"/>
      <c r="AO41" s="479"/>
      <c r="AP41" s="191"/>
      <c r="AQ41" s="191"/>
      <c r="AR41" s="479"/>
      <c r="AS41" s="191"/>
      <c r="AT41" s="191"/>
      <c r="AU41" s="479"/>
      <c r="AV41" s="191"/>
      <c r="AW41" s="191"/>
      <c r="AX41" s="479"/>
      <c r="AY41" s="191"/>
      <c r="AZ41" s="191"/>
      <c r="BA41" s="479"/>
      <c r="BB41" s="191"/>
      <c r="BC41" s="191"/>
      <c r="BD41" s="487"/>
      <c r="BE41" s="488"/>
      <c r="BF41" s="489"/>
      <c r="BG41" s="489"/>
      <c r="BH41" s="489"/>
      <c r="BI41" s="489"/>
      <c r="BJ41" s="489"/>
    </row>
    <row r="42" spans="1:62" ht="15" customHeight="1">
      <c r="A42" s="136"/>
      <c r="B42" s="479"/>
      <c r="C42" s="479"/>
      <c r="D42" s="479"/>
      <c r="E42" s="191"/>
      <c r="F42" s="191"/>
      <c r="G42" s="191"/>
      <c r="H42" s="480"/>
      <c r="I42" s="191"/>
      <c r="J42" s="479"/>
      <c r="K42" s="481"/>
      <c r="L42" s="482"/>
      <c r="M42" s="479"/>
      <c r="N42" s="484"/>
      <c r="O42" s="484"/>
      <c r="P42" s="485"/>
      <c r="Q42" s="486"/>
      <c r="R42" s="191"/>
      <c r="S42" s="191"/>
      <c r="T42" s="479"/>
      <c r="U42" s="191"/>
      <c r="V42" s="191"/>
      <c r="W42" s="479"/>
      <c r="X42" s="191"/>
      <c r="Y42" s="191"/>
      <c r="Z42" s="479"/>
      <c r="AA42" s="191"/>
      <c r="AB42" s="191"/>
      <c r="AC42" s="479"/>
      <c r="AD42" s="191"/>
      <c r="AE42" s="191"/>
      <c r="AF42" s="479"/>
      <c r="AG42" s="191"/>
      <c r="AH42" s="191"/>
      <c r="AI42" s="479"/>
      <c r="AJ42" s="191"/>
      <c r="AK42" s="191"/>
      <c r="AL42" s="479"/>
      <c r="AM42" s="191"/>
      <c r="AN42" s="191"/>
      <c r="AO42" s="479"/>
      <c r="AP42" s="191"/>
      <c r="AQ42" s="191"/>
      <c r="AR42" s="479"/>
      <c r="AS42" s="191"/>
      <c r="AT42" s="191"/>
      <c r="AU42" s="479"/>
      <c r="AV42" s="191"/>
      <c r="AW42" s="191"/>
      <c r="AX42" s="479"/>
      <c r="AY42" s="191"/>
      <c r="AZ42" s="191"/>
      <c r="BA42" s="479"/>
      <c r="BB42" s="191"/>
      <c r="BC42" s="191"/>
      <c r="BD42" s="487"/>
      <c r="BE42" s="488"/>
      <c r="BF42" s="489"/>
      <c r="BG42" s="489"/>
      <c r="BH42" s="489"/>
      <c r="BI42" s="489"/>
      <c r="BJ42" s="489"/>
    </row>
    <row r="43" spans="1:62" ht="15" customHeight="1">
      <c r="A43" s="136"/>
      <c r="B43" s="479"/>
      <c r="C43" s="479"/>
      <c r="D43" s="479"/>
      <c r="E43" s="191"/>
      <c r="F43" s="191"/>
      <c r="G43" s="191"/>
      <c r="H43" s="480"/>
      <c r="I43" s="191"/>
      <c r="J43" s="479"/>
      <c r="K43" s="481"/>
      <c r="L43" s="482"/>
      <c r="M43" s="191"/>
      <c r="N43" s="483"/>
      <c r="O43" s="484"/>
      <c r="P43" s="485"/>
      <c r="Q43" s="486"/>
      <c r="R43" s="191"/>
      <c r="S43" s="191"/>
      <c r="T43" s="479"/>
      <c r="U43" s="191"/>
      <c r="V43" s="191"/>
      <c r="W43" s="479"/>
      <c r="X43" s="191"/>
      <c r="Y43" s="191"/>
      <c r="Z43" s="479"/>
      <c r="AA43" s="191"/>
      <c r="AB43" s="191"/>
      <c r="AC43" s="479"/>
      <c r="AD43" s="191"/>
      <c r="AE43" s="191"/>
      <c r="AF43" s="479"/>
      <c r="AG43" s="191"/>
      <c r="AH43" s="191"/>
      <c r="AI43" s="479"/>
      <c r="AJ43" s="191"/>
      <c r="AK43" s="191"/>
      <c r="AL43" s="479"/>
      <c r="AM43" s="191"/>
      <c r="AN43" s="191"/>
      <c r="AO43" s="479"/>
      <c r="AP43" s="191"/>
      <c r="AQ43" s="191"/>
      <c r="AR43" s="479"/>
      <c r="AS43" s="191"/>
      <c r="AT43" s="191"/>
      <c r="AU43" s="479"/>
      <c r="AV43" s="191"/>
      <c r="AW43" s="191"/>
      <c r="AX43" s="479"/>
      <c r="AY43" s="191"/>
      <c r="AZ43" s="191"/>
      <c r="BA43" s="479"/>
      <c r="BB43" s="191"/>
      <c r="BC43" s="191"/>
      <c r="BD43" s="487"/>
      <c r="BE43" s="488"/>
      <c r="BF43" s="489"/>
      <c r="BG43" s="489"/>
      <c r="BH43" s="489"/>
      <c r="BI43" s="489"/>
      <c r="BJ43" s="489"/>
    </row>
    <row r="44" spans="1:62" ht="15" customHeight="1">
      <c r="A44" s="136"/>
      <c r="B44" s="479"/>
      <c r="C44" s="479"/>
      <c r="D44" s="479"/>
      <c r="E44" s="191"/>
      <c r="F44" s="191"/>
      <c r="G44" s="191"/>
      <c r="H44" s="480"/>
      <c r="I44" s="191"/>
      <c r="J44" s="479"/>
      <c r="K44" s="481"/>
      <c r="L44" s="482"/>
      <c r="M44" s="191"/>
      <c r="N44" s="191"/>
      <c r="O44" s="479"/>
      <c r="P44" s="486"/>
      <c r="Q44" s="486"/>
      <c r="R44" s="191"/>
      <c r="S44" s="191"/>
      <c r="T44" s="479"/>
      <c r="U44" s="191"/>
      <c r="V44" s="191"/>
      <c r="W44" s="479"/>
      <c r="X44" s="191"/>
      <c r="Y44" s="191"/>
      <c r="Z44" s="479"/>
      <c r="AA44" s="191"/>
      <c r="AB44" s="191"/>
      <c r="AC44" s="479"/>
      <c r="AD44" s="191"/>
      <c r="AE44" s="191"/>
      <c r="AF44" s="479"/>
      <c r="AG44" s="191"/>
      <c r="AH44" s="191"/>
      <c r="AI44" s="479"/>
      <c r="AJ44" s="191"/>
      <c r="AK44" s="191"/>
      <c r="AL44" s="479"/>
      <c r="AM44" s="191"/>
      <c r="AN44" s="191"/>
      <c r="AO44" s="479"/>
      <c r="AP44" s="191"/>
      <c r="AQ44" s="191"/>
      <c r="AR44" s="479"/>
      <c r="AS44" s="191"/>
      <c r="AT44" s="191"/>
      <c r="AU44" s="479"/>
      <c r="AV44" s="191"/>
      <c r="AW44" s="191"/>
      <c r="AX44" s="479"/>
      <c r="AY44" s="191"/>
      <c r="AZ44" s="191"/>
      <c r="BA44" s="479"/>
      <c r="BB44" s="191"/>
      <c r="BC44" s="191"/>
      <c r="BD44" s="479"/>
      <c r="BE44" s="488"/>
      <c r="BF44" s="489"/>
      <c r="BG44" s="489"/>
      <c r="BH44" s="489"/>
      <c r="BI44" s="489"/>
      <c r="BJ44" s="489"/>
    </row>
    <row r="45" spans="1:62" ht="15" customHeight="1">
      <c r="A45" s="136"/>
      <c r="B45" s="479"/>
      <c r="C45" s="479"/>
      <c r="D45" s="479"/>
      <c r="E45" s="191"/>
      <c r="F45" s="191"/>
      <c r="G45" s="191"/>
      <c r="H45" s="480"/>
      <c r="I45" s="191"/>
      <c r="J45" s="479"/>
      <c r="K45" s="481"/>
      <c r="L45" s="482"/>
      <c r="M45" s="191"/>
      <c r="N45" s="191"/>
      <c r="O45" s="479"/>
      <c r="P45" s="486"/>
      <c r="Q45" s="486"/>
      <c r="R45" s="191"/>
      <c r="S45" s="191"/>
      <c r="T45" s="479"/>
      <c r="U45" s="191"/>
      <c r="V45" s="191"/>
      <c r="W45" s="479"/>
      <c r="X45" s="191"/>
      <c r="Y45" s="191"/>
      <c r="Z45" s="479"/>
      <c r="AA45" s="191"/>
      <c r="AB45" s="191"/>
      <c r="AC45" s="479"/>
      <c r="AD45" s="191"/>
      <c r="AE45" s="191"/>
      <c r="AF45" s="479"/>
      <c r="AG45" s="191"/>
      <c r="AH45" s="191"/>
      <c r="AI45" s="479"/>
      <c r="AJ45" s="191"/>
      <c r="AK45" s="191"/>
      <c r="AL45" s="479"/>
      <c r="AM45" s="191"/>
      <c r="AN45" s="191"/>
      <c r="AO45" s="479"/>
      <c r="AP45" s="191"/>
      <c r="AQ45" s="191"/>
      <c r="AR45" s="479"/>
      <c r="AS45" s="191"/>
      <c r="AT45" s="191"/>
      <c r="AU45" s="479"/>
      <c r="AV45" s="191"/>
      <c r="AW45" s="191"/>
      <c r="AX45" s="479"/>
      <c r="AY45" s="191"/>
      <c r="AZ45" s="191"/>
      <c r="BA45" s="479"/>
      <c r="BB45" s="191"/>
      <c r="BC45" s="191"/>
      <c r="BD45" s="479"/>
      <c r="BE45" s="488"/>
      <c r="BF45" s="489"/>
      <c r="BG45" s="489"/>
      <c r="BH45" s="489"/>
      <c r="BI45" s="489"/>
      <c r="BJ45" s="489"/>
    </row>
    <row r="46" spans="1:62" ht="15.75" customHeight="1">
      <c r="A46" s="136"/>
      <c r="B46" s="479"/>
      <c r="C46" s="479"/>
      <c r="D46" s="479"/>
      <c r="E46" s="191"/>
      <c r="F46" s="191"/>
      <c r="G46" s="191"/>
      <c r="H46" s="480"/>
      <c r="I46" s="191"/>
      <c r="J46" s="479"/>
      <c r="K46" s="481"/>
      <c r="L46" s="482"/>
      <c r="M46" s="191"/>
      <c r="N46" s="191"/>
      <c r="O46" s="479"/>
      <c r="P46" s="486"/>
      <c r="Q46" s="486"/>
      <c r="R46" s="191"/>
      <c r="S46" s="191"/>
      <c r="T46" s="479"/>
      <c r="U46" s="191"/>
      <c r="V46" s="191"/>
      <c r="W46" s="479"/>
      <c r="X46" s="191"/>
      <c r="Y46" s="191"/>
      <c r="Z46" s="479"/>
      <c r="AA46" s="191"/>
      <c r="AB46" s="191"/>
      <c r="AC46" s="479"/>
      <c r="AD46" s="191"/>
      <c r="AE46" s="191"/>
      <c r="AF46" s="479"/>
      <c r="AG46" s="191"/>
      <c r="AH46" s="191"/>
      <c r="AI46" s="479"/>
      <c r="AJ46" s="191"/>
      <c r="AK46" s="191"/>
      <c r="AL46" s="479"/>
      <c r="AM46" s="191"/>
      <c r="AN46" s="191"/>
      <c r="AO46" s="479"/>
      <c r="AP46" s="191"/>
      <c r="AQ46" s="191"/>
      <c r="AR46" s="479"/>
      <c r="AS46" s="191"/>
      <c r="AT46" s="191"/>
      <c r="AU46" s="479"/>
      <c r="AV46" s="191"/>
      <c r="AW46" s="191"/>
      <c r="AX46" s="479"/>
      <c r="AY46" s="191"/>
      <c r="AZ46" s="191"/>
      <c r="BA46" s="479"/>
      <c r="BB46" s="191"/>
      <c r="BC46" s="191"/>
      <c r="BD46" s="479"/>
      <c r="BE46" s="488"/>
      <c r="BF46" s="489"/>
      <c r="BG46" s="489"/>
      <c r="BH46" s="489"/>
      <c r="BI46" s="489"/>
      <c r="BJ46" s="489"/>
    </row>
    <row r="47" spans="1:62" ht="15" customHeight="1">
      <c r="A47" s="136"/>
      <c r="B47" s="479"/>
      <c r="C47" s="479"/>
      <c r="D47" s="479"/>
      <c r="E47" s="191"/>
      <c r="F47" s="191"/>
      <c r="G47" s="191"/>
      <c r="H47" s="480"/>
      <c r="I47" s="191"/>
      <c r="J47" s="479"/>
      <c r="K47" s="481"/>
      <c r="L47" s="482"/>
      <c r="M47" s="191"/>
      <c r="N47" s="191"/>
      <c r="O47" s="479"/>
      <c r="P47" s="486"/>
      <c r="Q47" s="486"/>
      <c r="R47" s="191"/>
      <c r="S47" s="191"/>
      <c r="T47" s="479"/>
      <c r="U47" s="191"/>
      <c r="V47" s="191"/>
      <c r="W47" s="479"/>
      <c r="X47" s="191"/>
      <c r="Y47" s="191"/>
      <c r="Z47" s="479"/>
      <c r="AA47" s="191"/>
      <c r="AB47" s="191"/>
      <c r="AC47" s="479"/>
      <c r="AD47" s="191"/>
      <c r="AE47" s="191"/>
      <c r="AF47" s="479"/>
      <c r="AG47" s="191"/>
      <c r="AH47" s="191"/>
      <c r="AI47" s="479"/>
      <c r="AJ47" s="191"/>
      <c r="AK47" s="191"/>
      <c r="AL47" s="479"/>
      <c r="AM47" s="191"/>
      <c r="AN47" s="191"/>
      <c r="AO47" s="479"/>
      <c r="AP47" s="191"/>
      <c r="AQ47" s="191"/>
      <c r="AR47" s="479"/>
      <c r="AS47" s="191"/>
      <c r="AT47" s="191"/>
      <c r="AU47" s="479"/>
      <c r="AV47" s="191"/>
      <c r="AW47" s="191"/>
      <c r="AX47" s="479"/>
      <c r="AY47" s="191"/>
      <c r="AZ47" s="191"/>
      <c r="BA47" s="479"/>
      <c r="BB47" s="191"/>
      <c r="BC47" s="191"/>
      <c r="BD47" s="479"/>
      <c r="BE47" s="488"/>
      <c r="BF47" s="489"/>
      <c r="BG47" s="489"/>
      <c r="BH47" s="489"/>
      <c r="BI47" s="489"/>
      <c r="BJ47" s="489"/>
    </row>
    <row r="48" spans="1:62" ht="15" customHeight="1">
      <c r="A48" s="136"/>
      <c r="B48" s="479"/>
      <c r="C48" s="479"/>
      <c r="D48" s="479"/>
      <c r="E48" s="191"/>
      <c r="F48" s="191"/>
      <c r="G48" s="191"/>
      <c r="H48" s="480"/>
      <c r="I48" s="191"/>
      <c r="J48" s="479"/>
      <c r="K48" s="481"/>
      <c r="L48" s="482"/>
      <c r="M48" s="191"/>
      <c r="N48" s="191"/>
      <c r="O48" s="479"/>
      <c r="P48" s="486"/>
      <c r="Q48" s="486"/>
      <c r="R48" s="191"/>
      <c r="S48" s="191"/>
      <c r="T48" s="479"/>
      <c r="U48" s="191"/>
      <c r="V48" s="191"/>
      <c r="W48" s="479"/>
      <c r="X48" s="191"/>
      <c r="Y48" s="191"/>
      <c r="Z48" s="479"/>
      <c r="AA48" s="191"/>
      <c r="AB48" s="191"/>
      <c r="AC48" s="479"/>
      <c r="AD48" s="191"/>
      <c r="AE48" s="191"/>
      <c r="AF48" s="479"/>
      <c r="AG48" s="191"/>
      <c r="AH48" s="191"/>
      <c r="AI48" s="479"/>
      <c r="AJ48" s="191"/>
      <c r="AK48" s="191"/>
      <c r="AL48" s="479"/>
      <c r="AM48" s="191"/>
      <c r="AN48" s="191"/>
      <c r="AO48" s="479"/>
      <c r="AP48" s="191"/>
      <c r="AQ48" s="191"/>
      <c r="AR48" s="479"/>
      <c r="AS48" s="191"/>
      <c r="AT48" s="191"/>
      <c r="AU48" s="479"/>
      <c r="AV48" s="191"/>
      <c r="AW48" s="191"/>
      <c r="AX48" s="479"/>
      <c r="AY48" s="191"/>
      <c r="AZ48" s="191"/>
      <c r="BA48" s="479"/>
      <c r="BB48" s="191"/>
      <c r="BC48" s="191"/>
      <c r="BD48" s="479"/>
      <c r="BE48" s="488"/>
      <c r="BF48" s="489"/>
      <c r="BG48" s="489"/>
      <c r="BH48" s="489"/>
      <c r="BI48" s="489"/>
      <c r="BJ48" s="489"/>
    </row>
    <row r="49" spans="1:62" ht="15" customHeight="1">
      <c r="A49" s="136"/>
      <c r="B49" s="479"/>
      <c r="C49" s="479"/>
      <c r="D49" s="479"/>
      <c r="E49" s="191"/>
      <c r="F49" s="191"/>
      <c r="G49" s="191"/>
      <c r="H49" s="480"/>
      <c r="I49" s="191"/>
      <c r="J49" s="479"/>
      <c r="K49" s="481"/>
      <c r="L49" s="482"/>
      <c r="M49" s="191"/>
      <c r="N49" s="191"/>
      <c r="O49" s="479"/>
      <c r="P49" s="486"/>
      <c r="Q49" s="486"/>
      <c r="R49" s="191"/>
      <c r="S49" s="191"/>
      <c r="T49" s="479"/>
      <c r="U49" s="191"/>
      <c r="V49" s="191"/>
      <c r="W49" s="479"/>
      <c r="X49" s="191"/>
      <c r="Y49" s="191"/>
      <c r="Z49" s="479"/>
      <c r="AA49" s="191"/>
      <c r="AB49" s="191"/>
      <c r="AC49" s="479"/>
      <c r="AD49" s="191"/>
      <c r="AE49" s="191"/>
      <c r="AF49" s="479"/>
      <c r="AG49" s="191"/>
      <c r="AH49" s="191"/>
      <c r="AI49" s="479"/>
      <c r="AJ49" s="191"/>
      <c r="AK49" s="191"/>
      <c r="AL49" s="479"/>
      <c r="AM49" s="191"/>
      <c r="AN49" s="191"/>
      <c r="AO49" s="479"/>
      <c r="AP49" s="191"/>
      <c r="AQ49" s="191"/>
      <c r="AR49" s="479"/>
      <c r="AS49" s="191"/>
      <c r="AT49" s="191"/>
      <c r="AU49" s="479"/>
      <c r="AV49" s="191"/>
      <c r="AW49" s="191"/>
      <c r="AX49" s="479"/>
      <c r="AY49" s="191"/>
      <c r="AZ49" s="191"/>
      <c r="BA49" s="479"/>
      <c r="BB49" s="191"/>
      <c r="BC49" s="191"/>
      <c r="BD49" s="479"/>
      <c r="BE49" s="488"/>
      <c r="BF49" s="489"/>
      <c r="BG49" s="489"/>
      <c r="BH49" s="489"/>
      <c r="BI49" s="489"/>
      <c r="BJ49" s="489"/>
    </row>
    <row r="50" spans="1:62" ht="15" customHeight="1">
      <c r="A50" s="136"/>
      <c r="B50" s="479"/>
      <c r="C50" s="479"/>
      <c r="D50" s="479"/>
      <c r="E50" s="191"/>
      <c r="F50" s="191"/>
      <c r="G50" s="191"/>
      <c r="H50" s="480"/>
      <c r="I50" s="191"/>
      <c r="J50" s="479"/>
      <c r="K50" s="481"/>
      <c r="L50" s="482"/>
      <c r="M50" s="191"/>
      <c r="N50" s="191"/>
      <c r="O50" s="479"/>
      <c r="P50" s="486"/>
      <c r="Q50" s="486"/>
      <c r="R50" s="191"/>
      <c r="S50" s="191"/>
      <c r="T50" s="479"/>
      <c r="U50" s="191"/>
      <c r="V50" s="191"/>
      <c r="W50" s="479"/>
      <c r="X50" s="191"/>
      <c r="Y50" s="191"/>
      <c r="Z50" s="479"/>
      <c r="AA50" s="191"/>
      <c r="AB50" s="191"/>
      <c r="AC50" s="479"/>
      <c r="AD50" s="191"/>
      <c r="AE50" s="191"/>
      <c r="AF50" s="479"/>
      <c r="AG50" s="191"/>
      <c r="AH50" s="191"/>
      <c r="AI50" s="479"/>
      <c r="AJ50" s="191"/>
      <c r="AK50" s="191"/>
      <c r="AL50" s="479"/>
      <c r="AM50" s="191"/>
      <c r="AN50" s="191"/>
      <c r="AO50" s="479"/>
      <c r="AP50" s="191"/>
      <c r="AQ50" s="191"/>
      <c r="AR50" s="479"/>
      <c r="AS50" s="191"/>
      <c r="AT50" s="191"/>
      <c r="AU50" s="479"/>
      <c r="AV50" s="191"/>
      <c r="AW50" s="191"/>
      <c r="AX50" s="479"/>
      <c r="AY50" s="191"/>
      <c r="AZ50" s="191"/>
      <c r="BA50" s="479"/>
      <c r="BB50" s="191"/>
      <c r="BC50" s="191"/>
      <c r="BD50" s="479"/>
      <c r="BE50" s="488"/>
      <c r="BF50" s="489"/>
      <c r="BG50" s="489"/>
      <c r="BH50" s="489"/>
      <c r="BI50" s="489"/>
      <c r="BJ50" s="489"/>
    </row>
    <row r="51" spans="1:62" ht="15" customHeight="1">
      <c r="A51" s="136"/>
      <c r="B51" s="479"/>
      <c r="C51" s="479"/>
      <c r="D51" s="479"/>
      <c r="E51" s="191"/>
      <c r="F51" s="191"/>
      <c r="G51" s="191"/>
      <c r="H51" s="480"/>
      <c r="I51" s="191"/>
      <c r="J51" s="479"/>
      <c r="K51" s="481"/>
      <c r="L51" s="482"/>
      <c r="M51" s="191"/>
      <c r="N51" s="191"/>
      <c r="O51" s="479"/>
      <c r="P51" s="486"/>
      <c r="Q51" s="486"/>
      <c r="R51" s="191"/>
      <c r="S51" s="191"/>
      <c r="T51" s="479"/>
      <c r="U51" s="191"/>
      <c r="V51" s="191"/>
      <c r="W51" s="479"/>
      <c r="X51" s="191"/>
      <c r="Y51" s="191"/>
      <c r="Z51" s="479"/>
      <c r="AA51" s="191"/>
      <c r="AB51" s="191"/>
      <c r="AC51" s="479"/>
      <c r="AD51" s="191"/>
      <c r="AE51" s="191"/>
      <c r="AF51" s="479"/>
      <c r="AG51" s="191"/>
      <c r="AH51" s="191"/>
      <c r="AI51" s="479"/>
      <c r="AJ51" s="191"/>
      <c r="AK51" s="191"/>
      <c r="AL51" s="479"/>
      <c r="AM51" s="191"/>
      <c r="AN51" s="191"/>
      <c r="AO51" s="479"/>
      <c r="AP51" s="191"/>
      <c r="AQ51" s="191"/>
      <c r="AR51" s="479"/>
      <c r="AS51" s="191"/>
      <c r="AT51" s="191"/>
      <c r="AU51" s="479"/>
      <c r="AV51" s="191"/>
      <c r="AW51" s="191"/>
      <c r="AX51" s="479"/>
      <c r="AY51" s="191"/>
      <c r="AZ51" s="191"/>
      <c r="BA51" s="479"/>
      <c r="BB51" s="191"/>
      <c r="BC51" s="191"/>
      <c r="BD51" s="479"/>
      <c r="BE51" s="488"/>
      <c r="BF51" s="489"/>
      <c r="BG51" s="489"/>
      <c r="BH51" s="489"/>
      <c r="BI51" s="489"/>
      <c r="BJ51" s="489"/>
    </row>
    <row r="52" spans="1:62" ht="15" customHeight="1">
      <c r="A52" s="136"/>
      <c r="B52" s="479"/>
      <c r="C52" s="479"/>
      <c r="D52" s="479"/>
      <c r="E52" s="191"/>
      <c r="F52" s="191"/>
      <c r="G52" s="191"/>
      <c r="H52" s="480"/>
      <c r="I52" s="191"/>
      <c r="J52" s="479"/>
      <c r="K52" s="481"/>
      <c r="L52" s="482"/>
      <c r="M52" s="191"/>
      <c r="N52" s="191"/>
      <c r="O52" s="479"/>
      <c r="P52" s="486"/>
      <c r="Q52" s="486"/>
      <c r="R52" s="191"/>
      <c r="S52" s="191"/>
      <c r="T52" s="479"/>
      <c r="U52" s="191"/>
      <c r="V52" s="191"/>
      <c r="W52" s="479"/>
      <c r="X52" s="191"/>
      <c r="Y52" s="191"/>
      <c r="Z52" s="479"/>
      <c r="AA52" s="191"/>
      <c r="AB52" s="191"/>
      <c r="AC52" s="479"/>
      <c r="AD52" s="191"/>
      <c r="AE52" s="191"/>
      <c r="AF52" s="479"/>
      <c r="AG52" s="191"/>
      <c r="AH52" s="191"/>
      <c r="AI52" s="479"/>
      <c r="AJ52" s="191"/>
      <c r="AK52" s="191"/>
      <c r="AL52" s="479"/>
      <c r="AM52" s="191"/>
      <c r="AN52" s="191"/>
      <c r="AO52" s="479"/>
      <c r="AP52" s="191"/>
      <c r="AQ52" s="191"/>
      <c r="AR52" s="479"/>
      <c r="AS52" s="191"/>
      <c r="AT52" s="191"/>
      <c r="AU52" s="479"/>
      <c r="AV52" s="191"/>
      <c r="AW52" s="191"/>
      <c r="AX52" s="479"/>
      <c r="AY52" s="191"/>
      <c r="AZ52" s="191"/>
      <c r="BA52" s="479"/>
      <c r="BB52" s="191"/>
      <c r="BC52" s="191"/>
      <c r="BD52" s="479"/>
      <c r="BE52" s="488"/>
      <c r="BF52" s="489"/>
      <c r="BG52" s="489"/>
      <c r="BH52" s="489"/>
      <c r="BI52" s="489"/>
      <c r="BJ52" s="489"/>
    </row>
    <row r="53" spans="1:62" ht="15" customHeight="1">
      <c r="A53" s="136"/>
      <c r="B53" s="479"/>
      <c r="C53" s="479"/>
      <c r="D53" s="479"/>
      <c r="E53" s="191"/>
      <c r="F53" s="191"/>
      <c r="G53" s="191"/>
      <c r="H53" s="480"/>
      <c r="I53" s="191"/>
      <c r="J53" s="479"/>
      <c r="K53" s="481"/>
      <c r="L53" s="482"/>
      <c r="M53" s="191"/>
      <c r="N53" s="191"/>
      <c r="O53" s="479"/>
      <c r="P53" s="486"/>
      <c r="Q53" s="486"/>
      <c r="R53" s="191"/>
      <c r="S53" s="191"/>
      <c r="T53" s="479"/>
      <c r="U53" s="191"/>
      <c r="V53" s="191"/>
      <c r="W53" s="479"/>
      <c r="X53" s="191"/>
      <c r="Y53" s="191"/>
      <c r="Z53" s="479"/>
      <c r="AA53" s="191"/>
      <c r="AB53" s="191"/>
      <c r="AC53" s="479"/>
      <c r="AD53" s="191"/>
      <c r="AE53" s="191"/>
      <c r="AF53" s="479"/>
      <c r="AG53" s="191"/>
      <c r="AH53" s="191"/>
      <c r="AI53" s="479"/>
      <c r="AJ53" s="191"/>
      <c r="AK53" s="191"/>
      <c r="AL53" s="479"/>
      <c r="AM53" s="191"/>
      <c r="AN53" s="191"/>
      <c r="AO53" s="479"/>
      <c r="AP53" s="191"/>
      <c r="AQ53" s="191"/>
      <c r="AR53" s="479"/>
      <c r="AS53" s="191"/>
      <c r="AT53" s="191"/>
      <c r="AU53" s="479"/>
      <c r="AV53" s="191"/>
      <c r="AW53" s="191"/>
      <c r="AX53" s="479"/>
      <c r="AY53" s="191"/>
      <c r="AZ53" s="191"/>
      <c r="BA53" s="479"/>
      <c r="BB53" s="191"/>
      <c r="BC53" s="191"/>
      <c r="BD53" s="479"/>
      <c r="BE53" s="488"/>
      <c r="BF53" s="489"/>
      <c r="BG53" s="489"/>
      <c r="BH53" s="489"/>
      <c r="BI53" s="489"/>
      <c r="BJ53" s="489"/>
    </row>
    <row r="54" spans="1:62" ht="15" customHeight="1">
      <c r="A54" s="136"/>
      <c r="B54" s="479"/>
      <c r="C54" s="479"/>
      <c r="D54" s="479"/>
      <c r="E54" s="191"/>
      <c r="F54" s="191"/>
      <c r="G54" s="191"/>
      <c r="H54" s="480"/>
      <c r="I54" s="191"/>
      <c r="J54" s="479"/>
      <c r="K54" s="481"/>
      <c r="L54" s="482"/>
      <c r="M54" s="191"/>
      <c r="N54" s="191"/>
      <c r="O54" s="479"/>
      <c r="P54" s="486"/>
      <c r="Q54" s="486"/>
      <c r="R54" s="191"/>
      <c r="S54" s="191"/>
      <c r="T54" s="479"/>
      <c r="U54" s="191"/>
      <c r="V54" s="191"/>
      <c r="W54" s="479"/>
      <c r="X54" s="191"/>
      <c r="Y54" s="191"/>
      <c r="Z54" s="479"/>
      <c r="AA54" s="191"/>
      <c r="AB54" s="191"/>
      <c r="AC54" s="479"/>
      <c r="AD54" s="191"/>
      <c r="AE54" s="191"/>
      <c r="AF54" s="479"/>
      <c r="AG54" s="191"/>
      <c r="AH54" s="191"/>
      <c r="AI54" s="479"/>
      <c r="AJ54" s="191"/>
      <c r="AK54" s="191"/>
      <c r="AL54" s="479"/>
      <c r="AM54" s="191"/>
      <c r="AN54" s="191"/>
      <c r="AO54" s="479"/>
      <c r="AP54" s="191"/>
      <c r="AQ54" s="191"/>
      <c r="AR54" s="479"/>
      <c r="AS54" s="191"/>
      <c r="AT54" s="191"/>
      <c r="AU54" s="479"/>
      <c r="AV54" s="191"/>
      <c r="AW54" s="191"/>
      <c r="AX54" s="479"/>
      <c r="AY54" s="191"/>
      <c r="AZ54" s="191"/>
      <c r="BA54" s="479"/>
      <c r="BB54" s="191"/>
      <c r="BC54" s="191"/>
      <c r="BD54" s="479"/>
      <c r="BE54" s="488"/>
      <c r="BF54" s="489"/>
      <c r="BG54" s="489"/>
      <c r="BH54" s="489"/>
      <c r="BI54" s="489"/>
      <c r="BJ54" s="489"/>
    </row>
    <row r="55" spans="1:62" ht="15" customHeight="1">
      <c r="A55" s="136"/>
      <c r="B55" s="479"/>
      <c r="C55" s="479"/>
      <c r="D55" s="479"/>
      <c r="E55" s="191"/>
      <c r="F55" s="191"/>
      <c r="G55" s="191"/>
      <c r="H55" s="480"/>
      <c r="I55" s="191"/>
      <c r="J55" s="479"/>
      <c r="K55" s="481"/>
      <c r="L55" s="482"/>
      <c r="M55" s="191"/>
      <c r="N55" s="191"/>
      <c r="O55" s="479"/>
      <c r="P55" s="486"/>
      <c r="Q55" s="486"/>
      <c r="R55" s="191"/>
      <c r="S55" s="191"/>
      <c r="T55" s="479"/>
      <c r="U55" s="191"/>
      <c r="V55" s="191"/>
      <c r="W55" s="479"/>
      <c r="X55" s="191"/>
      <c r="Y55" s="191"/>
      <c r="Z55" s="479"/>
      <c r="AA55" s="191"/>
      <c r="AB55" s="191"/>
      <c r="AC55" s="479"/>
      <c r="AD55" s="191"/>
      <c r="AE55" s="191"/>
      <c r="AF55" s="479"/>
      <c r="AG55" s="191"/>
      <c r="AH55" s="191"/>
      <c r="AI55" s="479"/>
      <c r="AJ55" s="191"/>
      <c r="AK55" s="191"/>
      <c r="AL55" s="479"/>
      <c r="AM55" s="191"/>
      <c r="AN55" s="191"/>
      <c r="AO55" s="479"/>
      <c r="AP55" s="191"/>
      <c r="AQ55" s="191"/>
      <c r="AR55" s="479"/>
      <c r="AS55" s="191"/>
      <c r="AT55" s="191"/>
      <c r="AU55" s="479"/>
      <c r="AV55" s="191"/>
      <c r="AW55" s="191"/>
      <c r="AX55" s="479"/>
      <c r="AY55" s="191"/>
      <c r="AZ55" s="191"/>
      <c r="BA55" s="479"/>
      <c r="BB55" s="191"/>
      <c r="BC55" s="191"/>
      <c r="BD55" s="479"/>
      <c r="BE55" s="488"/>
      <c r="BF55" s="489"/>
      <c r="BG55" s="489"/>
      <c r="BH55" s="489"/>
      <c r="BI55" s="489"/>
      <c r="BJ55" s="489"/>
    </row>
    <row r="56" spans="1:62" ht="15" customHeight="1">
      <c r="A56" s="136"/>
      <c r="B56" s="479"/>
      <c r="C56" s="479"/>
      <c r="D56" s="479"/>
      <c r="E56" s="191"/>
      <c r="F56" s="191"/>
      <c r="G56" s="191"/>
      <c r="H56" s="480"/>
      <c r="I56" s="191"/>
      <c r="J56" s="479"/>
      <c r="K56" s="481"/>
      <c r="L56" s="482"/>
      <c r="M56" s="191"/>
      <c r="N56" s="191"/>
      <c r="O56" s="479"/>
      <c r="P56" s="486"/>
      <c r="Q56" s="486"/>
      <c r="R56" s="191"/>
      <c r="S56" s="191"/>
      <c r="T56" s="479"/>
      <c r="U56" s="191"/>
      <c r="V56" s="191"/>
      <c r="W56" s="479"/>
      <c r="X56" s="191"/>
      <c r="Y56" s="191"/>
      <c r="Z56" s="479"/>
      <c r="AA56" s="191"/>
      <c r="AB56" s="191"/>
      <c r="AC56" s="479"/>
      <c r="AD56" s="191"/>
      <c r="AE56" s="191"/>
      <c r="AF56" s="479"/>
      <c r="AG56" s="191"/>
      <c r="AH56" s="191"/>
      <c r="AI56" s="479"/>
      <c r="AJ56" s="191"/>
      <c r="AK56" s="191"/>
      <c r="AL56" s="479"/>
      <c r="AM56" s="191"/>
      <c r="AN56" s="191"/>
      <c r="AO56" s="479"/>
      <c r="AP56" s="191"/>
      <c r="AQ56" s="191"/>
      <c r="AR56" s="479"/>
      <c r="AS56" s="191"/>
      <c r="AT56" s="191"/>
      <c r="AU56" s="479"/>
      <c r="AV56" s="191"/>
      <c r="AW56" s="191"/>
      <c r="AX56" s="479"/>
      <c r="AY56" s="191"/>
      <c r="AZ56" s="191"/>
      <c r="BA56" s="479"/>
      <c r="BB56" s="191"/>
      <c r="BC56" s="191"/>
      <c r="BD56" s="479"/>
      <c r="BE56" s="488"/>
      <c r="BF56" s="489"/>
      <c r="BG56" s="489"/>
      <c r="BH56" s="489"/>
      <c r="BI56" s="489"/>
      <c r="BJ56" s="489"/>
    </row>
    <row r="57" spans="1:62" ht="15" customHeight="1">
      <c r="A57" s="136"/>
      <c r="B57" s="479"/>
      <c r="C57" s="479"/>
      <c r="D57" s="479"/>
      <c r="E57" s="191"/>
      <c r="F57" s="191"/>
      <c r="G57" s="191"/>
      <c r="H57" s="480"/>
      <c r="I57" s="191"/>
      <c r="J57" s="479"/>
      <c r="K57" s="481"/>
      <c r="L57" s="482"/>
      <c r="M57" s="191"/>
      <c r="N57" s="191"/>
      <c r="O57" s="479"/>
      <c r="P57" s="486"/>
      <c r="Q57" s="486"/>
      <c r="R57" s="191"/>
      <c r="S57" s="191"/>
      <c r="T57" s="479"/>
      <c r="U57" s="191"/>
      <c r="V57" s="191"/>
      <c r="W57" s="479"/>
      <c r="X57" s="191"/>
      <c r="Y57" s="191"/>
      <c r="Z57" s="479"/>
      <c r="AA57" s="191"/>
      <c r="AB57" s="191"/>
      <c r="AC57" s="479"/>
      <c r="AD57" s="191"/>
      <c r="AE57" s="191"/>
      <c r="AF57" s="479"/>
      <c r="AG57" s="191"/>
      <c r="AH57" s="191"/>
      <c r="AI57" s="479"/>
      <c r="AJ57" s="191"/>
      <c r="AK57" s="191"/>
      <c r="AL57" s="479"/>
      <c r="AM57" s="191"/>
      <c r="AN57" s="191"/>
      <c r="AO57" s="479"/>
      <c r="AP57" s="191"/>
      <c r="AQ57" s="191"/>
      <c r="AR57" s="479"/>
      <c r="AS57" s="191"/>
      <c r="AT57" s="191"/>
      <c r="AU57" s="479"/>
      <c r="AV57" s="191"/>
      <c r="AW57" s="191"/>
      <c r="AX57" s="479"/>
      <c r="AY57" s="191"/>
      <c r="AZ57" s="191"/>
      <c r="BA57" s="479"/>
      <c r="BB57" s="191"/>
      <c r="BC57" s="191"/>
      <c r="BD57" s="479"/>
      <c r="BE57" s="488"/>
      <c r="BF57" s="489"/>
      <c r="BG57" s="489"/>
      <c r="BH57" s="489"/>
      <c r="BI57" s="489"/>
      <c r="BJ57" s="489"/>
    </row>
    <row r="58" spans="1:62" ht="15" customHeight="1">
      <c r="A58" s="136"/>
      <c r="B58" s="479"/>
      <c r="C58" s="479"/>
      <c r="D58" s="479"/>
      <c r="E58" s="191"/>
      <c r="F58" s="191"/>
      <c r="G58" s="191"/>
      <c r="H58" s="480"/>
      <c r="I58" s="191"/>
      <c r="J58" s="479"/>
      <c r="K58" s="481"/>
      <c r="L58" s="482"/>
      <c r="M58" s="191"/>
      <c r="N58" s="191"/>
      <c r="O58" s="479"/>
      <c r="P58" s="486"/>
      <c r="Q58" s="486"/>
      <c r="R58" s="191"/>
      <c r="S58" s="191"/>
      <c r="T58" s="479"/>
      <c r="U58" s="191"/>
      <c r="V58" s="191"/>
      <c r="W58" s="479"/>
      <c r="X58" s="191"/>
      <c r="Y58" s="191"/>
      <c r="Z58" s="479"/>
      <c r="AA58" s="191"/>
      <c r="AB58" s="191"/>
      <c r="AC58" s="479"/>
      <c r="AD58" s="191"/>
      <c r="AE58" s="191"/>
      <c r="AF58" s="479"/>
      <c r="AG58" s="191"/>
      <c r="AH58" s="191"/>
      <c r="AI58" s="479"/>
      <c r="AJ58" s="191"/>
      <c r="AK58" s="191"/>
      <c r="AL58" s="479"/>
      <c r="AM58" s="191"/>
      <c r="AN58" s="191"/>
      <c r="AO58" s="479"/>
      <c r="AP58" s="191"/>
      <c r="AQ58" s="191"/>
      <c r="AR58" s="479"/>
      <c r="AS58" s="191"/>
      <c r="AT58" s="191"/>
      <c r="AU58" s="479"/>
      <c r="AV58" s="191"/>
      <c r="AW58" s="191"/>
      <c r="AX58" s="479"/>
      <c r="AY58" s="191"/>
      <c r="AZ58" s="191"/>
      <c r="BA58" s="479"/>
      <c r="BB58" s="191"/>
      <c r="BC58" s="191"/>
      <c r="BD58" s="479"/>
      <c r="BE58" s="488"/>
      <c r="BF58" s="489"/>
      <c r="BG58" s="489"/>
      <c r="BH58" s="489"/>
      <c r="BI58" s="489"/>
      <c r="BJ58" s="489"/>
    </row>
    <row r="59" spans="1:62" ht="15" customHeight="1">
      <c r="A59" s="136"/>
      <c r="B59" s="479"/>
      <c r="C59" s="479"/>
      <c r="D59" s="479"/>
      <c r="E59" s="191"/>
      <c r="F59" s="191"/>
      <c r="G59" s="191"/>
      <c r="H59" s="480"/>
      <c r="I59" s="191"/>
      <c r="J59" s="479"/>
      <c r="K59" s="481"/>
      <c r="L59" s="482"/>
      <c r="M59" s="191"/>
      <c r="N59" s="191"/>
      <c r="O59" s="479"/>
      <c r="P59" s="486"/>
      <c r="Q59" s="486"/>
      <c r="R59" s="191"/>
      <c r="S59" s="191"/>
      <c r="T59" s="479"/>
      <c r="U59" s="191"/>
      <c r="V59" s="191"/>
      <c r="W59" s="479"/>
      <c r="X59" s="191"/>
      <c r="Y59" s="191"/>
      <c r="Z59" s="479"/>
      <c r="AA59" s="191"/>
      <c r="AB59" s="191"/>
      <c r="AC59" s="479"/>
      <c r="AD59" s="191"/>
      <c r="AE59" s="191"/>
      <c r="AF59" s="479"/>
      <c r="AG59" s="191"/>
      <c r="AH59" s="191"/>
      <c r="AI59" s="479"/>
      <c r="AJ59" s="191"/>
      <c r="AK59" s="191"/>
      <c r="AL59" s="479"/>
      <c r="AM59" s="191"/>
      <c r="AN59" s="191"/>
      <c r="AO59" s="479"/>
      <c r="AP59" s="191"/>
      <c r="AQ59" s="191"/>
      <c r="AR59" s="479"/>
      <c r="AS59" s="191"/>
      <c r="AT59" s="191"/>
      <c r="AU59" s="479"/>
      <c r="AV59" s="191"/>
      <c r="AW59" s="191"/>
      <c r="AX59" s="479"/>
      <c r="AY59" s="191"/>
      <c r="AZ59" s="191"/>
      <c r="BA59" s="479"/>
      <c r="BB59" s="191"/>
      <c r="BC59" s="191"/>
      <c r="BD59" s="479"/>
      <c r="BE59" s="488"/>
      <c r="BF59" s="489"/>
      <c r="BG59" s="489"/>
      <c r="BH59" s="489"/>
      <c r="BI59" s="489"/>
      <c r="BJ59" s="489"/>
    </row>
    <row r="60" spans="1:62" ht="15" customHeight="1">
      <c r="A60" s="136"/>
      <c r="B60" s="479"/>
      <c r="C60" s="479"/>
      <c r="D60" s="479"/>
      <c r="E60" s="191"/>
      <c r="F60" s="191"/>
      <c r="G60" s="191"/>
      <c r="H60" s="480"/>
      <c r="I60" s="191"/>
      <c r="J60" s="479"/>
      <c r="K60" s="481"/>
      <c r="L60" s="482"/>
      <c r="M60" s="191"/>
      <c r="N60" s="191"/>
      <c r="O60" s="479"/>
      <c r="P60" s="486"/>
      <c r="Q60" s="486"/>
      <c r="R60" s="191"/>
      <c r="S60" s="191"/>
      <c r="T60" s="479"/>
      <c r="U60" s="191"/>
      <c r="V60" s="191"/>
      <c r="W60" s="479"/>
      <c r="X60" s="191"/>
      <c r="Y60" s="191"/>
      <c r="Z60" s="479"/>
      <c r="AA60" s="191"/>
      <c r="AB60" s="191"/>
      <c r="AC60" s="479"/>
      <c r="AD60" s="191"/>
      <c r="AE60" s="191"/>
      <c r="AF60" s="479"/>
      <c r="AG60" s="191"/>
      <c r="AH60" s="191"/>
      <c r="AI60" s="479"/>
      <c r="AJ60" s="191"/>
      <c r="AK60" s="191"/>
      <c r="AL60" s="479"/>
      <c r="AM60" s="191"/>
      <c r="AN60" s="191"/>
      <c r="AO60" s="479"/>
      <c r="AP60" s="191"/>
      <c r="AQ60" s="191"/>
      <c r="AR60" s="479"/>
      <c r="AS60" s="191"/>
      <c r="AT60" s="191"/>
      <c r="AU60" s="479"/>
      <c r="AV60" s="191"/>
      <c r="AW60" s="191"/>
      <c r="AX60" s="479"/>
      <c r="AY60" s="191"/>
      <c r="AZ60" s="191"/>
      <c r="BA60" s="479"/>
      <c r="BB60" s="191"/>
      <c r="BC60" s="191"/>
      <c r="BD60" s="479"/>
      <c r="BE60" s="488"/>
      <c r="BF60" s="489"/>
      <c r="BG60" s="489"/>
      <c r="BH60" s="489"/>
      <c r="BI60" s="489"/>
      <c r="BJ60" s="489"/>
    </row>
    <row r="61" spans="1:62" ht="15" customHeight="1">
      <c r="A61" s="136"/>
      <c r="B61" s="479"/>
      <c r="C61" s="479"/>
      <c r="D61" s="479"/>
      <c r="E61" s="191"/>
      <c r="F61" s="191"/>
      <c r="G61" s="191"/>
      <c r="H61" s="480"/>
      <c r="I61" s="191"/>
      <c r="J61" s="479"/>
      <c r="K61" s="481"/>
      <c r="L61" s="482"/>
      <c r="M61" s="191"/>
      <c r="N61" s="191"/>
      <c r="O61" s="479"/>
      <c r="P61" s="486"/>
      <c r="Q61" s="486"/>
      <c r="R61" s="191"/>
      <c r="S61" s="191"/>
      <c r="T61" s="479"/>
      <c r="U61" s="191"/>
      <c r="V61" s="191"/>
      <c r="W61" s="479"/>
      <c r="X61" s="191"/>
      <c r="Y61" s="191"/>
      <c r="Z61" s="479"/>
      <c r="AA61" s="191"/>
      <c r="AB61" s="191"/>
      <c r="AC61" s="479"/>
      <c r="AD61" s="191"/>
      <c r="AE61" s="191"/>
      <c r="AF61" s="479"/>
      <c r="AG61" s="191"/>
      <c r="AH61" s="191"/>
      <c r="AI61" s="479"/>
      <c r="AJ61" s="191"/>
      <c r="AK61" s="191"/>
      <c r="AL61" s="479"/>
      <c r="AM61" s="191"/>
      <c r="AN61" s="191"/>
      <c r="AO61" s="479"/>
      <c r="AP61" s="191"/>
      <c r="AQ61" s="191"/>
      <c r="AR61" s="479"/>
      <c r="AS61" s="191"/>
      <c r="AT61" s="191"/>
      <c r="AU61" s="479"/>
      <c r="AV61" s="191"/>
      <c r="AW61" s="191"/>
      <c r="AX61" s="479"/>
      <c r="AY61" s="191"/>
      <c r="AZ61" s="191"/>
      <c r="BA61" s="479"/>
      <c r="BB61" s="191"/>
      <c r="BC61" s="191"/>
      <c r="BD61" s="479"/>
      <c r="BE61" s="488"/>
      <c r="BF61" s="489"/>
      <c r="BG61" s="489"/>
      <c r="BH61" s="489"/>
      <c r="BI61" s="489"/>
      <c r="BJ61" s="489"/>
    </row>
    <row r="62" spans="1:62" ht="15" customHeight="1">
      <c r="A62" s="136"/>
      <c r="B62" s="479"/>
      <c r="C62" s="479"/>
      <c r="D62" s="479"/>
      <c r="E62" s="191"/>
      <c r="F62" s="191"/>
      <c r="G62" s="191"/>
      <c r="H62" s="480"/>
      <c r="I62" s="191"/>
      <c r="J62" s="479"/>
      <c r="K62" s="481"/>
      <c r="L62" s="482"/>
      <c r="M62" s="191"/>
      <c r="N62" s="191"/>
      <c r="O62" s="479"/>
      <c r="P62" s="486"/>
      <c r="Q62" s="486"/>
      <c r="R62" s="191"/>
      <c r="S62" s="191"/>
      <c r="T62" s="479"/>
      <c r="U62" s="191"/>
      <c r="V62" s="191"/>
      <c r="W62" s="479"/>
      <c r="X62" s="191"/>
      <c r="Y62" s="191"/>
      <c r="Z62" s="479"/>
      <c r="AA62" s="191"/>
      <c r="AB62" s="191"/>
      <c r="AC62" s="479"/>
      <c r="AD62" s="191"/>
      <c r="AE62" s="191"/>
      <c r="AF62" s="479"/>
      <c r="AG62" s="191"/>
      <c r="AH62" s="191"/>
      <c r="AI62" s="479"/>
      <c r="AJ62" s="191"/>
      <c r="AK62" s="191"/>
      <c r="AL62" s="479"/>
      <c r="AM62" s="191"/>
      <c r="AN62" s="191"/>
      <c r="AO62" s="479"/>
      <c r="AP62" s="191"/>
      <c r="AQ62" s="191"/>
      <c r="AR62" s="479"/>
      <c r="AS62" s="191"/>
      <c r="AT62" s="191"/>
      <c r="AU62" s="479"/>
      <c r="AV62" s="191"/>
      <c r="AW62" s="191"/>
      <c r="AX62" s="479"/>
      <c r="AY62" s="191"/>
      <c r="AZ62" s="191"/>
      <c r="BA62" s="479"/>
      <c r="BB62" s="191"/>
      <c r="BC62" s="191"/>
      <c r="BD62" s="479"/>
      <c r="BE62" s="488"/>
      <c r="BF62" s="489"/>
      <c r="BG62" s="489"/>
      <c r="BH62" s="489"/>
      <c r="BI62" s="489"/>
      <c r="BJ62" s="489"/>
    </row>
    <row r="63" spans="1:62" ht="15" customHeight="1">
      <c r="A63" s="136"/>
      <c r="B63" s="479"/>
      <c r="C63" s="479"/>
      <c r="D63" s="479"/>
      <c r="E63" s="191"/>
      <c r="F63" s="191"/>
      <c r="G63" s="191"/>
      <c r="H63" s="480"/>
      <c r="I63" s="191"/>
      <c r="J63" s="479"/>
      <c r="K63" s="481"/>
      <c r="L63" s="482"/>
      <c r="M63" s="191"/>
      <c r="N63" s="191"/>
      <c r="O63" s="479"/>
      <c r="P63" s="486"/>
      <c r="Q63" s="486"/>
      <c r="R63" s="191"/>
      <c r="S63" s="191"/>
      <c r="T63" s="479"/>
      <c r="U63" s="191"/>
      <c r="V63" s="191"/>
      <c r="W63" s="479"/>
      <c r="X63" s="191"/>
      <c r="Y63" s="191"/>
      <c r="Z63" s="479"/>
      <c r="AA63" s="191"/>
      <c r="AB63" s="191"/>
      <c r="AC63" s="479"/>
      <c r="AD63" s="191"/>
      <c r="AE63" s="191"/>
      <c r="AF63" s="479"/>
      <c r="AG63" s="191"/>
      <c r="AH63" s="191"/>
      <c r="AI63" s="479"/>
      <c r="AJ63" s="191"/>
      <c r="AK63" s="191"/>
      <c r="AL63" s="479"/>
      <c r="AM63" s="191"/>
      <c r="AN63" s="191"/>
      <c r="AO63" s="479"/>
      <c r="AP63" s="191"/>
      <c r="AQ63" s="191"/>
      <c r="AR63" s="479"/>
      <c r="AS63" s="191"/>
      <c r="AT63" s="191"/>
      <c r="AU63" s="479"/>
      <c r="AV63" s="191"/>
      <c r="AW63" s="191"/>
      <c r="AX63" s="479"/>
      <c r="AY63" s="191"/>
      <c r="AZ63" s="191"/>
      <c r="BA63" s="479"/>
      <c r="BB63" s="191"/>
      <c r="BC63" s="191"/>
      <c r="BD63" s="479"/>
      <c r="BE63" s="488"/>
      <c r="BF63" s="489"/>
      <c r="BG63" s="489"/>
      <c r="BH63" s="489"/>
      <c r="BI63" s="489"/>
      <c r="BJ63" s="489"/>
    </row>
    <row r="64" spans="1:62" ht="15" customHeight="1">
      <c r="A64" s="136"/>
      <c r="B64" s="479"/>
      <c r="C64" s="479"/>
      <c r="D64" s="479"/>
      <c r="E64" s="191"/>
      <c r="F64" s="191"/>
      <c r="G64" s="191"/>
      <c r="H64" s="480"/>
      <c r="I64" s="191"/>
      <c r="J64" s="479"/>
      <c r="K64" s="481"/>
      <c r="L64" s="482"/>
      <c r="M64" s="191"/>
      <c r="N64" s="191"/>
      <c r="O64" s="479"/>
      <c r="P64" s="486"/>
      <c r="Q64" s="486"/>
      <c r="R64" s="191"/>
      <c r="S64" s="191"/>
      <c r="T64" s="479"/>
      <c r="U64" s="191"/>
      <c r="V64" s="191"/>
      <c r="W64" s="479"/>
      <c r="X64" s="191"/>
      <c r="Y64" s="191"/>
      <c r="Z64" s="479"/>
      <c r="AA64" s="191"/>
      <c r="AB64" s="191"/>
      <c r="AC64" s="479"/>
      <c r="AD64" s="191"/>
      <c r="AE64" s="191"/>
      <c r="AF64" s="479"/>
      <c r="AG64" s="191"/>
      <c r="AH64" s="191"/>
      <c r="AI64" s="479"/>
      <c r="AJ64" s="191"/>
      <c r="AK64" s="191"/>
      <c r="AL64" s="479"/>
      <c r="AM64" s="191"/>
      <c r="AN64" s="191"/>
      <c r="AO64" s="479"/>
      <c r="AP64" s="191"/>
      <c r="AQ64" s="191"/>
      <c r="AR64" s="479"/>
      <c r="AS64" s="191"/>
      <c r="AT64" s="191"/>
      <c r="AU64" s="479"/>
      <c r="AV64" s="191"/>
      <c r="AW64" s="191"/>
      <c r="AX64" s="479"/>
      <c r="AY64" s="191"/>
      <c r="AZ64" s="191"/>
      <c r="BA64" s="479"/>
      <c r="BB64" s="191"/>
      <c r="BC64" s="191"/>
      <c r="BD64" s="479"/>
      <c r="BE64" s="488"/>
      <c r="BF64" s="489"/>
      <c r="BG64" s="489"/>
      <c r="BH64" s="489"/>
      <c r="BI64" s="489"/>
      <c r="BJ64" s="489"/>
    </row>
    <row r="65" spans="1:62" ht="15" customHeight="1">
      <c r="A65" s="136"/>
      <c r="B65" s="479"/>
      <c r="C65" s="479"/>
      <c r="D65" s="479"/>
      <c r="E65" s="191"/>
      <c r="F65" s="191"/>
      <c r="G65" s="191"/>
      <c r="H65" s="480"/>
      <c r="I65" s="191"/>
      <c r="J65" s="479"/>
      <c r="K65" s="481"/>
      <c r="L65" s="482"/>
      <c r="M65" s="191"/>
      <c r="N65" s="191"/>
      <c r="O65" s="479"/>
      <c r="P65" s="486"/>
      <c r="Q65" s="486"/>
      <c r="R65" s="191"/>
      <c r="S65" s="191"/>
      <c r="T65" s="479"/>
      <c r="U65" s="191"/>
      <c r="V65" s="191"/>
      <c r="W65" s="479"/>
      <c r="X65" s="191"/>
      <c r="Y65" s="191"/>
      <c r="Z65" s="479"/>
      <c r="AA65" s="191"/>
      <c r="AB65" s="191"/>
      <c r="AC65" s="479"/>
      <c r="AD65" s="191"/>
      <c r="AE65" s="191"/>
      <c r="AF65" s="479"/>
      <c r="AG65" s="191"/>
      <c r="AH65" s="191"/>
      <c r="AI65" s="479"/>
      <c r="AJ65" s="191"/>
      <c r="AK65" s="191"/>
      <c r="AL65" s="479"/>
      <c r="AM65" s="191"/>
      <c r="AN65" s="191"/>
      <c r="AO65" s="479"/>
      <c r="AP65" s="191"/>
      <c r="AQ65" s="191"/>
      <c r="AR65" s="479"/>
      <c r="AS65" s="191"/>
      <c r="AT65" s="191"/>
      <c r="AU65" s="479"/>
      <c r="AV65" s="191"/>
      <c r="AW65" s="191"/>
      <c r="AX65" s="479"/>
      <c r="AY65" s="191"/>
      <c r="AZ65" s="191"/>
      <c r="BA65" s="479"/>
      <c r="BB65" s="191"/>
      <c r="BC65" s="191"/>
      <c r="BD65" s="479"/>
      <c r="BE65" s="488"/>
      <c r="BF65" s="489"/>
      <c r="BG65" s="489"/>
      <c r="BH65" s="489"/>
      <c r="BI65" s="489"/>
      <c r="BJ65" s="489"/>
    </row>
    <row r="66" spans="1:62" ht="15" customHeight="1">
      <c r="A66" s="136"/>
      <c r="B66" s="479"/>
      <c r="C66" s="479"/>
      <c r="D66" s="479"/>
      <c r="E66" s="191"/>
      <c r="F66" s="191"/>
      <c r="G66" s="191"/>
      <c r="H66" s="480"/>
      <c r="I66" s="191"/>
      <c r="J66" s="479"/>
      <c r="K66" s="481"/>
      <c r="L66" s="482"/>
      <c r="M66" s="191"/>
      <c r="N66" s="191"/>
      <c r="O66" s="479"/>
      <c r="P66" s="486"/>
      <c r="Q66" s="486"/>
      <c r="R66" s="191"/>
      <c r="S66" s="191"/>
      <c r="T66" s="479"/>
      <c r="U66" s="191"/>
      <c r="V66" s="191"/>
      <c r="W66" s="479"/>
      <c r="X66" s="191"/>
      <c r="Y66" s="191"/>
      <c r="Z66" s="479"/>
      <c r="AA66" s="191"/>
      <c r="AB66" s="191"/>
      <c r="AC66" s="479"/>
      <c r="AD66" s="191"/>
      <c r="AE66" s="191"/>
      <c r="AF66" s="479"/>
      <c r="AG66" s="191"/>
      <c r="AH66" s="191"/>
      <c r="AI66" s="479"/>
      <c r="AJ66" s="191"/>
      <c r="AK66" s="191"/>
      <c r="AL66" s="479"/>
      <c r="AM66" s="191"/>
      <c r="AN66" s="191"/>
      <c r="AO66" s="479"/>
      <c r="AP66" s="191"/>
      <c r="AQ66" s="191"/>
      <c r="AR66" s="479"/>
      <c r="AS66" s="191"/>
      <c r="AT66" s="191"/>
      <c r="AU66" s="479"/>
      <c r="AV66" s="191"/>
      <c r="AW66" s="191"/>
      <c r="AX66" s="479"/>
      <c r="AY66" s="191"/>
      <c r="AZ66" s="191"/>
      <c r="BA66" s="479"/>
      <c r="BB66" s="191"/>
      <c r="BC66" s="191"/>
      <c r="BD66" s="479"/>
      <c r="BE66" s="488"/>
      <c r="BF66" s="489"/>
      <c r="BG66" s="489"/>
      <c r="BH66" s="489"/>
      <c r="BI66" s="489"/>
      <c r="BJ66" s="489"/>
    </row>
    <row r="67" spans="1:62" ht="15" customHeight="1">
      <c r="A67" s="136"/>
      <c r="B67" s="479"/>
      <c r="C67" s="479"/>
      <c r="D67" s="479"/>
      <c r="E67" s="191"/>
      <c r="F67" s="191"/>
      <c r="G67" s="191"/>
      <c r="H67" s="480"/>
      <c r="I67" s="191"/>
      <c r="J67" s="479"/>
      <c r="K67" s="481"/>
      <c r="L67" s="482"/>
      <c r="M67" s="191"/>
      <c r="N67" s="191"/>
      <c r="O67" s="479"/>
      <c r="P67" s="486"/>
      <c r="Q67" s="486"/>
      <c r="R67" s="191"/>
      <c r="S67" s="191"/>
      <c r="T67" s="479"/>
      <c r="U67" s="191"/>
      <c r="V67" s="191"/>
      <c r="W67" s="479"/>
      <c r="X67" s="191"/>
      <c r="Y67" s="191"/>
      <c r="Z67" s="479"/>
      <c r="AA67" s="191"/>
      <c r="AB67" s="191"/>
      <c r="AC67" s="479"/>
      <c r="AD67" s="191"/>
      <c r="AE67" s="191"/>
      <c r="AF67" s="479"/>
      <c r="AG67" s="191"/>
      <c r="AH67" s="191"/>
      <c r="AI67" s="479"/>
      <c r="AJ67" s="191"/>
      <c r="AK67" s="191"/>
      <c r="AL67" s="479"/>
      <c r="AM67" s="191"/>
      <c r="AN67" s="191"/>
      <c r="AO67" s="479"/>
      <c r="AP67" s="191"/>
      <c r="AQ67" s="191"/>
      <c r="AR67" s="479"/>
      <c r="AS67" s="191"/>
      <c r="AT67" s="191"/>
      <c r="AU67" s="479"/>
      <c r="AV67" s="191"/>
      <c r="AW67" s="191"/>
      <c r="AX67" s="479"/>
      <c r="AY67" s="191"/>
      <c r="AZ67" s="191"/>
      <c r="BA67" s="479"/>
      <c r="BB67" s="191"/>
      <c r="BC67" s="191"/>
      <c r="BD67" s="479"/>
      <c r="BE67" s="488"/>
      <c r="BF67" s="489"/>
      <c r="BG67" s="489"/>
      <c r="BH67" s="489"/>
      <c r="BI67" s="489"/>
      <c r="BJ67" s="489"/>
    </row>
    <row r="68" spans="1:62" ht="15" customHeight="1">
      <c r="A68" s="136"/>
      <c r="B68" s="479"/>
      <c r="C68" s="479"/>
      <c r="D68" s="479"/>
      <c r="E68" s="191"/>
      <c r="F68" s="191"/>
      <c r="G68" s="191"/>
      <c r="H68" s="480"/>
      <c r="I68" s="191"/>
      <c r="J68" s="479"/>
      <c r="K68" s="481"/>
      <c r="L68" s="482"/>
      <c r="M68" s="191"/>
      <c r="N68" s="191"/>
      <c r="O68" s="479"/>
      <c r="P68" s="486"/>
      <c r="Q68" s="486"/>
      <c r="R68" s="191"/>
      <c r="S68" s="191"/>
      <c r="T68" s="479"/>
      <c r="U68" s="191"/>
      <c r="V68" s="191"/>
      <c r="W68" s="479"/>
      <c r="X68" s="191"/>
      <c r="Y68" s="191"/>
      <c r="Z68" s="479"/>
      <c r="AA68" s="191"/>
      <c r="AB68" s="191"/>
      <c r="AC68" s="479"/>
      <c r="AD68" s="191"/>
      <c r="AE68" s="191"/>
      <c r="AF68" s="479"/>
      <c r="AG68" s="191"/>
      <c r="AH68" s="191"/>
      <c r="AI68" s="479"/>
      <c r="AJ68" s="191"/>
      <c r="AK68" s="191"/>
      <c r="AL68" s="479"/>
      <c r="AM68" s="191"/>
      <c r="AN68" s="191"/>
      <c r="AO68" s="479"/>
      <c r="AP68" s="191"/>
      <c r="AQ68" s="191"/>
      <c r="AR68" s="479"/>
      <c r="AS68" s="191"/>
      <c r="AT68" s="191"/>
      <c r="AU68" s="479"/>
      <c r="AV68" s="191"/>
      <c r="AW68" s="191"/>
      <c r="AX68" s="479"/>
      <c r="AY68" s="191"/>
      <c r="AZ68" s="191"/>
      <c r="BA68" s="479"/>
      <c r="BB68" s="191"/>
      <c r="BC68" s="191"/>
      <c r="BD68" s="479"/>
      <c r="BE68" s="488"/>
      <c r="BF68" s="489"/>
      <c r="BG68" s="489"/>
      <c r="BH68" s="489"/>
      <c r="BI68" s="489"/>
      <c r="BJ68" s="489"/>
    </row>
    <row r="69" spans="1:62" ht="15" customHeight="1">
      <c r="A69" s="136"/>
      <c r="B69" s="479"/>
      <c r="C69" s="479"/>
      <c r="D69" s="479"/>
      <c r="E69" s="191"/>
      <c r="F69" s="191"/>
      <c r="G69" s="191"/>
      <c r="H69" s="480"/>
      <c r="I69" s="191"/>
      <c r="J69" s="479"/>
      <c r="K69" s="481"/>
      <c r="L69" s="482"/>
      <c r="M69" s="191"/>
      <c r="N69" s="191"/>
      <c r="O69" s="479"/>
      <c r="P69" s="486"/>
      <c r="Q69" s="486"/>
      <c r="R69" s="191"/>
      <c r="S69" s="191"/>
      <c r="T69" s="479"/>
      <c r="U69" s="191"/>
      <c r="V69" s="191"/>
      <c r="W69" s="479"/>
      <c r="X69" s="191"/>
      <c r="Y69" s="191"/>
      <c r="Z69" s="479"/>
      <c r="AA69" s="191"/>
      <c r="AB69" s="191"/>
      <c r="AC69" s="479"/>
      <c r="AD69" s="191"/>
      <c r="AE69" s="191"/>
      <c r="AF69" s="479"/>
      <c r="AG69" s="191"/>
      <c r="AH69" s="191"/>
      <c r="AI69" s="479"/>
      <c r="AJ69" s="191"/>
      <c r="AK69" s="191"/>
      <c r="AL69" s="479"/>
      <c r="AM69" s="191"/>
      <c r="AN69" s="191"/>
      <c r="AO69" s="479"/>
      <c r="AP69" s="191"/>
      <c r="AQ69" s="191"/>
      <c r="AR69" s="479"/>
      <c r="AS69" s="191"/>
      <c r="AT69" s="191"/>
      <c r="AU69" s="479"/>
      <c r="AV69" s="191"/>
      <c r="AW69" s="191"/>
      <c r="AX69" s="479"/>
      <c r="AY69" s="191"/>
      <c r="AZ69" s="191"/>
      <c r="BA69" s="479"/>
      <c r="BB69" s="191"/>
      <c r="BC69" s="191"/>
      <c r="BD69" s="479"/>
      <c r="BE69" s="488"/>
      <c r="BF69" s="489"/>
      <c r="BG69" s="489"/>
      <c r="BH69" s="489"/>
      <c r="BI69" s="489"/>
      <c r="BJ69" s="489"/>
    </row>
    <row r="70" spans="1:62" ht="15" customHeight="1">
      <c r="A70" s="136"/>
      <c r="B70" s="479"/>
      <c r="C70" s="479"/>
      <c r="D70" s="479"/>
      <c r="E70" s="191"/>
      <c r="F70" s="191"/>
      <c r="G70" s="191"/>
      <c r="H70" s="480"/>
      <c r="I70" s="191"/>
      <c r="J70" s="479"/>
      <c r="K70" s="481"/>
      <c r="L70" s="482"/>
      <c r="M70" s="191"/>
      <c r="N70" s="191"/>
      <c r="O70" s="479"/>
      <c r="P70" s="486"/>
      <c r="Q70" s="486"/>
      <c r="R70" s="191"/>
      <c r="S70" s="191"/>
      <c r="T70" s="479"/>
      <c r="U70" s="191"/>
      <c r="V70" s="191"/>
      <c r="W70" s="479"/>
      <c r="X70" s="191"/>
      <c r="Y70" s="191"/>
      <c r="Z70" s="479"/>
      <c r="AA70" s="191"/>
      <c r="AB70" s="191"/>
      <c r="AC70" s="479"/>
      <c r="AD70" s="191"/>
      <c r="AE70" s="191"/>
      <c r="AF70" s="479"/>
      <c r="AG70" s="191"/>
      <c r="AH70" s="191"/>
      <c r="AI70" s="479"/>
      <c r="AJ70" s="191"/>
      <c r="AK70" s="191"/>
      <c r="AL70" s="479"/>
      <c r="AM70" s="191"/>
      <c r="AN70" s="191"/>
      <c r="AO70" s="479"/>
      <c r="AP70" s="191"/>
      <c r="AQ70" s="191"/>
      <c r="AR70" s="479"/>
      <c r="AS70" s="191"/>
      <c r="AT70" s="191"/>
      <c r="AU70" s="479"/>
      <c r="AV70" s="191"/>
      <c r="AW70" s="191"/>
      <c r="AX70" s="479"/>
      <c r="AY70" s="191"/>
      <c r="AZ70" s="191"/>
      <c r="BA70" s="479"/>
      <c r="BB70" s="191"/>
      <c r="BC70" s="191"/>
      <c r="BD70" s="479"/>
      <c r="BE70" s="488"/>
      <c r="BF70" s="489"/>
      <c r="BG70" s="489"/>
      <c r="BH70" s="489"/>
      <c r="BI70" s="489"/>
      <c r="BJ70" s="489"/>
    </row>
    <row r="71" spans="1:62" ht="15" customHeight="1">
      <c r="A71" s="136"/>
      <c r="B71" s="479"/>
      <c r="C71" s="479"/>
      <c r="D71" s="479"/>
      <c r="E71" s="191"/>
      <c r="F71" s="191"/>
      <c r="G71" s="191"/>
      <c r="H71" s="480"/>
      <c r="I71" s="191"/>
      <c r="J71" s="479"/>
      <c r="K71" s="481"/>
      <c r="L71" s="482"/>
      <c r="M71" s="191"/>
      <c r="N71" s="191"/>
      <c r="O71" s="479"/>
      <c r="P71" s="486"/>
      <c r="Q71" s="486"/>
      <c r="R71" s="191"/>
      <c r="S71" s="191"/>
      <c r="T71" s="479"/>
      <c r="U71" s="191"/>
      <c r="V71" s="191"/>
      <c r="W71" s="479"/>
      <c r="X71" s="191"/>
      <c r="Y71" s="191"/>
      <c r="Z71" s="479"/>
      <c r="AA71" s="191"/>
      <c r="AB71" s="191"/>
      <c r="AC71" s="479"/>
      <c r="AD71" s="191"/>
      <c r="AE71" s="191"/>
      <c r="AF71" s="479"/>
      <c r="AG71" s="191"/>
      <c r="AH71" s="191"/>
      <c r="AI71" s="479"/>
      <c r="AJ71" s="191"/>
      <c r="AK71" s="191"/>
      <c r="AL71" s="479"/>
      <c r="AM71" s="191"/>
      <c r="AN71" s="191"/>
      <c r="AO71" s="479"/>
      <c r="AP71" s="191"/>
      <c r="AQ71" s="191"/>
      <c r="AR71" s="479"/>
      <c r="AS71" s="191"/>
      <c r="AT71" s="191"/>
      <c r="AU71" s="479"/>
      <c r="AV71" s="191"/>
      <c r="AW71" s="191"/>
      <c r="AX71" s="479"/>
      <c r="AY71" s="191"/>
      <c r="AZ71" s="191"/>
      <c r="BA71" s="479"/>
      <c r="BB71" s="191"/>
      <c r="BC71" s="191"/>
      <c r="BD71" s="479"/>
      <c r="BE71" s="488"/>
      <c r="BF71" s="489"/>
      <c r="BG71" s="489"/>
      <c r="BH71" s="489"/>
      <c r="BI71" s="489"/>
      <c r="BJ71" s="489"/>
    </row>
    <row r="72" spans="1:62" ht="15" customHeight="1">
      <c r="A72" s="136"/>
      <c r="B72" s="479"/>
      <c r="C72" s="479"/>
      <c r="D72" s="479"/>
      <c r="E72" s="191"/>
      <c r="F72" s="191"/>
      <c r="G72" s="191"/>
      <c r="H72" s="480"/>
      <c r="I72" s="191"/>
      <c r="J72" s="479"/>
      <c r="K72" s="481"/>
      <c r="L72" s="482"/>
      <c r="M72" s="191"/>
      <c r="N72" s="191"/>
      <c r="O72" s="479"/>
      <c r="P72" s="486"/>
      <c r="Q72" s="486"/>
      <c r="R72" s="191"/>
      <c r="S72" s="191"/>
      <c r="T72" s="479"/>
      <c r="U72" s="191"/>
      <c r="V72" s="191"/>
      <c r="W72" s="479"/>
      <c r="X72" s="191"/>
      <c r="Y72" s="191"/>
      <c r="Z72" s="479"/>
      <c r="AA72" s="191"/>
      <c r="AB72" s="191"/>
      <c r="AC72" s="479"/>
      <c r="AD72" s="191"/>
      <c r="AE72" s="191"/>
      <c r="AF72" s="479"/>
      <c r="AG72" s="191"/>
      <c r="AH72" s="191"/>
      <c r="AI72" s="479"/>
      <c r="AJ72" s="191"/>
      <c r="AK72" s="191"/>
      <c r="AL72" s="479"/>
      <c r="AM72" s="191"/>
      <c r="AN72" s="191"/>
      <c r="AO72" s="479"/>
      <c r="AP72" s="191"/>
      <c r="AQ72" s="191"/>
      <c r="AR72" s="479"/>
      <c r="AS72" s="191"/>
      <c r="AT72" s="191"/>
      <c r="AU72" s="479"/>
      <c r="AV72" s="191"/>
      <c r="AW72" s="191"/>
      <c r="AX72" s="479"/>
      <c r="AY72" s="191"/>
      <c r="AZ72" s="191"/>
      <c r="BA72" s="479"/>
      <c r="BB72" s="191"/>
      <c r="BC72" s="191"/>
      <c r="BD72" s="479"/>
      <c r="BE72" s="488"/>
      <c r="BF72" s="489"/>
      <c r="BG72" s="489"/>
      <c r="BH72" s="489"/>
      <c r="BI72" s="489"/>
      <c r="BJ72" s="489"/>
    </row>
    <row r="73" spans="1:62" ht="15" customHeight="1">
      <c r="A73" s="136"/>
      <c r="B73" s="479"/>
      <c r="C73" s="479"/>
      <c r="D73" s="479"/>
      <c r="E73" s="191"/>
      <c r="F73" s="191"/>
      <c r="G73" s="191"/>
      <c r="H73" s="480"/>
      <c r="I73" s="191"/>
      <c r="J73" s="479"/>
      <c r="K73" s="481"/>
      <c r="L73" s="482"/>
      <c r="M73" s="191"/>
      <c r="N73" s="191"/>
      <c r="O73" s="479"/>
      <c r="P73" s="486"/>
      <c r="Q73" s="486"/>
      <c r="R73" s="191"/>
      <c r="S73" s="191"/>
      <c r="T73" s="479"/>
      <c r="U73" s="191"/>
      <c r="V73" s="191"/>
      <c r="W73" s="479"/>
      <c r="X73" s="191"/>
      <c r="Y73" s="191"/>
      <c r="Z73" s="479"/>
      <c r="AA73" s="191"/>
      <c r="AB73" s="191"/>
      <c r="AC73" s="479"/>
      <c r="AD73" s="191"/>
      <c r="AE73" s="191"/>
      <c r="AF73" s="479"/>
      <c r="AG73" s="191"/>
      <c r="AH73" s="191"/>
      <c r="AI73" s="479"/>
      <c r="AJ73" s="191"/>
      <c r="AK73" s="191"/>
      <c r="AL73" s="479"/>
      <c r="AM73" s="191"/>
      <c r="AN73" s="191"/>
      <c r="AO73" s="479"/>
      <c r="AP73" s="191"/>
      <c r="AQ73" s="191"/>
      <c r="AR73" s="479"/>
      <c r="AS73" s="191"/>
      <c r="AT73" s="191"/>
      <c r="AU73" s="479"/>
      <c r="AV73" s="191"/>
      <c r="AW73" s="191"/>
      <c r="AX73" s="479"/>
      <c r="AY73" s="191"/>
      <c r="AZ73" s="191"/>
      <c r="BA73" s="479"/>
      <c r="BB73" s="191"/>
      <c r="BC73" s="191"/>
      <c r="BD73" s="479"/>
      <c r="BE73" s="488"/>
      <c r="BF73" s="489"/>
      <c r="BG73" s="489"/>
      <c r="BH73" s="489"/>
      <c r="BI73" s="489"/>
      <c r="BJ73" s="489"/>
    </row>
    <row r="74" spans="1:62" ht="15" customHeight="1">
      <c r="A74" s="136"/>
      <c r="B74" s="479"/>
      <c r="C74" s="479"/>
      <c r="D74" s="479"/>
      <c r="E74" s="191"/>
      <c r="F74" s="191"/>
      <c r="G74" s="191"/>
      <c r="H74" s="480"/>
      <c r="I74" s="191"/>
      <c r="J74" s="479"/>
      <c r="K74" s="481"/>
      <c r="L74" s="482"/>
      <c r="M74" s="191"/>
      <c r="N74" s="191"/>
      <c r="O74" s="479"/>
      <c r="P74" s="486"/>
      <c r="Q74" s="486"/>
      <c r="R74" s="191"/>
      <c r="S74" s="191"/>
      <c r="T74" s="479"/>
      <c r="U74" s="191"/>
      <c r="V74" s="191"/>
      <c r="W74" s="479"/>
      <c r="X74" s="191"/>
      <c r="Y74" s="191"/>
      <c r="Z74" s="479"/>
      <c r="AA74" s="191"/>
      <c r="AB74" s="191"/>
      <c r="AC74" s="479"/>
      <c r="AD74" s="191"/>
      <c r="AE74" s="191"/>
      <c r="AF74" s="479"/>
      <c r="AG74" s="191"/>
      <c r="AH74" s="191"/>
      <c r="AI74" s="479"/>
      <c r="AJ74" s="191"/>
      <c r="AK74" s="191"/>
      <c r="AL74" s="479"/>
      <c r="AM74" s="191"/>
      <c r="AN74" s="191"/>
      <c r="AO74" s="479"/>
      <c r="AP74" s="191"/>
      <c r="AQ74" s="191"/>
      <c r="AR74" s="479"/>
      <c r="AS74" s="191"/>
      <c r="AT74" s="191"/>
      <c r="AU74" s="479"/>
      <c r="AV74" s="191"/>
      <c r="AW74" s="191"/>
      <c r="AX74" s="479"/>
      <c r="AY74" s="191"/>
      <c r="AZ74" s="191"/>
      <c r="BA74" s="479"/>
      <c r="BB74" s="191"/>
      <c r="BC74" s="191"/>
      <c r="BD74" s="479"/>
      <c r="BE74" s="488"/>
      <c r="BF74" s="489"/>
      <c r="BG74" s="489"/>
      <c r="BH74" s="489"/>
      <c r="BI74" s="489"/>
      <c r="BJ74" s="489"/>
    </row>
    <row r="75" spans="1:62" ht="15" customHeight="1">
      <c r="A75" s="136"/>
      <c r="B75" s="479"/>
      <c r="C75" s="479"/>
      <c r="D75" s="479"/>
      <c r="E75" s="191"/>
      <c r="F75" s="191"/>
      <c r="G75" s="191"/>
      <c r="H75" s="480"/>
      <c r="I75" s="191"/>
      <c r="J75" s="479"/>
      <c r="K75" s="481"/>
      <c r="L75" s="482"/>
      <c r="M75" s="191"/>
      <c r="N75" s="191"/>
      <c r="O75" s="479"/>
      <c r="P75" s="486"/>
      <c r="Q75" s="486"/>
      <c r="R75" s="191"/>
      <c r="S75" s="191"/>
      <c r="T75" s="479"/>
      <c r="U75" s="191"/>
      <c r="V75" s="191"/>
      <c r="W75" s="479"/>
      <c r="X75" s="191"/>
      <c r="Y75" s="191"/>
      <c r="Z75" s="479"/>
      <c r="AA75" s="191"/>
      <c r="AB75" s="191"/>
      <c r="AC75" s="479"/>
      <c r="AD75" s="191"/>
      <c r="AE75" s="191"/>
      <c r="AF75" s="479"/>
      <c r="AG75" s="191"/>
      <c r="AH75" s="191"/>
      <c r="AI75" s="479"/>
      <c r="AJ75" s="191"/>
      <c r="AK75" s="191"/>
      <c r="AL75" s="479"/>
      <c r="AM75" s="191"/>
      <c r="AN75" s="191"/>
      <c r="AO75" s="479"/>
      <c r="AP75" s="191"/>
      <c r="AQ75" s="191"/>
      <c r="AR75" s="479"/>
      <c r="AS75" s="191"/>
      <c r="AT75" s="191"/>
      <c r="AU75" s="479"/>
      <c r="AV75" s="191"/>
      <c r="AW75" s="191"/>
      <c r="AX75" s="479"/>
      <c r="AY75" s="191"/>
      <c r="AZ75" s="191"/>
      <c r="BA75" s="479"/>
      <c r="BB75" s="191"/>
      <c r="BC75" s="191"/>
      <c r="BD75" s="479"/>
      <c r="BE75" s="488"/>
      <c r="BF75" s="489"/>
      <c r="BG75" s="489"/>
      <c r="BH75" s="489"/>
      <c r="BI75" s="489"/>
      <c r="BJ75" s="489"/>
    </row>
    <row r="76" spans="1:62" ht="15" customHeight="1">
      <c r="A76" s="136"/>
      <c r="B76" s="479"/>
      <c r="C76" s="479"/>
      <c r="D76" s="479"/>
      <c r="E76" s="191"/>
      <c r="F76" s="191"/>
      <c r="G76" s="191"/>
      <c r="H76" s="480"/>
      <c r="I76" s="191"/>
      <c r="J76" s="479"/>
      <c r="K76" s="481"/>
      <c r="L76" s="482"/>
      <c r="M76" s="191"/>
      <c r="N76" s="191"/>
      <c r="O76" s="479"/>
      <c r="P76" s="486"/>
      <c r="Q76" s="486"/>
      <c r="R76" s="191"/>
      <c r="S76" s="191"/>
      <c r="T76" s="479"/>
      <c r="U76" s="191"/>
      <c r="V76" s="191"/>
      <c r="W76" s="479"/>
      <c r="X76" s="191"/>
      <c r="Y76" s="191"/>
      <c r="Z76" s="479"/>
      <c r="AA76" s="191"/>
      <c r="AB76" s="191"/>
      <c r="AC76" s="479"/>
      <c r="AD76" s="191"/>
      <c r="AE76" s="191"/>
      <c r="AF76" s="479"/>
      <c r="AG76" s="191"/>
      <c r="AH76" s="191"/>
      <c r="AI76" s="479"/>
      <c r="AJ76" s="191"/>
      <c r="AK76" s="191"/>
      <c r="AL76" s="479"/>
      <c r="AM76" s="191"/>
      <c r="AN76" s="191"/>
      <c r="AO76" s="479"/>
      <c r="AP76" s="191"/>
      <c r="AQ76" s="191"/>
      <c r="AR76" s="479"/>
      <c r="AS76" s="191"/>
      <c r="AT76" s="191"/>
      <c r="AU76" s="479"/>
      <c r="AV76" s="191"/>
      <c r="AW76" s="191"/>
      <c r="AX76" s="479"/>
      <c r="AY76" s="191"/>
      <c r="AZ76" s="191"/>
      <c r="BA76" s="479"/>
      <c r="BB76" s="191"/>
      <c r="BC76" s="191"/>
      <c r="BD76" s="479"/>
      <c r="BE76" s="488"/>
      <c r="BF76" s="489"/>
      <c r="BG76" s="489"/>
      <c r="BH76" s="489"/>
      <c r="BI76" s="489"/>
      <c r="BJ76" s="489"/>
    </row>
    <row r="77" spans="1:62" ht="15" customHeight="1">
      <c r="A77" s="136"/>
      <c r="B77" s="479"/>
      <c r="C77" s="479"/>
      <c r="D77" s="479"/>
      <c r="E77" s="191"/>
      <c r="F77" s="191"/>
      <c r="G77" s="191"/>
      <c r="H77" s="480"/>
      <c r="I77" s="191"/>
      <c r="J77" s="479"/>
      <c r="K77" s="481"/>
      <c r="L77" s="482"/>
      <c r="M77" s="191"/>
      <c r="N77" s="191"/>
      <c r="O77" s="479"/>
      <c r="P77" s="486"/>
      <c r="Q77" s="486"/>
      <c r="R77" s="191"/>
      <c r="S77" s="191"/>
      <c r="T77" s="479"/>
      <c r="U77" s="191"/>
      <c r="V77" s="191"/>
      <c r="W77" s="479"/>
      <c r="X77" s="191"/>
      <c r="Y77" s="191"/>
      <c r="Z77" s="479"/>
      <c r="AA77" s="191"/>
      <c r="AB77" s="191"/>
      <c r="AC77" s="479"/>
      <c r="AD77" s="191"/>
      <c r="AE77" s="191"/>
      <c r="AF77" s="479"/>
      <c r="AG77" s="191"/>
      <c r="AH77" s="191"/>
      <c r="AI77" s="479"/>
      <c r="AJ77" s="191"/>
      <c r="AK77" s="191"/>
      <c r="AL77" s="479"/>
      <c r="AM77" s="191"/>
      <c r="AN77" s="191"/>
      <c r="AO77" s="479"/>
      <c r="AP77" s="191"/>
      <c r="AQ77" s="191"/>
      <c r="AR77" s="479"/>
      <c r="AS77" s="191"/>
      <c r="AT77" s="191"/>
      <c r="AU77" s="479"/>
      <c r="AV77" s="191"/>
      <c r="AW77" s="191"/>
      <c r="AX77" s="479"/>
      <c r="AY77" s="191"/>
      <c r="AZ77" s="191"/>
      <c r="BA77" s="479"/>
      <c r="BB77" s="191"/>
      <c r="BC77" s="191"/>
      <c r="BD77" s="479"/>
      <c r="BE77" s="488"/>
      <c r="BF77" s="489"/>
      <c r="BG77" s="489"/>
      <c r="BH77" s="489"/>
      <c r="BI77" s="489"/>
      <c r="BJ77" s="489"/>
    </row>
    <row r="78" spans="1:62" ht="15" customHeight="1">
      <c r="A78" s="136"/>
      <c r="B78" s="479"/>
      <c r="C78" s="479"/>
      <c r="D78" s="479"/>
      <c r="E78" s="191"/>
      <c r="F78" s="191"/>
      <c r="G78" s="191"/>
      <c r="H78" s="480"/>
      <c r="I78" s="191"/>
      <c r="J78" s="479"/>
      <c r="K78" s="481"/>
      <c r="L78" s="482"/>
      <c r="M78" s="191"/>
      <c r="N78" s="191"/>
      <c r="O78" s="479"/>
      <c r="P78" s="486"/>
      <c r="Q78" s="486"/>
      <c r="R78" s="191"/>
      <c r="S78" s="191"/>
      <c r="T78" s="479"/>
      <c r="U78" s="191"/>
      <c r="V78" s="191"/>
      <c r="W78" s="479"/>
      <c r="X78" s="191"/>
      <c r="Y78" s="191"/>
      <c r="Z78" s="479"/>
      <c r="AA78" s="191"/>
      <c r="AB78" s="191"/>
      <c r="AC78" s="479"/>
      <c r="AD78" s="191"/>
      <c r="AE78" s="191"/>
      <c r="AF78" s="479"/>
      <c r="AG78" s="191"/>
      <c r="AH78" s="191"/>
      <c r="AI78" s="479"/>
      <c r="AJ78" s="191"/>
      <c r="AK78" s="191"/>
      <c r="AL78" s="479"/>
      <c r="AM78" s="191"/>
      <c r="AN78" s="191"/>
      <c r="AO78" s="479"/>
      <c r="AP78" s="191"/>
      <c r="AQ78" s="191"/>
      <c r="AR78" s="479"/>
      <c r="AS78" s="191"/>
      <c r="AT78" s="191"/>
      <c r="AU78" s="479"/>
      <c r="AV78" s="191"/>
      <c r="AW78" s="191"/>
      <c r="AX78" s="479"/>
      <c r="AY78" s="191"/>
      <c r="AZ78" s="191"/>
      <c r="BA78" s="479"/>
      <c r="BB78" s="191"/>
      <c r="BC78" s="191"/>
      <c r="BD78" s="479"/>
      <c r="BE78" s="488"/>
      <c r="BF78" s="489"/>
      <c r="BG78" s="489"/>
      <c r="BH78" s="489"/>
      <c r="BI78" s="489"/>
      <c r="BJ78" s="489"/>
    </row>
    <row r="79" spans="1:62" ht="15" customHeight="1">
      <c r="A79" s="136"/>
      <c r="B79" s="479"/>
      <c r="C79" s="479"/>
      <c r="D79" s="479"/>
      <c r="E79" s="191"/>
      <c r="F79" s="191"/>
      <c r="G79" s="191"/>
      <c r="H79" s="480"/>
      <c r="I79" s="191"/>
      <c r="J79" s="479"/>
      <c r="K79" s="481"/>
      <c r="L79" s="482"/>
      <c r="M79" s="191"/>
      <c r="N79" s="191"/>
      <c r="O79" s="479"/>
      <c r="P79" s="486"/>
      <c r="Q79" s="486"/>
      <c r="R79" s="191"/>
      <c r="S79" s="191"/>
      <c r="T79" s="479"/>
      <c r="U79" s="191"/>
      <c r="V79" s="191"/>
      <c r="W79" s="479"/>
      <c r="X79" s="191"/>
      <c r="Y79" s="191"/>
      <c r="Z79" s="479"/>
      <c r="AA79" s="191"/>
      <c r="AB79" s="191"/>
      <c r="AC79" s="479"/>
      <c r="AD79" s="191"/>
      <c r="AE79" s="191"/>
      <c r="AF79" s="479"/>
      <c r="AG79" s="191"/>
      <c r="AH79" s="191"/>
      <c r="AI79" s="479"/>
      <c r="AJ79" s="191"/>
      <c r="AK79" s="191"/>
      <c r="AL79" s="479"/>
      <c r="AM79" s="191"/>
      <c r="AN79" s="191"/>
      <c r="AO79" s="479"/>
      <c r="AP79" s="191"/>
      <c r="AQ79" s="191"/>
      <c r="AR79" s="479"/>
      <c r="AS79" s="191"/>
      <c r="AT79" s="191"/>
      <c r="AU79" s="479"/>
      <c r="AV79" s="191"/>
      <c r="AW79" s="191"/>
      <c r="AX79" s="479"/>
      <c r="AY79" s="191"/>
      <c r="AZ79" s="191"/>
      <c r="BA79" s="479"/>
      <c r="BB79" s="191"/>
      <c r="BC79" s="191"/>
      <c r="BD79" s="479"/>
      <c r="BE79" s="488"/>
      <c r="BF79" s="489"/>
      <c r="BG79" s="489"/>
      <c r="BH79" s="489"/>
      <c r="BI79" s="489"/>
      <c r="BJ79" s="489"/>
    </row>
    <row r="80" spans="1:62" ht="15" customHeight="1">
      <c r="A80" s="136"/>
      <c r="B80" s="479"/>
      <c r="C80" s="479"/>
      <c r="D80" s="479"/>
      <c r="E80" s="191"/>
      <c r="F80" s="191"/>
      <c r="G80" s="191"/>
      <c r="H80" s="480"/>
      <c r="I80" s="191"/>
      <c r="J80" s="479"/>
      <c r="K80" s="481"/>
      <c r="L80" s="482"/>
      <c r="M80" s="191"/>
      <c r="N80" s="191"/>
      <c r="O80" s="479"/>
      <c r="P80" s="486"/>
      <c r="Q80" s="486"/>
      <c r="R80" s="191"/>
      <c r="S80" s="191"/>
      <c r="T80" s="479"/>
      <c r="U80" s="191"/>
      <c r="V80" s="191"/>
      <c r="W80" s="479"/>
      <c r="X80" s="191"/>
      <c r="Y80" s="191"/>
      <c r="Z80" s="479"/>
      <c r="AA80" s="191"/>
      <c r="AB80" s="191"/>
      <c r="AC80" s="479"/>
      <c r="AD80" s="191"/>
      <c r="AE80" s="191"/>
      <c r="AF80" s="479"/>
      <c r="AG80" s="191"/>
      <c r="AH80" s="191"/>
      <c r="AI80" s="479"/>
      <c r="AJ80" s="191"/>
      <c r="AK80" s="191"/>
      <c r="AL80" s="479"/>
      <c r="AM80" s="191"/>
      <c r="AN80" s="191"/>
      <c r="AO80" s="479"/>
      <c r="AP80" s="191"/>
      <c r="AQ80" s="191"/>
      <c r="AR80" s="479"/>
      <c r="AS80" s="191"/>
      <c r="AT80" s="191"/>
      <c r="AU80" s="479"/>
      <c r="AV80" s="191"/>
      <c r="AW80" s="191"/>
      <c r="AX80" s="479"/>
      <c r="AY80" s="191"/>
      <c r="AZ80" s="191"/>
      <c r="BA80" s="479"/>
      <c r="BB80" s="191"/>
      <c r="BC80" s="191"/>
      <c r="BD80" s="479"/>
      <c r="BE80" s="488"/>
      <c r="BF80" s="489"/>
      <c r="BG80" s="489"/>
      <c r="BH80" s="489"/>
      <c r="BI80" s="489"/>
      <c r="BJ80" s="489"/>
    </row>
    <row r="81" spans="1:62" ht="15" customHeight="1">
      <c r="A81" s="136"/>
      <c r="B81" s="479"/>
      <c r="C81" s="479"/>
      <c r="D81" s="479"/>
      <c r="E81" s="191"/>
      <c r="F81" s="191"/>
      <c r="G81" s="191"/>
      <c r="H81" s="480"/>
      <c r="I81" s="191"/>
      <c r="J81" s="479"/>
      <c r="K81" s="481"/>
      <c r="L81" s="482"/>
      <c r="M81" s="191"/>
      <c r="N81" s="191"/>
      <c r="O81" s="479"/>
      <c r="P81" s="486"/>
      <c r="Q81" s="486"/>
      <c r="R81" s="191"/>
      <c r="S81" s="191"/>
      <c r="T81" s="479"/>
      <c r="U81" s="191"/>
      <c r="V81" s="191"/>
      <c r="W81" s="479"/>
      <c r="X81" s="191"/>
      <c r="Y81" s="191"/>
      <c r="Z81" s="479"/>
      <c r="AA81" s="191"/>
      <c r="AB81" s="191"/>
      <c r="AC81" s="479"/>
      <c r="AD81" s="191"/>
      <c r="AE81" s="191"/>
      <c r="AF81" s="479"/>
      <c r="AG81" s="191"/>
      <c r="AH81" s="191"/>
      <c r="AI81" s="479"/>
      <c r="AJ81" s="191"/>
      <c r="AK81" s="191"/>
      <c r="AL81" s="479"/>
      <c r="AM81" s="191"/>
      <c r="AN81" s="191"/>
      <c r="AO81" s="479"/>
      <c r="AP81" s="191"/>
      <c r="AQ81" s="191"/>
      <c r="AR81" s="479"/>
      <c r="AS81" s="191"/>
      <c r="AT81" s="191"/>
      <c r="AU81" s="479"/>
      <c r="AV81" s="191"/>
      <c r="AW81" s="191"/>
      <c r="AX81" s="479"/>
      <c r="AY81" s="191"/>
      <c r="AZ81" s="191"/>
      <c r="BA81" s="479"/>
      <c r="BB81" s="191"/>
      <c r="BC81" s="191"/>
      <c r="BD81" s="479"/>
      <c r="BE81" s="488"/>
      <c r="BF81" s="489"/>
      <c r="BG81" s="489"/>
      <c r="BH81" s="489"/>
      <c r="BI81" s="489"/>
      <c r="BJ81" s="489"/>
    </row>
    <row r="82" spans="1:62" ht="15" customHeight="1">
      <c r="A82" s="136"/>
      <c r="B82" s="479"/>
      <c r="C82" s="479"/>
      <c r="D82" s="479"/>
      <c r="E82" s="191"/>
      <c r="F82" s="191"/>
      <c r="G82" s="191"/>
      <c r="H82" s="480"/>
      <c r="I82" s="191"/>
      <c r="J82" s="479"/>
      <c r="K82" s="481"/>
      <c r="L82" s="482"/>
      <c r="M82" s="191"/>
      <c r="N82" s="191"/>
      <c r="O82" s="479"/>
      <c r="P82" s="486"/>
      <c r="Q82" s="486"/>
      <c r="R82" s="191"/>
      <c r="S82" s="191"/>
      <c r="T82" s="479"/>
      <c r="U82" s="191"/>
      <c r="V82" s="191"/>
      <c r="W82" s="479"/>
      <c r="X82" s="191"/>
      <c r="Y82" s="191"/>
      <c r="Z82" s="479"/>
      <c r="AA82" s="191"/>
      <c r="AB82" s="191"/>
      <c r="AC82" s="479"/>
      <c r="AD82" s="191"/>
      <c r="AE82" s="191"/>
      <c r="AF82" s="479"/>
      <c r="AG82" s="191"/>
      <c r="AH82" s="191"/>
      <c r="AI82" s="479"/>
      <c r="AJ82" s="191"/>
      <c r="AK82" s="191"/>
      <c r="AL82" s="479"/>
      <c r="AM82" s="191"/>
      <c r="AN82" s="191"/>
      <c r="AO82" s="479"/>
      <c r="AP82" s="191"/>
      <c r="AQ82" s="191"/>
      <c r="AR82" s="479"/>
      <c r="AS82" s="191"/>
      <c r="AT82" s="191"/>
      <c r="AU82" s="479"/>
      <c r="AV82" s="191"/>
      <c r="AW82" s="191"/>
      <c r="AX82" s="479"/>
      <c r="AY82" s="191"/>
      <c r="AZ82" s="191"/>
      <c r="BA82" s="479"/>
      <c r="BB82" s="191"/>
      <c r="BC82" s="191"/>
      <c r="BD82" s="479"/>
      <c r="BE82" s="488"/>
      <c r="BF82" s="489"/>
      <c r="BG82" s="489"/>
      <c r="BH82" s="489"/>
      <c r="BI82" s="489"/>
      <c r="BJ82" s="489"/>
    </row>
    <row r="83" spans="1:62" ht="15" customHeight="1">
      <c r="A83" s="136"/>
      <c r="B83" s="479"/>
      <c r="C83" s="479"/>
      <c r="D83" s="479"/>
      <c r="E83" s="191"/>
      <c r="F83" s="191"/>
      <c r="G83" s="191"/>
      <c r="H83" s="480"/>
      <c r="I83" s="191"/>
      <c r="J83" s="479"/>
      <c r="K83" s="481"/>
      <c r="L83" s="482"/>
      <c r="M83" s="191"/>
      <c r="N83" s="191"/>
      <c r="O83" s="479"/>
      <c r="P83" s="486"/>
      <c r="Q83" s="486"/>
      <c r="R83" s="191"/>
      <c r="S83" s="191"/>
      <c r="T83" s="479"/>
      <c r="U83" s="191"/>
      <c r="V83" s="191"/>
      <c r="W83" s="479"/>
      <c r="X83" s="191"/>
      <c r="Y83" s="191"/>
      <c r="Z83" s="479"/>
      <c r="AA83" s="191"/>
      <c r="AB83" s="191"/>
      <c r="AC83" s="479"/>
      <c r="AD83" s="191"/>
      <c r="AE83" s="191"/>
      <c r="AF83" s="479"/>
      <c r="AG83" s="191"/>
      <c r="AH83" s="191"/>
      <c r="AI83" s="479"/>
      <c r="AJ83" s="191"/>
      <c r="AK83" s="191"/>
      <c r="AL83" s="479"/>
      <c r="AM83" s="191"/>
      <c r="AN83" s="191"/>
      <c r="AO83" s="479"/>
      <c r="AP83" s="191"/>
      <c r="AQ83" s="191"/>
      <c r="AR83" s="479"/>
      <c r="AS83" s="191"/>
      <c r="AT83" s="191"/>
      <c r="AU83" s="479"/>
      <c r="AV83" s="191"/>
      <c r="AW83" s="191"/>
      <c r="AX83" s="479"/>
      <c r="AY83" s="191"/>
      <c r="AZ83" s="191"/>
      <c r="BA83" s="479"/>
      <c r="BB83" s="191"/>
      <c r="BC83" s="191"/>
      <c r="BD83" s="479"/>
      <c r="BE83" s="488"/>
      <c r="BF83" s="489"/>
      <c r="BG83" s="489"/>
      <c r="BH83" s="489"/>
      <c r="BI83" s="489"/>
      <c r="BJ83" s="489"/>
    </row>
    <row r="84" spans="1:62" ht="15" customHeight="1">
      <c r="A84" s="136"/>
      <c r="B84" s="479"/>
      <c r="C84" s="479"/>
      <c r="D84" s="479"/>
      <c r="E84" s="191"/>
      <c r="F84" s="191"/>
      <c r="G84" s="191"/>
      <c r="H84" s="480"/>
      <c r="I84" s="191"/>
      <c r="J84" s="479"/>
      <c r="K84" s="481"/>
      <c r="L84" s="482"/>
      <c r="M84" s="191"/>
      <c r="N84" s="191"/>
      <c r="O84" s="479"/>
      <c r="P84" s="486"/>
      <c r="Q84" s="486"/>
      <c r="R84" s="191"/>
      <c r="S84" s="191"/>
      <c r="T84" s="479"/>
      <c r="U84" s="191"/>
      <c r="V84" s="191"/>
      <c r="W84" s="479"/>
      <c r="X84" s="191"/>
      <c r="Y84" s="191"/>
      <c r="Z84" s="479"/>
      <c r="AA84" s="191"/>
      <c r="AB84" s="191"/>
      <c r="AC84" s="479"/>
      <c r="AD84" s="191"/>
      <c r="AE84" s="191"/>
      <c r="AF84" s="479"/>
      <c r="AG84" s="191"/>
      <c r="AH84" s="191"/>
      <c r="AI84" s="479"/>
      <c r="AJ84" s="191"/>
      <c r="AK84" s="191"/>
      <c r="AL84" s="479"/>
      <c r="AM84" s="191"/>
      <c r="AN84" s="191"/>
      <c r="AO84" s="479"/>
      <c r="AP84" s="191"/>
      <c r="AQ84" s="191"/>
      <c r="AR84" s="479"/>
      <c r="AS84" s="191"/>
      <c r="AT84" s="191"/>
      <c r="AU84" s="479"/>
      <c r="AV84" s="191"/>
      <c r="AW84" s="191"/>
      <c r="AX84" s="479"/>
      <c r="AY84" s="191"/>
      <c r="AZ84" s="191"/>
      <c r="BA84" s="479"/>
      <c r="BB84" s="191"/>
      <c r="BC84" s="191"/>
      <c r="BD84" s="479"/>
      <c r="BE84" s="488"/>
      <c r="BF84" s="489"/>
      <c r="BG84" s="489"/>
      <c r="BH84" s="489"/>
      <c r="BI84" s="489"/>
      <c r="BJ84" s="489"/>
    </row>
    <row r="85" spans="1:62" ht="15" customHeight="1">
      <c r="A85" s="136"/>
      <c r="B85" s="479"/>
      <c r="C85" s="479"/>
      <c r="D85" s="479"/>
      <c r="E85" s="191"/>
      <c r="F85" s="191"/>
      <c r="G85" s="191"/>
      <c r="H85" s="480"/>
      <c r="I85" s="191"/>
      <c r="J85" s="479"/>
      <c r="K85" s="481"/>
      <c r="L85" s="482"/>
      <c r="M85" s="191"/>
      <c r="N85" s="191"/>
      <c r="O85" s="479"/>
      <c r="P85" s="486"/>
      <c r="Q85" s="486"/>
      <c r="R85" s="191"/>
      <c r="S85" s="191"/>
      <c r="T85" s="479"/>
      <c r="U85" s="191"/>
      <c r="V85" s="191"/>
      <c r="W85" s="479"/>
      <c r="X85" s="191"/>
      <c r="Y85" s="191"/>
      <c r="Z85" s="479"/>
      <c r="AA85" s="191"/>
      <c r="AB85" s="191"/>
      <c r="AC85" s="479"/>
      <c r="AD85" s="191"/>
      <c r="AE85" s="191"/>
      <c r="AF85" s="479"/>
      <c r="AG85" s="191"/>
      <c r="AH85" s="191"/>
      <c r="AI85" s="479"/>
      <c r="AJ85" s="191"/>
      <c r="AK85" s="191"/>
      <c r="AL85" s="479"/>
      <c r="AM85" s="191"/>
      <c r="AN85" s="191"/>
      <c r="AO85" s="479"/>
      <c r="AP85" s="191"/>
      <c r="AQ85" s="191"/>
      <c r="AR85" s="479"/>
      <c r="AS85" s="191"/>
      <c r="AT85" s="191"/>
      <c r="AU85" s="479"/>
      <c r="AV85" s="191"/>
      <c r="AW85" s="191"/>
      <c r="AX85" s="479"/>
      <c r="AY85" s="191"/>
      <c r="AZ85" s="191"/>
      <c r="BA85" s="479"/>
      <c r="BB85" s="191"/>
      <c r="BC85" s="191"/>
      <c r="BD85" s="479"/>
      <c r="BE85" s="488"/>
      <c r="BF85" s="489"/>
      <c r="BG85" s="489"/>
      <c r="BH85" s="489"/>
      <c r="BI85" s="489"/>
      <c r="BJ85" s="489"/>
    </row>
    <row r="86" spans="1:62" ht="15" customHeight="1">
      <c r="A86" s="136"/>
      <c r="B86" s="479"/>
      <c r="C86" s="479"/>
      <c r="D86" s="479"/>
      <c r="E86" s="191"/>
      <c r="F86" s="191"/>
      <c r="G86" s="191"/>
      <c r="H86" s="480"/>
      <c r="I86" s="191"/>
      <c r="J86" s="479"/>
      <c r="K86" s="481"/>
      <c r="L86" s="482"/>
      <c r="M86" s="191"/>
      <c r="N86" s="191"/>
      <c r="O86" s="479"/>
      <c r="P86" s="486"/>
      <c r="Q86" s="486"/>
      <c r="R86" s="191"/>
      <c r="S86" s="191"/>
      <c r="T86" s="479"/>
      <c r="U86" s="191"/>
      <c r="V86" s="191"/>
      <c r="W86" s="479"/>
      <c r="X86" s="191"/>
      <c r="Y86" s="191"/>
      <c r="Z86" s="479"/>
      <c r="AA86" s="191"/>
      <c r="AB86" s="191"/>
      <c r="AC86" s="479"/>
      <c r="AD86" s="191"/>
      <c r="AE86" s="191"/>
      <c r="AF86" s="479"/>
      <c r="AG86" s="191"/>
      <c r="AH86" s="191"/>
      <c r="AI86" s="479"/>
      <c r="AJ86" s="191"/>
      <c r="AK86" s="191"/>
      <c r="AL86" s="479"/>
      <c r="AM86" s="191"/>
      <c r="AN86" s="191"/>
      <c r="AO86" s="479"/>
      <c r="AP86" s="191"/>
      <c r="AQ86" s="191"/>
      <c r="AR86" s="479"/>
      <c r="AS86" s="191"/>
      <c r="AT86" s="191"/>
      <c r="AU86" s="479"/>
      <c r="AV86" s="191"/>
      <c r="AW86" s="191"/>
      <c r="AX86" s="479"/>
      <c r="AY86" s="191"/>
      <c r="AZ86" s="191"/>
      <c r="BA86" s="479"/>
      <c r="BB86" s="191"/>
      <c r="BC86" s="191"/>
      <c r="BD86" s="479"/>
      <c r="BE86" s="488"/>
      <c r="BF86" s="489"/>
      <c r="BG86" s="489"/>
      <c r="BH86" s="489"/>
      <c r="BI86" s="489"/>
      <c r="BJ86" s="489"/>
    </row>
    <row r="87" spans="1:62" ht="15" customHeight="1">
      <c r="A87" s="136"/>
      <c r="B87" s="479"/>
      <c r="C87" s="479"/>
      <c r="D87" s="479"/>
      <c r="E87" s="191"/>
      <c r="F87" s="191"/>
      <c r="G87" s="191"/>
      <c r="H87" s="480"/>
      <c r="I87" s="191"/>
      <c r="J87" s="479"/>
      <c r="K87" s="481"/>
      <c r="L87" s="482"/>
      <c r="M87" s="191"/>
      <c r="N87" s="191"/>
      <c r="O87" s="479"/>
      <c r="P87" s="486"/>
      <c r="Q87" s="486"/>
      <c r="R87" s="191"/>
      <c r="S87" s="191"/>
      <c r="T87" s="479"/>
      <c r="U87" s="191"/>
      <c r="V87" s="191"/>
      <c r="W87" s="479"/>
      <c r="X87" s="191"/>
      <c r="Y87" s="191"/>
      <c r="Z87" s="479"/>
      <c r="AA87" s="191"/>
      <c r="AB87" s="191"/>
      <c r="AC87" s="479"/>
      <c r="AD87" s="191"/>
      <c r="AE87" s="191"/>
      <c r="AF87" s="479"/>
      <c r="AG87" s="191"/>
      <c r="AH87" s="191"/>
      <c r="AI87" s="479"/>
      <c r="AJ87" s="191"/>
      <c r="AK87" s="191"/>
      <c r="AL87" s="479"/>
      <c r="AM87" s="191"/>
      <c r="AN87" s="191"/>
      <c r="AO87" s="479"/>
      <c r="AP87" s="191"/>
      <c r="AQ87" s="191"/>
      <c r="AR87" s="479"/>
      <c r="AS87" s="191"/>
      <c r="AT87" s="191"/>
      <c r="AU87" s="479"/>
      <c r="AV87" s="191"/>
      <c r="AW87" s="191"/>
      <c r="AX87" s="479"/>
      <c r="AY87" s="191"/>
      <c r="AZ87" s="191"/>
      <c r="BA87" s="479"/>
      <c r="BB87" s="191"/>
      <c r="BC87" s="191"/>
      <c r="BD87" s="479"/>
      <c r="BE87" s="488"/>
      <c r="BF87" s="489"/>
      <c r="BG87" s="489"/>
      <c r="BH87" s="489"/>
      <c r="BI87" s="489"/>
      <c r="BJ87" s="489"/>
    </row>
    <row r="88" spans="1:62" ht="15" customHeight="1">
      <c r="A88" s="136"/>
      <c r="B88" s="479"/>
      <c r="C88" s="479"/>
      <c r="D88" s="479"/>
      <c r="E88" s="191"/>
      <c r="F88" s="191"/>
      <c r="G88" s="191"/>
      <c r="H88" s="480"/>
      <c r="I88" s="191"/>
      <c r="J88" s="479"/>
      <c r="K88" s="481"/>
      <c r="L88" s="482"/>
      <c r="M88" s="191"/>
      <c r="N88" s="191"/>
      <c r="O88" s="479"/>
      <c r="P88" s="486"/>
      <c r="Q88" s="486"/>
      <c r="R88" s="191"/>
      <c r="S88" s="191"/>
      <c r="T88" s="479"/>
      <c r="U88" s="191"/>
      <c r="V88" s="191"/>
      <c r="W88" s="479"/>
      <c r="X88" s="191"/>
      <c r="Y88" s="191"/>
      <c r="Z88" s="479"/>
      <c r="AA88" s="191"/>
      <c r="AB88" s="191"/>
      <c r="AC88" s="479"/>
      <c r="AD88" s="191"/>
      <c r="AE88" s="191"/>
      <c r="AF88" s="479"/>
      <c r="AG88" s="191"/>
      <c r="AH88" s="191"/>
      <c r="AI88" s="479"/>
      <c r="AJ88" s="191"/>
      <c r="AK88" s="191"/>
      <c r="AL88" s="479"/>
      <c r="AM88" s="191"/>
      <c r="AN88" s="191"/>
      <c r="AO88" s="479"/>
      <c r="AP88" s="191"/>
      <c r="AQ88" s="191"/>
      <c r="AR88" s="479"/>
      <c r="AS88" s="191"/>
      <c r="AT88" s="191"/>
      <c r="AU88" s="479"/>
      <c r="AV88" s="191"/>
      <c r="AW88" s="191"/>
      <c r="AX88" s="479"/>
      <c r="AY88" s="191"/>
      <c r="AZ88" s="191"/>
      <c r="BA88" s="479"/>
      <c r="BB88" s="191"/>
      <c r="BC88" s="191"/>
      <c r="BD88" s="479"/>
      <c r="BE88" s="488"/>
      <c r="BF88" s="489"/>
      <c r="BG88" s="489"/>
      <c r="BH88" s="489"/>
      <c r="BI88" s="489"/>
      <c r="BJ88" s="489"/>
    </row>
    <row r="89" spans="1:62" ht="15" customHeight="1">
      <c r="A89" s="136"/>
      <c r="B89" s="479"/>
      <c r="C89" s="479"/>
      <c r="D89" s="479"/>
      <c r="E89" s="191"/>
      <c r="F89" s="191"/>
      <c r="G89" s="191"/>
      <c r="H89" s="480"/>
      <c r="I89" s="191"/>
      <c r="J89" s="479"/>
      <c r="K89" s="481"/>
      <c r="L89" s="482"/>
      <c r="M89" s="191"/>
      <c r="N89" s="191"/>
      <c r="O89" s="479"/>
      <c r="P89" s="486"/>
      <c r="Q89" s="486"/>
      <c r="R89" s="191"/>
      <c r="S89" s="191"/>
      <c r="T89" s="479"/>
      <c r="U89" s="191"/>
      <c r="V89" s="191"/>
      <c r="W89" s="479"/>
      <c r="X89" s="191"/>
      <c r="Y89" s="191"/>
      <c r="Z89" s="479"/>
      <c r="AA89" s="191"/>
      <c r="AB89" s="191"/>
      <c r="AC89" s="479"/>
      <c r="AD89" s="191"/>
      <c r="AE89" s="191"/>
      <c r="AF89" s="479"/>
      <c r="AG89" s="191"/>
      <c r="AH89" s="191"/>
      <c r="AI89" s="479"/>
      <c r="AJ89" s="191"/>
      <c r="AK89" s="191"/>
      <c r="AL89" s="479"/>
      <c r="AM89" s="191"/>
      <c r="AN89" s="191"/>
      <c r="AO89" s="479"/>
      <c r="AP89" s="191"/>
      <c r="AQ89" s="191"/>
      <c r="AR89" s="479"/>
      <c r="AS89" s="191"/>
      <c r="AT89" s="191"/>
      <c r="AU89" s="479"/>
      <c r="AV89" s="191"/>
      <c r="AW89" s="191"/>
      <c r="AX89" s="479"/>
      <c r="AY89" s="191"/>
      <c r="AZ89" s="191"/>
      <c r="BA89" s="479"/>
      <c r="BB89" s="191"/>
      <c r="BC89" s="191"/>
      <c r="BD89" s="479"/>
      <c r="BE89" s="488"/>
      <c r="BF89" s="489"/>
      <c r="BG89" s="489"/>
      <c r="BH89" s="489"/>
      <c r="BI89" s="489"/>
      <c r="BJ89" s="489"/>
    </row>
    <row r="90" spans="1:62" ht="15" customHeight="1">
      <c r="A90" s="136"/>
      <c r="B90" s="479"/>
      <c r="C90" s="479"/>
      <c r="D90" s="479"/>
      <c r="E90" s="191"/>
      <c r="F90" s="191"/>
      <c r="G90" s="191"/>
      <c r="H90" s="480"/>
      <c r="I90" s="191"/>
      <c r="J90" s="479"/>
      <c r="K90" s="481"/>
      <c r="L90" s="482"/>
      <c r="M90" s="191"/>
      <c r="N90" s="191"/>
      <c r="O90" s="479"/>
      <c r="P90" s="486"/>
      <c r="Q90" s="486"/>
      <c r="R90" s="191"/>
      <c r="S90" s="191"/>
      <c r="T90" s="479"/>
      <c r="U90" s="191"/>
      <c r="V90" s="191"/>
      <c r="W90" s="479"/>
      <c r="X90" s="191"/>
      <c r="Y90" s="191"/>
      <c r="Z90" s="479"/>
      <c r="AA90" s="191"/>
      <c r="AB90" s="191"/>
      <c r="AC90" s="479"/>
      <c r="AD90" s="191"/>
      <c r="AE90" s="191"/>
      <c r="AF90" s="479"/>
      <c r="AG90" s="191"/>
      <c r="AH90" s="191"/>
      <c r="AI90" s="479"/>
      <c r="AJ90" s="191"/>
      <c r="AK90" s="191"/>
      <c r="AL90" s="479"/>
      <c r="AM90" s="191"/>
      <c r="AN90" s="191"/>
      <c r="AO90" s="479"/>
      <c r="AP90" s="191"/>
      <c r="AQ90" s="191"/>
      <c r="AR90" s="479"/>
      <c r="AS90" s="191"/>
      <c r="AT90" s="191"/>
      <c r="AU90" s="479"/>
      <c r="AV90" s="191"/>
      <c r="AW90" s="191"/>
      <c r="AX90" s="479"/>
      <c r="AY90" s="191"/>
      <c r="AZ90" s="191"/>
      <c r="BA90" s="479"/>
      <c r="BB90" s="191"/>
      <c r="BC90" s="191"/>
      <c r="BD90" s="479"/>
      <c r="BE90" s="488"/>
      <c r="BF90" s="489"/>
      <c r="BG90" s="489"/>
      <c r="BH90" s="489"/>
      <c r="BI90" s="489"/>
      <c r="BJ90" s="489"/>
    </row>
    <row r="91" spans="1:62" ht="15" customHeight="1">
      <c r="A91" s="136"/>
      <c r="B91" s="479"/>
      <c r="C91" s="479"/>
      <c r="D91" s="479"/>
      <c r="E91" s="191"/>
      <c r="F91" s="191"/>
      <c r="G91" s="191"/>
      <c r="H91" s="480"/>
      <c r="I91" s="191"/>
      <c r="J91" s="479"/>
      <c r="K91" s="481"/>
      <c r="L91" s="482"/>
      <c r="M91" s="191"/>
      <c r="N91" s="191"/>
      <c r="O91" s="479"/>
      <c r="P91" s="486"/>
      <c r="Q91" s="486"/>
      <c r="R91" s="191"/>
      <c r="S91" s="191"/>
      <c r="T91" s="479"/>
      <c r="U91" s="191"/>
      <c r="V91" s="191"/>
      <c r="W91" s="479"/>
      <c r="X91" s="191"/>
      <c r="Y91" s="191"/>
      <c r="Z91" s="479"/>
      <c r="AA91" s="191"/>
      <c r="AB91" s="191"/>
      <c r="AC91" s="479"/>
      <c r="AD91" s="191"/>
      <c r="AE91" s="191"/>
      <c r="AF91" s="479"/>
      <c r="AG91" s="191"/>
      <c r="AH91" s="191"/>
      <c r="AI91" s="479"/>
      <c r="AJ91" s="191"/>
      <c r="AK91" s="191"/>
      <c r="AL91" s="479"/>
      <c r="AM91" s="191"/>
      <c r="AN91" s="191"/>
      <c r="AO91" s="479"/>
      <c r="AP91" s="191"/>
      <c r="AQ91" s="191"/>
      <c r="AR91" s="479"/>
      <c r="AS91" s="191"/>
      <c r="AT91" s="191"/>
      <c r="AU91" s="479"/>
      <c r="AV91" s="191"/>
      <c r="AW91" s="191"/>
      <c r="AX91" s="479"/>
      <c r="AY91" s="191"/>
      <c r="AZ91" s="191"/>
      <c r="BA91" s="479"/>
      <c r="BB91" s="191"/>
      <c r="BC91" s="191"/>
      <c r="BD91" s="479"/>
      <c r="BE91" s="488"/>
      <c r="BF91" s="489"/>
      <c r="BG91" s="489"/>
      <c r="BH91" s="489"/>
      <c r="BI91" s="489"/>
      <c r="BJ91" s="489"/>
    </row>
    <row r="92" spans="1:62" ht="15" customHeight="1">
      <c r="A92" s="136"/>
      <c r="B92" s="479"/>
      <c r="C92" s="479"/>
      <c r="D92" s="479"/>
      <c r="E92" s="191"/>
      <c r="F92" s="191"/>
      <c r="G92" s="191"/>
      <c r="H92" s="480"/>
      <c r="I92" s="191"/>
      <c r="J92" s="479"/>
      <c r="K92" s="481"/>
      <c r="L92" s="482"/>
      <c r="M92" s="191"/>
      <c r="N92" s="191"/>
      <c r="O92" s="479"/>
      <c r="P92" s="486"/>
      <c r="Q92" s="486"/>
      <c r="R92" s="191"/>
      <c r="S92" s="191"/>
      <c r="T92" s="479"/>
      <c r="U92" s="191"/>
      <c r="V92" s="191"/>
      <c r="W92" s="479"/>
      <c r="X92" s="191"/>
      <c r="Y92" s="191"/>
      <c r="Z92" s="479"/>
      <c r="AA92" s="191"/>
      <c r="AB92" s="191"/>
      <c r="AC92" s="479"/>
      <c r="AD92" s="191"/>
      <c r="AE92" s="191"/>
      <c r="AF92" s="479"/>
      <c r="AG92" s="191"/>
      <c r="AH92" s="191"/>
      <c r="AI92" s="479"/>
      <c r="AJ92" s="191"/>
      <c r="AK92" s="191"/>
      <c r="AL92" s="479"/>
      <c r="AM92" s="191"/>
      <c r="AN92" s="191"/>
      <c r="AO92" s="479"/>
      <c r="AP92" s="191"/>
      <c r="AQ92" s="191"/>
      <c r="AR92" s="479"/>
      <c r="AS92" s="191"/>
      <c r="AT92" s="191"/>
      <c r="AU92" s="479"/>
      <c r="AV92" s="191"/>
      <c r="AW92" s="191"/>
      <c r="AX92" s="479"/>
      <c r="AY92" s="191"/>
      <c r="AZ92" s="191"/>
      <c r="BA92" s="479"/>
      <c r="BB92" s="191"/>
      <c r="BC92" s="191"/>
      <c r="BD92" s="479"/>
      <c r="BE92" s="488"/>
      <c r="BF92" s="489"/>
      <c r="BG92" s="489"/>
      <c r="BH92" s="489"/>
      <c r="BI92" s="489"/>
      <c r="BJ92" s="489"/>
    </row>
    <row r="93" spans="1:62" ht="15" customHeight="1">
      <c r="A93" s="136"/>
      <c r="B93" s="479"/>
      <c r="C93" s="479"/>
      <c r="D93" s="479"/>
      <c r="E93" s="191"/>
      <c r="F93" s="191"/>
      <c r="G93" s="191"/>
      <c r="H93" s="480"/>
      <c r="I93" s="191"/>
      <c r="J93" s="479"/>
      <c r="K93" s="481"/>
      <c r="L93" s="482"/>
      <c r="M93" s="191"/>
      <c r="N93" s="191"/>
      <c r="O93" s="479"/>
      <c r="P93" s="486"/>
      <c r="Q93" s="486"/>
      <c r="R93" s="191"/>
      <c r="S93" s="191"/>
      <c r="T93" s="479"/>
      <c r="U93" s="191"/>
      <c r="V93" s="191"/>
      <c r="W93" s="479"/>
      <c r="X93" s="191"/>
      <c r="Y93" s="191"/>
      <c r="Z93" s="479"/>
      <c r="AA93" s="191"/>
      <c r="AB93" s="191"/>
      <c r="AC93" s="479"/>
      <c r="AD93" s="191"/>
      <c r="AE93" s="191"/>
      <c r="AF93" s="479"/>
      <c r="AG93" s="191"/>
      <c r="AH93" s="191"/>
      <c r="AI93" s="479"/>
      <c r="AJ93" s="191"/>
      <c r="AK93" s="191"/>
      <c r="AL93" s="479"/>
      <c r="AM93" s="191"/>
      <c r="AN93" s="191"/>
      <c r="AO93" s="479"/>
      <c r="AP93" s="191"/>
      <c r="AQ93" s="191"/>
      <c r="AR93" s="479"/>
      <c r="AS93" s="191"/>
      <c r="AT93" s="191"/>
      <c r="AU93" s="479"/>
      <c r="AV93" s="191"/>
      <c r="AW93" s="191"/>
      <c r="AX93" s="479"/>
      <c r="AY93" s="191"/>
      <c r="AZ93" s="191"/>
      <c r="BA93" s="479"/>
      <c r="BB93" s="191"/>
      <c r="BC93" s="191"/>
      <c r="BD93" s="479"/>
      <c r="BE93" s="488"/>
      <c r="BF93" s="489"/>
      <c r="BG93" s="489"/>
      <c r="BH93" s="489"/>
      <c r="BI93" s="489"/>
      <c r="BJ93" s="489"/>
    </row>
    <row r="94" spans="1:62" ht="15" customHeight="1">
      <c r="A94" s="136"/>
      <c r="B94" s="479"/>
      <c r="C94" s="479"/>
      <c r="D94" s="479"/>
      <c r="E94" s="191"/>
      <c r="F94" s="191"/>
      <c r="G94" s="191"/>
      <c r="H94" s="480"/>
      <c r="I94" s="191"/>
      <c r="J94" s="479"/>
      <c r="K94" s="481"/>
      <c r="L94" s="482"/>
      <c r="M94" s="191"/>
      <c r="N94" s="191"/>
      <c r="O94" s="479"/>
      <c r="P94" s="486"/>
      <c r="Q94" s="486"/>
      <c r="R94" s="191"/>
      <c r="S94" s="191"/>
      <c r="T94" s="479"/>
      <c r="U94" s="191"/>
      <c r="V94" s="191"/>
      <c r="W94" s="479"/>
      <c r="X94" s="191"/>
      <c r="Y94" s="191"/>
      <c r="Z94" s="479"/>
      <c r="AA94" s="191"/>
      <c r="AB94" s="191"/>
      <c r="AC94" s="479"/>
      <c r="AD94" s="191"/>
      <c r="AE94" s="191"/>
      <c r="AF94" s="479"/>
      <c r="AG94" s="191"/>
      <c r="AH94" s="191"/>
      <c r="AI94" s="479"/>
      <c r="AJ94" s="191"/>
      <c r="AK94" s="191"/>
      <c r="AL94" s="479"/>
      <c r="AM94" s="191"/>
      <c r="AN94" s="191"/>
      <c r="AO94" s="479"/>
      <c r="AP94" s="191"/>
      <c r="AQ94" s="191"/>
      <c r="AR94" s="479"/>
      <c r="AS94" s="191"/>
      <c r="AT94" s="191"/>
      <c r="AU94" s="479"/>
      <c r="AV94" s="191"/>
      <c r="AW94" s="191"/>
      <c r="AX94" s="479"/>
      <c r="AY94" s="191"/>
      <c r="AZ94" s="191"/>
      <c r="BA94" s="479"/>
      <c r="BB94" s="191"/>
      <c r="BC94" s="191"/>
      <c r="BD94" s="479"/>
      <c r="BE94" s="488"/>
      <c r="BF94" s="489"/>
      <c r="BG94" s="489"/>
      <c r="BH94" s="489"/>
      <c r="BI94" s="489"/>
      <c r="BJ94" s="489"/>
    </row>
    <row r="95" spans="1:62" ht="15" customHeight="1">
      <c r="A95" s="136"/>
      <c r="B95" s="479"/>
      <c r="C95" s="479"/>
      <c r="D95" s="479"/>
      <c r="E95" s="191"/>
      <c r="F95" s="191"/>
      <c r="G95" s="191"/>
      <c r="H95" s="480"/>
      <c r="I95" s="191"/>
      <c r="J95" s="479"/>
      <c r="K95" s="481"/>
      <c r="L95" s="482"/>
      <c r="M95" s="191"/>
      <c r="N95" s="191"/>
      <c r="O95" s="479"/>
      <c r="P95" s="486"/>
      <c r="Q95" s="486"/>
      <c r="R95" s="191"/>
      <c r="S95" s="191"/>
      <c r="T95" s="479"/>
      <c r="U95" s="191"/>
      <c r="V95" s="191"/>
      <c r="W95" s="479"/>
      <c r="X95" s="191"/>
      <c r="Y95" s="191"/>
      <c r="Z95" s="479"/>
      <c r="AA95" s="191"/>
      <c r="AB95" s="191"/>
      <c r="AC95" s="479"/>
      <c r="AD95" s="191"/>
      <c r="AE95" s="191"/>
      <c r="AF95" s="479"/>
      <c r="AG95" s="191"/>
      <c r="AH95" s="191"/>
      <c r="AI95" s="479"/>
      <c r="AJ95" s="191"/>
      <c r="AK95" s="191"/>
      <c r="AL95" s="479"/>
      <c r="AM95" s="191"/>
      <c r="AN95" s="191"/>
      <c r="AO95" s="479"/>
      <c r="AP95" s="191"/>
      <c r="AQ95" s="191"/>
      <c r="AR95" s="479"/>
      <c r="AS95" s="191"/>
      <c r="AT95" s="191"/>
      <c r="AU95" s="479"/>
      <c r="AV95" s="191"/>
      <c r="AW95" s="191"/>
      <c r="AX95" s="479"/>
      <c r="AY95" s="191"/>
      <c r="AZ95" s="191"/>
      <c r="BA95" s="479"/>
      <c r="BB95" s="191"/>
      <c r="BC95" s="191"/>
      <c r="BD95" s="479"/>
      <c r="BE95" s="488"/>
      <c r="BF95" s="489"/>
      <c r="BG95" s="489"/>
      <c r="BH95" s="489"/>
      <c r="BI95" s="489"/>
      <c r="BJ95" s="489"/>
    </row>
    <row r="96" spans="1:62" ht="15" customHeight="1">
      <c r="A96" s="136"/>
      <c r="B96" s="479"/>
      <c r="C96" s="479"/>
      <c r="D96" s="479"/>
      <c r="E96" s="191"/>
      <c r="F96" s="191"/>
      <c r="G96" s="191"/>
      <c r="H96" s="480"/>
      <c r="I96" s="191"/>
      <c r="J96" s="479"/>
      <c r="K96" s="481"/>
      <c r="L96" s="482"/>
      <c r="M96" s="191"/>
      <c r="N96" s="191"/>
      <c r="O96" s="479"/>
      <c r="P96" s="486"/>
      <c r="Q96" s="486"/>
      <c r="R96" s="191"/>
      <c r="S96" s="191"/>
      <c r="T96" s="479"/>
      <c r="U96" s="191"/>
      <c r="V96" s="191"/>
      <c r="W96" s="479"/>
      <c r="X96" s="191"/>
      <c r="Y96" s="191"/>
      <c r="Z96" s="479"/>
      <c r="AA96" s="191"/>
      <c r="AB96" s="191"/>
      <c r="AC96" s="479"/>
      <c r="AD96" s="191"/>
      <c r="AE96" s="191"/>
      <c r="AF96" s="479"/>
      <c r="AG96" s="191"/>
      <c r="AH96" s="191"/>
      <c r="AI96" s="479"/>
      <c r="AJ96" s="191"/>
      <c r="AK96" s="191"/>
      <c r="AL96" s="479"/>
      <c r="AM96" s="191"/>
      <c r="AN96" s="191"/>
      <c r="AO96" s="479"/>
      <c r="AP96" s="191"/>
      <c r="AQ96" s="191"/>
      <c r="AR96" s="479"/>
      <c r="AS96" s="191"/>
      <c r="AT96" s="191"/>
      <c r="AU96" s="479"/>
      <c r="AV96" s="191"/>
      <c r="AW96" s="191"/>
      <c r="AX96" s="479"/>
      <c r="AY96" s="191"/>
      <c r="AZ96" s="191"/>
      <c r="BA96" s="479"/>
      <c r="BB96" s="191"/>
      <c r="BC96" s="191"/>
      <c r="BD96" s="479"/>
      <c r="BE96" s="488"/>
      <c r="BF96" s="489"/>
      <c r="BG96" s="489"/>
      <c r="BH96" s="489"/>
      <c r="BI96" s="489"/>
      <c r="BJ96" s="489"/>
    </row>
    <row r="97" spans="1:62" ht="15" customHeight="1">
      <c r="A97" s="136"/>
      <c r="B97" s="479"/>
      <c r="C97" s="479"/>
      <c r="D97" s="479"/>
      <c r="E97" s="191"/>
      <c r="F97" s="191"/>
      <c r="G97" s="191"/>
      <c r="H97" s="480"/>
      <c r="I97" s="191"/>
      <c r="J97" s="479"/>
      <c r="K97" s="481"/>
      <c r="L97" s="482"/>
      <c r="M97" s="191"/>
      <c r="N97" s="191"/>
      <c r="O97" s="479"/>
      <c r="P97" s="486"/>
      <c r="Q97" s="486"/>
      <c r="R97" s="191"/>
      <c r="S97" s="191"/>
      <c r="T97" s="479"/>
      <c r="U97" s="191"/>
      <c r="V97" s="191"/>
      <c r="W97" s="479"/>
      <c r="X97" s="191"/>
      <c r="Y97" s="191"/>
      <c r="Z97" s="479"/>
      <c r="AA97" s="191"/>
      <c r="AB97" s="191"/>
      <c r="AC97" s="479"/>
      <c r="AD97" s="191"/>
      <c r="AE97" s="191"/>
      <c r="AF97" s="479"/>
      <c r="AG97" s="191"/>
      <c r="AH97" s="191"/>
      <c r="AI97" s="479"/>
      <c r="AJ97" s="191"/>
      <c r="AK97" s="191"/>
      <c r="AL97" s="479"/>
      <c r="AM97" s="191"/>
      <c r="AN97" s="191"/>
      <c r="AO97" s="479"/>
      <c r="AP97" s="191"/>
      <c r="AQ97" s="191"/>
      <c r="AR97" s="479"/>
      <c r="AS97" s="191"/>
      <c r="AT97" s="191"/>
      <c r="AU97" s="479"/>
      <c r="AV97" s="191"/>
      <c r="AW97" s="191"/>
      <c r="AX97" s="479"/>
      <c r="AY97" s="191"/>
      <c r="AZ97" s="191"/>
      <c r="BA97" s="479"/>
      <c r="BB97" s="191"/>
      <c r="BC97" s="191"/>
      <c r="BD97" s="479"/>
      <c r="BE97" s="488"/>
      <c r="BF97" s="489"/>
      <c r="BG97" s="489"/>
      <c r="BH97" s="489"/>
      <c r="BI97" s="489"/>
      <c r="BJ97" s="489"/>
    </row>
    <row r="98" spans="1:62" ht="15" customHeight="1">
      <c r="A98" s="136"/>
      <c r="B98" s="479"/>
      <c r="C98" s="479"/>
      <c r="D98" s="479"/>
      <c r="E98" s="191"/>
      <c r="F98" s="191"/>
      <c r="G98" s="191"/>
      <c r="H98" s="480"/>
      <c r="I98" s="191"/>
      <c r="J98" s="479"/>
      <c r="K98" s="481"/>
      <c r="L98" s="482"/>
      <c r="M98" s="191"/>
      <c r="N98" s="191"/>
      <c r="O98" s="479"/>
      <c r="P98" s="486"/>
      <c r="Q98" s="486"/>
      <c r="R98" s="191"/>
      <c r="S98" s="191"/>
      <c r="T98" s="479"/>
      <c r="U98" s="191"/>
      <c r="V98" s="191"/>
      <c r="W98" s="479"/>
      <c r="X98" s="191"/>
      <c r="Y98" s="191"/>
      <c r="Z98" s="479"/>
      <c r="AA98" s="191"/>
      <c r="AB98" s="191"/>
      <c r="AC98" s="479"/>
      <c r="AD98" s="191"/>
      <c r="AE98" s="191"/>
      <c r="AF98" s="479"/>
      <c r="AG98" s="191"/>
      <c r="AH98" s="191"/>
      <c r="AI98" s="479"/>
      <c r="AJ98" s="191"/>
      <c r="AK98" s="191"/>
      <c r="AL98" s="479"/>
      <c r="AM98" s="191"/>
      <c r="AN98" s="191"/>
      <c r="AO98" s="479"/>
      <c r="AP98" s="191"/>
      <c r="AQ98" s="191"/>
      <c r="AR98" s="479"/>
      <c r="AS98" s="191"/>
      <c r="AT98" s="191"/>
      <c r="AU98" s="479"/>
      <c r="AV98" s="191"/>
      <c r="AW98" s="191"/>
      <c r="AX98" s="479"/>
      <c r="AY98" s="191"/>
      <c r="AZ98" s="191"/>
      <c r="BA98" s="479"/>
      <c r="BB98" s="191"/>
      <c r="BC98" s="191"/>
      <c r="BD98" s="479"/>
      <c r="BE98" s="488"/>
      <c r="BF98" s="489"/>
      <c r="BG98" s="489"/>
      <c r="BH98" s="489"/>
      <c r="BI98" s="489"/>
      <c r="BJ98" s="489"/>
    </row>
    <row r="99" spans="1:62" ht="15" customHeight="1" thickBot="1">
      <c r="A99" s="490"/>
      <c r="B99" s="491" t="s">
        <v>24</v>
      </c>
      <c r="C99" s="492"/>
      <c r="D99" s="493">
        <f>SUBTOTAL(103,'NC-RTR'!$D$27:$D$43)</f>
        <v>0</v>
      </c>
      <c r="E99" s="494">
        <f>SUBTOTAL(109,'NC-RTR'!$E$27:$E$43)</f>
        <v>0</v>
      </c>
      <c r="F99" s="494">
        <f>SUBTOTAL(109,'NC-RTR'!$F$27:$F$43)</f>
        <v>0</v>
      </c>
      <c r="G99" s="495">
        <f>SUBTOTAL(109,'NC-RTR'!$G$27:$G$43)</f>
        <v>0</v>
      </c>
      <c r="H99" s="492"/>
      <c r="I99" s="494">
        <f>SUBTOTAL(109,'NC-RTR'!$I$27:$I$43)</f>
        <v>0</v>
      </c>
      <c r="J99" s="492"/>
      <c r="K99" s="492"/>
      <c r="L99" s="492">
        <f>COUNTIF(L27:L43,"Yes")</f>
        <v>0</v>
      </c>
      <c r="M99" s="494">
        <f>SUBTOTAL(109,'NC-RTR'!$M$27:$M$43)</f>
        <v>0</v>
      </c>
      <c r="N99" s="494"/>
      <c r="O99" s="493">
        <f>SUMPRODUCT((O27:O43&lt;&gt;"")/COUNTIF(O27:O43,O27:O43&amp;""))</f>
        <v>0</v>
      </c>
      <c r="P99" s="494">
        <f>SUBTOTAL(109,'NC-RTR'!$P$27:$P$43)</f>
        <v>0</v>
      </c>
      <c r="Q99" s="494"/>
      <c r="R99" s="494">
        <f>SUBTOTAL(109,'NC-RTR'!$R$27:$R$43)</f>
        <v>0</v>
      </c>
      <c r="S99" s="494" t="str">
        <f>IFERROR(SUBTOTAL(101,S27:S43),"")</f>
        <v/>
      </c>
      <c r="T99" s="494">
        <f>SUBTOTAL(103,'NC-RTR'!$T$27:$T$43)</f>
        <v>0</v>
      </c>
      <c r="U99" s="494">
        <f>SUBTOTAL(109,'NC-RTR'!$U$27:$U$43)</f>
        <v>0</v>
      </c>
      <c r="V99" s="494" t="str">
        <f>IFERROR(SUBTOTAL(101,V27:V43),"")</f>
        <v/>
      </c>
      <c r="W99" s="494">
        <f>SUBTOTAL(103,'NC-RTR'!$W$27:$W$43)</f>
        <v>0</v>
      </c>
      <c r="X99" s="494">
        <f>SUBTOTAL(109,'NC-RTR'!$X$27:$X$43)</f>
        <v>0</v>
      </c>
      <c r="Y99" s="494" t="str">
        <f>IFERROR(SUBTOTAL(101,Y27:Y43),"")</f>
        <v/>
      </c>
      <c r="Z99" s="494">
        <f>SUBTOTAL(103,'NC-RTR'!$Z$27:$Z$43)</f>
        <v>0</v>
      </c>
      <c r="AA99" s="494">
        <f>SUBTOTAL(109,'NC-RTR'!$AA$27:$AA$43)</f>
        <v>0</v>
      </c>
      <c r="AB99" s="494" t="str">
        <f>IFERROR(SUBTOTAL(101,AB27:AB43),"")</f>
        <v/>
      </c>
      <c r="AC99" s="494">
        <f>SUBTOTAL(103,'NC-RTR'!$AC$27:$AC$43)</f>
        <v>0</v>
      </c>
      <c r="AD99" s="494">
        <f>SUBTOTAL(109,'NC-RTR'!$AD$27:$AD$43)</f>
        <v>0</v>
      </c>
      <c r="AE99" s="494" t="str">
        <f>IFERROR(SUBTOTAL(101,AE27:AE43),"")</f>
        <v/>
      </c>
      <c r="AF99" s="494">
        <f>SUBTOTAL(103,'NC-RTR'!$AF$27:$AF$43)</f>
        <v>0</v>
      </c>
      <c r="AG99" s="494">
        <f>SUBTOTAL(109,'NC-RTR'!$AG$27:$AG$43)</f>
        <v>0</v>
      </c>
      <c r="AH99" s="494" t="str">
        <f>IFERROR(SUBTOTAL(101,AH27:AH43),"")</f>
        <v/>
      </c>
      <c r="AI99" s="494">
        <f>SUBTOTAL(103,'NC-RTR'!$AI$27:$AI$43)</f>
        <v>0</v>
      </c>
      <c r="AJ99" s="494">
        <f>SUBTOTAL(109,'NC-RTR'!$AJ$27:$AJ$43)</f>
        <v>0</v>
      </c>
      <c r="AK99" s="494" t="str">
        <f>IFERROR(SUBTOTAL(101,AK27:AK43),"")</f>
        <v/>
      </c>
      <c r="AL99" s="494">
        <f>SUBTOTAL(103,'NC-RTR'!$AL$27:$AL$43)</f>
        <v>0</v>
      </c>
      <c r="AM99" s="494">
        <f>SUBTOTAL(109,'NC-RTR'!$AM$27:$AM$43)</f>
        <v>0</v>
      </c>
      <c r="AN99" s="494" t="str">
        <f>IFERROR(SUBTOTAL(101,AN27:AN43),"")</f>
        <v/>
      </c>
      <c r="AO99" s="494">
        <f>SUBTOTAL(103,'NC-RTR'!$AO$27:$AO$43)</f>
        <v>0</v>
      </c>
      <c r="AP99" s="494">
        <f>SUBTOTAL(109,'NC-RTR'!$AP$27:$AP$43)</f>
        <v>0</v>
      </c>
      <c r="AQ99" s="494" t="str">
        <f>IFERROR(SUBTOTAL(101,AQ27:AQ43),"")</f>
        <v/>
      </c>
      <c r="AR99" s="494">
        <f>SUBTOTAL(103,'NC-RTR'!$AR$27:$AR$43)</f>
        <v>0</v>
      </c>
      <c r="AS99" s="494">
        <f>SUBTOTAL(109,'NC-RTR'!$AS$27:$AS$43)</f>
        <v>0</v>
      </c>
      <c r="AT99" s="494" t="str">
        <f>IFERROR(SUBTOTAL(101,AT27:AT43),"")</f>
        <v/>
      </c>
      <c r="AU99" s="494">
        <f>SUBTOTAL(103,'NC-RTR'!$AU$27:$AU$43)</f>
        <v>0</v>
      </c>
      <c r="AV99" s="494">
        <f>SUBTOTAL(109,'NC-RTR'!$AV$27:$AV$43)</f>
        <v>0</v>
      </c>
      <c r="AW99" s="494" t="str">
        <f>IFERROR(SUBTOTAL(101,AW27:AW43),"")</f>
        <v/>
      </c>
      <c r="AX99" s="494">
        <f>SUBTOTAL(103,'NC-RTR'!$AX$27:$AX$43)</f>
        <v>0</v>
      </c>
      <c r="AY99" s="494">
        <f>SUBTOTAL(109,'NC-RTR'!$AY$27:$AY$43)</f>
        <v>0</v>
      </c>
      <c r="AZ99" s="494" t="str">
        <f>IFERROR(SUBTOTAL(101,AZ27:AZ43),"")</f>
        <v/>
      </c>
      <c r="BA99" s="494">
        <f>SUBTOTAL(103,'NC-RTR'!$BA$27:$BA$43)</f>
        <v>0</v>
      </c>
      <c r="BB99" s="494">
        <f>SUBTOTAL(109,'NC-RTR'!$BB$27:$BB$43)</f>
        <v>0</v>
      </c>
      <c r="BC99" s="494" t="str">
        <f>IFERROR(SUBTOTAL(101,BC27:BC43),"")</f>
        <v/>
      </c>
      <c r="BD99" s="496">
        <f>SUBTOTAL(103,'NC-RTR'!$BD$27:$BD$43)</f>
        <v>0</v>
      </c>
      <c r="BE99" s="497"/>
      <c r="BF99" s="489"/>
      <c r="BG99" s="489"/>
      <c r="BH99" s="489"/>
      <c r="BI99" s="489"/>
      <c r="BJ99" s="489"/>
    </row>
    <row r="100" spans="1:62" ht="15" customHeight="1">
      <c r="A100" s="490"/>
      <c r="B100" s="497"/>
      <c r="C100" s="497"/>
      <c r="D100" s="497"/>
      <c r="E100" s="497"/>
      <c r="F100" s="497"/>
      <c r="G100" s="497"/>
      <c r="H100" s="497"/>
      <c r="I100" s="497"/>
      <c r="J100" s="497"/>
      <c r="K100" s="497"/>
      <c r="L100" s="497"/>
      <c r="M100" s="497"/>
      <c r="N100" s="498"/>
      <c r="O100" s="497"/>
      <c r="P100" s="497"/>
      <c r="Q100" s="497"/>
      <c r="R100" s="497"/>
      <c r="S100" s="497"/>
      <c r="T100" s="497"/>
      <c r="U100" s="497"/>
      <c r="V100" s="497"/>
      <c r="W100" s="497"/>
      <c r="X100" s="497"/>
      <c r="Y100" s="497"/>
      <c r="Z100" s="497"/>
      <c r="AA100" s="497"/>
      <c r="AB100" s="497"/>
      <c r="AC100" s="497"/>
      <c r="AD100" s="497"/>
      <c r="AE100" s="497"/>
      <c r="AF100" s="497"/>
      <c r="AG100" s="497"/>
      <c r="AH100" s="497"/>
      <c r="AI100" s="497"/>
      <c r="AJ100" s="497"/>
      <c r="AK100" s="497"/>
      <c r="AL100" s="497"/>
      <c r="AM100" s="497"/>
      <c r="AN100" s="497"/>
      <c r="AO100" s="497"/>
      <c r="AP100" s="497"/>
      <c r="AQ100" s="497"/>
      <c r="AR100" s="497"/>
      <c r="AS100" s="497"/>
      <c r="AT100" s="497"/>
      <c r="AU100" s="497"/>
      <c r="AV100" s="497"/>
      <c r="AW100" s="497"/>
      <c r="AX100" s="497"/>
      <c r="AY100" s="497"/>
      <c r="AZ100" s="497"/>
      <c r="BA100" s="497"/>
      <c r="BB100" s="497"/>
      <c r="BC100" s="497"/>
      <c r="BD100" s="497"/>
      <c r="BE100" s="497"/>
      <c r="BF100" s="489"/>
      <c r="BG100" s="489"/>
      <c r="BH100" s="489"/>
      <c r="BI100" s="489"/>
      <c r="BJ100" s="489"/>
    </row>
    <row r="101" spans="1:62" ht="15" customHeight="1">
      <c r="A101" s="490"/>
      <c r="B101" s="497"/>
      <c r="C101" s="497"/>
      <c r="D101" s="497"/>
      <c r="E101" s="497"/>
      <c r="F101" s="497"/>
      <c r="G101" s="497"/>
      <c r="H101" s="497"/>
      <c r="I101" s="497"/>
      <c r="J101" s="497"/>
      <c r="K101" s="497"/>
      <c r="L101" s="497"/>
      <c r="M101" s="497"/>
      <c r="N101" s="498"/>
      <c r="O101" s="497"/>
      <c r="P101" s="497"/>
      <c r="Q101" s="497"/>
      <c r="R101" s="497"/>
      <c r="S101" s="497"/>
      <c r="T101" s="497"/>
      <c r="U101" s="497"/>
      <c r="V101" s="497"/>
      <c r="W101" s="497"/>
      <c r="X101" s="497"/>
      <c r="Y101" s="497"/>
      <c r="Z101" s="497"/>
      <c r="AA101" s="497"/>
      <c r="AB101" s="497"/>
      <c r="AC101" s="497"/>
      <c r="AD101" s="497"/>
      <c r="AE101" s="497"/>
      <c r="AF101" s="497"/>
      <c r="AG101" s="497"/>
      <c r="AH101" s="497"/>
      <c r="AI101" s="497"/>
      <c r="AJ101" s="497"/>
      <c r="AK101" s="497"/>
      <c r="AL101" s="497"/>
      <c r="AM101" s="497"/>
      <c r="AN101" s="497"/>
      <c r="AO101" s="497"/>
      <c r="AP101" s="497"/>
      <c r="AQ101" s="497"/>
      <c r="AR101" s="497"/>
      <c r="AS101" s="497"/>
      <c r="AT101" s="497"/>
      <c r="AU101" s="497"/>
      <c r="AV101" s="497"/>
      <c r="AW101" s="497"/>
      <c r="AX101" s="497"/>
      <c r="AY101" s="497"/>
      <c r="AZ101" s="497"/>
      <c r="BA101" s="497"/>
      <c r="BB101" s="497"/>
      <c r="BC101" s="497"/>
      <c r="BD101" s="497"/>
      <c r="BE101" s="497"/>
      <c r="BF101" s="489"/>
      <c r="BG101" s="489"/>
      <c r="BH101" s="489"/>
      <c r="BI101" s="489"/>
      <c r="BJ101" s="489"/>
    </row>
    <row r="102" spans="1:62" ht="15" customHeight="1">
      <c r="A102" s="490"/>
      <c r="B102" s="497"/>
      <c r="C102" s="497"/>
      <c r="D102" s="497"/>
      <c r="E102" s="497"/>
      <c r="F102" s="497"/>
      <c r="G102" s="497"/>
      <c r="H102" s="497"/>
      <c r="I102" s="497"/>
      <c r="J102" s="497"/>
      <c r="K102" s="497"/>
      <c r="L102" s="497"/>
      <c r="M102" s="497"/>
      <c r="N102" s="498"/>
      <c r="O102" s="497"/>
      <c r="P102" s="497"/>
      <c r="Q102" s="497"/>
      <c r="R102" s="497"/>
      <c r="S102" s="497"/>
      <c r="T102" s="497"/>
      <c r="U102" s="497"/>
      <c r="V102" s="497"/>
      <c r="W102" s="497"/>
      <c r="X102" s="497"/>
      <c r="Y102" s="497"/>
      <c r="Z102" s="497"/>
      <c r="AA102" s="497"/>
      <c r="AB102" s="497"/>
      <c r="AC102" s="497"/>
      <c r="AD102" s="497"/>
      <c r="AE102" s="497"/>
      <c r="AF102" s="497"/>
      <c r="AG102" s="497"/>
      <c r="AH102" s="497"/>
      <c r="AI102" s="497"/>
      <c r="AJ102" s="497"/>
      <c r="AK102" s="497"/>
      <c r="AL102" s="497"/>
      <c r="AM102" s="497"/>
      <c r="AN102" s="497"/>
      <c r="AO102" s="497"/>
      <c r="AP102" s="497"/>
      <c r="AQ102" s="497"/>
      <c r="AR102" s="497"/>
      <c r="AS102" s="497"/>
      <c r="AT102" s="497"/>
      <c r="AU102" s="497"/>
      <c r="AV102" s="497"/>
      <c r="AW102" s="497"/>
      <c r="AX102" s="497"/>
      <c r="AY102" s="497"/>
      <c r="AZ102" s="497"/>
      <c r="BA102" s="497"/>
      <c r="BB102" s="497"/>
      <c r="BC102" s="497"/>
      <c r="BD102" s="497"/>
      <c r="BE102" s="497"/>
      <c r="BF102" s="489"/>
      <c r="BG102" s="489"/>
      <c r="BH102" s="489"/>
      <c r="BI102" s="489"/>
      <c r="BJ102" s="489"/>
    </row>
    <row r="103" spans="1:62" ht="15" customHeight="1">
      <c r="A103" s="490"/>
      <c r="B103" s="497"/>
      <c r="C103" s="497"/>
      <c r="D103" s="497"/>
      <c r="E103" s="497"/>
      <c r="F103" s="497"/>
      <c r="G103" s="497"/>
      <c r="H103" s="497"/>
      <c r="I103" s="497"/>
      <c r="J103" s="497"/>
      <c r="K103" s="497"/>
      <c r="L103" s="497"/>
      <c r="M103" s="497"/>
      <c r="N103" s="498"/>
      <c r="O103" s="497"/>
      <c r="P103" s="497"/>
      <c r="Q103" s="497"/>
      <c r="R103" s="497"/>
      <c r="S103" s="497"/>
      <c r="T103" s="497"/>
      <c r="U103" s="497"/>
      <c r="V103" s="497"/>
      <c r="W103" s="497"/>
      <c r="X103" s="497"/>
      <c r="Y103" s="497"/>
      <c r="Z103" s="497"/>
      <c r="AA103" s="497"/>
      <c r="AB103" s="497"/>
      <c r="AC103" s="497"/>
      <c r="AD103" s="497"/>
      <c r="AE103" s="497"/>
      <c r="AF103" s="497"/>
      <c r="AG103" s="497"/>
      <c r="AH103" s="497"/>
      <c r="AI103" s="497"/>
      <c r="AJ103" s="497"/>
      <c r="AK103" s="497"/>
      <c r="AL103" s="497"/>
      <c r="AM103" s="497"/>
      <c r="AN103" s="497"/>
      <c r="AO103" s="497"/>
      <c r="AP103" s="497"/>
      <c r="AQ103" s="497"/>
      <c r="AR103" s="497"/>
      <c r="AS103" s="497"/>
      <c r="AT103" s="497"/>
      <c r="AU103" s="497"/>
      <c r="AV103" s="497"/>
      <c r="AW103" s="497"/>
      <c r="AX103" s="497"/>
      <c r="AY103" s="497"/>
      <c r="AZ103" s="497"/>
      <c r="BA103" s="497"/>
      <c r="BB103" s="497"/>
      <c r="BC103" s="497"/>
      <c r="BD103" s="497"/>
      <c r="BE103" s="497"/>
      <c r="BF103" s="489"/>
      <c r="BG103" s="489"/>
      <c r="BH103" s="489"/>
      <c r="BI103" s="489"/>
      <c r="BJ103" s="489"/>
    </row>
    <row r="104" spans="1:62" ht="15" customHeight="1">
      <c r="A104" s="490"/>
      <c r="B104" s="497"/>
      <c r="C104" s="497"/>
      <c r="D104" s="497"/>
      <c r="E104" s="497"/>
      <c r="F104" s="497"/>
      <c r="G104" s="497"/>
      <c r="H104" s="497"/>
      <c r="I104" s="497"/>
      <c r="J104" s="497"/>
      <c r="K104" s="497"/>
      <c r="L104" s="497"/>
      <c r="M104" s="497"/>
      <c r="N104" s="498"/>
      <c r="O104" s="497"/>
      <c r="P104" s="497"/>
      <c r="Q104" s="497"/>
      <c r="R104" s="497"/>
      <c r="S104" s="497"/>
      <c r="T104" s="497"/>
      <c r="U104" s="497"/>
      <c r="V104" s="497"/>
      <c r="W104" s="497"/>
      <c r="X104" s="497"/>
      <c r="Y104" s="497"/>
      <c r="Z104" s="497"/>
      <c r="AA104" s="497"/>
      <c r="AB104" s="497"/>
      <c r="AC104" s="497"/>
      <c r="AD104" s="497"/>
      <c r="AE104" s="497"/>
      <c r="AF104" s="497"/>
      <c r="AG104" s="497"/>
      <c r="AH104" s="497"/>
      <c r="AI104" s="497"/>
      <c r="AJ104" s="497"/>
      <c r="AK104" s="497"/>
      <c r="AL104" s="497"/>
      <c r="AM104" s="497"/>
      <c r="AN104" s="497"/>
      <c r="AO104" s="497"/>
      <c r="AP104" s="497"/>
      <c r="AQ104" s="497"/>
      <c r="AR104" s="497"/>
      <c r="AS104" s="497"/>
      <c r="AT104" s="497"/>
      <c r="AU104" s="497"/>
      <c r="AV104" s="497"/>
      <c r="AW104" s="497"/>
      <c r="AX104" s="497"/>
      <c r="AY104" s="497"/>
      <c r="AZ104" s="497"/>
      <c r="BA104" s="497"/>
      <c r="BB104" s="497"/>
      <c r="BC104" s="497"/>
      <c r="BD104" s="497"/>
      <c r="BE104" s="497"/>
      <c r="BF104" s="489"/>
      <c r="BG104" s="489"/>
      <c r="BH104" s="489"/>
      <c r="BI104" s="489"/>
      <c r="BJ104" s="489"/>
    </row>
    <row r="105" spans="1:62" ht="15" customHeight="1">
      <c r="A105" s="490"/>
      <c r="B105" s="497"/>
      <c r="C105" s="497"/>
      <c r="D105" s="497"/>
      <c r="E105" s="497"/>
      <c r="F105" s="497"/>
      <c r="G105" s="497"/>
      <c r="H105" s="497"/>
      <c r="I105" s="497"/>
      <c r="J105" s="497"/>
      <c r="K105" s="497"/>
      <c r="L105" s="497"/>
      <c r="M105" s="497"/>
      <c r="N105" s="498"/>
      <c r="O105" s="497"/>
      <c r="P105" s="497"/>
      <c r="Q105" s="497"/>
      <c r="R105" s="497"/>
      <c r="S105" s="497"/>
      <c r="T105" s="497"/>
      <c r="U105" s="497"/>
      <c r="V105" s="497"/>
      <c r="W105" s="497"/>
      <c r="X105" s="497"/>
      <c r="Y105" s="497"/>
      <c r="Z105" s="497"/>
      <c r="AA105" s="497"/>
      <c r="AB105" s="497"/>
      <c r="AC105" s="497"/>
      <c r="AD105" s="497"/>
      <c r="AE105" s="497"/>
      <c r="AF105" s="497"/>
      <c r="AG105" s="497"/>
      <c r="AH105" s="497"/>
      <c r="AI105" s="497"/>
      <c r="AJ105" s="497"/>
      <c r="AK105" s="497"/>
      <c r="AL105" s="497"/>
      <c r="AM105" s="497"/>
      <c r="AN105" s="497"/>
      <c r="AO105" s="497"/>
      <c r="AP105" s="497"/>
      <c r="AQ105" s="497"/>
      <c r="AR105" s="497"/>
      <c r="AS105" s="497"/>
      <c r="AT105" s="497"/>
      <c r="AU105" s="497"/>
      <c r="AV105" s="497"/>
      <c r="AW105" s="497"/>
      <c r="AX105" s="497"/>
      <c r="AY105" s="497"/>
      <c r="AZ105" s="497"/>
      <c r="BA105" s="497"/>
      <c r="BB105" s="497"/>
      <c r="BC105" s="497"/>
      <c r="BD105" s="497"/>
      <c r="BE105" s="497"/>
      <c r="BF105" s="489"/>
      <c r="BG105" s="489"/>
      <c r="BH105" s="489"/>
      <c r="BI105" s="489"/>
      <c r="BJ105" s="489"/>
    </row>
    <row r="106" spans="1:62" ht="15" customHeight="1">
      <c r="A106" s="490"/>
      <c r="B106" s="497"/>
      <c r="C106" s="497"/>
      <c r="D106" s="497"/>
      <c r="E106" s="497"/>
      <c r="F106" s="497"/>
      <c r="G106" s="497"/>
      <c r="H106" s="497"/>
      <c r="I106" s="497"/>
      <c r="J106" s="497"/>
      <c r="K106" s="497"/>
      <c r="L106" s="497"/>
      <c r="M106" s="497"/>
      <c r="N106" s="498"/>
      <c r="O106" s="497"/>
      <c r="P106" s="497"/>
      <c r="Q106" s="497"/>
      <c r="R106" s="497"/>
      <c r="S106" s="497"/>
      <c r="T106" s="497"/>
      <c r="U106" s="497"/>
      <c r="V106" s="497"/>
      <c r="W106" s="497"/>
      <c r="X106" s="497"/>
      <c r="Y106" s="497"/>
      <c r="Z106" s="497"/>
      <c r="AA106" s="497"/>
      <c r="AB106" s="497"/>
      <c r="AC106" s="497"/>
      <c r="AD106" s="497"/>
      <c r="AE106" s="497"/>
      <c r="AF106" s="497"/>
      <c r="AG106" s="497"/>
      <c r="AH106" s="497"/>
      <c r="AI106" s="497"/>
      <c r="AJ106" s="497"/>
      <c r="AK106" s="497"/>
      <c r="AL106" s="497"/>
      <c r="AM106" s="497"/>
      <c r="AN106" s="497"/>
      <c r="AO106" s="497"/>
      <c r="AP106" s="497"/>
      <c r="AQ106" s="497"/>
      <c r="AR106" s="497"/>
      <c r="AS106" s="497"/>
      <c r="AT106" s="497"/>
      <c r="AU106" s="497"/>
      <c r="AV106" s="497"/>
      <c r="AW106" s="497"/>
      <c r="AX106" s="497"/>
      <c r="AY106" s="497"/>
      <c r="AZ106" s="497"/>
      <c r="BA106" s="497"/>
      <c r="BB106" s="497"/>
      <c r="BC106" s="497"/>
      <c r="BD106" s="497"/>
      <c r="BE106" s="497"/>
      <c r="BF106" s="489"/>
      <c r="BG106" s="489"/>
      <c r="BH106" s="489"/>
      <c r="BI106" s="489"/>
      <c r="BJ106" s="489"/>
    </row>
    <row r="107" spans="1:62" ht="15" customHeight="1">
      <c r="A107" s="490"/>
      <c r="B107" s="497"/>
      <c r="C107" s="497"/>
      <c r="D107" s="497"/>
      <c r="E107" s="497"/>
      <c r="F107" s="497"/>
      <c r="G107" s="497"/>
      <c r="H107" s="497"/>
      <c r="I107" s="497"/>
      <c r="J107" s="497"/>
      <c r="K107" s="497"/>
      <c r="L107" s="497"/>
      <c r="M107" s="497"/>
      <c r="N107" s="498"/>
      <c r="O107" s="497"/>
      <c r="P107" s="497"/>
      <c r="Q107" s="497"/>
      <c r="R107" s="497"/>
      <c r="S107" s="497"/>
      <c r="T107" s="497"/>
      <c r="U107" s="497"/>
      <c r="V107" s="497"/>
      <c r="W107" s="497"/>
      <c r="X107" s="497"/>
      <c r="Y107" s="497"/>
      <c r="Z107" s="497"/>
      <c r="AA107" s="497"/>
      <c r="AB107" s="497"/>
      <c r="AC107" s="497"/>
      <c r="AD107" s="497"/>
      <c r="AE107" s="497"/>
      <c r="AF107" s="497"/>
      <c r="AG107" s="497"/>
      <c r="AH107" s="497"/>
      <c r="AI107" s="497"/>
      <c r="AJ107" s="497"/>
      <c r="AK107" s="497"/>
      <c r="AL107" s="497"/>
      <c r="AM107" s="497"/>
      <c r="AN107" s="497"/>
      <c r="AO107" s="497"/>
      <c r="AP107" s="497"/>
      <c r="AQ107" s="497"/>
      <c r="AR107" s="497"/>
      <c r="AS107" s="497"/>
      <c r="AT107" s="497"/>
      <c r="AU107" s="497"/>
      <c r="AV107" s="497"/>
      <c r="AW107" s="497"/>
      <c r="AX107" s="497"/>
      <c r="AY107" s="497"/>
      <c r="AZ107" s="497"/>
      <c r="BA107" s="497"/>
      <c r="BB107" s="497"/>
      <c r="BC107" s="497"/>
      <c r="BD107" s="497"/>
      <c r="BE107" s="497"/>
      <c r="BF107" s="489"/>
      <c r="BG107" s="489"/>
      <c r="BH107" s="489"/>
      <c r="BI107" s="489"/>
      <c r="BJ107" s="489"/>
    </row>
    <row r="108" spans="1:62" ht="15.75" customHeight="1">
      <c r="A108" s="490"/>
      <c r="B108" s="497"/>
      <c r="C108" s="497"/>
      <c r="D108" s="497"/>
      <c r="E108" s="497"/>
      <c r="F108" s="497"/>
      <c r="G108" s="497"/>
      <c r="H108" s="497"/>
      <c r="I108" s="497"/>
      <c r="J108" s="497"/>
      <c r="K108" s="497"/>
      <c r="L108" s="497"/>
      <c r="M108" s="497"/>
      <c r="N108" s="498"/>
      <c r="O108" s="497"/>
      <c r="P108" s="497"/>
      <c r="Q108" s="497"/>
      <c r="R108" s="497"/>
      <c r="S108" s="497"/>
      <c r="T108" s="497"/>
      <c r="U108" s="497"/>
      <c r="V108" s="497"/>
      <c r="W108" s="497"/>
      <c r="X108" s="497"/>
      <c r="Y108" s="497"/>
      <c r="Z108" s="497"/>
      <c r="AA108" s="497"/>
      <c r="AB108" s="497"/>
      <c r="AC108" s="497"/>
      <c r="AD108" s="497"/>
      <c r="AE108" s="497"/>
      <c r="AF108" s="497"/>
      <c r="AG108" s="497"/>
      <c r="AH108" s="497"/>
      <c r="AI108" s="497"/>
      <c r="AJ108" s="497"/>
      <c r="AK108" s="497"/>
      <c r="AL108" s="497"/>
      <c r="AM108" s="497"/>
      <c r="AN108" s="497"/>
      <c r="AO108" s="497"/>
      <c r="AP108" s="497"/>
      <c r="AQ108" s="497"/>
      <c r="AR108" s="497"/>
      <c r="AS108" s="497"/>
      <c r="AT108" s="497"/>
      <c r="AU108" s="497"/>
      <c r="AV108" s="497"/>
      <c r="AW108" s="497"/>
      <c r="AX108" s="497"/>
      <c r="AY108" s="497"/>
      <c r="AZ108" s="497"/>
      <c r="BA108" s="497"/>
      <c r="BB108" s="497"/>
      <c r="BC108" s="497"/>
      <c r="BD108" s="497"/>
      <c r="BE108" s="497"/>
      <c r="BF108" s="489"/>
      <c r="BG108" s="489"/>
      <c r="BH108" s="489"/>
      <c r="BI108" s="489"/>
      <c r="BJ108" s="489"/>
    </row>
    <row r="109" spans="1:62" ht="15.75" customHeight="1">
      <c r="A109" s="490"/>
      <c r="B109" s="497"/>
      <c r="C109" s="497"/>
      <c r="D109" s="497"/>
      <c r="E109" s="497"/>
      <c r="F109" s="497"/>
      <c r="G109" s="497"/>
      <c r="H109" s="497"/>
      <c r="I109" s="497"/>
      <c r="J109" s="497"/>
      <c r="K109" s="497"/>
      <c r="L109" s="497"/>
      <c r="M109" s="497"/>
      <c r="N109" s="498"/>
      <c r="O109" s="497"/>
      <c r="P109" s="497"/>
      <c r="Q109" s="497"/>
      <c r="R109" s="497"/>
      <c r="S109" s="497"/>
      <c r="T109" s="497"/>
      <c r="U109" s="497"/>
      <c r="V109" s="497"/>
      <c r="W109" s="497"/>
      <c r="X109" s="497"/>
      <c r="Y109" s="497"/>
      <c r="Z109" s="497"/>
      <c r="AA109" s="497"/>
      <c r="AB109" s="497"/>
      <c r="AC109" s="497"/>
      <c r="AD109" s="497"/>
      <c r="AE109" s="497"/>
      <c r="AF109" s="497"/>
      <c r="AG109" s="497"/>
      <c r="AH109" s="497"/>
      <c r="AI109" s="497"/>
      <c r="AJ109" s="497"/>
      <c r="AK109" s="497"/>
      <c r="AL109" s="497"/>
      <c r="AM109" s="497"/>
      <c r="AN109" s="497"/>
      <c r="AO109" s="497"/>
      <c r="AP109" s="497"/>
      <c r="AQ109" s="497"/>
      <c r="AR109" s="497"/>
      <c r="AS109" s="497"/>
      <c r="AT109" s="497"/>
      <c r="AU109" s="497"/>
      <c r="AV109" s="497"/>
      <c r="AW109" s="497"/>
      <c r="AX109" s="497"/>
      <c r="AY109" s="497"/>
      <c r="AZ109" s="497"/>
      <c r="BA109" s="497"/>
      <c r="BB109" s="497"/>
      <c r="BC109" s="497"/>
      <c r="BD109" s="497"/>
      <c r="BE109" s="497"/>
      <c r="BF109" s="489"/>
      <c r="BG109" s="489"/>
      <c r="BH109" s="489"/>
      <c r="BI109" s="489"/>
      <c r="BJ109" s="489"/>
    </row>
    <row r="110" spans="1:62" ht="15.75" customHeight="1">
      <c r="A110" s="490"/>
      <c r="B110" s="497"/>
      <c r="C110" s="497"/>
      <c r="D110" s="497"/>
      <c r="E110" s="497"/>
      <c r="F110" s="497"/>
      <c r="G110" s="497"/>
      <c r="H110" s="497"/>
      <c r="I110" s="497"/>
      <c r="J110" s="497"/>
      <c r="K110" s="497"/>
      <c r="L110" s="497"/>
      <c r="M110" s="497"/>
      <c r="N110" s="498"/>
      <c r="O110" s="497"/>
      <c r="P110" s="497"/>
      <c r="Q110" s="497"/>
      <c r="R110" s="497"/>
      <c r="S110" s="497"/>
      <c r="T110" s="497"/>
      <c r="U110" s="497"/>
      <c r="V110" s="497"/>
      <c r="W110" s="497"/>
      <c r="X110" s="497"/>
      <c r="Y110" s="497"/>
      <c r="Z110" s="497"/>
      <c r="AA110" s="497"/>
      <c r="AB110" s="497"/>
      <c r="AC110" s="497"/>
      <c r="AD110" s="497"/>
      <c r="AE110" s="497"/>
      <c r="AF110" s="497"/>
      <c r="AG110" s="497"/>
      <c r="AH110" s="497"/>
      <c r="AI110" s="497"/>
      <c r="AJ110" s="497"/>
      <c r="AK110" s="497"/>
      <c r="AL110" s="497"/>
      <c r="AM110" s="497"/>
      <c r="AN110" s="497"/>
      <c r="AO110" s="497"/>
      <c r="AP110" s="497"/>
      <c r="AQ110" s="497"/>
      <c r="AR110" s="497"/>
      <c r="AS110" s="497"/>
      <c r="AT110" s="497"/>
      <c r="AU110" s="497"/>
      <c r="AV110" s="497"/>
      <c r="AW110" s="497"/>
      <c r="AX110" s="497"/>
      <c r="AY110" s="497"/>
      <c r="AZ110" s="497"/>
      <c r="BA110" s="497"/>
      <c r="BB110" s="497"/>
      <c r="BC110" s="497"/>
      <c r="BD110" s="497"/>
      <c r="BE110" s="497"/>
      <c r="BF110" s="489"/>
      <c r="BG110" s="489"/>
      <c r="BH110" s="489"/>
      <c r="BI110" s="489"/>
      <c r="BJ110" s="489"/>
    </row>
    <row r="111" spans="1:62" ht="15.75" customHeight="1">
      <c r="A111" s="490"/>
      <c r="B111" s="497"/>
      <c r="C111" s="497"/>
      <c r="D111" s="497"/>
      <c r="E111" s="497"/>
      <c r="F111" s="497"/>
      <c r="G111" s="497"/>
      <c r="H111" s="497"/>
      <c r="I111" s="497"/>
      <c r="J111" s="497"/>
      <c r="K111" s="497"/>
      <c r="L111" s="497"/>
      <c r="M111" s="497"/>
      <c r="N111" s="498"/>
      <c r="O111" s="497"/>
      <c r="P111" s="497"/>
      <c r="Q111" s="497"/>
      <c r="R111" s="497"/>
      <c r="S111" s="497"/>
      <c r="T111" s="497"/>
      <c r="U111" s="497"/>
      <c r="V111" s="497"/>
      <c r="W111" s="497"/>
      <c r="X111" s="497"/>
      <c r="Y111" s="497"/>
      <c r="Z111" s="497"/>
      <c r="AA111" s="497"/>
      <c r="AB111" s="497"/>
      <c r="AC111" s="497"/>
      <c r="AD111" s="497"/>
      <c r="AE111" s="497"/>
      <c r="AF111" s="497"/>
      <c r="AG111" s="497"/>
      <c r="AH111" s="497"/>
      <c r="AI111" s="497"/>
      <c r="AJ111" s="497"/>
      <c r="AK111" s="497"/>
      <c r="AL111" s="497"/>
      <c r="AM111" s="497"/>
      <c r="AN111" s="497"/>
      <c r="AO111" s="497"/>
      <c r="AP111" s="497"/>
      <c r="AQ111" s="497"/>
      <c r="AR111" s="497"/>
      <c r="AS111" s="497"/>
      <c r="AT111" s="497"/>
      <c r="AU111" s="497"/>
      <c r="AV111" s="497"/>
      <c r="AW111" s="497"/>
      <c r="AX111" s="497"/>
      <c r="AY111" s="497"/>
      <c r="AZ111" s="497"/>
      <c r="BA111" s="497"/>
      <c r="BB111" s="497"/>
      <c r="BC111" s="497"/>
      <c r="BD111" s="497"/>
      <c r="BE111" s="497"/>
      <c r="BF111" s="489"/>
      <c r="BG111" s="489"/>
      <c r="BH111" s="489"/>
      <c r="BI111" s="489"/>
      <c r="BJ111" s="489"/>
    </row>
    <row r="112" spans="1:62" ht="15.75" customHeight="1">
      <c r="A112" s="490"/>
      <c r="B112" s="497"/>
      <c r="C112" s="497"/>
      <c r="D112" s="497"/>
      <c r="E112" s="497"/>
      <c r="F112" s="497"/>
      <c r="G112" s="497"/>
      <c r="H112" s="497"/>
      <c r="I112" s="497"/>
      <c r="J112" s="497"/>
      <c r="K112" s="497"/>
      <c r="L112" s="497"/>
      <c r="M112" s="497"/>
      <c r="N112" s="498"/>
      <c r="O112" s="497"/>
      <c r="P112" s="497"/>
      <c r="Q112" s="497"/>
      <c r="R112" s="497"/>
      <c r="S112" s="497"/>
      <c r="T112" s="497"/>
      <c r="U112" s="497"/>
      <c r="V112" s="497"/>
      <c r="W112" s="497"/>
      <c r="X112" s="497"/>
      <c r="Y112" s="497"/>
      <c r="Z112" s="497"/>
      <c r="AA112" s="497"/>
      <c r="AB112" s="497"/>
      <c r="AC112" s="497"/>
      <c r="AD112" s="497"/>
      <c r="AE112" s="497"/>
      <c r="AF112" s="497"/>
      <c r="AG112" s="497"/>
      <c r="AH112" s="497"/>
      <c r="AI112" s="497"/>
      <c r="AJ112" s="497"/>
      <c r="AK112" s="497"/>
      <c r="AL112" s="497"/>
      <c r="AM112" s="497"/>
      <c r="AN112" s="497"/>
      <c r="AO112" s="497"/>
      <c r="AP112" s="497"/>
      <c r="AQ112" s="497"/>
      <c r="AR112" s="497"/>
      <c r="AS112" s="497"/>
      <c r="AT112" s="497"/>
      <c r="AU112" s="497"/>
      <c r="AV112" s="497"/>
      <c r="AW112" s="497"/>
      <c r="AX112" s="497"/>
      <c r="AY112" s="497"/>
      <c r="AZ112" s="497"/>
      <c r="BA112" s="497"/>
      <c r="BB112" s="497"/>
      <c r="BC112" s="497"/>
      <c r="BD112" s="497"/>
      <c r="BE112" s="497"/>
      <c r="BF112" s="489"/>
      <c r="BG112" s="489"/>
      <c r="BH112" s="489"/>
      <c r="BI112" s="489"/>
      <c r="BJ112" s="489"/>
    </row>
    <row r="113" spans="1:62" ht="15.75" customHeight="1">
      <c r="A113" s="490"/>
      <c r="B113" s="497"/>
      <c r="C113" s="497"/>
      <c r="D113" s="497"/>
      <c r="E113" s="497"/>
      <c r="F113" s="497"/>
      <c r="G113" s="497"/>
      <c r="H113" s="497"/>
      <c r="I113" s="497"/>
      <c r="J113" s="497"/>
      <c r="K113" s="497"/>
      <c r="L113" s="497"/>
      <c r="M113" s="497"/>
      <c r="N113" s="498"/>
      <c r="O113" s="497"/>
      <c r="P113" s="497"/>
      <c r="Q113" s="497"/>
      <c r="R113" s="497"/>
      <c r="S113" s="497"/>
      <c r="T113" s="497"/>
      <c r="U113" s="497"/>
      <c r="V113" s="497"/>
      <c r="W113" s="497"/>
      <c r="X113" s="497"/>
      <c r="Y113" s="497"/>
      <c r="Z113" s="497"/>
      <c r="AA113" s="497"/>
      <c r="AB113" s="497"/>
      <c r="AC113" s="497"/>
      <c r="AD113" s="497"/>
      <c r="AE113" s="497"/>
      <c r="AF113" s="497"/>
      <c r="AG113" s="497"/>
      <c r="AH113" s="497"/>
      <c r="AI113" s="497"/>
      <c r="AJ113" s="497"/>
      <c r="AK113" s="497"/>
      <c r="AL113" s="497"/>
      <c r="AM113" s="497"/>
      <c r="AN113" s="497"/>
      <c r="AO113" s="497"/>
      <c r="AP113" s="497"/>
      <c r="AQ113" s="497"/>
      <c r="AR113" s="497"/>
      <c r="AS113" s="497"/>
      <c r="AT113" s="497"/>
      <c r="AU113" s="497"/>
      <c r="AV113" s="497"/>
      <c r="AW113" s="497"/>
      <c r="AX113" s="497"/>
      <c r="AY113" s="497"/>
      <c r="AZ113" s="497"/>
      <c r="BA113" s="497"/>
      <c r="BB113" s="497"/>
      <c r="BC113" s="497"/>
      <c r="BD113" s="497"/>
      <c r="BE113" s="497"/>
      <c r="BF113" s="489"/>
      <c r="BG113" s="489"/>
      <c r="BH113" s="489"/>
      <c r="BI113" s="489"/>
      <c r="BJ113" s="489"/>
    </row>
    <row r="114" spans="1:62" ht="15.75" customHeight="1">
      <c r="A114" s="490"/>
      <c r="B114" s="497"/>
      <c r="C114" s="497"/>
      <c r="D114" s="497"/>
      <c r="E114" s="497"/>
      <c r="F114" s="497"/>
      <c r="G114" s="497"/>
      <c r="H114" s="497"/>
      <c r="I114" s="497"/>
      <c r="J114" s="497"/>
      <c r="K114" s="497"/>
      <c r="L114" s="497"/>
      <c r="M114" s="497"/>
      <c r="N114" s="498"/>
      <c r="O114" s="497"/>
      <c r="P114" s="497"/>
      <c r="Q114" s="497"/>
      <c r="R114" s="497"/>
      <c r="S114" s="497"/>
      <c r="T114" s="497"/>
      <c r="U114" s="497"/>
      <c r="V114" s="497"/>
      <c r="W114" s="497"/>
      <c r="X114" s="497"/>
      <c r="Y114" s="497"/>
      <c r="Z114" s="497"/>
      <c r="AA114" s="497"/>
      <c r="AB114" s="497"/>
      <c r="AC114" s="497"/>
      <c r="AD114" s="497"/>
      <c r="AE114" s="497"/>
      <c r="AF114" s="497"/>
      <c r="AG114" s="497"/>
      <c r="AH114" s="497"/>
      <c r="AI114" s="497"/>
      <c r="AJ114" s="497"/>
      <c r="AK114" s="497"/>
      <c r="AL114" s="497"/>
      <c r="AM114" s="497"/>
      <c r="AN114" s="497"/>
      <c r="AO114" s="497"/>
      <c r="AP114" s="497"/>
      <c r="AQ114" s="497"/>
      <c r="AR114" s="497"/>
      <c r="AS114" s="497"/>
      <c r="AT114" s="497"/>
      <c r="AU114" s="497"/>
      <c r="AV114" s="497"/>
      <c r="AW114" s="497"/>
      <c r="AX114" s="497"/>
      <c r="AY114" s="497"/>
      <c r="AZ114" s="497"/>
      <c r="BA114" s="497"/>
      <c r="BB114" s="497"/>
      <c r="BC114" s="497"/>
      <c r="BD114" s="497"/>
      <c r="BE114" s="497"/>
      <c r="BF114" s="489"/>
      <c r="BG114" s="489"/>
      <c r="BH114" s="489"/>
      <c r="BI114" s="489"/>
      <c r="BJ114" s="489"/>
    </row>
    <row r="115" spans="1:62" ht="15.75" customHeight="1">
      <c r="A115" s="490"/>
      <c r="B115" s="497"/>
      <c r="C115" s="497"/>
      <c r="D115" s="497"/>
      <c r="E115" s="497"/>
      <c r="F115" s="497"/>
      <c r="G115" s="497"/>
      <c r="H115" s="497"/>
      <c r="I115" s="497"/>
      <c r="J115" s="497"/>
      <c r="K115" s="497"/>
      <c r="L115" s="497"/>
      <c r="M115" s="497"/>
      <c r="N115" s="498"/>
      <c r="O115" s="497"/>
      <c r="P115" s="497"/>
      <c r="Q115" s="497"/>
      <c r="R115" s="497"/>
      <c r="S115" s="497"/>
      <c r="T115" s="497"/>
      <c r="U115" s="497"/>
      <c r="V115" s="497"/>
      <c r="W115" s="497"/>
      <c r="X115" s="497"/>
      <c r="Y115" s="497"/>
      <c r="Z115" s="497"/>
      <c r="AA115" s="497"/>
      <c r="AB115" s="497"/>
      <c r="AC115" s="497"/>
      <c r="AD115" s="497"/>
      <c r="AE115" s="497"/>
      <c r="AF115" s="497"/>
      <c r="AG115" s="497"/>
      <c r="AH115" s="497"/>
      <c r="AI115" s="497"/>
      <c r="AJ115" s="497"/>
      <c r="AK115" s="497"/>
      <c r="AL115" s="497"/>
      <c r="AM115" s="497"/>
      <c r="AN115" s="497"/>
      <c r="AO115" s="497"/>
      <c r="AP115" s="497"/>
      <c r="AQ115" s="497"/>
      <c r="AR115" s="497"/>
      <c r="AS115" s="497"/>
      <c r="AT115" s="497"/>
      <c r="AU115" s="497"/>
      <c r="AV115" s="497"/>
      <c r="AW115" s="497"/>
      <c r="AX115" s="497"/>
      <c r="AY115" s="497"/>
      <c r="AZ115" s="497"/>
      <c r="BA115" s="497"/>
      <c r="BB115" s="497"/>
      <c r="BC115" s="497"/>
      <c r="BD115" s="497"/>
      <c r="BE115" s="497"/>
      <c r="BF115" s="489"/>
      <c r="BG115" s="489"/>
      <c r="BH115" s="489"/>
      <c r="BI115" s="489"/>
      <c r="BJ115" s="489"/>
    </row>
    <row r="116" spans="1:62" ht="15.75" customHeight="1">
      <c r="A116" s="490"/>
      <c r="B116" s="497"/>
      <c r="C116" s="497"/>
      <c r="D116" s="497"/>
      <c r="E116" s="497"/>
      <c r="F116" s="497"/>
      <c r="G116" s="497"/>
      <c r="H116" s="497"/>
      <c r="I116" s="497"/>
      <c r="J116" s="497"/>
      <c r="K116" s="497"/>
      <c r="L116" s="497"/>
      <c r="M116" s="497"/>
      <c r="N116" s="498"/>
      <c r="O116" s="497"/>
      <c r="P116" s="497"/>
      <c r="Q116" s="497"/>
      <c r="R116" s="497"/>
      <c r="S116" s="497"/>
      <c r="T116" s="497"/>
      <c r="U116" s="497"/>
      <c r="V116" s="497"/>
      <c r="W116" s="497"/>
      <c r="X116" s="497"/>
      <c r="Y116" s="497"/>
      <c r="Z116" s="497"/>
      <c r="AA116" s="497"/>
      <c r="AB116" s="497"/>
      <c r="AC116" s="497"/>
      <c r="AD116" s="497"/>
      <c r="AE116" s="497"/>
      <c r="AF116" s="497"/>
      <c r="AG116" s="497"/>
      <c r="AH116" s="497"/>
      <c r="AI116" s="497"/>
      <c r="AJ116" s="497"/>
      <c r="AK116" s="497"/>
      <c r="AL116" s="497"/>
      <c r="AM116" s="497"/>
      <c r="AN116" s="497"/>
      <c r="AO116" s="497"/>
      <c r="AP116" s="497"/>
      <c r="AQ116" s="497"/>
      <c r="AR116" s="497"/>
      <c r="AS116" s="497"/>
      <c r="AT116" s="497"/>
      <c r="AU116" s="497"/>
      <c r="AV116" s="497"/>
      <c r="AW116" s="497"/>
      <c r="AX116" s="497"/>
      <c r="AY116" s="497"/>
      <c r="AZ116" s="497"/>
      <c r="BA116" s="497"/>
      <c r="BB116" s="497"/>
      <c r="BC116" s="497"/>
      <c r="BD116" s="497"/>
      <c r="BE116" s="497"/>
      <c r="BF116" s="489"/>
      <c r="BG116" s="489"/>
      <c r="BH116" s="489"/>
      <c r="BI116" s="489"/>
      <c r="BJ116" s="489"/>
    </row>
    <row r="117" spans="1:62" ht="15.75" customHeight="1">
      <c r="A117" s="490"/>
      <c r="B117" s="497"/>
      <c r="C117" s="497"/>
      <c r="D117" s="497"/>
      <c r="E117" s="497"/>
      <c r="F117" s="497"/>
      <c r="G117" s="497"/>
      <c r="H117" s="497"/>
      <c r="I117" s="497"/>
      <c r="J117" s="497"/>
      <c r="K117" s="497"/>
      <c r="L117" s="497"/>
      <c r="M117" s="497"/>
      <c r="N117" s="498"/>
      <c r="O117" s="497"/>
      <c r="P117" s="497"/>
      <c r="Q117" s="497"/>
      <c r="R117" s="497"/>
      <c r="S117" s="497"/>
      <c r="T117" s="497"/>
      <c r="U117" s="497"/>
      <c r="V117" s="497"/>
      <c r="W117" s="497"/>
      <c r="X117" s="497"/>
      <c r="Y117" s="497"/>
      <c r="Z117" s="497"/>
      <c r="AA117" s="497"/>
      <c r="AB117" s="497"/>
      <c r="AC117" s="497"/>
      <c r="AD117" s="497"/>
      <c r="AE117" s="497"/>
      <c r="AF117" s="497"/>
      <c r="AG117" s="497"/>
      <c r="AH117" s="497"/>
      <c r="AI117" s="497"/>
      <c r="AJ117" s="497"/>
      <c r="AK117" s="497"/>
      <c r="AL117" s="497"/>
      <c r="AM117" s="497"/>
      <c r="AN117" s="497"/>
      <c r="AO117" s="497"/>
      <c r="AP117" s="497"/>
      <c r="AQ117" s="497"/>
      <c r="AR117" s="497"/>
      <c r="AS117" s="497"/>
      <c r="AT117" s="497"/>
      <c r="AU117" s="497"/>
      <c r="AV117" s="497"/>
      <c r="AW117" s="497"/>
      <c r="AX117" s="497"/>
      <c r="AY117" s="497"/>
      <c r="AZ117" s="497"/>
      <c r="BA117" s="497"/>
      <c r="BB117" s="497"/>
      <c r="BC117" s="497"/>
      <c r="BD117" s="497"/>
      <c r="BE117" s="497"/>
      <c r="BF117" s="489"/>
      <c r="BG117" s="489"/>
      <c r="BH117" s="489"/>
      <c r="BI117" s="489"/>
      <c r="BJ117" s="489"/>
    </row>
    <row r="118" spans="1:62" ht="15.75" customHeight="1">
      <c r="A118" s="490"/>
      <c r="B118" s="497"/>
      <c r="C118" s="497"/>
      <c r="D118" s="497"/>
      <c r="E118" s="497"/>
      <c r="F118" s="497"/>
      <c r="G118" s="497"/>
      <c r="H118" s="497"/>
      <c r="I118" s="497"/>
      <c r="J118" s="497"/>
      <c r="K118" s="497"/>
      <c r="L118" s="497"/>
      <c r="M118" s="497"/>
      <c r="N118" s="498"/>
      <c r="O118" s="497"/>
      <c r="P118" s="497"/>
      <c r="Q118" s="497"/>
      <c r="R118" s="497"/>
      <c r="S118" s="497"/>
      <c r="T118" s="497"/>
      <c r="U118" s="497"/>
      <c r="V118" s="497"/>
      <c r="W118" s="497"/>
      <c r="X118" s="497"/>
      <c r="Y118" s="497"/>
      <c r="Z118" s="497"/>
      <c r="AA118" s="497"/>
      <c r="AB118" s="497"/>
      <c r="AC118" s="497"/>
      <c r="AD118" s="497"/>
      <c r="AE118" s="497"/>
      <c r="AF118" s="497"/>
      <c r="AG118" s="497"/>
      <c r="AH118" s="497"/>
      <c r="AI118" s="497"/>
      <c r="AJ118" s="497"/>
      <c r="AK118" s="497"/>
      <c r="AL118" s="497"/>
      <c r="AM118" s="497"/>
      <c r="AN118" s="497"/>
      <c r="AO118" s="497"/>
      <c r="AP118" s="497"/>
      <c r="AQ118" s="497"/>
      <c r="AR118" s="497"/>
      <c r="AS118" s="497"/>
      <c r="AT118" s="497"/>
      <c r="AU118" s="497"/>
      <c r="AV118" s="497"/>
      <c r="AW118" s="497"/>
      <c r="AX118" s="497"/>
      <c r="AY118" s="497"/>
      <c r="AZ118" s="497"/>
      <c r="BA118" s="497"/>
      <c r="BB118" s="497"/>
      <c r="BC118" s="497"/>
      <c r="BD118" s="497"/>
      <c r="BE118" s="497"/>
      <c r="BF118" s="489"/>
      <c r="BG118" s="489"/>
      <c r="BH118" s="489"/>
      <c r="BI118" s="489"/>
      <c r="BJ118" s="489"/>
    </row>
    <row r="119" spans="1:62" ht="15.75" customHeight="1">
      <c r="A119" s="490"/>
      <c r="B119" s="497"/>
      <c r="C119" s="497"/>
      <c r="D119" s="497"/>
      <c r="E119" s="497"/>
      <c r="F119" s="497"/>
      <c r="G119" s="497"/>
      <c r="H119" s="497"/>
      <c r="I119" s="497"/>
      <c r="J119" s="497"/>
      <c r="K119" s="497"/>
      <c r="L119" s="497"/>
      <c r="M119" s="497"/>
      <c r="N119" s="498"/>
      <c r="O119" s="497"/>
      <c r="P119" s="497"/>
      <c r="Q119" s="497"/>
      <c r="R119" s="497"/>
      <c r="S119" s="497"/>
      <c r="T119" s="497"/>
      <c r="U119" s="497"/>
      <c r="V119" s="497"/>
      <c r="W119" s="497"/>
      <c r="X119" s="497"/>
      <c r="Y119" s="497"/>
      <c r="Z119" s="497"/>
      <c r="AA119" s="497"/>
      <c r="AB119" s="497"/>
      <c r="AC119" s="497"/>
      <c r="AD119" s="497"/>
      <c r="AE119" s="497"/>
      <c r="AF119" s="497"/>
      <c r="AG119" s="497"/>
      <c r="AH119" s="497"/>
      <c r="AI119" s="497"/>
      <c r="AJ119" s="497"/>
      <c r="AK119" s="497"/>
      <c r="AL119" s="497"/>
      <c r="AM119" s="497"/>
      <c r="AN119" s="497"/>
      <c r="AO119" s="497"/>
      <c r="AP119" s="497"/>
      <c r="AQ119" s="497"/>
      <c r="AR119" s="497"/>
      <c r="AS119" s="497"/>
      <c r="AT119" s="497"/>
      <c r="AU119" s="497"/>
      <c r="AV119" s="497"/>
      <c r="AW119" s="497"/>
      <c r="AX119" s="497"/>
      <c r="AY119" s="497"/>
      <c r="AZ119" s="497"/>
      <c r="BA119" s="497"/>
      <c r="BB119" s="497"/>
      <c r="BC119" s="497"/>
      <c r="BD119" s="497"/>
      <c r="BE119" s="497"/>
      <c r="BF119" s="489"/>
      <c r="BG119" s="489"/>
      <c r="BH119" s="489"/>
      <c r="BI119" s="489"/>
      <c r="BJ119" s="489"/>
    </row>
    <row r="120" spans="1:62" ht="15.75" customHeight="1">
      <c r="A120" s="490"/>
      <c r="B120" s="497"/>
      <c r="C120" s="497"/>
      <c r="D120" s="497"/>
      <c r="E120" s="497"/>
      <c r="F120" s="497"/>
      <c r="G120" s="497"/>
      <c r="H120" s="497"/>
      <c r="I120" s="497"/>
      <c r="J120" s="497"/>
      <c r="K120" s="497"/>
      <c r="L120" s="497"/>
      <c r="M120" s="497"/>
      <c r="N120" s="498"/>
      <c r="O120" s="497"/>
      <c r="P120" s="497"/>
      <c r="Q120" s="497"/>
      <c r="R120" s="497"/>
      <c r="S120" s="497"/>
      <c r="T120" s="497"/>
      <c r="U120" s="497"/>
      <c r="V120" s="497"/>
      <c r="W120" s="497"/>
      <c r="X120" s="497"/>
      <c r="Y120" s="497"/>
      <c r="Z120" s="497"/>
      <c r="AA120" s="497"/>
      <c r="AB120" s="497"/>
      <c r="AC120" s="497"/>
      <c r="AD120" s="497"/>
      <c r="AE120" s="497"/>
      <c r="AF120" s="497"/>
      <c r="AG120" s="497"/>
      <c r="AH120" s="497"/>
      <c r="AI120" s="497"/>
      <c r="AJ120" s="497"/>
      <c r="AK120" s="497"/>
      <c r="AL120" s="497"/>
      <c r="AM120" s="497"/>
      <c r="AN120" s="497"/>
      <c r="AO120" s="497"/>
      <c r="AP120" s="497"/>
      <c r="AQ120" s="497"/>
      <c r="AR120" s="497"/>
      <c r="AS120" s="497"/>
      <c r="AT120" s="497"/>
      <c r="AU120" s="497"/>
      <c r="AV120" s="497"/>
      <c r="AW120" s="497"/>
      <c r="AX120" s="497"/>
      <c r="AY120" s="497"/>
      <c r="AZ120" s="497"/>
      <c r="BA120" s="497"/>
      <c r="BB120" s="497"/>
      <c r="BC120" s="497"/>
      <c r="BD120" s="497"/>
      <c r="BE120" s="497"/>
      <c r="BF120" s="489"/>
      <c r="BG120" s="489"/>
      <c r="BH120" s="489"/>
      <c r="BI120" s="489"/>
      <c r="BJ120" s="489"/>
    </row>
    <row r="121" spans="1:62" ht="15.75" customHeight="1">
      <c r="A121" s="490"/>
      <c r="B121" s="497"/>
      <c r="C121" s="497"/>
      <c r="D121" s="497"/>
      <c r="E121" s="497"/>
      <c r="F121" s="497"/>
      <c r="G121" s="497"/>
      <c r="H121" s="497"/>
      <c r="I121" s="497"/>
      <c r="J121" s="497"/>
      <c r="K121" s="497"/>
      <c r="L121" s="497"/>
      <c r="M121" s="497"/>
      <c r="N121" s="498"/>
      <c r="O121" s="497"/>
      <c r="P121" s="497"/>
      <c r="Q121" s="497"/>
      <c r="R121" s="497"/>
      <c r="S121" s="497"/>
      <c r="T121" s="497"/>
      <c r="U121" s="497"/>
      <c r="V121" s="497"/>
      <c r="W121" s="497"/>
      <c r="X121" s="497"/>
      <c r="Y121" s="497"/>
      <c r="Z121" s="497"/>
      <c r="AA121" s="497"/>
      <c r="AB121" s="497"/>
      <c r="AC121" s="497"/>
      <c r="AD121" s="497"/>
      <c r="AE121" s="497"/>
      <c r="AF121" s="497"/>
      <c r="AG121" s="497"/>
      <c r="AH121" s="497"/>
      <c r="AI121" s="497"/>
      <c r="AJ121" s="497"/>
      <c r="AK121" s="497"/>
      <c r="AL121" s="497"/>
      <c r="AM121" s="497"/>
      <c r="AN121" s="497"/>
      <c r="AO121" s="497"/>
      <c r="AP121" s="497"/>
      <c r="AQ121" s="497"/>
      <c r="AR121" s="497"/>
      <c r="AS121" s="497"/>
      <c r="AT121" s="497"/>
      <c r="AU121" s="497"/>
      <c r="AV121" s="497"/>
      <c r="AW121" s="497"/>
      <c r="AX121" s="497"/>
      <c r="AY121" s="497"/>
      <c r="AZ121" s="497"/>
      <c r="BA121" s="497"/>
      <c r="BB121" s="497"/>
      <c r="BC121" s="497"/>
      <c r="BD121" s="497"/>
      <c r="BE121" s="497"/>
      <c r="BF121" s="489"/>
      <c r="BG121" s="489"/>
      <c r="BH121" s="489"/>
      <c r="BI121" s="489"/>
      <c r="BJ121" s="489"/>
    </row>
    <row r="122" spans="1:62" ht="15.75" customHeight="1">
      <c r="A122" s="490"/>
      <c r="B122" s="497"/>
      <c r="C122" s="497"/>
      <c r="D122" s="497"/>
      <c r="E122" s="497"/>
      <c r="F122" s="497"/>
      <c r="G122" s="497"/>
      <c r="H122" s="497"/>
      <c r="I122" s="497"/>
      <c r="J122" s="497"/>
      <c r="K122" s="497"/>
      <c r="L122" s="497"/>
      <c r="M122" s="497"/>
      <c r="N122" s="498"/>
      <c r="O122" s="497"/>
      <c r="P122" s="497"/>
      <c r="Q122" s="497"/>
      <c r="R122" s="497"/>
      <c r="S122" s="497"/>
      <c r="T122" s="497"/>
      <c r="U122" s="497"/>
      <c r="V122" s="497"/>
      <c r="W122" s="497"/>
      <c r="X122" s="497"/>
      <c r="Y122" s="497"/>
      <c r="Z122" s="497"/>
      <c r="AA122" s="497"/>
      <c r="AB122" s="497"/>
      <c r="AC122" s="497"/>
      <c r="AD122" s="497"/>
      <c r="AE122" s="497"/>
      <c r="AF122" s="497"/>
      <c r="AG122" s="497"/>
      <c r="AH122" s="497"/>
      <c r="AI122" s="497"/>
      <c r="AJ122" s="497"/>
      <c r="AK122" s="497"/>
      <c r="AL122" s="497"/>
      <c r="AM122" s="497"/>
      <c r="AN122" s="497"/>
      <c r="AO122" s="497"/>
      <c r="AP122" s="497"/>
      <c r="AQ122" s="497"/>
      <c r="AR122" s="497"/>
      <c r="AS122" s="497"/>
      <c r="AT122" s="497"/>
      <c r="AU122" s="497"/>
      <c r="AV122" s="497"/>
      <c r="AW122" s="497"/>
      <c r="AX122" s="497"/>
      <c r="AY122" s="497"/>
      <c r="AZ122" s="497"/>
      <c r="BA122" s="497"/>
      <c r="BB122" s="497"/>
      <c r="BC122" s="497"/>
      <c r="BD122" s="497"/>
      <c r="BE122" s="497"/>
      <c r="BF122" s="489"/>
      <c r="BG122" s="489"/>
      <c r="BH122" s="489"/>
      <c r="BI122" s="489"/>
      <c r="BJ122" s="489"/>
    </row>
    <row r="123" spans="1:62" ht="15.75" customHeight="1">
      <c r="A123" s="490"/>
      <c r="B123" s="497"/>
      <c r="C123" s="497"/>
      <c r="D123" s="497"/>
      <c r="E123" s="497"/>
      <c r="F123" s="497"/>
      <c r="G123" s="497"/>
      <c r="H123" s="497"/>
      <c r="I123" s="497"/>
      <c r="J123" s="497"/>
      <c r="K123" s="497"/>
      <c r="L123" s="497"/>
      <c r="M123" s="497"/>
      <c r="N123" s="498"/>
      <c r="O123" s="497"/>
      <c r="P123" s="497"/>
      <c r="Q123" s="497"/>
      <c r="R123" s="497"/>
      <c r="S123" s="497"/>
      <c r="T123" s="497"/>
      <c r="U123" s="497"/>
      <c r="V123" s="497"/>
      <c r="W123" s="497"/>
      <c r="X123" s="497"/>
      <c r="Y123" s="497"/>
      <c r="Z123" s="497"/>
      <c r="AA123" s="497"/>
      <c r="AB123" s="497"/>
      <c r="AC123" s="497"/>
      <c r="AD123" s="497"/>
      <c r="AE123" s="497"/>
      <c r="AF123" s="497"/>
      <c r="AG123" s="497"/>
      <c r="AH123" s="497"/>
      <c r="AI123" s="497"/>
      <c r="AJ123" s="497"/>
      <c r="AK123" s="497"/>
      <c r="AL123" s="497"/>
      <c r="AM123" s="497"/>
      <c r="AN123" s="497"/>
      <c r="AO123" s="497"/>
      <c r="AP123" s="497"/>
      <c r="AQ123" s="497"/>
      <c r="AR123" s="497"/>
      <c r="AS123" s="497"/>
      <c r="AT123" s="497"/>
      <c r="AU123" s="497"/>
      <c r="AV123" s="497"/>
      <c r="AW123" s="497"/>
      <c r="AX123" s="497"/>
      <c r="AY123" s="497"/>
      <c r="AZ123" s="497"/>
      <c r="BA123" s="497"/>
      <c r="BB123" s="497"/>
      <c r="BC123" s="497"/>
      <c r="BD123" s="497"/>
      <c r="BE123" s="497"/>
      <c r="BF123" s="489"/>
      <c r="BG123" s="489"/>
      <c r="BH123" s="489"/>
      <c r="BI123" s="489"/>
      <c r="BJ123" s="489"/>
    </row>
    <row r="124" spans="1:62" ht="15.75" customHeight="1">
      <c r="A124" s="490"/>
      <c r="B124" s="497"/>
      <c r="C124" s="497"/>
      <c r="D124" s="497"/>
      <c r="E124" s="497"/>
      <c r="F124" s="497"/>
      <c r="G124" s="497"/>
      <c r="H124" s="497"/>
      <c r="I124" s="497"/>
      <c r="J124" s="497"/>
      <c r="K124" s="497"/>
      <c r="L124" s="497"/>
      <c r="M124" s="497"/>
      <c r="N124" s="498"/>
      <c r="O124" s="497"/>
      <c r="P124" s="497"/>
      <c r="Q124" s="497"/>
      <c r="R124" s="497"/>
      <c r="S124" s="497"/>
      <c r="T124" s="497"/>
      <c r="U124" s="497"/>
      <c r="V124" s="497"/>
      <c r="W124" s="497"/>
      <c r="X124" s="497"/>
      <c r="Y124" s="497"/>
      <c r="Z124" s="497"/>
      <c r="AA124" s="497"/>
      <c r="AB124" s="497"/>
      <c r="AC124" s="497"/>
      <c r="AD124" s="497"/>
      <c r="AE124" s="497"/>
      <c r="AF124" s="497"/>
      <c r="AG124" s="497"/>
      <c r="AH124" s="497"/>
      <c r="AI124" s="497"/>
      <c r="AJ124" s="497"/>
      <c r="AK124" s="497"/>
      <c r="AL124" s="497"/>
      <c r="AM124" s="497"/>
      <c r="AN124" s="497"/>
      <c r="AO124" s="497"/>
      <c r="AP124" s="497"/>
      <c r="AQ124" s="497"/>
      <c r="AR124" s="497"/>
      <c r="AS124" s="497"/>
      <c r="AT124" s="497"/>
      <c r="AU124" s="497"/>
      <c r="AV124" s="497"/>
      <c r="AW124" s="497"/>
      <c r="AX124" s="497"/>
      <c r="AY124" s="497"/>
      <c r="AZ124" s="497"/>
      <c r="BA124" s="497"/>
      <c r="BB124" s="497"/>
      <c r="BC124" s="497"/>
      <c r="BD124" s="497"/>
      <c r="BE124" s="497"/>
      <c r="BF124" s="489"/>
      <c r="BG124" s="489"/>
      <c r="BH124" s="489"/>
      <c r="BI124" s="489"/>
      <c r="BJ124" s="489"/>
    </row>
    <row r="125" spans="1:62" ht="15.75" customHeight="1">
      <c r="A125" s="490"/>
      <c r="B125" s="497"/>
      <c r="C125" s="497"/>
      <c r="D125" s="497"/>
      <c r="E125" s="497"/>
      <c r="F125" s="497"/>
      <c r="G125" s="497"/>
      <c r="H125" s="497"/>
      <c r="I125" s="497"/>
      <c r="J125" s="497"/>
      <c r="K125" s="497"/>
      <c r="L125" s="497"/>
      <c r="M125" s="497"/>
      <c r="N125" s="498"/>
      <c r="O125" s="497"/>
      <c r="P125" s="497"/>
      <c r="Q125" s="497"/>
      <c r="R125" s="497"/>
      <c r="S125" s="497"/>
      <c r="T125" s="497"/>
      <c r="U125" s="497"/>
      <c r="V125" s="497"/>
      <c r="W125" s="497"/>
      <c r="X125" s="497"/>
      <c r="Y125" s="497"/>
      <c r="Z125" s="497"/>
      <c r="AA125" s="497"/>
      <c r="AB125" s="497"/>
      <c r="AC125" s="497"/>
      <c r="AD125" s="497"/>
      <c r="AE125" s="497"/>
      <c r="AF125" s="497"/>
      <c r="AG125" s="497"/>
      <c r="AH125" s="497"/>
      <c r="AI125" s="497"/>
      <c r="AJ125" s="497"/>
      <c r="AK125" s="497"/>
      <c r="AL125" s="497"/>
      <c r="AM125" s="497"/>
      <c r="AN125" s="497"/>
      <c r="AO125" s="497"/>
      <c r="AP125" s="497"/>
      <c r="AQ125" s="497"/>
      <c r="AR125" s="497"/>
      <c r="AS125" s="497"/>
      <c r="AT125" s="497"/>
      <c r="AU125" s="497"/>
      <c r="AV125" s="497"/>
      <c r="AW125" s="497"/>
      <c r="AX125" s="497"/>
      <c r="AY125" s="497"/>
      <c r="AZ125" s="497"/>
      <c r="BA125" s="497"/>
      <c r="BB125" s="497"/>
      <c r="BC125" s="497"/>
      <c r="BD125" s="497"/>
      <c r="BE125" s="497"/>
      <c r="BF125" s="489"/>
      <c r="BG125" s="489"/>
      <c r="BH125" s="489"/>
      <c r="BI125" s="489"/>
      <c r="BJ125" s="489"/>
    </row>
    <row r="126" spans="1:62" ht="15.75" customHeight="1">
      <c r="A126" s="490"/>
      <c r="B126" s="497"/>
      <c r="C126" s="497"/>
      <c r="D126" s="497"/>
      <c r="E126" s="497"/>
      <c r="F126" s="497"/>
      <c r="G126" s="497"/>
      <c r="H126" s="497"/>
      <c r="I126" s="497"/>
      <c r="J126" s="497"/>
      <c r="K126" s="497"/>
      <c r="L126" s="497"/>
      <c r="M126" s="497"/>
      <c r="N126" s="498"/>
      <c r="O126" s="497"/>
      <c r="P126" s="497"/>
      <c r="Q126" s="497"/>
      <c r="R126" s="497"/>
      <c r="S126" s="497"/>
      <c r="T126" s="497"/>
      <c r="U126" s="497"/>
      <c r="V126" s="497"/>
      <c r="W126" s="497"/>
      <c r="X126" s="497"/>
      <c r="Y126" s="497"/>
      <c r="Z126" s="497"/>
      <c r="AA126" s="497"/>
      <c r="AB126" s="497"/>
      <c r="AC126" s="497"/>
      <c r="AD126" s="497"/>
      <c r="AE126" s="497"/>
      <c r="AF126" s="497"/>
      <c r="AG126" s="497"/>
      <c r="AH126" s="497"/>
      <c r="AI126" s="497"/>
      <c r="AJ126" s="497"/>
      <c r="AK126" s="497"/>
      <c r="AL126" s="497"/>
      <c r="AM126" s="497"/>
      <c r="AN126" s="497"/>
      <c r="AO126" s="497"/>
      <c r="AP126" s="497"/>
      <c r="AQ126" s="497"/>
      <c r="AR126" s="497"/>
      <c r="AS126" s="497"/>
      <c r="AT126" s="497"/>
      <c r="AU126" s="497"/>
      <c r="AV126" s="497"/>
      <c r="AW126" s="497"/>
      <c r="AX126" s="497"/>
      <c r="AY126" s="497"/>
      <c r="AZ126" s="497"/>
      <c r="BA126" s="497"/>
      <c r="BB126" s="497"/>
      <c r="BC126" s="497"/>
      <c r="BD126" s="497"/>
      <c r="BE126" s="497"/>
      <c r="BF126" s="489"/>
      <c r="BG126" s="489"/>
      <c r="BH126" s="489"/>
      <c r="BI126" s="489"/>
      <c r="BJ126" s="489"/>
    </row>
    <row r="127" spans="1:62" ht="15.75" customHeight="1">
      <c r="A127" s="490"/>
      <c r="B127" s="497"/>
      <c r="C127" s="497"/>
      <c r="D127" s="497"/>
      <c r="E127" s="497"/>
      <c r="F127" s="497"/>
      <c r="G127" s="497"/>
      <c r="H127" s="497"/>
      <c r="I127" s="497"/>
      <c r="J127" s="497"/>
      <c r="K127" s="497"/>
      <c r="L127" s="497"/>
      <c r="M127" s="497"/>
      <c r="N127" s="498"/>
      <c r="O127" s="497"/>
      <c r="P127" s="497"/>
      <c r="Q127" s="497"/>
      <c r="R127" s="497"/>
      <c r="S127" s="497"/>
      <c r="T127" s="497"/>
      <c r="U127" s="497"/>
      <c r="V127" s="497"/>
      <c r="W127" s="497"/>
      <c r="X127" s="497"/>
      <c r="Y127" s="497"/>
      <c r="Z127" s="497"/>
      <c r="AA127" s="497"/>
      <c r="AB127" s="497"/>
      <c r="AC127" s="497"/>
      <c r="AD127" s="497"/>
      <c r="AE127" s="497"/>
      <c r="AF127" s="497"/>
      <c r="AG127" s="497"/>
      <c r="AH127" s="497"/>
      <c r="AI127" s="497"/>
      <c r="AJ127" s="497"/>
      <c r="AK127" s="497"/>
      <c r="AL127" s="497"/>
      <c r="AM127" s="497"/>
      <c r="AN127" s="497"/>
      <c r="AO127" s="497"/>
      <c r="AP127" s="497"/>
      <c r="AQ127" s="497"/>
      <c r="AR127" s="497"/>
      <c r="AS127" s="497"/>
      <c r="AT127" s="497"/>
      <c r="AU127" s="497"/>
      <c r="AV127" s="497"/>
      <c r="AW127" s="497"/>
      <c r="AX127" s="497"/>
      <c r="AY127" s="497"/>
      <c r="AZ127" s="497"/>
      <c r="BA127" s="497"/>
      <c r="BB127" s="497"/>
      <c r="BC127" s="497"/>
      <c r="BD127" s="497"/>
      <c r="BE127" s="497"/>
      <c r="BF127" s="489"/>
      <c r="BG127" s="489"/>
      <c r="BH127" s="489"/>
      <c r="BI127" s="489"/>
      <c r="BJ127" s="489"/>
    </row>
    <row r="128" spans="1:62" ht="15.75" customHeight="1">
      <c r="A128" s="490"/>
      <c r="B128" s="497"/>
      <c r="C128" s="497"/>
      <c r="D128" s="497"/>
      <c r="E128" s="497"/>
      <c r="F128" s="497"/>
      <c r="G128" s="497"/>
      <c r="H128" s="497"/>
      <c r="I128" s="497"/>
      <c r="J128" s="497"/>
      <c r="K128" s="497"/>
      <c r="L128" s="497"/>
      <c r="M128" s="497"/>
      <c r="N128" s="498"/>
      <c r="O128" s="497"/>
      <c r="P128" s="497"/>
      <c r="Q128" s="497"/>
      <c r="R128" s="497"/>
      <c r="S128" s="497"/>
      <c r="T128" s="497"/>
      <c r="U128" s="497"/>
      <c r="V128" s="497"/>
      <c r="W128" s="497"/>
      <c r="X128" s="497"/>
      <c r="Y128" s="497"/>
      <c r="Z128" s="497"/>
      <c r="AA128" s="497"/>
      <c r="AB128" s="497"/>
      <c r="AC128" s="497"/>
      <c r="AD128" s="497"/>
      <c r="AE128" s="497"/>
      <c r="AF128" s="497"/>
      <c r="AG128" s="497"/>
      <c r="AH128" s="497"/>
      <c r="AI128" s="497"/>
      <c r="AJ128" s="497"/>
      <c r="AK128" s="497"/>
      <c r="AL128" s="497"/>
      <c r="AM128" s="497"/>
      <c r="AN128" s="497"/>
      <c r="AO128" s="497"/>
      <c r="AP128" s="497"/>
      <c r="AQ128" s="497"/>
      <c r="AR128" s="497"/>
      <c r="AS128" s="497"/>
      <c r="AT128" s="497"/>
      <c r="AU128" s="497"/>
      <c r="AV128" s="497"/>
      <c r="AW128" s="497"/>
      <c r="AX128" s="497"/>
      <c r="AY128" s="497"/>
      <c r="AZ128" s="497"/>
      <c r="BA128" s="497"/>
      <c r="BB128" s="497"/>
      <c r="BC128" s="497"/>
      <c r="BD128" s="497"/>
      <c r="BE128" s="497"/>
      <c r="BF128" s="489"/>
      <c r="BG128" s="489"/>
      <c r="BH128" s="489"/>
      <c r="BI128" s="489"/>
      <c r="BJ128" s="489"/>
    </row>
    <row r="129" spans="1:62" ht="15.75" customHeight="1">
      <c r="A129" s="490"/>
      <c r="B129" s="497"/>
      <c r="C129" s="497"/>
      <c r="D129" s="497"/>
      <c r="E129" s="497"/>
      <c r="F129" s="497"/>
      <c r="G129" s="497"/>
      <c r="H129" s="497"/>
      <c r="I129" s="497"/>
      <c r="J129" s="497"/>
      <c r="K129" s="497"/>
      <c r="L129" s="497"/>
      <c r="M129" s="497"/>
      <c r="N129" s="498"/>
      <c r="O129" s="497"/>
      <c r="P129" s="497"/>
      <c r="Q129" s="497"/>
      <c r="R129" s="497"/>
      <c r="S129" s="497"/>
      <c r="T129" s="497"/>
      <c r="U129" s="497"/>
      <c r="V129" s="497"/>
      <c r="W129" s="497"/>
      <c r="X129" s="497"/>
      <c r="Y129" s="497"/>
      <c r="Z129" s="497"/>
      <c r="AA129" s="497"/>
      <c r="AB129" s="497"/>
      <c r="AC129" s="497"/>
      <c r="AD129" s="497"/>
      <c r="AE129" s="497"/>
      <c r="AF129" s="497"/>
      <c r="AG129" s="497"/>
      <c r="AH129" s="497"/>
      <c r="AI129" s="497"/>
      <c r="AJ129" s="497"/>
      <c r="AK129" s="497"/>
      <c r="AL129" s="497"/>
      <c r="AM129" s="497"/>
      <c r="AN129" s="497"/>
      <c r="AO129" s="497"/>
      <c r="AP129" s="497"/>
      <c r="AQ129" s="497"/>
      <c r="AR129" s="497"/>
      <c r="AS129" s="497"/>
      <c r="AT129" s="497"/>
      <c r="AU129" s="497"/>
      <c r="AV129" s="497"/>
      <c r="AW129" s="497"/>
      <c r="AX129" s="497"/>
      <c r="AY129" s="497"/>
      <c r="AZ129" s="497"/>
      <c r="BA129" s="497"/>
      <c r="BB129" s="497"/>
      <c r="BC129" s="497"/>
      <c r="BD129" s="497"/>
      <c r="BE129" s="497"/>
      <c r="BF129" s="489"/>
      <c r="BG129" s="489"/>
      <c r="BH129" s="489"/>
      <c r="BI129" s="489"/>
      <c r="BJ129" s="489"/>
    </row>
    <row r="130" spans="1:62" ht="15.75" customHeight="1">
      <c r="A130" s="490"/>
      <c r="B130" s="497"/>
      <c r="C130" s="497"/>
      <c r="D130" s="497"/>
      <c r="E130" s="497"/>
      <c r="F130" s="497"/>
      <c r="G130" s="497"/>
      <c r="H130" s="497"/>
      <c r="I130" s="497"/>
      <c r="J130" s="497"/>
      <c r="K130" s="497"/>
      <c r="L130" s="497"/>
      <c r="M130" s="497"/>
      <c r="N130" s="498"/>
      <c r="O130" s="497"/>
      <c r="P130" s="497"/>
      <c r="Q130" s="497"/>
      <c r="R130" s="497"/>
      <c r="S130" s="497"/>
      <c r="T130" s="497"/>
      <c r="U130" s="497"/>
      <c r="V130" s="497"/>
      <c r="W130" s="497"/>
      <c r="X130" s="497"/>
      <c r="Y130" s="497"/>
      <c r="Z130" s="497"/>
      <c r="AA130" s="497"/>
      <c r="AB130" s="497"/>
      <c r="AC130" s="497"/>
      <c r="AD130" s="497"/>
      <c r="AE130" s="497"/>
      <c r="AF130" s="497"/>
      <c r="AG130" s="497"/>
      <c r="AH130" s="497"/>
      <c r="AI130" s="497"/>
      <c r="AJ130" s="497"/>
      <c r="AK130" s="497"/>
      <c r="AL130" s="497"/>
      <c r="AM130" s="497"/>
      <c r="AN130" s="497"/>
      <c r="AO130" s="497"/>
      <c r="AP130" s="497"/>
      <c r="AQ130" s="497"/>
      <c r="AR130" s="497"/>
      <c r="AS130" s="497"/>
      <c r="AT130" s="497"/>
      <c r="AU130" s="497"/>
      <c r="AV130" s="497"/>
      <c r="AW130" s="497"/>
      <c r="AX130" s="497"/>
      <c r="AY130" s="497"/>
      <c r="AZ130" s="497"/>
      <c r="BA130" s="497"/>
      <c r="BB130" s="497"/>
      <c r="BC130" s="497"/>
      <c r="BD130" s="497"/>
      <c r="BE130" s="497"/>
      <c r="BF130" s="489"/>
      <c r="BG130" s="489"/>
      <c r="BH130" s="489"/>
      <c r="BI130" s="489"/>
      <c r="BJ130" s="489"/>
    </row>
    <row r="131" spans="1:62" ht="15.75" customHeight="1">
      <c r="A131" s="490"/>
      <c r="B131" s="497"/>
      <c r="C131" s="497"/>
      <c r="D131" s="497"/>
      <c r="E131" s="497"/>
      <c r="F131" s="497"/>
      <c r="G131" s="497"/>
      <c r="H131" s="497"/>
      <c r="I131" s="497"/>
      <c r="J131" s="497"/>
      <c r="K131" s="497"/>
      <c r="L131" s="497"/>
      <c r="M131" s="497"/>
      <c r="N131" s="498"/>
      <c r="O131" s="497"/>
      <c r="P131" s="497"/>
      <c r="Q131" s="497"/>
      <c r="R131" s="497"/>
      <c r="S131" s="497"/>
      <c r="T131" s="497"/>
      <c r="U131" s="497"/>
      <c r="V131" s="497"/>
      <c r="W131" s="497"/>
      <c r="X131" s="497"/>
      <c r="Y131" s="497"/>
      <c r="Z131" s="497"/>
      <c r="AA131" s="497"/>
      <c r="AB131" s="497"/>
      <c r="AC131" s="497"/>
      <c r="AD131" s="497"/>
      <c r="AE131" s="497"/>
      <c r="AF131" s="497"/>
      <c r="AG131" s="497"/>
      <c r="AH131" s="497"/>
      <c r="AI131" s="497"/>
      <c r="AJ131" s="497"/>
      <c r="AK131" s="497"/>
      <c r="AL131" s="497"/>
      <c r="AM131" s="497"/>
      <c r="AN131" s="497"/>
      <c r="AO131" s="497"/>
      <c r="AP131" s="497"/>
      <c r="AQ131" s="497"/>
      <c r="AR131" s="497"/>
      <c r="AS131" s="497"/>
      <c r="AT131" s="497"/>
      <c r="AU131" s="497"/>
      <c r="AV131" s="497"/>
      <c r="AW131" s="497"/>
      <c r="AX131" s="497"/>
      <c r="AY131" s="497"/>
      <c r="AZ131" s="497"/>
      <c r="BA131" s="497"/>
      <c r="BB131" s="497"/>
      <c r="BC131" s="497"/>
      <c r="BD131" s="497"/>
      <c r="BE131" s="497"/>
      <c r="BF131" s="489"/>
      <c r="BG131" s="489"/>
      <c r="BH131" s="489"/>
      <c r="BI131" s="489"/>
      <c r="BJ131" s="489"/>
    </row>
    <row r="132" spans="1:62" ht="15.75" customHeight="1">
      <c r="A132" s="490"/>
      <c r="B132" s="497"/>
      <c r="C132" s="497"/>
      <c r="D132" s="497"/>
      <c r="E132" s="497"/>
      <c r="F132" s="497"/>
      <c r="G132" s="497"/>
      <c r="H132" s="497"/>
      <c r="I132" s="497"/>
      <c r="J132" s="497"/>
      <c r="K132" s="497"/>
      <c r="L132" s="497"/>
      <c r="M132" s="497"/>
      <c r="N132" s="498"/>
      <c r="O132" s="497"/>
      <c r="P132" s="497"/>
      <c r="Q132" s="497"/>
      <c r="R132" s="497"/>
      <c r="S132" s="497"/>
      <c r="T132" s="497"/>
      <c r="U132" s="497"/>
      <c r="V132" s="497"/>
      <c r="W132" s="497"/>
      <c r="X132" s="497"/>
      <c r="Y132" s="497"/>
      <c r="Z132" s="497"/>
      <c r="AA132" s="497"/>
      <c r="AB132" s="497"/>
      <c r="AC132" s="497"/>
      <c r="AD132" s="497"/>
      <c r="AE132" s="497"/>
      <c r="AF132" s="497"/>
      <c r="AG132" s="497"/>
      <c r="AH132" s="497"/>
      <c r="AI132" s="497"/>
      <c r="AJ132" s="497"/>
      <c r="AK132" s="497"/>
      <c r="AL132" s="497"/>
      <c r="AM132" s="497"/>
      <c r="AN132" s="497"/>
      <c r="AO132" s="497"/>
      <c r="AP132" s="497"/>
      <c r="AQ132" s="497"/>
      <c r="AR132" s="497"/>
      <c r="AS132" s="497"/>
      <c r="AT132" s="497"/>
      <c r="AU132" s="497"/>
      <c r="AV132" s="497"/>
      <c r="AW132" s="497"/>
      <c r="AX132" s="497"/>
      <c r="AY132" s="497"/>
      <c r="AZ132" s="497"/>
      <c r="BA132" s="497"/>
      <c r="BB132" s="497"/>
      <c r="BC132" s="497"/>
      <c r="BD132" s="497"/>
      <c r="BE132" s="497"/>
      <c r="BF132" s="489"/>
      <c r="BG132" s="489"/>
      <c r="BH132" s="489"/>
      <c r="BI132" s="489"/>
      <c r="BJ132" s="489"/>
    </row>
    <row r="133" spans="1:62" ht="15.75" customHeight="1">
      <c r="A133" s="490"/>
      <c r="B133" s="497"/>
      <c r="C133" s="497"/>
      <c r="D133" s="497"/>
      <c r="E133" s="497"/>
      <c r="F133" s="497"/>
      <c r="G133" s="497"/>
      <c r="H133" s="497"/>
      <c r="I133" s="497"/>
      <c r="J133" s="497"/>
      <c r="K133" s="497"/>
      <c r="L133" s="497"/>
      <c r="M133" s="497"/>
      <c r="N133" s="498"/>
      <c r="O133" s="497"/>
      <c r="P133" s="497"/>
      <c r="Q133" s="497"/>
      <c r="R133" s="497"/>
      <c r="S133" s="497"/>
      <c r="T133" s="497"/>
      <c r="U133" s="497"/>
      <c r="V133" s="497"/>
      <c r="W133" s="497"/>
      <c r="X133" s="497"/>
      <c r="Y133" s="497"/>
      <c r="Z133" s="497"/>
      <c r="AA133" s="497"/>
      <c r="AB133" s="497"/>
      <c r="AC133" s="497"/>
      <c r="AD133" s="497"/>
      <c r="AE133" s="497"/>
      <c r="AF133" s="497"/>
      <c r="AG133" s="497"/>
      <c r="AH133" s="497"/>
      <c r="AI133" s="497"/>
      <c r="AJ133" s="497"/>
      <c r="AK133" s="497"/>
      <c r="AL133" s="497"/>
      <c r="AM133" s="497"/>
      <c r="AN133" s="497"/>
      <c r="AO133" s="497"/>
      <c r="AP133" s="497"/>
      <c r="AQ133" s="497"/>
      <c r="AR133" s="497"/>
      <c r="AS133" s="497"/>
      <c r="AT133" s="497"/>
      <c r="AU133" s="497"/>
      <c r="AV133" s="497"/>
      <c r="AW133" s="497"/>
      <c r="AX133" s="497"/>
      <c r="AY133" s="497"/>
      <c r="AZ133" s="497"/>
      <c r="BA133" s="497"/>
      <c r="BB133" s="497"/>
      <c r="BC133" s="497"/>
      <c r="BD133" s="497"/>
      <c r="BE133" s="497"/>
      <c r="BF133" s="489"/>
      <c r="BG133" s="489"/>
      <c r="BH133" s="489"/>
      <c r="BI133" s="489"/>
      <c r="BJ133" s="489"/>
    </row>
    <row r="134" spans="1:62" ht="15.75" customHeight="1">
      <c r="A134" s="490"/>
      <c r="B134" s="497"/>
      <c r="C134" s="497"/>
      <c r="D134" s="497"/>
      <c r="E134" s="497"/>
      <c r="F134" s="497"/>
      <c r="G134" s="497"/>
      <c r="H134" s="497"/>
      <c r="I134" s="497"/>
      <c r="J134" s="497"/>
      <c r="K134" s="497"/>
      <c r="L134" s="497"/>
      <c r="M134" s="497"/>
      <c r="N134" s="498"/>
      <c r="O134" s="497"/>
      <c r="P134" s="497"/>
      <c r="Q134" s="497"/>
      <c r="R134" s="497"/>
      <c r="S134" s="497"/>
      <c r="T134" s="497"/>
      <c r="U134" s="497"/>
      <c r="V134" s="497"/>
      <c r="W134" s="497"/>
      <c r="X134" s="497"/>
      <c r="Y134" s="497"/>
      <c r="Z134" s="497"/>
      <c r="AA134" s="497"/>
      <c r="AB134" s="497"/>
      <c r="AC134" s="497"/>
      <c r="AD134" s="497"/>
      <c r="AE134" s="497"/>
      <c r="AF134" s="497"/>
      <c r="AG134" s="497"/>
      <c r="AH134" s="497"/>
      <c r="AI134" s="497"/>
      <c r="AJ134" s="497"/>
      <c r="AK134" s="497"/>
      <c r="AL134" s="497"/>
      <c r="AM134" s="497"/>
      <c r="AN134" s="497"/>
      <c r="AO134" s="497"/>
      <c r="AP134" s="497"/>
      <c r="AQ134" s="497"/>
      <c r="AR134" s="497"/>
      <c r="AS134" s="497"/>
      <c r="AT134" s="497"/>
      <c r="AU134" s="497"/>
      <c r="AV134" s="497"/>
      <c r="AW134" s="497"/>
      <c r="AX134" s="497"/>
      <c r="AY134" s="497"/>
      <c r="AZ134" s="497"/>
      <c r="BA134" s="497"/>
      <c r="BB134" s="497"/>
      <c r="BC134" s="497"/>
      <c r="BD134" s="497"/>
      <c r="BE134" s="497"/>
      <c r="BF134" s="489"/>
      <c r="BG134" s="489"/>
      <c r="BH134" s="489"/>
      <c r="BI134" s="489"/>
      <c r="BJ134" s="489"/>
    </row>
    <row r="135" spans="1:62" ht="15.75" customHeight="1">
      <c r="A135" s="490"/>
      <c r="B135" s="497"/>
      <c r="C135" s="497"/>
      <c r="D135" s="497"/>
      <c r="E135" s="497"/>
      <c r="F135" s="497"/>
      <c r="G135" s="497"/>
      <c r="H135" s="497"/>
      <c r="I135" s="497"/>
      <c r="J135" s="497"/>
      <c r="K135" s="497"/>
      <c r="L135" s="497"/>
      <c r="M135" s="497"/>
      <c r="N135" s="498"/>
      <c r="O135" s="497"/>
      <c r="P135" s="497"/>
      <c r="Q135" s="497"/>
      <c r="R135" s="497"/>
      <c r="S135" s="497"/>
      <c r="T135" s="497"/>
      <c r="U135" s="497"/>
      <c r="V135" s="497"/>
      <c r="W135" s="497"/>
      <c r="X135" s="497"/>
      <c r="Y135" s="497"/>
      <c r="Z135" s="497"/>
      <c r="AA135" s="497"/>
      <c r="AB135" s="497"/>
      <c r="AC135" s="497"/>
      <c r="AD135" s="497"/>
      <c r="AE135" s="497"/>
      <c r="AF135" s="497"/>
      <c r="AG135" s="497"/>
      <c r="AH135" s="497"/>
      <c r="AI135" s="497"/>
      <c r="AJ135" s="497"/>
      <c r="AK135" s="497"/>
      <c r="AL135" s="497"/>
      <c r="AM135" s="497"/>
      <c r="AN135" s="497"/>
      <c r="AO135" s="497"/>
      <c r="AP135" s="497"/>
      <c r="AQ135" s="497"/>
      <c r="AR135" s="497"/>
      <c r="AS135" s="497"/>
      <c r="AT135" s="497"/>
      <c r="AU135" s="497"/>
      <c r="AV135" s="497"/>
      <c r="AW135" s="497"/>
      <c r="AX135" s="497"/>
      <c r="AY135" s="497"/>
      <c r="AZ135" s="497"/>
      <c r="BA135" s="497"/>
      <c r="BB135" s="497"/>
      <c r="BC135" s="497"/>
      <c r="BD135" s="497"/>
      <c r="BE135" s="497"/>
      <c r="BF135" s="489"/>
      <c r="BG135" s="489"/>
      <c r="BH135" s="489"/>
      <c r="BI135" s="489"/>
      <c r="BJ135" s="489"/>
    </row>
    <row r="136" spans="1:62" ht="15.75" customHeight="1">
      <c r="A136" s="490"/>
      <c r="B136" s="497"/>
      <c r="C136" s="497"/>
      <c r="D136" s="497"/>
      <c r="E136" s="497"/>
      <c r="F136" s="497"/>
      <c r="G136" s="497"/>
      <c r="H136" s="497"/>
      <c r="I136" s="497"/>
      <c r="J136" s="497"/>
      <c r="K136" s="497"/>
      <c r="L136" s="497"/>
      <c r="M136" s="497"/>
      <c r="N136" s="498"/>
      <c r="O136" s="497"/>
      <c r="P136" s="497"/>
      <c r="Q136" s="497"/>
      <c r="R136" s="497"/>
      <c r="S136" s="497"/>
      <c r="T136" s="497"/>
      <c r="U136" s="497"/>
      <c r="V136" s="497"/>
      <c r="W136" s="497"/>
      <c r="X136" s="497"/>
      <c r="Y136" s="497"/>
      <c r="Z136" s="497"/>
      <c r="AA136" s="497"/>
      <c r="AB136" s="497"/>
      <c r="AC136" s="497"/>
      <c r="AD136" s="497"/>
      <c r="AE136" s="497"/>
      <c r="AF136" s="497"/>
      <c r="AG136" s="497"/>
      <c r="AH136" s="497"/>
      <c r="AI136" s="497"/>
      <c r="AJ136" s="497"/>
      <c r="AK136" s="497"/>
      <c r="AL136" s="497"/>
      <c r="AM136" s="497"/>
      <c r="AN136" s="497"/>
      <c r="AO136" s="497"/>
      <c r="AP136" s="497"/>
      <c r="AQ136" s="497"/>
      <c r="AR136" s="497"/>
      <c r="AS136" s="497"/>
      <c r="AT136" s="497"/>
      <c r="AU136" s="497"/>
      <c r="AV136" s="497"/>
      <c r="AW136" s="497"/>
      <c r="AX136" s="497"/>
      <c r="AY136" s="497"/>
      <c r="AZ136" s="497"/>
      <c r="BA136" s="497"/>
      <c r="BB136" s="497"/>
      <c r="BC136" s="497"/>
      <c r="BD136" s="497"/>
      <c r="BE136" s="497"/>
      <c r="BF136" s="489"/>
      <c r="BG136" s="489"/>
      <c r="BH136" s="489"/>
      <c r="BI136" s="489"/>
      <c r="BJ136" s="489"/>
    </row>
    <row r="137" spans="1:62" ht="15.75" customHeight="1">
      <c r="A137" s="490"/>
      <c r="B137" s="497"/>
      <c r="C137" s="497"/>
      <c r="D137" s="497"/>
      <c r="E137" s="497"/>
      <c r="F137" s="497"/>
      <c r="G137" s="497"/>
      <c r="H137" s="497"/>
      <c r="I137" s="497"/>
      <c r="J137" s="497"/>
      <c r="K137" s="497"/>
      <c r="L137" s="497"/>
      <c r="M137" s="497"/>
      <c r="N137" s="498"/>
      <c r="O137" s="497"/>
      <c r="P137" s="497"/>
      <c r="Q137" s="497"/>
      <c r="R137" s="497"/>
      <c r="S137" s="497"/>
      <c r="T137" s="497"/>
      <c r="U137" s="497"/>
      <c r="V137" s="497"/>
      <c r="W137" s="497"/>
      <c r="X137" s="497"/>
      <c r="Y137" s="497"/>
      <c r="Z137" s="497"/>
      <c r="AA137" s="497"/>
      <c r="AB137" s="497"/>
      <c r="AC137" s="497"/>
      <c r="AD137" s="497"/>
      <c r="AE137" s="497"/>
      <c r="AF137" s="497"/>
      <c r="AG137" s="497"/>
      <c r="AH137" s="497"/>
      <c r="AI137" s="497"/>
      <c r="AJ137" s="497"/>
      <c r="AK137" s="497"/>
      <c r="AL137" s="497"/>
      <c r="AM137" s="497"/>
      <c r="AN137" s="497"/>
      <c r="AO137" s="497"/>
      <c r="AP137" s="497"/>
      <c r="AQ137" s="497"/>
      <c r="AR137" s="497"/>
      <c r="AS137" s="497"/>
      <c r="AT137" s="497"/>
      <c r="AU137" s="497"/>
      <c r="AV137" s="497"/>
      <c r="AW137" s="497"/>
      <c r="AX137" s="497"/>
      <c r="AY137" s="497"/>
      <c r="AZ137" s="497"/>
      <c r="BA137" s="497"/>
      <c r="BB137" s="497"/>
      <c r="BC137" s="497"/>
      <c r="BD137" s="497"/>
      <c r="BE137" s="497"/>
      <c r="BF137" s="489"/>
      <c r="BG137" s="489"/>
      <c r="BH137" s="489"/>
      <c r="BI137" s="489"/>
      <c r="BJ137" s="489"/>
    </row>
    <row r="138" spans="1:62" ht="15.75" customHeight="1">
      <c r="A138" s="490"/>
      <c r="B138" s="497"/>
      <c r="C138" s="497"/>
      <c r="D138" s="497"/>
      <c r="E138" s="497"/>
      <c r="F138" s="497"/>
      <c r="G138" s="497"/>
      <c r="H138" s="497"/>
      <c r="I138" s="497"/>
      <c r="J138" s="497"/>
      <c r="K138" s="497"/>
      <c r="L138" s="497"/>
      <c r="M138" s="497"/>
      <c r="N138" s="498"/>
      <c r="O138" s="497"/>
      <c r="P138" s="497"/>
      <c r="Q138" s="497"/>
      <c r="R138" s="497"/>
      <c r="S138" s="497"/>
      <c r="T138" s="497"/>
      <c r="U138" s="497"/>
      <c r="V138" s="497"/>
      <c r="W138" s="497"/>
      <c r="X138" s="497"/>
      <c r="Y138" s="497"/>
      <c r="Z138" s="497"/>
      <c r="AA138" s="497"/>
      <c r="AB138" s="497"/>
      <c r="AC138" s="497"/>
      <c r="AD138" s="497"/>
      <c r="AE138" s="497"/>
      <c r="AF138" s="497"/>
      <c r="AG138" s="497"/>
      <c r="AH138" s="497"/>
      <c r="AI138" s="497"/>
      <c r="AJ138" s="497"/>
      <c r="AK138" s="497"/>
      <c r="AL138" s="497"/>
      <c r="AM138" s="497"/>
      <c r="AN138" s="497"/>
      <c r="AO138" s="497"/>
      <c r="AP138" s="497"/>
      <c r="AQ138" s="497"/>
      <c r="AR138" s="497"/>
      <c r="AS138" s="497"/>
      <c r="AT138" s="497"/>
      <c r="AU138" s="497"/>
      <c r="AV138" s="497"/>
      <c r="AW138" s="497"/>
      <c r="AX138" s="497"/>
      <c r="AY138" s="497"/>
      <c r="AZ138" s="497"/>
      <c r="BA138" s="497"/>
      <c r="BB138" s="497"/>
      <c r="BC138" s="497"/>
      <c r="BD138" s="497"/>
      <c r="BE138" s="497"/>
      <c r="BF138" s="489"/>
      <c r="BG138" s="489"/>
      <c r="BH138" s="489"/>
      <c r="BI138" s="489"/>
      <c r="BJ138" s="489"/>
    </row>
    <row r="139" spans="1:62" ht="15.75" customHeight="1">
      <c r="A139" s="490"/>
      <c r="B139" s="497"/>
      <c r="C139" s="497"/>
      <c r="D139" s="497"/>
      <c r="E139" s="497"/>
      <c r="F139" s="497"/>
      <c r="G139" s="497"/>
      <c r="H139" s="497"/>
      <c r="I139" s="497"/>
      <c r="J139" s="497"/>
      <c r="K139" s="497"/>
      <c r="L139" s="497"/>
      <c r="M139" s="497"/>
      <c r="N139" s="498"/>
      <c r="O139" s="497"/>
      <c r="P139" s="497"/>
      <c r="Q139" s="497"/>
      <c r="R139" s="497"/>
      <c r="S139" s="497"/>
      <c r="T139" s="497"/>
      <c r="U139" s="497"/>
      <c r="V139" s="497"/>
      <c r="W139" s="497"/>
      <c r="X139" s="497"/>
      <c r="Y139" s="497"/>
      <c r="Z139" s="497"/>
      <c r="AA139" s="497"/>
      <c r="AB139" s="497"/>
      <c r="AC139" s="497"/>
      <c r="AD139" s="497"/>
      <c r="AE139" s="497"/>
      <c r="AF139" s="497"/>
      <c r="AG139" s="497"/>
      <c r="AH139" s="497"/>
      <c r="AI139" s="497"/>
      <c r="AJ139" s="497"/>
      <c r="AK139" s="497"/>
      <c r="AL139" s="497"/>
      <c r="AM139" s="497"/>
      <c r="AN139" s="497"/>
      <c r="AO139" s="497"/>
      <c r="AP139" s="497"/>
      <c r="AQ139" s="497"/>
      <c r="AR139" s="497"/>
      <c r="AS139" s="497"/>
      <c r="AT139" s="497"/>
      <c r="AU139" s="497"/>
      <c r="AV139" s="497"/>
      <c r="AW139" s="497"/>
      <c r="AX139" s="497"/>
      <c r="AY139" s="497"/>
      <c r="AZ139" s="497"/>
      <c r="BA139" s="497"/>
      <c r="BB139" s="497"/>
      <c r="BC139" s="497"/>
      <c r="BD139" s="497"/>
      <c r="BE139" s="497"/>
      <c r="BF139" s="489"/>
      <c r="BG139" s="489"/>
      <c r="BH139" s="489"/>
      <c r="BI139" s="489"/>
      <c r="BJ139" s="489"/>
    </row>
    <row r="140" spans="1:62" ht="15.75" customHeight="1">
      <c r="A140" s="490"/>
      <c r="B140" s="497"/>
      <c r="C140" s="497"/>
      <c r="D140" s="497"/>
      <c r="E140" s="497"/>
      <c r="F140" s="497"/>
      <c r="G140" s="497"/>
      <c r="H140" s="497"/>
      <c r="I140" s="497"/>
      <c r="J140" s="497"/>
      <c r="K140" s="497"/>
      <c r="L140" s="497"/>
      <c r="M140" s="497"/>
      <c r="N140" s="498"/>
      <c r="O140" s="497"/>
      <c r="P140" s="497"/>
      <c r="Q140" s="497"/>
      <c r="R140" s="497"/>
      <c r="S140" s="497"/>
      <c r="T140" s="497"/>
      <c r="U140" s="497"/>
      <c r="V140" s="497"/>
      <c r="W140" s="497"/>
      <c r="X140" s="497"/>
      <c r="Y140" s="497"/>
      <c r="Z140" s="497"/>
      <c r="AA140" s="497"/>
      <c r="AB140" s="497"/>
      <c r="AC140" s="497"/>
      <c r="AD140" s="497"/>
      <c r="AE140" s="497"/>
      <c r="AF140" s="497"/>
      <c r="AG140" s="497"/>
      <c r="AH140" s="497"/>
      <c r="AI140" s="497"/>
      <c r="AJ140" s="497"/>
      <c r="AK140" s="497"/>
      <c r="AL140" s="497"/>
      <c r="AM140" s="497"/>
      <c r="AN140" s="497"/>
      <c r="AO140" s="497"/>
      <c r="AP140" s="497"/>
      <c r="AQ140" s="497"/>
      <c r="AR140" s="497"/>
      <c r="AS140" s="497"/>
      <c r="AT140" s="497"/>
      <c r="AU140" s="497"/>
      <c r="AV140" s="497"/>
      <c r="AW140" s="497"/>
      <c r="AX140" s="497"/>
      <c r="AY140" s="497"/>
      <c r="AZ140" s="497"/>
      <c r="BA140" s="497"/>
      <c r="BB140" s="497"/>
      <c r="BC140" s="497"/>
      <c r="BD140" s="497"/>
      <c r="BE140" s="497"/>
      <c r="BF140" s="489"/>
      <c r="BG140" s="489"/>
      <c r="BH140" s="489"/>
      <c r="BI140" s="489"/>
      <c r="BJ140" s="489"/>
    </row>
    <row r="141" spans="1:62" ht="15.75" customHeight="1">
      <c r="A141" s="490"/>
      <c r="B141" s="497"/>
      <c r="C141" s="497"/>
      <c r="D141" s="497"/>
      <c r="E141" s="497"/>
      <c r="F141" s="497"/>
      <c r="G141" s="497"/>
      <c r="H141" s="497"/>
      <c r="I141" s="497"/>
      <c r="J141" s="497"/>
      <c r="K141" s="497"/>
      <c r="L141" s="497"/>
      <c r="M141" s="497"/>
      <c r="N141" s="498"/>
      <c r="O141" s="497"/>
      <c r="P141" s="497"/>
      <c r="Q141" s="497"/>
      <c r="R141" s="497"/>
      <c r="S141" s="497"/>
      <c r="T141" s="497"/>
      <c r="U141" s="497"/>
      <c r="V141" s="497"/>
      <c r="W141" s="497"/>
      <c r="X141" s="497"/>
      <c r="Y141" s="497"/>
      <c r="Z141" s="497"/>
      <c r="AA141" s="497"/>
      <c r="AB141" s="497"/>
      <c r="AC141" s="497"/>
      <c r="AD141" s="497"/>
      <c r="AE141" s="497"/>
      <c r="AF141" s="497"/>
      <c r="AG141" s="497"/>
      <c r="AH141" s="497"/>
      <c r="AI141" s="497"/>
      <c r="AJ141" s="497"/>
      <c r="AK141" s="497"/>
      <c r="AL141" s="497"/>
      <c r="AM141" s="497"/>
      <c r="AN141" s="497"/>
      <c r="AO141" s="497"/>
      <c r="AP141" s="497"/>
      <c r="AQ141" s="497"/>
      <c r="AR141" s="497"/>
      <c r="AS141" s="497"/>
      <c r="AT141" s="497"/>
      <c r="AU141" s="497"/>
      <c r="AV141" s="497"/>
      <c r="AW141" s="497"/>
      <c r="AX141" s="497"/>
      <c r="AY141" s="497"/>
      <c r="AZ141" s="497"/>
      <c r="BA141" s="497"/>
      <c r="BB141" s="497"/>
      <c r="BC141" s="497"/>
      <c r="BD141" s="497"/>
      <c r="BE141" s="497"/>
      <c r="BF141" s="489"/>
      <c r="BG141" s="489"/>
      <c r="BH141" s="489"/>
      <c r="BI141" s="489"/>
      <c r="BJ141" s="489"/>
    </row>
    <row r="142" spans="1:62" ht="15.75" customHeight="1">
      <c r="A142" s="490"/>
      <c r="B142" s="497"/>
      <c r="C142" s="497"/>
      <c r="D142" s="497"/>
      <c r="E142" s="497"/>
      <c r="F142" s="497"/>
      <c r="G142" s="497"/>
      <c r="H142" s="497"/>
      <c r="I142" s="497"/>
      <c r="J142" s="497"/>
      <c r="K142" s="497"/>
      <c r="L142" s="497"/>
      <c r="M142" s="497"/>
      <c r="N142" s="498"/>
      <c r="O142" s="497"/>
      <c r="P142" s="497"/>
      <c r="Q142" s="497"/>
      <c r="R142" s="497"/>
      <c r="S142" s="497"/>
      <c r="T142" s="497"/>
      <c r="U142" s="497"/>
      <c r="V142" s="497"/>
      <c r="W142" s="497"/>
      <c r="X142" s="497"/>
      <c r="Y142" s="497"/>
      <c r="Z142" s="497"/>
      <c r="AA142" s="497"/>
      <c r="AB142" s="497"/>
      <c r="AC142" s="497"/>
      <c r="AD142" s="497"/>
      <c r="AE142" s="497"/>
      <c r="AF142" s="497"/>
      <c r="AG142" s="497"/>
      <c r="AH142" s="497"/>
      <c r="AI142" s="497"/>
      <c r="AJ142" s="497"/>
      <c r="AK142" s="497"/>
      <c r="AL142" s="497"/>
      <c r="AM142" s="497"/>
      <c r="AN142" s="497"/>
      <c r="AO142" s="497"/>
      <c r="AP142" s="497"/>
      <c r="AQ142" s="497"/>
      <c r="AR142" s="497"/>
      <c r="AS142" s="497"/>
      <c r="AT142" s="497"/>
      <c r="AU142" s="497"/>
      <c r="AV142" s="497"/>
      <c r="AW142" s="497"/>
      <c r="AX142" s="497"/>
      <c r="AY142" s="497"/>
      <c r="AZ142" s="497"/>
      <c r="BA142" s="497"/>
      <c r="BB142" s="497"/>
      <c r="BC142" s="497"/>
      <c r="BD142" s="497"/>
      <c r="BE142" s="497"/>
      <c r="BF142" s="489"/>
      <c r="BG142" s="489"/>
      <c r="BH142" s="489"/>
      <c r="BI142" s="489"/>
      <c r="BJ142" s="489"/>
    </row>
    <row r="143" spans="1:62" ht="15.75" customHeight="1">
      <c r="A143" s="490"/>
      <c r="B143" s="497"/>
      <c r="C143" s="497"/>
      <c r="D143" s="497"/>
      <c r="E143" s="497"/>
      <c r="F143" s="497"/>
      <c r="G143" s="497"/>
      <c r="H143" s="497"/>
      <c r="I143" s="497"/>
      <c r="J143" s="497"/>
      <c r="K143" s="497"/>
      <c r="L143" s="497"/>
      <c r="M143" s="497"/>
      <c r="N143" s="498"/>
      <c r="O143" s="497"/>
      <c r="P143" s="497"/>
      <c r="Q143" s="497"/>
      <c r="R143" s="497"/>
      <c r="S143" s="497"/>
      <c r="T143" s="497"/>
      <c r="U143" s="497"/>
      <c r="V143" s="497"/>
      <c r="W143" s="497"/>
      <c r="X143" s="497"/>
      <c r="Y143" s="497"/>
      <c r="Z143" s="497"/>
      <c r="AA143" s="497"/>
      <c r="AB143" s="497"/>
      <c r="AC143" s="497"/>
      <c r="AD143" s="497"/>
      <c r="AE143" s="497"/>
      <c r="AF143" s="497"/>
      <c r="AG143" s="497"/>
      <c r="AH143" s="497"/>
      <c r="AI143" s="497"/>
      <c r="AJ143" s="497"/>
      <c r="AK143" s="497"/>
      <c r="AL143" s="497"/>
      <c r="AM143" s="497"/>
      <c r="AN143" s="497"/>
      <c r="AO143" s="497"/>
      <c r="AP143" s="497"/>
      <c r="AQ143" s="497"/>
      <c r="AR143" s="497"/>
      <c r="AS143" s="497"/>
      <c r="AT143" s="497"/>
      <c r="AU143" s="497"/>
      <c r="AV143" s="497"/>
      <c r="AW143" s="497"/>
      <c r="AX143" s="497"/>
      <c r="AY143" s="497"/>
      <c r="AZ143" s="497"/>
      <c r="BA143" s="497"/>
      <c r="BB143" s="497"/>
      <c r="BC143" s="497"/>
      <c r="BD143" s="497"/>
      <c r="BE143" s="497"/>
      <c r="BF143" s="489"/>
      <c r="BG143" s="489"/>
      <c r="BH143" s="489"/>
      <c r="BI143" s="489"/>
      <c r="BJ143" s="489"/>
    </row>
    <row r="144" spans="1:62" ht="15.75" customHeight="1">
      <c r="A144" s="490"/>
      <c r="B144" s="497"/>
      <c r="C144" s="497"/>
      <c r="D144" s="497"/>
      <c r="E144" s="497"/>
      <c r="F144" s="497"/>
      <c r="G144" s="497"/>
      <c r="H144" s="497"/>
      <c r="I144" s="497"/>
      <c r="J144" s="497"/>
      <c r="K144" s="497"/>
      <c r="L144" s="497"/>
      <c r="M144" s="497"/>
      <c r="N144" s="498"/>
      <c r="O144" s="497"/>
      <c r="P144" s="497"/>
      <c r="Q144" s="497"/>
      <c r="R144" s="497"/>
      <c r="S144" s="497"/>
      <c r="T144" s="497"/>
      <c r="U144" s="497"/>
      <c r="V144" s="497"/>
      <c r="W144" s="497"/>
      <c r="X144" s="497"/>
      <c r="Y144" s="497"/>
      <c r="Z144" s="497"/>
      <c r="AA144" s="497"/>
      <c r="AB144" s="497"/>
      <c r="AC144" s="497"/>
      <c r="AD144" s="497"/>
      <c r="AE144" s="497"/>
      <c r="AF144" s="497"/>
      <c r="AG144" s="497"/>
      <c r="AH144" s="497"/>
      <c r="AI144" s="497"/>
      <c r="AJ144" s="497"/>
      <c r="AK144" s="497"/>
      <c r="AL144" s="497"/>
      <c r="AM144" s="497"/>
      <c r="AN144" s="497"/>
      <c r="AO144" s="497"/>
      <c r="AP144" s="497"/>
      <c r="AQ144" s="497"/>
      <c r="AR144" s="497"/>
      <c r="AS144" s="497"/>
      <c r="AT144" s="497"/>
      <c r="AU144" s="497"/>
      <c r="AV144" s="497"/>
      <c r="AW144" s="497"/>
      <c r="AX144" s="497"/>
      <c r="AY144" s="497"/>
      <c r="AZ144" s="497"/>
      <c r="BA144" s="497"/>
      <c r="BB144" s="497"/>
      <c r="BC144" s="497"/>
      <c r="BD144" s="497"/>
      <c r="BE144" s="497"/>
      <c r="BF144" s="489"/>
      <c r="BG144" s="489"/>
      <c r="BH144" s="489"/>
      <c r="BI144" s="489"/>
      <c r="BJ144" s="489"/>
    </row>
    <row r="145" spans="1:62" ht="15.75" customHeight="1">
      <c r="A145" s="490"/>
      <c r="B145" s="497"/>
      <c r="C145" s="497"/>
      <c r="D145" s="497"/>
      <c r="E145" s="497"/>
      <c r="F145" s="497"/>
      <c r="G145" s="497"/>
      <c r="H145" s="497"/>
      <c r="I145" s="497"/>
      <c r="J145" s="497"/>
      <c r="K145" s="497"/>
      <c r="L145" s="497"/>
      <c r="M145" s="497"/>
      <c r="N145" s="498"/>
      <c r="O145" s="497"/>
      <c r="P145" s="497"/>
      <c r="Q145" s="497"/>
      <c r="R145" s="497"/>
      <c r="S145" s="497"/>
      <c r="T145" s="497"/>
      <c r="U145" s="497"/>
      <c r="V145" s="497"/>
      <c r="W145" s="497"/>
      <c r="X145" s="497"/>
      <c r="Y145" s="497"/>
      <c r="Z145" s="497"/>
      <c r="AA145" s="497"/>
      <c r="AB145" s="497"/>
      <c r="AC145" s="497"/>
      <c r="AD145" s="497"/>
      <c r="AE145" s="497"/>
      <c r="AF145" s="497"/>
      <c r="AG145" s="497"/>
      <c r="AH145" s="497"/>
      <c r="AI145" s="497"/>
      <c r="AJ145" s="497"/>
      <c r="AK145" s="497"/>
      <c r="AL145" s="497"/>
      <c r="AM145" s="497"/>
      <c r="AN145" s="497"/>
      <c r="AO145" s="497"/>
      <c r="AP145" s="497"/>
      <c r="AQ145" s="497"/>
      <c r="AR145" s="497"/>
      <c r="AS145" s="497"/>
      <c r="AT145" s="497"/>
      <c r="AU145" s="497"/>
      <c r="AV145" s="497"/>
      <c r="AW145" s="497"/>
      <c r="AX145" s="497"/>
      <c r="AY145" s="497"/>
      <c r="AZ145" s="497"/>
      <c r="BA145" s="497"/>
      <c r="BB145" s="497"/>
      <c r="BC145" s="497"/>
      <c r="BD145" s="497"/>
      <c r="BE145" s="497"/>
      <c r="BF145" s="489"/>
      <c r="BG145" s="489"/>
      <c r="BH145" s="489"/>
      <c r="BI145" s="489"/>
      <c r="BJ145" s="489"/>
    </row>
    <row r="146" spans="1:62" ht="15.75" customHeight="1">
      <c r="A146" s="490"/>
      <c r="B146" s="497"/>
      <c r="C146" s="497"/>
      <c r="D146" s="497"/>
      <c r="E146" s="497"/>
      <c r="F146" s="497"/>
      <c r="G146" s="497"/>
      <c r="H146" s="497"/>
      <c r="I146" s="497"/>
      <c r="J146" s="497"/>
      <c r="K146" s="497"/>
      <c r="L146" s="497"/>
      <c r="M146" s="497"/>
      <c r="N146" s="498"/>
      <c r="O146" s="497"/>
      <c r="P146" s="497"/>
      <c r="Q146" s="497"/>
      <c r="R146" s="497"/>
      <c r="S146" s="497"/>
      <c r="T146" s="497"/>
      <c r="U146" s="497"/>
      <c r="V146" s="497"/>
      <c r="W146" s="497"/>
      <c r="X146" s="497"/>
      <c r="Y146" s="497"/>
      <c r="Z146" s="497"/>
      <c r="AA146" s="497"/>
      <c r="AB146" s="497"/>
      <c r="AC146" s="497"/>
      <c r="AD146" s="497"/>
      <c r="AE146" s="497"/>
      <c r="AF146" s="497"/>
      <c r="AG146" s="497"/>
      <c r="AH146" s="497"/>
      <c r="AI146" s="497"/>
      <c r="AJ146" s="497"/>
      <c r="AK146" s="497"/>
      <c r="AL146" s="497"/>
      <c r="AM146" s="497"/>
      <c r="AN146" s="497"/>
      <c r="AO146" s="497"/>
      <c r="AP146" s="497"/>
      <c r="AQ146" s="497"/>
      <c r="AR146" s="497"/>
      <c r="AS146" s="497"/>
      <c r="AT146" s="497"/>
      <c r="AU146" s="497"/>
      <c r="AV146" s="497"/>
      <c r="AW146" s="497"/>
      <c r="AX146" s="497"/>
      <c r="AY146" s="497"/>
      <c r="AZ146" s="497"/>
      <c r="BA146" s="497"/>
      <c r="BB146" s="497"/>
      <c r="BC146" s="497"/>
      <c r="BD146" s="497"/>
      <c r="BE146" s="497"/>
      <c r="BF146" s="489"/>
      <c r="BG146" s="489"/>
      <c r="BH146" s="489"/>
      <c r="BI146" s="489"/>
      <c r="BJ146" s="489"/>
    </row>
    <row r="147" spans="1:62" ht="15.75" customHeight="1">
      <c r="A147" s="490"/>
      <c r="B147" s="497"/>
      <c r="C147" s="497"/>
      <c r="D147" s="497"/>
      <c r="E147" s="497"/>
      <c r="F147" s="497"/>
      <c r="G147" s="497"/>
      <c r="H147" s="497"/>
      <c r="I147" s="497"/>
      <c r="J147" s="497"/>
      <c r="K147" s="497"/>
      <c r="L147" s="497"/>
      <c r="M147" s="497"/>
      <c r="N147" s="498"/>
      <c r="O147" s="497"/>
      <c r="P147" s="497"/>
      <c r="Q147" s="497"/>
      <c r="R147" s="497"/>
      <c r="S147" s="497"/>
      <c r="T147" s="497"/>
      <c r="U147" s="497"/>
      <c r="V147" s="497"/>
      <c r="W147" s="497"/>
      <c r="X147" s="497"/>
      <c r="Y147" s="497"/>
      <c r="Z147" s="497"/>
      <c r="AA147" s="497"/>
      <c r="AB147" s="497"/>
      <c r="AC147" s="497"/>
      <c r="AD147" s="497"/>
      <c r="AE147" s="497"/>
      <c r="AF147" s="497"/>
      <c r="AG147" s="497"/>
      <c r="AH147" s="497"/>
      <c r="AI147" s="497"/>
      <c r="AJ147" s="497"/>
      <c r="AK147" s="497"/>
      <c r="AL147" s="497"/>
      <c r="AM147" s="497"/>
      <c r="AN147" s="497"/>
      <c r="AO147" s="497"/>
      <c r="AP147" s="497"/>
      <c r="AQ147" s="497"/>
      <c r="AR147" s="497"/>
      <c r="AS147" s="497"/>
      <c r="AT147" s="497"/>
      <c r="AU147" s="497"/>
      <c r="AV147" s="497"/>
      <c r="AW147" s="497"/>
      <c r="AX147" s="497"/>
      <c r="AY147" s="497"/>
      <c r="AZ147" s="497"/>
      <c r="BA147" s="497"/>
      <c r="BB147" s="497"/>
      <c r="BC147" s="497"/>
      <c r="BD147" s="497"/>
      <c r="BE147" s="497"/>
      <c r="BF147" s="489"/>
      <c r="BG147" s="489"/>
      <c r="BH147" s="489"/>
      <c r="BI147" s="489"/>
      <c r="BJ147" s="489"/>
    </row>
    <row r="148" spans="1:62" ht="15.75" customHeight="1">
      <c r="A148" s="490"/>
      <c r="B148" s="497"/>
      <c r="C148" s="497"/>
      <c r="D148" s="497"/>
      <c r="E148" s="497"/>
      <c r="F148" s="497"/>
      <c r="G148" s="497"/>
      <c r="H148" s="497"/>
      <c r="I148" s="497"/>
      <c r="J148" s="497"/>
      <c r="K148" s="497"/>
      <c r="L148" s="497"/>
      <c r="M148" s="497"/>
      <c r="N148" s="498"/>
      <c r="O148" s="497"/>
      <c r="P148" s="497"/>
      <c r="Q148" s="497"/>
      <c r="R148" s="497"/>
      <c r="S148" s="497"/>
      <c r="T148" s="497"/>
      <c r="U148" s="497"/>
      <c r="V148" s="497"/>
      <c r="W148" s="497"/>
      <c r="X148" s="497"/>
      <c r="Y148" s="497"/>
      <c r="Z148" s="497"/>
      <c r="AA148" s="497"/>
      <c r="AB148" s="497"/>
      <c r="AC148" s="497"/>
      <c r="AD148" s="497"/>
      <c r="AE148" s="497"/>
      <c r="AF148" s="497"/>
      <c r="AG148" s="497"/>
      <c r="AH148" s="497"/>
      <c r="AI148" s="497"/>
      <c r="AJ148" s="497"/>
      <c r="AK148" s="497"/>
      <c r="AL148" s="497"/>
      <c r="AM148" s="497"/>
      <c r="AN148" s="497"/>
      <c r="AO148" s="497"/>
      <c r="AP148" s="497"/>
      <c r="AQ148" s="497"/>
      <c r="AR148" s="497"/>
      <c r="AS148" s="497"/>
      <c r="AT148" s="497"/>
      <c r="AU148" s="497"/>
      <c r="AV148" s="497"/>
      <c r="AW148" s="497"/>
      <c r="AX148" s="497"/>
      <c r="AY148" s="497"/>
      <c r="AZ148" s="497"/>
      <c r="BA148" s="497"/>
      <c r="BB148" s="497"/>
      <c r="BC148" s="497"/>
      <c r="BD148" s="497"/>
      <c r="BE148" s="497"/>
      <c r="BF148" s="489"/>
      <c r="BG148" s="489"/>
      <c r="BH148" s="489"/>
      <c r="BI148" s="489"/>
      <c r="BJ148" s="489"/>
    </row>
    <row r="149" spans="1:62" ht="15.75" customHeight="1">
      <c r="A149" s="490"/>
      <c r="B149" s="497"/>
      <c r="C149" s="497"/>
      <c r="D149" s="497"/>
      <c r="E149" s="497"/>
      <c r="F149" s="497"/>
      <c r="G149" s="497"/>
      <c r="H149" s="497"/>
      <c r="I149" s="497"/>
      <c r="J149" s="497"/>
      <c r="K149" s="497"/>
      <c r="L149" s="497"/>
      <c r="M149" s="497"/>
      <c r="N149" s="498"/>
      <c r="O149" s="497"/>
      <c r="P149" s="497"/>
      <c r="Q149" s="497"/>
      <c r="R149" s="497"/>
      <c r="S149" s="497"/>
      <c r="T149" s="497"/>
      <c r="U149" s="497"/>
      <c r="V149" s="497"/>
      <c r="W149" s="497"/>
      <c r="X149" s="497"/>
      <c r="Y149" s="497"/>
      <c r="Z149" s="497"/>
      <c r="AA149" s="497"/>
      <c r="AB149" s="497"/>
      <c r="AC149" s="497"/>
      <c r="AD149" s="497"/>
      <c r="AE149" s="497"/>
      <c r="AF149" s="497"/>
      <c r="AG149" s="497"/>
      <c r="AH149" s="497"/>
      <c r="AI149" s="497"/>
      <c r="AJ149" s="497"/>
      <c r="AK149" s="497"/>
      <c r="AL149" s="497"/>
      <c r="AM149" s="497"/>
      <c r="AN149" s="497"/>
      <c r="AO149" s="497"/>
      <c r="AP149" s="497"/>
      <c r="AQ149" s="497"/>
      <c r="AR149" s="497"/>
      <c r="AS149" s="497"/>
      <c r="AT149" s="497"/>
      <c r="AU149" s="497"/>
      <c r="AV149" s="497"/>
      <c r="AW149" s="497"/>
      <c r="AX149" s="497"/>
      <c r="AY149" s="497"/>
      <c r="AZ149" s="497"/>
      <c r="BA149" s="497"/>
      <c r="BB149" s="497"/>
      <c r="BC149" s="497"/>
      <c r="BD149" s="497"/>
      <c r="BE149" s="497"/>
      <c r="BF149" s="489"/>
      <c r="BG149" s="489"/>
      <c r="BH149" s="489"/>
      <c r="BI149" s="489"/>
      <c r="BJ149" s="489"/>
    </row>
    <row r="150" spans="1:62" ht="15.75" customHeight="1">
      <c r="A150" s="490"/>
      <c r="B150" s="497"/>
      <c r="C150" s="497"/>
      <c r="D150" s="497"/>
      <c r="E150" s="497"/>
      <c r="F150" s="497"/>
      <c r="G150" s="497"/>
      <c r="H150" s="497"/>
      <c r="I150" s="497"/>
      <c r="J150" s="497"/>
      <c r="K150" s="497"/>
      <c r="L150" s="497"/>
      <c r="M150" s="497"/>
      <c r="N150" s="498"/>
      <c r="O150" s="497"/>
      <c r="P150" s="497"/>
      <c r="Q150" s="497"/>
      <c r="R150" s="497"/>
      <c r="S150" s="497"/>
      <c r="T150" s="497"/>
      <c r="U150" s="497"/>
      <c r="V150" s="497"/>
      <c r="W150" s="497"/>
      <c r="X150" s="497"/>
      <c r="Y150" s="497"/>
      <c r="Z150" s="497"/>
      <c r="AA150" s="497"/>
      <c r="AB150" s="497"/>
      <c r="AC150" s="497"/>
      <c r="AD150" s="497"/>
      <c r="AE150" s="497"/>
      <c r="AF150" s="497"/>
      <c r="AG150" s="497"/>
      <c r="AH150" s="497"/>
      <c r="AI150" s="497"/>
      <c r="AJ150" s="497"/>
      <c r="AK150" s="497"/>
      <c r="AL150" s="497"/>
      <c r="AM150" s="497"/>
      <c r="AN150" s="497"/>
      <c r="AO150" s="497"/>
      <c r="AP150" s="497"/>
      <c r="AQ150" s="497"/>
      <c r="AR150" s="497"/>
      <c r="AS150" s="497"/>
      <c r="AT150" s="497"/>
      <c r="AU150" s="497"/>
      <c r="AV150" s="497"/>
      <c r="AW150" s="497"/>
      <c r="AX150" s="497"/>
      <c r="AY150" s="497"/>
      <c r="AZ150" s="497"/>
      <c r="BA150" s="497"/>
      <c r="BB150" s="497"/>
      <c r="BC150" s="497"/>
      <c r="BD150" s="497"/>
      <c r="BE150" s="497"/>
      <c r="BF150" s="489"/>
      <c r="BG150" s="489"/>
      <c r="BH150" s="489"/>
      <c r="BI150" s="489"/>
      <c r="BJ150" s="489"/>
    </row>
    <row r="151" spans="1:62" ht="15.75" customHeight="1">
      <c r="A151" s="490"/>
      <c r="B151" s="497"/>
      <c r="C151" s="497"/>
      <c r="D151" s="497"/>
      <c r="E151" s="497"/>
      <c r="F151" s="497"/>
      <c r="G151" s="497"/>
      <c r="H151" s="497"/>
      <c r="I151" s="497"/>
      <c r="J151" s="497"/>
      <c r="K151" s="497"/>
      <c r="L151" s="497"/>
      <c r="M151" s="497"/>
      <c r="N151" s="498"/>
      <c r="O151" s="497"/>
      <c r="P151" s="497"/>
      <c r="Q151" s="497"/>
      <c r="R151" s="497"/>
      <c r="S151" s="497"/>
      <c r="T151" s="497"/>
      <c r="U151" s="497"/>
      <c r="V151" s="497"/>
      <c r="W151" s="497"/>
      <c r="X151" s="497"/>
      <c r="Y151" s="497"/>
      <c r="Z151" s="497"/>
      <c r="AA151" s="497"/>
      <c r="AB151" s="497"/>
      <c r="AC151" s="497"/>
      <c r="AD151" s="497"/>
      <c r="AE151" s="497"/>
      <c r="AF151" s="497"/>
      <c r="AG151" s="497"/>
      <c r="AH151" s="497"/>
      <c r="AI151" s="497"/>
      <c r="AJ151" s="497"/>
      <c r="AK151" s="497"/>
      <c r="AL151" s="497"/>
      <c r="AM151" s="497"/>
      <c r="AN151" s="497"/>
      <c r="AO151" s="497"/>
      <c r="AP151" s="497"/>
      <c r="AQ151" s="497"/>
      <c r="AR151" s="497"/>
      <c r="AS151" s="497"/>
      <c r="AT151" s="497"/>
      <c r="AU151" s="497"/>
      <c r="AV151" s="497"/>
      <c r="AW151" s="497"/>
      <c r="AX151" s="497"/>
      <c r="AY151" s="497"/>
      <c r="AZ151" s="497"/>
      <c r="BA151" s="497"/>
      <c r="BB151" s="497"/>
      <c r="BC151" s="497"/>
      <c r="BD151" s="497"/>
      <c r="BE151" s="497"/>
      <c r="BF151" s="489"/>
      <c r="BG151" s="489"/>
      <c r="BH151" s="489"/>
      <c r="BI151" s="489"/>
      <c r="BJ151" s="489"/>
    </row>
    <row r="152" spans="1:62" ht="15.75" customHeight="1">
      <c r="A152" s="490"/>
      <c r="B152" s="497"/>
      <c r="C152" s="497"/>
      <c r="D152" s="497"/>
      <c r="E152" s="497"/>
      <c r="F152" s="497"/>
      <c r="G152" s="497"/>
      <c r="H152" s="497"/>
      <c r="I152" s="497"/>
      <c r="J152" s="497"/>
      <c r="K152" s="497"/>
      <c r="L152" s="497"/>
      <c r="M152" s="497"/>
      <c r="N152" s="498"/>
      <c r="O152" s="497"/>
      <c r="P152" s="497"/>
      <c r="Q152" s="497"/>
      <c r="R152" s="497"/>
      <c r="S152" s="497"/>
      <c r="T152" s="497"/>
      <c r="U152" s="497"/>
      <c r="V152" s="497"/>
      <c r="W152" s="497"/>
      <c r="X152" s="497"/>
      <c r="Y152" s="497"/>
      <c r="Z152" s="497"/>
      <c r="AA152" s="497"/>
      <c r="AB152" s="497"/>
      <c r="AC152" s="497"/>
      <c r="AD152" s="497"/>
      <c r="AE152" s="497"/>
      <c r="AF152" s="497"/>
      <c r="AG152" s="497"/>
      <c r="AH152" s="497"/>
      <c r="AI152" s="497"/>
      <c r="AJ152" s="497"/>
      <c r="AK152" s="497"/>
      <c r="AL152" s="497"/>
      <c r="AM152" s="497"/>
      <c r="AN152" s="497"/>
      <c r="AO152" s="497"/>
      <c r="AP152" s="497"/>
      <c r="AQ152" s="497"/>
      <c r="AR152" s="497"/>
      <c r="AS152" s="497"/>
      <c r="AT152" s="497"/>
      <c r="AU152" s="497"/>
      <c r="AV152" s="497"/>
      <c r="AW152" s="497"/>
      <c r="AX152" s="497"/>
      <c r="AY152" s="497"/>
      <c r="AZ152" s="497"/>
      <c r="BA152" s="497"/>
      <c r="BB152" s="497"/>
      <c r="BC152" s="497"/>
      <c r="BD152" s="497"/>
      <c r="BE152" s="497"/>
      <c r="BF152" s="489"/>
      <c r="BG152" s="489"/>
      <c r="BH152" s="489"/>
      <c r="BI152" s="489"/>
      <c r="BJ152" s="489"/>
    </row>
    <row r="153" spans="1:62" ht="15.75" customHeight="1">
      <c r="A153" s="490"/>
      <c r="B153" s="497"/>
      <c r="C153" s="497"/>
      <c r="D153" s="497"/>
      <c r="E153" s="497"/>
      <c r="F153" s="497"/>
      <c r="G153" s="497"/>
      <c r="H153" s="497"/>
      <c r="I153" s="497"/>
      <c r="J153" s="497"/>
      <c r="K153" s="497"/>
      <c r="L153" s="497"/>
      <c r="M153" s="497"/>
      <c r="N153" s="498"/>
      <c r="O153" s="497"/>
      <c r="P153" s="497"/>
      <c r="Q153" s="497"/>
      <c r="R153" s="497"/>
      <c r="S153" s="497"/>
      <c r="T153" s="497"/>
      <c r="U153" s="497"/>
      <c r="V153" s="497"/>
      <c r="W153" s="497"/>
      <c r="X153" s="497"/>
      <c r="Y153" s="497"/>
      <c r="Z153" s="497"/>
      <c r="AA153" s="497"/>
      <c r="AB153" s="497"/>
      <c r="AC153" s="497"/>
      <c r="AD153" s="497"/>
      <c r="AE153" s="497"/>
      <c r="AF153" s="497"/>
      <c r="AG153" s="497"/>
      <c r="AH153" s="497"/>
      <c r="AI153" s="497"/>
      <c r="AJ153" s="497"/>
      <c r="AK153" s="497"/>
      <c r="AL153" s="497"/>
      <c r="AM153" s="497"/>
      <c r="AN153" s="497"/>
      <c r="AO153" s="497"/>
      <c r="AP153" s="497"/>
      <c r="AQ153" s="497"/>
      <c r="AR153" s="497"/>
      <c r="AS153" s="497"/>
      <c r="AT153" s="497"/>
      <c r="AU153" s="497"/>
      <c r="AV153" s="497"/>
      <c r="AW153" s="497"/>
      <c r="AX153" s="497"/>
      <c r="AY153" s="497"/>
      <c r="AZ153" s="497"/>
      <c r="BA153" s="497"/>
      <c r="BB153" s="497"/>
      <c r="BC153" s="497"/>
      <c r="BD153" s="497"/>
      <c r="BE153" s="497"/>
      <c r="BF153" s="489"/>
      <c r="BG153" s="489"/>
      <c r="BH153" s="489"/>
      <c r="BI153" s="489"/>
      <c r="BJ153" s="489"/>
    </row>
    <row r="154" spans="1:62" ht="15.75" customHeight="1">
      <c r="A154" s="490"/>
      <c r="B154" s="497"/>
      <c r="C154" s="497"/>
      <c r="D154" s="497"/>
      <c r="E154" s="497"/>
      <c r="F154" s="497"/>
      <c r="G154" s="497"/>
      <c r="H154" s="497"/>
      <c r="I154" s="497"/>
      <c r="J154" s="497"/>
      <c r="K154" s="497"/>
      <c r="L154" s="497"/>
      <c r="M154" s="497"/>
      <c r="N154" s="498"/>
      <c r="O154" s="497"/>
      <c r="P154" s="497"/>
      <c r="Q154" s="497"/>
      <c r="R154" s="497"/>
      <c r="S154" s="497"/>
      <c r="T154" s="497"/>
      <c r="U154" s="497"/>
      <c r="V154" s="497"/>
      <c r="W154" s="497"/>
      <c r="X154" s="497"/>
      <c r="Y154" s="497"/>
      <c r="Z154" s="497"/>
      <c r="AA154" s="497"/>
      <c r="AB154" s="497"/>
      <c r="AC154" s="497"/>
      <c r="AD154" s="497"/>
      <c r="AE154" s="497"/>
      <c r="AF154" s="497"/>
      <c r="AG154" s="497"/>
      <c r="AH154" s="497"/>
      <c r="AI154" s="497"/>
      <c r="AJ154" s="497"/>
      <c r="AK154" s="497"/>
      <c r="AL154" s="497"/>
      <c r="AM154" s="497"/>
      <c r="AN154" s="497"/>
      <c r="AO154" s="497"/>
      <c r="AP154" s="497"/>
      <c r="AQ154" s="497"/>
      <c r="AR154" s="497"/>
      <c r="AS154" s="497"/>
      <c r="AT154" s="497"/>
      <c r="AU154" s="497"/>
      <c r="AV154" s="497"/>
      <c r="AW154" s="497"/>
      <c r="AX154" s="497"/>
      <c r="AY154" s="497"/>
      <c r="AZ154" s="497"/>
      <c r="BA154" s="497"/>
      <c r="BB154" s="497"/>
      <c r="BC154" s="497"/>
      <c r="BD154" s="497"/>
      <c r="BE154" s="497"/>
      <c r="BF154" s="489"/>
      <c r="BG154" s="489"/>
      <c r="BH154" s="489"/>
      <c r="BI154" s="489"/>
      <c r="BJ154" s="489"/>
    </row>
    <row r="155" spans="1:62" ht="15.75" customHeight="1">
      <c r="A155" s="490"/>
      <c r="B155" s="497"/>
      <c r="C155" s="497"/>
      <c r="D155" s="497"/>
      <c r="E155" s="497"/>
      <c r="F155" s="497"/>
      <c r="G155" s="497"/>
      <c r="H155" s="497"/>
      <c r="I155" s="497"/>
      <c r="J155" s="497"/>
      <c r="K155" s="497"/>
      <c r="L155" s="497"/>
      <c r="M155" s="497"/>
      <c r="N155" s="498"/>
      <c r="O155" s="497"/>
      <c r="P155" s="497"/>
      <c r="Q155" s="497"/>
      <c r="R155" s="497"/>
      <c r="S155" s="497"/>
      <c r="T155" s="497"/>
      <c r="U155" s="497"/>
      <c r="V155" s="497"/>
      <c r="W155" s="497"/>
      <c r="X155" s="497"/>
      <c r="Y155" s="497"/>
      <c r="Z155" s="497"/>
      <c r="AA155" s="497"/>
      <c r="AB155" s="497"/>
      <c r="AC155" s="497"/>
      <c r="AD155" s="497"/>
      <c r="AE155" s="497"/>
      <c r="AF155" s="497"/>
      <c r="AG155" s="497"/>
      <c r="AH155" s="497"/>
      <c r="AI155" s="497"/>
      <c r="AJ155" s="497"/>
      <c r="AK155" s="497"/>
      <c r="AL155" s="497"/>
      <c r="AM155" s="497"/>
      <c r="AN155" s="497"/>
      <c r="AO155" s="497"/>
      <c r="AP155" s="497"/>
      <c r="AQ155" s="497"/>
      <c r="AR155" s="497"/>
      <c r="AS155" s="497"/>
      <c r="AT155" s="497"/>
      <c r="AU155" s="497"/>
      <c r="AV155" s="497"/>
      <c r="AW155" s="497"/>
      <c r="AX155" s="497"/>
      <c r="AY155" s="497"/>
      <c r="AZ155" s="497"/>
      <c r="BA155" s="497"/>
      <c r="BB155" s="497"/>
      <c r="BC155" s="497"/>
      <c r="BD155" s="497"/>
      <c r="BE155" s="497"/>
      <c r="BF155" s="489"/>
      <c r="BG155" s="489"/>
      <c r="BH155" s="489"/>
      <c r="BI155" s="489"/>
      <c r="BJ155" s="489"/>
    </row>
    <row r="156" spans="1:62" ht="15.75" customHeight="1">
      <c r="A156" s="490"/>
      <c r="B156" s="497"/>
      <c r="C156" s="497"/>
      <c r="D156" s="497"/>
      <c r="E156" s="497"/>
      <c r="F156" s="497"/>
      <c r="G156" s="497"/>
      <c r="H156" s="497"/>
      <c r="I156" s="497"/>
      <c r="J156" s="497"/>
      <c r="K156" s="497"/>
      <c r="L156" s="497"/>
      <c r="M156" s="497"/>
      <c r="N156" s="498"/>
      <c r="O156" s="497"/>
      <c r="P156" s="497"/>
      <c r="Q156" s="497"/>
      <c r="R156" s="497"/>
      <c r="S156" s="497"/>
      <c r="T156" s="497"/>
      <c r="U156" s="497"/>
      <c r="V156" s="497"/>
      <c r="W156" s="497"/>
      <c r="X156" s="497"/>
      <c r="Y156" s="497"/>
      <c r="Z156" s="497"/>
      <c r="AA156" s="497"/>
      <c r="AB156" s="497"/>
      <c r="AC156" s="497"/>
      <c r="AD156" s="497"/>
      <c r="AE156" s="497"/>
      <c r="AF156" s="497"/>
      <c r="AG156" s="497"/>
      <c r="AH156" s="497"/>
      <c r="AI156" s="497"/>
      <c r="AJ156" s="497"/>
      <c r="AK156" s="497"/>
      <c r="AL156" s="497"/>
      <c r="AM156" s="497"/>
      <c r="AN156" s="497"/>
      <c r="AO156" s="497"/>
      <c r="AP156" s="497"/>
      <c r="AQ156" s="497"/>
      <c r="AR156" s="497"/>
      <c r="AS156" s="497"/>
      <c r="AT156" s="497"/>
      <c r="AU156" s="497"/>
      <c r="AV156" s="497"/>
      <c r="AW156" s="497"/>
      <c r="AX156" s="497"/>
      <c r="AY156" s="497"/>
      <c r="AZ156" s="497"/>
      <c r="BA156" s="497"/>
      <c r="BB156" s="497"/>
      <c r="BC156" s="497"/>
      <c r="BD156" s="497"/>
      <c r="BE156" s="497"/>
      <c r="BF156" s="489"/>
      <c r="BG156" s="489"/>
      <c r="BH156" s="489"/>
      <c r="BI156" s="489"/>
      <c r="BJ156" s="489"/>
    </row>
    <row r="157" spans="1:62" ht="15.75" customHeight="1">
      <c r="A157" s="490"/>
      <c r="B157" s="497"/>
      <c r="C157" s="497"/>
      <c r="D157" s="497"/>
      <c r="E157" s="497"/>
      <c r="F157" s="497"/>
      <c r="G157" s="497"/>
      <c r="H157" s="497"/>
      <c r="I157" s="497"/>
      <c r="J157" s="497"/>
      <c r="K157" s="497"/>
      <c r="L157" s="497"/>
      <c r="M157" s="497"/>
      <c r="N157" s="498"/>
      <c r="O157" s="497"/>
      <c r="P157" s="497"/>
      <c r="Q157" s="497"/>
      <c r="R157" s="497"/>
      <c r="S157" s="497"/>
      <c r="T157" s="497"/>
      <c r="U157" s="497"/>
      <c r="V157" s="497"/>
      <c r="W157" s="497"/>
      <c r="X157" s="497"/>
      <c r="Y157" s="497"/>
      <c r="Z157" s="497"/>
      <c r="AA157" s="497"/>
      <c r="AB157" s="497"/>
      <c r="AC157" s="497"/>
      <c r="AD157" s="497"/>
      <c r="AE157" s="497"/>
      <c r="AF157" s="497"/>
      <c r="AG157" s="497"/>
      <c r="AH157" s="497"/>
      <c r="AI157" s="497"/>
      <c r="AJ157" s="497"/>
      <c r="AK157" s="497"/>
      <c r="AL157" s="497"/>
      <c r="AM157" s="497"/>
      <c r="AN157" s="497"/>
      <c r="AO157" s="497"/>
      <c r="AP157" s="497"/>
      <c r="AQ157" s="497"/>
      <c r="AR157" s="497"/>
      <c r="AS157" s="497"/>
      <c r="AT157" s="497"/>
      <c r="AU157" s="497"/>
      <c r="AV157" s="497"/>
      <c r="AW157" s="497"/>
      <c r="AX157" s="497"/>
      <c r="AY157" s="497"/>
      <c r="AZ157" s="497"/>
      <c r="BA157" s="497"/>
      <c r="BB157" s="497"/>
      <c r="BC157" s="497"/>
      <c r="BD157" s="497"/>
      <c r="BE157" s="497"/>
      <c r="BF157" s="489"/>
      <c r="BG157" s="489"/>
      <c r="BH157" s="489"/>
      <c r="BI157" s="489"/>
      <c r="BJ157" s="489"/>
    </row>
    <row r="158" spans="1:62" ht="15.75" customHeight="1">
      <c r="A158" s="490"/>
      <c r="B158" s="497"/>
      <c r="C158" s="497"/>
      <c r="D158" s="497"/>
      <c r="E158" s="497"/>
      <c r="F158" s="497"/>
      <c r="G158" s="497"/>
      <c r="H158" s="497"/>
      <c r="I158" s="497"/>
      <c r="J158" s="497"/>
      <c r="K158" s="497"/>
      <c r="L158" s="497"/>
      <c r="M158" s="497"/>
      <c r="N158" s="498"/>
      <c r="O158" s="497"/>
      <c r="P158" s="497"/>
      <c r="Q158" s="497"/>
      <c r="R158" s="497"/>
      <c r="S158" s="497"/>
      <c r="T158" s="497"/>
      <c r="U158" s="497"/>
      <c r="V158" s="497"/>
      <c r="W158" s="497"/>
      <c r="X158" s="497"/>
      <c r="Y158" s="497"/>
      <c r="Z158" s="497"/>
      <c r="AA158" s="497"/>
      <c r="AB158" s="497"/>
      <c r="AC158" s="497"/>
      <c r="AD158" s="497"/>
      <c r="AE158" s="497"/>
      <c r="AF158" s="497"/>
      <c r="AG158" s="497"/>
      <c r="AH158" s="497"/>
      <c r="AI158" s="497"/>
      <c r="AJ158" s="497"/>
      <c r="AK158" s="497"/>
      <c r="AL158" s="497"/>
      <c r="AM158" s="497"/>
      <c r="AN158" s="497"/>
      <c r="AO158" s="497"/>
      <c r="AP158" s="497"/>
      <c r="AQ158" s="497"/>
      <c r="AR158" s="497"/>
      <c r="AS158" s="497"/>
      <c r="AT158" s="497"/>
      <c r="AU158" s="497"/>
      <c r="AV158" s="497"/>
      <c r="AW158" s="497"/>
      <c r="AX158" s="497"/>
      <c r="AY158" s="497"/>
      <c r="AZ158" s="497"/>
      <c r="BA158" s="497"/>
      <c r="BB158" s="497"/>
      <c r="BC158" s="497"/>
      <c r="BD158" s="497"/>
      <c r="BE158" s="497"/>
      <c r="BF158" s="489"/>
      <c r="BG158" s="489"/>
      <c r="BH158" s="489"/>
      <c r="BI158" s="489"/>
      <c r="BJ158" s="489"/>
    </row>
    <row r="159" spans="1:62" ht="15.75" customHeight="1">
      <c r="A159" s="490"/>
      <c r="B159" s="497"/>
      <c r="C159" s="497"/>
      <c r="D159" s="497"/>
      <c r="E159" s="497"/>
      <c r="F159" s="497"/>
      <c r="G159" s="497"/>
      <c r="H159" s="497"/>
      <c r="I159" s="497"/>
      <c r="J159" s="497"/>
      <c r="K159" s="497"/>
      <c r="L159" s="497"/>
      <c r="M159" s="497"/>
      <c r="N159" s="498"/>
      <c r="O159" s="497"/>
      <c r="P159" s="497"/>
      <c r="Q159" s="497"/>
      <c r="R159" s="497"/>
      <c r="S159" s="497"/>
      <c r="T159" s="497"/>
      <c r="U159" s="497"/>
      <c r="V159" s="497"/>
      <c r="W159" s="497"/>
      <c r="X159" s="497"/>
      <c r="Y159" s="497"/>
      <c r="Z159" s="497"/>
      <c r="AA159" s="497"/>
      <c r="AB159" s="497"/>
      <c r="AC159" s="497"/>
      <c r="AD159" s="497"/>
      <c r="AE159" s="497"/>
      <c r="AF159" s="497"/>
      <c r="AG159" s="497"/>
      <c r="AH159" s="497"/>
      <c r="AI159" s="497"/>
      <c r="AJ159" s="497"/>
      <c r="AK159" s="497"/>
      <c r="AL159" s="497"/>
      <c r="AM159" s="497"/>
      <c r="AN159" s="497"/>
      <c r="AO159" s="497"/>
      <c r="AP159" s="497"/>
      <c r="AQ159" s="497"/>
      <c r="AR159" s="497"/>
      <c r="AS159" s="497"/>
      <c r="AT159" s="497"/>
      <c r="AU159" s="497"/>
      <c r="AV159" s="497"/>
      <c r="AW159" s="497"/>
      <c r="AX159" s="497"/>
      <c r="AY159" s="497"/>
      <c r="AZ159" s="497"/>
      <c r="BA159" s="497"/>
      <c r="BB159" s="497"/>
      <c r="BC159" s="497"/>
      <c r="BD159" s="497"/>
      <c r="BE159" s="497"/>
      <c r="BF159" s="489"/>
      <c r="BG159" s="489"/>
      <c r="BH159" s="489"/>
      <c r="BI159" s="489"/>
      <c r="BJ159" s="489"/>
    </row>
    <row r="160" spans="1:62" ht="15.75" customHeight="1">
      <c r="A160" s="490"/>
      <c r="B160" s="497"/>
      <c r="C160" s="497"/>
      <c r="D160" s="497"/>
      <c r="E160" s="497"/>
      <c r="F160" s="497"/>
      <c r="G160" s="497"/>
      <c r="H160" s="497"/>
      <c r="I160" s="497"/>
      <c r="J160" s="497"/>
      <c r="K160" s="497"/>
      <c r="L160" s="497"/>
      <c r="M160" s="497"/>
      <c r="N160" s="498"/>
      <c r="O160" s="497"/>
      <c r="P160" s="497"/>
      <c r="Q160" s="497"/>
      <c r="R160" s="497"/>
      <c r="S160" s="497"/>
      <c r="T160" s="497"/>
      <c r="U160" s="497"/>
      <c r="V160" s="497"/>
      <c r="W160" s="497"/>
      <c r="X160" s="497"/>
      <c r="Y160" s="497"/>
      <c r="Z160" s="497"/>
      <c r="AA160" s="497"/>
      <c r="AB160" s="497"/>
      <c r="AC160" s="497"/>
      <c r="AD160" s="497"/>
      <c r="AE160" s="497"/>
      <c r="AF160" s="497"/>
      <c r="AG160" s="497"/>
      <c r="AH160" s="497"/>
      <c r="AI160" s="497"/>
      <c r="AJ160" s="497"/>
      <c r="AK160" s="497"/>
      <c r="AL160" s="497"/>
      <c r="AM160" s="497"/>
      <c r="AN160" s="497"/>
      <c r="AO160" s="497"/>
      <c r="AP160" s="497"/>
      <c r="AQ160" s="497"/>
      <c r="AR160" s="497"/>
      <c r="AS160" s="497"/>
      <c r="AT160" s="497"/>
      <c r="AU160" s="497"/>
      <c r="AV160" s="497"/>
      <c r="AW160" s="497"/>
      <c r="AX160" s="497"/>
      <c r="AY160" s="497"/>
      <c r="AZ160" s="497"/>
      <c r="BA160" s="497"/>
      <c r="BB160" s="497"/>
      <c r="BC160" s="497"/>
      <c r="BD160" s="497"/>
      <c r="BE160" s="497"/>
      <c r="BF160" s="489"/>
      <c r="BG160" s="489"/>
      <c r="BH160" s="489"/>
      <c r="BI160" s="489"/>
      <c r="BJ160" s="489"/>
    </row>
    <row r="161" spans="1:62" ht="15.75" customHeight="1">
      <c r="A161" s="490"/>
      <c r="B161" s="497"/>
      <c r="C161" s="497"/>
      <c r="D161" s="497"/>
      <c r="E161" s="497"/>
      <c r="F161" s="497"/>
      <c r="G161" s="497"/>
      <c r="H161" s="497"/>
      <c r="I161" s="497"/>
      <c r="J161" s="497"/>
      <c r="K161" s="497"/>
      <c r="L161" s="497"/>
      <c r="M161" s="497"/>
      <c r="N161" s="498"/>
      <c r="O161" s="497"/>
      <c r="P161" s="497"/>
      <c r="Q161" s="497"/>
      <c r="R161" s="497"/>
      <c r="S161" s="497"/>
      <c r="T161" s="497"/>
      <c r="U161" s="497"/>
      <c r="V161" s="497"/>
      <c r="W161" s="497"/>
      <c r="X161" s="497"/>
      <c r="Y161" s="497"/>
      <c r="Z161" s="497"/>
      <c r="AA161" s="497"/>
      <c r="AB161" s="497"/>
      <c r="AC161" s="497"/>
      <c r="AD161" s="497"/>
      <c r="AE161" s="497"/>
      <c r="AF161" s="497"/>
      <c r="AG161" s="497"/>
      <c r="AH161" s="497"/>
      <c r="AI161" s="497"/>
      <c r="AJ161" s="497"/>
      <c r="AK161" s="497"/>
      <c r="AL161" s="497"/>
      <c r="AM161" s="497"/>
      <c r="AN161" s="497"/>
      <c r="AO161" s="497"/>
      <c r="AP161" s="497"/>
      <c r="AQ161" s="497"/>
      <c r="AR161" s="497"/>
      <c r="AS161" s="497"/>
      <c r="AT161" s="497"/>
      <c r="AU161" s="497"/>
      <c r="AV161" s="497"/>
      <c r="AW161" s="497"/>
      <c r="AX161" s="497"/>
      <c r="AY161" s="497"/>
      <c r="AZ161" s="497"/>
      <c r="BA161" s="497"/>
      <c r="BB161" s="497"/>
      <c r="BC161" s="497"/>
      <c r="BD161" s="497"/>
      <c r="BE161" s="497"/>
      <c r="BF161" s="489"/>
      <c r="BG161" s="489"/>
      <c r="BH161" s="489"/>
      <c r="BI161" s="489"/>
      <c r="BJ161" s="489"/>
    </row>
    <row r="162" spans="1:62" ht="15.75" customHeight="1">
      <c r="A162" s="490"/>
      <c r="B162" s="497"/>
      <c r="C162" s="497"/>
      <c r="D162" s="497"/>
      <c r="E162" s="497"/>
      <c r="F162" s="497"/>
      <c r="G162" s="497"/>
      <c r="H162" s="497"/>
      <c r="I162" s="497"/>
      <c r="J162" s="497"/>
      <c r="K162" s="497"/>
      <c r="L162" s="497"/>
      <c r="M162" s="497"/>
      <c r="N162" s="498"/>
      <c r="O162" s="497"/>
      <c r="P162" s="497"/>
      <c r="Q162" s="497"/>
      <c r="R162" s="497"/>
      <c r="S162" s="497"/>
      <c r="T162" s="497"/>
      <c r="U162" s="497"/>
      <c r="V162" s="497"/>
      <c r="W162" s="497"/>
      <c r="X162" s="497"/>
      <c r="Y162" s="497"/>
      <c r="Z162" s="497"/>
      <c r="AA162" s="497"/>
      <c r="AB162" s="497"/>
      <c r="AC162" s="497"/>
      <c r="AD162" s="497"/>
      <c r="AE162" s="497"/>
      <c r="AF162" s="497"/>
      <c r="AG162" s="497"/>
      <c r="AH162" s="497"/>
      <c r="AI162" s="497"/>
      <c r="AJ162" s="497"/>
      <c r="AK162" s="497"/>
      <c r="AL162" s="497"/>
      <c r="AM162" s="497"/>
      <c r="AN162" s="497"/>
      <c r="AO162" s="497"/>
      <c r="AP162" s="497"/>
      <c r="AQ162" s="497"/>
      <c r="AR162" s="497"/>
      <c r="AS162" s="497"/>
      <c r="AT162" s="497"/>
      <c r="AU162" s="497"/>
      <c r="AV162" s="497"/>
      <c r="AW162" s="497"/>
      <c r="AX162" s="497"/>
      <c r="AY162" s="497"/>
      <c r="AZ162" s="497"/>
      <c r="BA162" s="497"/>
      <c r="BB162" s="497"/>
      <c r="BC162" s="497"/>
      <c r="BD162" s="497"/>
      <c r="BE162" s="497"/>
      <c r="BF162" s="489"/>
      <c r="BG162" s="489"/>
      <c r="BH162" s="489"/>
      <c r="BI162" s="489"/>
      <c r="BJ162" s="489"/>
    </row>
    <row r="163" spans="1:62" ht="15.75" customHeight="1">
      <c r="A163" s="490"/>
      <c r="B163" s="497"/>
      <c r="C163" s="497"/>
      <c r="D163" s="497"/>
      <c r="E163" s="497"/>
      <c r="F163" s="497"/>
      <c r="G163" s="497"/>
      <c r="H163" s="497"/>
      <c r="I163" s="497"/>
      <c r="J163" s="497"/>
      <c r="K163" s="497"/>
      <c r="L163" s="497"/>
      <c r="M163" s="497"/>
      <c r="N163" s="498"/>
      <c r="O163" s="497"/>
      <c r="P163" s="497"/>
      <c r="Q163" s="497"/>
      <c r="R163" s="497"/>
      <c r="S163" s="497"/>
      <c r="T163" s="497"/>
      <c r="U163" s="497"/>
      <c r="V163" s="497"/>
      <c r="W163" s="497"/>
      <c r="X163" s="497"/>
      <c r="Y163" s="497"/>
      <c r="Z163" s="497"/>
      <c r="AA163" s="497"/>
      <c r="AB163" s="497"/>
      <c r="AC163" s="497"/>
      <c r="AD163" s="497"/>
      <c r="AE163" s="497"/>
      <c r="AF163" s="497"/>
      <c r="AG163" s="497"/>
      <c r="AH163" s="497"/>
      <c r="AI163" s="497"/>
      <c r="AJ163" s="497"/>
      <c r="AK163" s="497"/>
      <c r="AL163" s="497"/>
      <c r="AM163" s="497"/>
      <c r="AN163" s="497"/>
      <c r="AO163" s="497"/>
      <c r="AP163" s="497"/>
      <c r="AQ163" s="497"/>
      <c r="AR163" s="497"/>
      <c r="AS163" s="497"/>
      <c r="AT163" s="497"/>
      <c r="AU163" s="497"/>
      <c r="AV163" s="497"/>
      <c r="AW163" s="497"/>
      <c r="AX163" s="497"/>
      <c r="AY163" s="497"/>
      <c r="AZ163" s="497"/>
      <c r="BA163" s="497"/>
      <c r="BB163" s="497"/>
      <c r="BC163" s="497"/>
      <c r="BD163" s="497"/>
      <c r="BE163" s="497"/>
      <c r="BF163" s="489"/>
      <c r="BG163" s="489"/>
      <c r="BH163" s="489"/>
      <c r="BI163" s="489"/>
      <c r="BJ163" s="489"/>
    </row>
    <row r="164" spans="1:62" ht="15.75" customHeight="1">
      <c r="A164" s="490"/>
      <c r="B164" s="497"/>
      <c r="C164" s="497"/>
      <c r="D164" s="497"/>
      <c r="E164" s="497"/>
      <c r="F164" s="497"/>
      <c r="G164" s="497"/>
      <c r="H164" s="497"/>
      <c r="I164" s="497"/>
      <c r="J164" s="497"/>
      <c r="K164" s="497"/>
      <c r="L164" s="497"/>
      <c r="M164" s="497"/>
      <c r="N164" s="498"/>
      <c r="O164" s="497"/>
      <c r="P164" s="497"/>
      <c r="Q164" s="497"/>
      <c r="R164" s="497"/>
      <c r="S164" s="497"/>
      <c r="T164" s="497"/>
      <c r="U164" s="497"/>
      <c r="V164" s="497"/>
      <c r="W164" s="497"/>
      <c r="X164" s="497"/>
      <c r="Y164" s="497"/>
      <c r="Z164" s="497"/>
      <c r="AA164" s="497"/>
      <c r="AB164" s="497"/>
      <c r="AC164" s="497"/>
      <c r="AD164" s="497"/>
      <c r="AE164" s="497"/>
      <c r="AF164" s="497"/>
      <c r="AG164" s="497"/>
      <c r="AH164" s="497"/>
      <c r="AI164" s="497"/>
      <c r="AJ164" s="497"/>
      <c r="AK164" s="497"/>
      <c r="AL164" s="497"/>
      <c r="AM164" s="497"/>
      <c r="AN164" s="497"/>
      <c r="AO164" s="497"/>
      <c r="AP164" s="497"/>
      <c r="AQ164" s="497"/>
      <c r="AR164" s="497"/>
      <c r="AS164" s="497"/>
      <c r="AT164" s="497"/>
      <c r="AU164" s="497"/>
      <c r="AV164" s="497"/>
      <c r="AW164" s="497"/>
      <c r="AX164" s="497"/>
      <c r="AY164" s="497"/>
      <c r="AZ164" s="497"/>
      <c r="BA164" s="497"/>
      <c r="BB164" s="497"/>
      <c r="BC164" s="497"/>
      <c r="BD164" s="497"/>
      <c r="BE164" s="497"/>
      <c r="BF164" s="489"/>
      <c r="BG164" s="489"/>
      <c r="BH164" s="489"/>
      <c r="BI164" s="489"/>
      <c r="BJ164" s="489"/>
    </row>
    <row r="165" spans="1:62" ht="15.75" customHeight="1">
      <c r="A165" s="490"/>
      <c r="B165" s="497"/>
      <c r="C165" s="497"/>
      <c r="D165" s="497"/>
      <c r="E165" s="497"/>
      <c r="F165" s="497"/>
      <c r="G165" s="497"/>
      <c r="H165" s="497"/>
      <c r="I165" s="497"/>
      <c r="J165" s="497"/>
      <c r="K165" s="497"/>
      <c r="L165" s="497"/>
      <c r="M165" s="497"/>
      <c r="N165" s="498"/>
      <c r="O165" s="497"/>
      <c r="P165" s="497"/>
      <c r="Q165" s="497"/>
      <c r="R165" s="497"/>
      <c r="S165" s="497"/>
      <c r="T165" s="497"/>
      <c r="U165" s="497"/>
      <c r="V165" s="497"/>
      <c r="W165" s="497"/>
      <c r="X165" s="497"/>
      <c r="Y165" s="497"/>
      <c r="Z165" s="497"/>
      <c r="AA165" s="497"/>
      <c r="AB165" s="497"/>
      <c r="AC165" s="497"/>
      <c r="AD165" s="497"/>
      <c r="AE165" s="497"/>
      <c r="AF165" s="497"/>
      <c r="AG165" s="497"/>
      <c r="AH165" s="497"/>
      <c r="AI165" s="497"/>
      <c r="AJ165" s="497"/>
      <c r="AK165" s="497"/>
      <c r="AL165" s="497"/>
      <c r="AM165" s="497"/>
      <c r="AN165" s="497"/>
      <c r="AO165" s="497"/>
      <c r="AP165" s="497"/>
      <c r="AQ165" s="497"/>
      <c r="AR165" s="497"/>
      <c r="AS165" s="497"/>
      <c r="AT165" s="497"/>
      <c r="AU165" s="497"/>
      <c r="AV165" s="497"/>
      <c r="AW165" s="497"/>
      <c r="AX165" s="497"/>
      <c r="AY165" s="497"/>
      <c r="AZ165" s="497"/>
      <c r="BA165" s="497"/>
      <c r="BB165" s="497"/>
      <c r="BC165" s="497"/>
      <c r="BD165" s="497"/>
      <c r="BE165" s="497"/>
      <c r="BF165" s="489"/>
      <c r="BG165" s="489"/>
      <c r="BH165" s="489"/>
      <c r="BI165" s="489"/>
      <c r="BJ165" s="489"/>
    </row>
    <row r="166" spans="1:62" ht="15.75" customHeight="1">
      <c r="A166" s="490"/>
      <c r="B166" s="497"/>
      <c r="C166" s="497"/>
      <c r="D166" s="497"/>
      <c r="E166" s="497"/>
      <c r="F166" s="497"/>
      <c r="G166" s="497"/>
      <c r="H166" s="497"/>
      <c r="I166" s="497"/>
      <c r="J166" s="497"/>
      <c r="K166" s="497"/>
      <c r="L166" s="497"/>
      <c r="M166" s="497"/>
      <c r="N166" s="498"/>
      <c r="O166" s="497"/>
      <c r="P166" s="497"/>
      <c r="Q166" s="497"/>
      <c r="R166" s="497"/>
      <c r="S166" s="497"/>
      <c r="T166" s="497"/>
      <c r="U166" s="497"/>
      <c r="V166" s="497"/>
      <c r="W166" s="497"/>
      <c r="X166" s="497"/>
      <c r="Y166" s="497"/>
      <c r="Z166" s="497"/>
      <c r="AA166" s="497"/>
      <c r="AB166" s="497"/>
      <c r="AC166" s="497"/>
      <c r="AD166" s="497"/>
      <c r="AE166" s="497"/>
      <c r="AF166" s="497"/>
      <c r="AG166" s="497"/>
      <c r="AH166" s="497"/>
      <c r="AI166" s="497"/>
      <c r="AJ166" s="497"/>
      <c r="AK166" s="497"/>
      <c r="AL166" s="497"/>
      <c r="AM166" s="497"/>
      <c r="AN166" s="497"/>
      <c r="AO166" s="497"/>
      <c r="AP166" s="497"/>
      <c r="AQ166" s="497"/>
      <c r="AR166" s="497"/>
      <c r="AS166" s="497"/>
      <c r="AT166" s="497"/>
      <c r="AU166" s="497"/>
      <c r="AV166" s="497"/>
      <c r="AW166" s="497"/>
      <c r="AX166" s="497"/>
      <c r="AY166" s="497"/>
      <c r="AZ166" s="497"/>
      <c r="BA166" s="497"/>
      <c r="BB166" s="497"/>
      <c r="BC166" s="497"/>
      <c r="BD166" s="497"/>
      <c r="BE166" s="497"/>
      <c r="BF166" s="489"/>
      <c r="BG166" s="489"/>
      <c r="BH166" s="489"/>
      <c r="BI166" s="489"/>
      <c r="BJ166" s="489"/>
    </row>
    <row r="167" spans="1:62" ht="15.75" customHeight="1">
      <c r="A167" s="490"/>
      <c r="B167" s="497"/>
      <c r="C167" s="497"/>
      <c r="D167" s="497"/>
      <c r="E167" s="497"/>
      <c r="F167" s="497"/>
      <c r="G167" s="497"/>
      <c r="H167" s="497"/>
      <c r="I167" s="497"/>
      <c r="J167" s="497"/>
      <c r="K167" s="497"/>
      <c r="L167" s="497"/>
      <c r="M167" s="497"/>
      <c r="N167" s="498"/>
      <c r="O167" s="497"/>
      <c r="P167" s="497"/>
      <c r="Q167" s="497"/>
      <c r="R167" s="497"/>
      <c r="S167" s="497"/>
      <c r="T167" s="497"/>
      <c r="U167" s="497"/>
      <c r="V167" s="497"/>
      <c r="W167" s="497"/>
      <c r="X167" s="497"/>
      <c r="Y167" s="497"/>
      <c r="Z167" s="497"/>
      <c r="AA167" s="497"/>
      <c r="AB167" s="497"/>
      <c r="AC167" s="497"/>
      <c r="AD167" s="497"/>
      <c r="AE167" s="497"/>
      <c r="AF167" s="497"/>
      <c r="AG167" s="497"/>
      <c r="AH167" s="497"/>
      <c r="AI167" s="497"/>
      <c r="AJ167" s="497"/>
      <c r="AK167" s="497"/>
      <c r="AL167" s="497"/>
      <c r="AM167" s="497"/>
      <c r="AN167" s="497"/>
      <c r="AO167" s="497"/>
      <c r="AP167" s="497"/>
      <c r="AQ167" s="497"/>
      <c r="AR167" s="497"/>
      <c r="AS167" s="497"/>
      <c r="AT167" s="497"/>
      <c r="AU167" s="497"/>
      <c r="AV167" s="497"/>
      <c r="AW167" s="497"/>
      <c r="AX167" s="497"/>
      <c r="AY167" s="497"/>
      <c r="AZ167" s="497"/>
      <c r="BA167" s="497"/>
      <c r="BB167" s="497"/>
      <c r="BC167" s="497"/>
      <c r="BD167" s="497"/>
      <c r="BE167" s="497"/>
      <c r="BF167" s="489"/>
      <c r="BG167" s="489"/>
      <c r="BH167" s="489"/>
      <c r="BI167" s="489"/>
      <c r="BJ167" s="489"/>
    </row>
    <row r="168" spans="1:62" ht="15.75" customHeight="1">
      <c r="A168" s="490"/>
      <c r="B168" s="497"/>
      <c r="C168" s="497"/>
      <c r="D168" s="497"/>
      <c r="E168" s="497"/>
      <c r="F168" s="497"/>
      <c r="G168" s="497"/>
      <c r="H168" s="497"/>
      <c r="I168" s="497"/>
      <c r="J168" s="497"/>
      <c r="K168" s="497"/>
      <c r="L168" s="497"/>
      <c r="M168" s="497"/>
      <c r="N168" s="498"/>
      <c r="O168" s="497"/>
      <c r="P168" s="497"/>
      <c r="Q168" s="497"/>
      <c r="R168" s="497"/>
      <c r="S168" s="497"/>
      <c r="T168" s="497"/>
      <c r="U168" s="497"/>
      <c r="V168" s="497"/>
      <c r="W168" s="497"/>
      <c r="X168" s="497"/>
      <c r="Y168" s="497"/>
      <c r="Z168" s="497"/>
      <c r="AA168" s="497"/>
      <c r="AB168" s="497"/>
      <c r="AC168" s="497"/>
      <c r="AD168" s="497"/>
      <c r="AE168" s="497"/>
      <c r="AF168" s="497"/>
      <c r="AG168" s="497"/>
      <c r="AH168" s="497"/>
      <c r="AI168" s="497"/>
      <c r="AJ168" s="497"/>
      <c r="AK168" s="497"/>
      <c r="AL168" s="497"/>
      <c r="AM168" s="497"/>
      <c r="AN168" s="497"/>
      <c r="AO168" s="497"/>
      <c r="AP168" s="497"/>
      <c r="AQ168" s="497"/>
      <c r="AR168" s="497"/>
      <c r="AS168" s="497"/>
      <c r="AT168" s="497"/>
      <c r="AU168" s="497"/>
      <c r="AV168" s="497"/>
      <c r="AW168" s="497"/>
      <c r="AX168" s="497"/>
      <c r="AY168" s="497"/>
      <c r="AZ168" s="497"/>
      <c r="BA168" s="497"/>
      <c r="BB168" s="497"/>
      <c r="BC168" s="497"/>
      <c r="BD168" s="497"/>
      <c r="BE168" s="497"/>
      <c r="BF168" s="489"/>
      <c r="BG168" s="489"/>
      <c r="BH168" s="489"/>
      <c r="BI168" s="489"/>
      <c r="BJ168" s="489"/>
    </row>
    <row r="169" spans="1:62" ht="15.75" customHeight="1">
      <c r="A169" s="490"/>
      <c r="B169" s="497"/>
      <c r="C169" s="497"/>
      <c r="D169" s="497"/>
      <c r="E169" s="497"/>
      <c r="F169" s="497"/>
      <c r="G169" s="497"/>
      <c r="H169" s="497"/>
      <c r="I169" s="497"/>
      <c r="J169" s="497"/>
      <c r="K169" s="497"/>
      <c r="L169" s="497"/>
      <c r="M169" s="497"/>
      <c r="N169" s="498"/>
      <c r="O169" s="497"/>
      <c r="P169" s="497"/>
      <c r="Q169" s="497"/>
      <c r="R169" s="497"/>
      <c r="S169" s="497"/>
      <c r="T169" s="497"/>
      <c r="U169" s="497"/>
      <c r="V169" s="497"/>
      <c r="W169" s="497"/>
      <c r="X169" s="497"/>
      <c r="Y169" s="497"/>
      <c r="Z169" s="497"/>
      <c r="AA169" s="497"/>
      <c r="AB169" s="497"/>
      <c r="AC169" s="497"/>
      <c r="AD169" s="497"/>
      <c r="AE169" s="497"/>
      <c r="AF169" s="497"/>
      <c r="AG169" s="497"/>
      <c r="AH169" s="497"/>
      <c r="AI169" s="497"/>
      <c r="AJ169" s="497"/>
      <c r="AK169" s="497"/>
      <c r="AL169" s="497"/>
      <c r="AM169" s="497"/>
      <c r="AN169" s="497"/>
      <c r="AO169" s="497"/>
      <c r="AP169" s="497"/>
      <c r="AQ169" s="497"/>
      <c r="AR169" s="497"/>
      <c r="AS169" s="497"/>
      <c r="AT169" s="497"/>
      <c r="AU169" s="497"/>
      <c r="AV169" s="497"/>
      <c r="AW169" s="497"/>
      <c r="AX169" s="497"/>
      <c r="AY169" s="497"/>
      <c r="AZ169" s="497"/>
      <c r="BA169" s="497"/>
      <c r="BB169" s="497"/>
      <c r="BC169" s="497"/>
      <c r="BD169" s="497"/>
      <c r="BE169" s="497"/>
      <c r="BF169" s="489"/>
      <c r="BG169" s="489"/>
      <c r="BH169" s="489"/>
      <c r="BI169" s="489"/>
      <c r="BJ169" s="489"/>
    </row>
    <row r="170" spans="1:62" ht="15.75" customHeight="1">
      <c r="A170" s="490"/>
      <c r="B170" s="497"/>
      <c r="C170" s="497"/>
      <c r="D170" s="497"/>
      <c r="E170" s="497"/>
      <c r="F170" s="497"/>
      <c r="G170" s="497"/>
      <c r="H170" s="497"/>
      <c r="I170" s="497"/>
      <c r="J170" s="497"/>
      <c r="K170" s="497"/>
      <c r="L170" s="497"/>
      <c r="M170" s="497"/>
      <c r="N170" s="498"/>
      <c r="O170" s="497"/>
      <c r="P170" s="497"/>
      <c r="Q170" s="497"/>
      <c r="R170" s="497"/>
      <c r="S170" s="497"/>
      <c r="T170" s="497"/>
      <c r="U170" s="497"/>
      <c r="V170" s="497"/>
      <c r="W170" s="497"/>
      <c r="X170" s="497"/>
      <c r="Y170" s="497"/>
      <c r="Z170" s="497"/>
      <c r="AA170" s="497"/>
      <c r="AB170" s="497"/>
      <c r="AC170" s="497"/>
      <c r="AD170" s="497"/>
      <c r="AE170" s="497"/>
      <c r="AF170" s="497"/>
      <c r="AG170" s="497"/>
      <c r="AH170" s="497"/>
      <c r="AI170" s="497"/>
      <c r="AJ170" s="497"/>
      <c r="AK170" s="497"/>
      <c r="AL170" s="497"/>
      <c r="AM170" s="497"/>
      <c r="AN170" s="497"/>
      <c r="AO170" s="497"/>
      <c r="AP170" s="497"/>
      <c r="AQ170" s="497"/>
      <c r="AR170" s="497"/>
      <c r="AS170" s="497"/>
      <c r="AT170" s="497"/>
      <c r="AU170" s="497"/>
      <c r="AV170" s="497"/>
      <c r="AW170" s="497"/>
      <c r="AX170" s="497"/>
      <c r="AY170" s="497"/>
      <c r="AZ170" s="497"/>
      <c r="BA170" s="497"/>
      <c r="BB170" s="497"/>
      <c r="BC170" s="497"/>
      <c r="BD170" s="497"/>
      <c r="BE170" s="497"/>
      <c r="BF170" s="489"/>
      <c r="BG170" s="489"/>
      <c r="BH170" s="489"/>
      <c r="BI170" s="489"/>
      <c r="BJ170" s="489"/>
    </row>
    <row r="171" spans="1:62" ht="15.75" customHeight="1">
      <c r="A171" s="490"/>
      <c r="B171" s="497"/>
      <c r="C171" s="497"/>
      <c r="D171" s="497"/>
      <c r="E171" s="497"/>
      <c r="F171" s="497"/>
      <c r="G171" s="497"/>
      <c r="H171" s="497"/>
      <c r="I171" s="497"/>
      <c r="J171" s="497"/>
      <c r="K171" s="497"/>
      <c r="L171" s="497"/>
      <c r="M171" s="497"/>
      <c r="N171" s="498"/>
      <c r="O171" s="497"/>
      <c r="P171" s="497"/>
      <c r="Q171" s="497"/>
      <c r="R171" s="497"/>
      <c r="S171" s="497"/>
      <c r="T171" s="497"/>
      <c r="U171" s="497"/>
      <c r="V171" s="497"/>
      <c r="W171" s="497"/>
      <c r="X171" s="497"/>
      <c r="Y171" s="497"/>
      <c r="Z171" s="497"/>
      <c r="AA171" s="497"/>
      <c r="AB171" s="497"/>
      <c r="AC171" s="497"/>
      <c r="AD171" s="497"/>
      <c r="AE171" s="497"/>
      <c r="AF171" s="497"/>
      <c r="AG171" s="497"/>
      <c r="AH171" s="497"/>
      <c r="AI171" s="497"/>
      <c r="AJ171" s="497"/>
      <c r="AK171" s="497"/>
      <c r="AL171" s="497"/>
      <c r="AM171" s="497"/>
      <c r="AN171" s="497"/>
      <c r="AO171" s="497"/>
      <c r="AP171" s="497"/>
      <c r="AQ171" s="497"/>
      <c r="AR171" s="497"/>
      <c r="AS171" s="497"/>
      <c r="AT171" s="497"/>
      <c r="AU171" s="497"/>
      <c r="AV171" s="497"/>
      <c r="AW171" s="497"/>
      <c r="AX171" s="497"/>
      <c r="AY171" s="497"/>
      <c r="AZ171" s="497"/>
      <c r="BA171" s="497"/>
      <c r="BB171" s="497"/>
      <c r="BC171" s="497"/>
      <c r="BD171" s="497"/>
      <c r="BE171" s="497"/>
      <c r="BF171" s="489"/>
      <c r="BG171" s="489"/>
      <c r="BH171" s="489"/>
      <c r="BI171" s="489"/>
      <c r="BJ171" s="489"/>
    </row>
    <row r="172" spans="1:62" ht="15.75" customHeight="1">
      <c r="A172" s="490"/>
      <c r="B172" s="497"/>
      <c r="C172" s="497"/>
      <c r="D172" s="497"/>
      <c r="E172" s="497"/>
      <c r="F172" s="497"/>
      <c r="G172" s="497"/>
      <c r="H172" s="497"/>
      <c r="I172" s="497"/>
      <c r="J172" s="497"/>
      <c r="K172" s="497"/>
      <c r="L172" s="497"/>
      <c r="M172" s="497"/>
      <c r="N172" s="498"/>
      <c r="O172" s="497"/>
      <c r="P172" s="497"/>
      <c r="Q172" s="497"/>
      <c r="R172" s="497"/>
      <c r="S172" s="497"/>
      <c r="T172" s="497"/>
      <c r="U172" s="497"/>
      <c r="V172" s="497"/>
      <c r="W172" s="497"/>
      <c r="X172" s="497"/>
      <c r="Y172" s="497"/>
      <c r="Z172" s="497"/>
      <c r="AA172" s="497"/>
      <c r="AB172" s="497"/>
      <c r="AC172" s="497"/>
      <c r="AD172" s="497"/>
      <c r="AE172" s="497"/>
      <c r="AF172" s="497"/>
      <c r="AG172" s="497"/>
      <c r="AH172" s="497"/>
      <c r="AI172" s="497"/>
      <c r="AJ172" s="497"/>
      <c r="AK172" s="497"/>
      <c r="AL172" s="497"/>
      <c r="AM172" s="497"/>
      <c r="AN172" s="497"/>
      <c r="AO172" s="497"/>
      <c r="AP172" s="497"/>
      <c r="AQ172" s="497"/>
      <c r="AR172" s="497"/>
      <c r="AS172" s="497"/>
      <c r="AT172" s="497"/>
      <c r="AU172" s="497"/>
      <c r="AV172" s="497"/>
      <c r="AW172" s="497"/>
      <c r="AX172" s="497"/>
      <c r="AY172" s="497"/>
      <c r="AZ172" s="497"/>
      <c r="BA172" s="497"/>
      <c r="BB172" s="497"/>
      <c r="BC172" s="497"/>
      <c r="BD172" s="497"/>
      <c r="BE172" s="497"/>
      <c r="BF172" s="489"/>
      <c r="BG172" s="489"/>
      <c r="BH172" s="489"/>
      <c r="BI172" s="489"/>
      <c r="BJ172" s="489"/>
    </row>
    <row r="173" spans="1:62" ht="15.75" customHeight="1">
      <c r="A173" s="490"/>
      <c r="B173" s="497"/>
      <c r="C173" s="497"/>
      <c r="D173" s="497"/>
      <c r="E173" s="497"/>
      <c r="F173" s="497"/>
      <c r="G173" s="497"/>
      <c r="H173" s="497"/>
      <c r="I173" s="497"/>
      <c r="J173" s="497"/>
      <c r="K173" s="497"/>
      <c r="L173" s="497"/>
      <c r="M173" s="497"/>
      <c r="N173" s="498"/>
      <c r="O173" s="497"/>
      <c r="P173" s="497"/>
      <c r="Q173" s="497"/>
      <c r="R173" s="497"/>
      <c r="S173" s="497"/>
      <c r="T173" s="497"/>
      <c r="U173" s="497"/>
      <c r="V173" s="497"/>
      <c r="W173" s="497"/>
      <c r="X173" s="497"/>
      <c r="Y173" s="497"/>
      <c r="Z173" s="497"/>
      <c r="AA173" s="497"/>
      <c r="AB173" s="497"/>
      <c r="AC173" s="497"/>
      <c r="AD173" s="497"/>
      <c r="AE173" s="497"/>
      <c r="AF173" s="497"/>
      <c r="AG173" s="497"/>
      <c r="AH173" s="497"/>
      <c r="AI173" s="497"/>
      <c r="AJ173" s="497"/>
      <c r="AK173" s="497"/>
      <c r="AL173" s="497"/>
      <c r="AM173" s="497"/>
      <c r="AN173" s="497"/>
      <c r="AO173" s="497"/>
      <c r="AP173" s="497"/>
      <c r="AQ173" s="497"/>
      <c r="AR173" s="497"/>
      <c r="AS173" s="497"/>
      <c r="AT173" s="497"/>
      <c r="AU173" s="497"/>
      <c r="AV173" s="497"/>
      <c r="AW173" s="497"/>
      <c r="AX173" s="497"/>
      <c r="AY173" s="497"/>
      <c r="AZ173" s="497"/>
      <c r="BA173" s="497"/>
      <c r="BB173" s="497"/>
      <c r="BC173" s="497"/>
      <c r="BD173" s="497"/>
      <c r="BE173" s="497"/>
      <c r="BF173" s="489"/>
      <c r="BG173" s="489"/>
      <c r="BH173" s="489"/>
      <c r="BI173" s="489"/>
      <c r="BJ173" s="489"/>
    </row>
    <row r="174" spans="1:62" ht="15.75" customHeight="1">
      <c r="A174" s="490"/>
      <c r="B174" s="497"/>
      <c r="C174" s="497"/>
      <c r="D174" s="497"/>
      <c r="E174" s="497"/>
      <c r="F174" s="497"/>
      <c r="G174" s="497"/>
      <c r="H174" s="497"/>
      <c r="I174" s="497"/>
      <c r="J174" s="497"/>
      <c r="K174" s="497"/>
      <c r="L174" s="497"/>
      <c r="M174" s="497"/>
      <c r="N174" s="498"/>
      <c r="O174" s="497"/>
      <c r="P174" s="497"/>
      <c r="Q174" s="497"/>
      <c r="R174" s="497"/>
      <c r="S174" s="497"/>
      <c r="T174" s="497"/>
      <c r="U174" s="497"/>
      <c r="V174" s="497"/>
      <c r="W174" s="497"/>
      <c r="X174" s="497"/>
      <c r="Y174" s="497"/>
      <c r="Z174" s="497"/>
      <c r="AA174" s="497"/>
      <c r="AB174" s="497"/>
      <c r="AC174" s="497"/>
      <c r="AD174" s="497"/>
      <c r="AE174" s="497"/>
      <c r="AF174" s="497"/>
      <c r="AG174" s="497"/>
      <c r="AH174" s="497"/>
      <c r="AI174" s="497"/>
      <c r="AJ174" s="497"/>
      <c r="AK174" s="497"/>
      <c r="AL174" s="497"/>
      <c r="AM174" s="497"/>
      <c r="AN174" s="497"/>
      <c r="AO174" s="497"/>
      <c r="AP174" s="497"/>
      <c r="AQ174" s="497"/>
      <c r="AR174" s="497"/>
      <c r="AS174" s="497"/>
      <c r="AT174" s="497"/>
      <c r="AU174" s="497"/>
      <c r="AV174" s="497"/>
      <c r="AW174" s="497"/>
      <c r="AX174" s="497"/>
      <c r="AY174" s="497"/>
      <c r="AZ174" s="497"/>
      <c r="BA174" s="497"/>
      <c r="BB174" s="497"/>
      <c r="BC174" s="497"/>
      <c r="BD174" s="497"/>
      <c r="BE174" s="497"/>
      <c r="BF174" s="489"/>
      <c r="BG174" s="489"/>
      <c r="BH174" s="489"/>
      <c r="BI174" s="489"/>
      <c r="BJ174" s="489"/>
    </row>
    <row r="175" spans="1:62" ht="15.75" customHeight="1">
      <c r="A175" s="490"/>
      <c r="B175" s="497"/>
      <c r="C175" s="497"/>
      <c r="D175" s="497"/>
      <c r="E175" s="497"/>
      <c r="F175" s="497"/>
      <c r="G175" s="497"/>
      <c r="H175" s="497"/>
      <c r="I175" s="497"/>
      <c r="J175" s="497"/>
      <c r="K175" s="497"/>
      <c r="L175" s="497"/>
      <c r="M175" s="497"/>
      <c r="N175" s="498"/>
      <c r="O175" s="497"/>
      <c r="P175" s="497"/>
      <c r="Q175" s="497"/>
      <c r="R175" s="497"/>
      <c r="S175" s="497"/>
      <c r="T175" s="497"/>
      <c r="U175" s="497"/>
      <c r="V175" s="497"/>
      <c r="W175" s="497"/>
      <c r="X175" s="497"/>
      <c r="Y175" s="497"/>
      <c r="Z175" s="497"/>
      <c r="AA175" s="497"/>
      <c r="AB175" s="497"/>
      <c r="AC175" s="497"/>
      <c r="AD175" s="497"/>
      <c r="AE175" s="497"/>
      <c r="AF175" s="497"/>
      <c r="AG175" s="497"/>
      <c r="AH175" s="497"/>
      <c r="AI175" s="497"/>
      <c r="AJ175" s="497"/>
      <c r="AK175" s="497"/>
      <c r="AL175" s="497"/>
      <c r="AM175" s="497"/>
      <c r="AN175" s="497"/>
      <c r="AO175" s="497"/>
      <c r="AP175" s="497"/>
      <c r="AQ175" s="497"/>
      <c r="AR175" s="497"/>
      <c r="AS175" s="497"/>
      <c r="AT175" s="497"/>
      <c r="AU175" s="497"/>
      <c r="AV175" s="497"/>
      <c r="AW175" s="497"/>
      <c r="AX175" s="497"/>
      <c r="AY175" s="497"/>
      <c r="AZ175" s="497"/>
      <c r="BA175" s="497"/>
      <c r="BB175" s="497"/>
      <c r="BC175" s="497"/>
      <c r="BD175" s="497"/>
      <c r="BE175" s="497"/>
      <c r="BF175" s="489"/>
      <c r="BG175" s="489"/>
      <c r="BH175" s="489"/>
      <c r="BI175" s="489"/>
      <c r="BJ175" s="489"/>
    </row>
    <row r="176" spans="1:62" ht="15.75" customHeight="1">
      <c r="A176" s="490"/>
      <c r="B176" s="497"/>
      <c r="C176" s="497"/>
      <c r="D176" s="497"/>
      <c r="E176" s="497"/>
      <c r="F176" s="497"/>
      <c r="G176" s="497"/>
      <c r="H176" s="497"/>
      <c r="I176" s="497"/>
      <c r="J176" s="497"/>
      <c r="K176" s="497"/>
      <c r="L176" s="497"/>
      <c r="M176" s="497"/>
      <c r="N176" s="498"/>
      <c r="O176" s="497"/>
      <c r="P176" s="497"/>
      <c r="Q176" s="497"/>
      <c r="R176" s="497"/>
      <c r="S176" s="497"/>
      <c r="T176" s="497"/>
      <c r="U176" s="497"/>
      <c r="V176" s="497"/>
      <c r="W176" s="497"/>
      <c r="X176" s="497"/>
      <c r="Y176" s="497"/>
      <c r="Z176" s="497"/>
      <c r="AA176" s="497"/>
      <c r="AB176" s="497"/>
      <c r="AC176" s="497"/>
      <c r="AD176" s="497"/>
      <c r="AE176" s="497"/>
      <c r="AF176" s="497"/>
      <c r="AG176" s="497"/>
      <c r="AH176" s="497"/>
      <c r="AI176" s="497"/>
      <c r="AJ176" s="497"/>
      <c r="AK176" s="497"/>
      <c r="AL176" s="497"/>
      <c r="AM176" s="497"/>
      <c r="AN176" s="497"/>
      <c r="AO176" s="497"/>
      <c r="AP176" s="497"/>
      <c r="AQ176" s="497"/>
      <c r="AR176" s="497"/>
      <c r="AS176" s="497"/>
      <c r="AT176" s="497"/>
      <c r="AU176" s="497"/>
      <c r="AV176" s="497"/>
      <c r="AW176" s="497"/>
      <c r="AX176" s="497"/>
      <c r="AY176" s="497"/>
      <c r="AZ176" s="497"/>
      <c r="BA176" s="497"/>
      <c r="BB176" s="497"/>
      <c r="BC176" s="497"/>
      <c r="BD176" s="497"/>
      <c r="BE176" s="497"/>
      <c r="BF176" s="489"/>
      <c r="BG176" s="489"/>
      <c r="BH176" s="489"/>
      <c r="BI176" s="489"/>
      <c r="BJ176" s="489"/>
    </row>
    <row r="177" spans="1:62" ht="15.75" customHeight="1">
      <c r="A177" s="490"/>
      <c r="B177" s="497"/>
      <c r="C177" s="497"/>
      <c r="D177" s="497"/>
      <c r="E177" s="497"/>
      <c r="F177" s="497"/>
      <c r="G177" s="497"/>
      <c r="H177" s="497"/>
      <c r="I177" s="497"/>
      <c r="J177" s="497"/>
      <c r="K177" s="497"/>
      <c r="L177" s="497"/>
      <c r="M177" s="497"/>
      <c r="N177" s="498"/>
      <c r="O177" s="497"/>
      <c r="P177" s="497"/>
      <c r="Q177" s="497"/>
      <c r="R177" s="497"/>
      <c r="S177" s="497"/>
      <c r="T177" s="497"/>
      <c r="U177" s="497"/>
      <c r="V177" s="497"/>
      <c r="W177" s="497"/>
      <c r="X177" s="497"/>
      <c r="Y177" s="497"/>
      <c r="Z177" s="497"/>
      <c r="AA177" s="497"/>
      <c r="AB177" s="497"/>
      <c r="AC177" s="497"/>
      <c r="AD177" s="497"/>
      <c r="AE177" s="497"/>
      <c r="AF177" s="497"/>
      <c r="AG177" s="497"/>
      <c r="AH177" s="497"/>
      <c r="AI177" s="497"/>
      <c r="AJ177" s="497"/>
      <c r="AK177" s="497"/>
      <c r="AL177" s="497"/>
      <c r="AM177" s="497"/>
      <c r="AN177" s="497"/>
      <c r="AO177" s="497"/>
      <c r="AP177" s="497"/>
      <c r="AQ177" s="497"/>
      <c r="AR177" s="497"/>
      <c r="AS177" s="497"/>
      <c r="AT177" s="497"/>
      <c r="AU177" s="497"/>
      <c r="AV177" s="497"/>
      <c r="AW177" s="497"/>
      <c r="AX177" s="497"/>
      <c r="AY177" s="497"/>
      <c r="AZ177" s="497"/>
      <c r="BA177" s="497"/>
      <c r="BB177" s="497"/>
      <c r="BC177" s="497"/>
      <c r="BD177" s="497"/>
      <c r="BE177" s="497"/>
      <c r="BF177" s="489"/>
      <c r="BG177" s="489"/>
      <c r="BH177" s="489"/>
      <c r="BI177" s="489"/>
      <c r="BJ177" s="489"/>
    </row>
    <row r="178" spans="1:62" ht="15.75" customHeight="1">
      <c r="A178" s="490"/>
      <c r="B178" s="497"/>
      <c r="C178" s="497"/>
      <c r="D178" s="497"/>
      <c r="E178" s="497"/>
      <c r="F178" s="497"/>
      <c r="G178" s="497"/>
      <c r="H178" s="497"/>
      <c r="I178" s="497"/>
      <c r="J178" s="497"/>
      <c r="K178" s="497"/>
      <c r="L178" s="497"/>
      <c r="M178" s="497"/>
      <c r="N178" s="498"/>
      <c r="O178" s="497"/>
      <c r="P178" s="497"/>
      <c r="Q178" s="497"/>
      <c r="R178" s="497"/>
      <c r="S178" s="497"/>
      <c r="T178" s="497"/>
      <c r="U178" s="497"/>
      <c r="V178" s="497"/>
      <c r="W178" s="497"/>
      <c r="X178" s="497"/>
      <c r="Y178" s="497"/>
      <c r="Z178" s="497"/>
      <c r="AA178" s="497"/>
      <c r="AB178" s="497"/>
      <c r="AC178" s="497"/>
      <c r="AD178" s="497"/>
      <c r="AE178" s="497"/>
      <c r="AF178" s="497"/>
      <c r="AG178" s="497"/>
      <c r="AH178" s="497"/>
      <c r="AI178" s="497"/>
      <c r="AJ178" s="497"/>
      <c r="AK178" s="497"/>
      <c r="AL178" s="497"/>
      <c r="AM178" s="497"/>
      <c r="AN178" s="497"/>
      <c r="AO178" s="497"/>
      <c r="AP178" s="497"/>
      <c r="AQ178" s="497"/>
      <c r="AR178" s="497"/>
      <c r="AS178" s="497"/>
      <c r="AT178" s="497"/>
      <c r="AU178" s="497"/>
      <c r="AV178" s="497"/>
      <c r="AW178" s="497"/>
      <c r="AX178" s="497"/>
      <c r="AY178" s="497"/>
      <c r="AZ178" s="497"/>
      <c r="BA178" s="497"/>
      <c r="BB178" s="497"/>
      <c r="BC178" s="497"/>
      <c r="BD178" s="497"/>
      <c r="BE178" s="497"/>
      <c r="BF178" s="489"/>
      <c r="BG178" s="489"/>
      <c r="BH178" s="489"/>
      <c r="BI178" s="489"/>
      <c r="BJ178" s="489"/>
    </row>
    <row r="179" spans="1:62" ht="15.75" customHeight="1">
      <c r="A179" s="490"/>
      <c r="B179" s="497"/>
      <c r="C179" s="497"/>
      <c r="D179" s="497"/>
      <c r="E179" s="497"/>
      <c r="F179" s="497"/>
      <c r="G179" s="497"/>
      <c r="H179" s="497"/>
      <c r="I179" s="497"/>
      <c r="J179" s="497"/>
      <c r="K179" s="497"/>
      <c r="L179" s="497"/>
      <c r="M179" s="497"/>
      <c r="N179" s="498"/>
      <c r="O179" s="497"/>
      <c r="P179" s="497"/>
      <c r="Q179" s="497"/>
      <c r="R179" s="497"/>
      <c r="S179" s="497"/>
      <c r="T179" s="497"/>
      <c r="U179" s="497"/>
      <c r="V179" s="497"/>
      <c r="W179" s="497"/>
      <c r="X179" s="497"/>
      <c r="Y179" s="497"/>
      <c r="Z179" s="497"/>
      <c r="AA179" s="497"/>
      <c r="AB179" s="497"/>
      <c r="AC179" s="497"/>
      <c r="AD179" s="497"/>
      <c r="AE179" s="497"/>
      <c r="AF179" s="497"/>
      <c r="AG179" s="497"/>
      <c r="AH179" s="497"/>
      <c r="AI179" s="497"/>
      <c r="AJ179" s="497"/>
      <c r="AK179" s="497"/>
      <c r="AL179" s="497"/>
      <c r="AM179" s="497"/>
      <c r="AN179" s="497"/>
      <c r="AO179" s="497"/>
      <c r="AP179" s="497"/>
      <c r="AQ179" s="497"/>
      <c r="AR179" s="497"/>
      <c r="AS179" s="497"/>
      <c r="AT179" s="497"/>
      <c r="AU179" s="497"/>
      <c r="AV179" s="497"/>
      <c r="AW179" s="497"/>
      <c r="AX179" s="497"/>
      <c r="AY179" s="497"/>
      <c r="AZ179" s="497"/>
      <c r="BA179" s="497"/>
      <c r="BB179" s="497"/>
      <c r="BC179" s="497"/>
      <c r="BD179" s="497"/>
      <c r="BE179" s="497"/>
      <c r="BF179" s="489"/>
      <c r="BG179" s="489"/>
      <c r="BH179" s="489"/>
      <c r="BI179" s="489"/>
      <c r="BJ179" s="489"/>
    </row>
    <row r="180" spans="1:62" ht="15.75" customHeight="1">
      <c r="A180" s="490"/>
      <c r="B180" s="497"/>
      <c r="C180" s="497"/>
      <c r="D180" s="497"/>
      <c r="E180" s="497"/>
      <c r="F180" s="497"/>
      <c r="G180" s="497"/>
      <c r="H180" s="497"/>
      <c r="I180" s="497"/>
      <c r="J180" s="497"/>
      <c r="K180" s="497"/>
      <c r="L180" s="497"/>
      <c r="M180" s="497"/>
      <c r="N180" s="498"/>
      <c r="O180" s="497"/>
      <c r="P180" s="497"/>
      <c r="Q180" s="497"/>
      <c r="R180" s="497"/>
      <c r="S180" s="497"/>
      <c r="T180" s="497"/>
      <c r="U180" s="497"/>
      <c r="V180" s="497"/>
      <c r="W180" s="497"/>
      <c r="X180" s="497"/>
      <c r="Y180" s="497"/>
      <c r="Z180" s="497"/>
      <c r="AA180" s="497"/>
      <c r="AB180" s="497"/>
      <c r="AC180" s="497"/>
      <c r="AD180" s="497"/>
      <c r="AE180" s="497"/>
      <c r="AF180" s="497"/>
      <c r="AG180" s="497"/>
      <c r="AH180" s="497"/>
      <c r="AI180" s="497"/>
      <c r="AJ180" s="497"/>
      <c r="AK180" s="497"/>
      <c r="AL180" s="497"/>
      <c r="AM180" s="497"/>
      <c r="AN180" s="497"/>
      <c r="AO180" s="497"/>
      <c r="AP180" s="497"/>
      <c r="AQ180" s="497"/>
      <c r="AR180" s="497"/>
      <c r="AS180" s="497"/>
      <c r="AT180" s="497"/>
      <c r="AU180" s="497"/>
      <c r="AV180" s="497"/>
      <c r="AW180" s="497"/>
      <c r="AX180" s="497"/>
      <c r="AY180" s="497"/>
      <c r="AZ180" s="497"/>
      <c r="BA180" s="497"/>
      <c r="BB180" s="497"/>
      <c r="BC180" s="497"/>
      <c r="BD180" s="497"/>
      <c r="BE180" s="497"/>
      <c r="BF180" s="489"/>
      <c r="BG180" s="489"/>
      <c r="BH180" s="489"/>
      <c r="BI180" s="489"/>
      <c r="BJ180" s="489"/>
    </row>
    <row r="181" spans="1:62" ht="15.75" customHeight="1">
      <c r="A181" s="490"/>
      <c r="B181" s="497"/>
      <c r="C181" s="497"/>
      <c r="D181" s="497"/>
      <c r="E181" s="497"/>
      <c r="F181" s="497"/>
      <c r="G181" s="497"/>
      <c r="H181" s="497"/>
      <c r="I181" s="497"/>
      <c r="J181" s="497"/>
      <c r="K181" s="497"/>
      <c r="L181" s="497"/>
      <c r="M181" s="497"/>
      <c r="N181" s="498"/>
      <c r="O181" s="497"/>
      <c r="P181" s="497"/>
      <c r="Q181" s="497"/>
      <c r="R181" s="497"/>
      <c r="S181" s="497"/>
      <c r="T181" s="497"/>
      <c r="U181" s="497"/>
      <c r="V181" s="497"/>
      <c r="W181" s="497"/>
      <c r="X181" s="497"/>
      <c r="Y181" s="497"/>
      <c r="Z181" s="497"/>
      <c r="AA181" s="497"/>
      <c r="AB181" s="497"/>
      <c r="AC181" s="497"/>
      <c r="AD181" s="497"/>
      <c r="AE181" s="497"/>
      <c r="AF181" s="497"/>
      <c r="AG181" s="497"/>
      <c r="AH181" s="497"/>
      <c r="AI181" s="497"/>
      <c r="AJ181" s="497"/>
      <c r="AK181" s="497"/>
      <c r="AL181" s="497"/>
      <c r="AM181" s="497"/>
      <c r="AN181" s="497"/>
      <c r="AO181" s="497"/>
      <c r="AP181" s="497"/>
      <c r="AQ181" s="497"/>
      <c r="AR181" s="497"/>
      <c r="AS181" s="497"/>
      <c r="AT181" s="497"/>
      <c r="AU181" s="497"/>
      <c r="AV181" s="497"/>
      <c r="AW181" s="497"/>
      <c r="AX181" s="497"/>
      <c r="AY181" s="497"/>
      <c r="AZ181" s="497"/>
      <c r="BA181" s="497"/>
      <c r="BB181" s="497"/>
      <c r="BC181" s="497"/>
      <c r="BD181" s="497"/>
      <c r="BE181" s="497"/>
      <c r="BF181" s="489"/>
      <c r="BG181" s="489"/>
      <c r="BH181" s="489"/>
      <c r="BI181" s="489"/>
      <c r="BJ181" s="489"/>
    </row>
    <row r="182" spans="1:62" ht="15.75" customHeight="1">
      <c r="A182" s="490"/>
      <c r="B182" s="497"/>
      <c r="C182" s="497"/>
      <c r="D182" s="497"/>
      <c r="E182" s="497"/>
      <c r="F182" s="497"/>
      <c r="G182" s="497"/>
      <c r="H182" s="497"/>
      <c r="I182" s="497"/>
      <c r="J182" s="497"/>
      <c r="K182" s="497"/>
      <c r="L182" s="497"/>
      <c r="M182" s="497"/>
      <c r="N182" s="498"/>
      <c r="O182" s="497"/>
      <c r="P182" s="497"/>
      <c r="Q182" s="497"/>
      <c r="R182" s="497"/>
      <c r="S182" s="497"/>
      <c r="T182" s="497"/>
      <c r="U182" s="497"/>
      <c r="V182" s="497"/>
      <c r="W182" s="497"/>
      <c r="X182" s="497"/>
      <c r="Y182" s="497"/>
      <c r="Z182" s="497"/>
      <c r="AA182" s="497"/>
      <c r="AB182" s="497"/>
      <c r="AC182" s="497"/>
      <c r="AD182" s="497"/>
      <c r="AE182" s="497"/>
      <c r="AF182" s="497"/>
      <c r="AG182" s="497"/>
      <c r="AH182" s="497"/>
      <c r="AI182" s="497"/>
      <c r="AJ182" s="497"/>
      <c r="AK182" s="497"/>
      <c r="AL182" s="497"/>
      <c r="AM182" s="497"/>
      <c r="AN182" s="497"/>
      <c r="AO182" s="497"/>
      <c r="AP182" s="497"/>
      <c r="AQ182" s="497"/>
      <c r="AR182" s="497"/>
      <c r="AS182" s="497"/>
      <c r="AT182" s="497"/>
      <c r="AU182" s="497"/>
      <c r="AV182" s="497"/>
      <c r="AW182" s="497"/>
      <c r="AX182" s="497"/>
      <c r="AY182" s="497"/>
      <c r="AZ182" s="497"/>
      <c r="BA182" s="497"/>
      <c r="BB182" s="497"/>
      <c r="BC182" s="497"/>
      <c r="BD182" s="497"/>
      <c r="BE182" s="497"/>
      <c r="BF182" s="489"/>
      <c r="BG182" s="489"/>
      <c r="BH182" s="489"/>
      <c r="BI182" s="489"/>
      <c r="BJ182" s="489"/>
    </row>
    <row r="183" spans="1:62" ht="15.75" customHeight="1">
      <c r="A183" s="490"/>
      <c r="B183" s="497"/>
      <c r="C183" s="497"/>
      <c r="D183" s="497"/>
      <c r="E183" s="497"/>
      <c r="F183" s="497"/>
      <c r="G183" s="497"/>
      <c r="H183" s="497"/>
      <c r="I183" s="497"/>
      <c r="J183" s="497"/>
      <c r="K183" s="497"/>
      <c r="L183" s="497"/>
      <c r="M183" s="497"/>
      <c r="N183" s="498"/>
      <c r="O183" s="497"/>
      <c r="P183" s="497"/>
      <c r="Q183" s="497"/>
      <c r="R183" s="497"/>
      <c r="S183" s="497"/>
      <c r="T183" s="497"/>
      <c r="U183" s="497"/>
      <c r="V183" s="497"/>
      <c r="W183" s="497"/>
      <c r="X183" s="497"/>
      <c r="Y183" s="497"/>
      <c r="Z183" s="497"/>
      <c r="AA183" s="497"/>
      <c r="AB183" s="497"/>
      <c r="AC183" s="497"/>
      <c r="AD183" s="497"/>
      <c r="AE183" s="497"/>
      <c r="AF183" s="497"/>
      <c r="AG183" s="497"/>
      <c r="AH183" s="497"/>
      <c r="AI183" s="497"/>
      <c r="AJ183" s="497"/>
      <c r="AK183" s="497"/>
      <c r="AL183" s="497"/>
      <c r="AM183" s="497"/>
      <c r="AN183" s="497"/>
      <c r="AO183" s="497"/>
      <c r="AP183" s="497"/>
      <c r="AQ183" s="497"/>
      <c r="AR183" s="497"/>
      <c r="AS183" s="497"/>
      <c r="AT183" s="497"/>
      <c r="AU183" s="497"/>
      <c r="AV183" s="497"/>
      <c r="AW183" s="497"/>
      <c r="AX183" s="497"/>
      <c r="AY183" s="497"/>
      <c r="AZ183" s="497"/>
      <c r="BA183" s="497"/>
      <c r="BB183" s="497"/>
      <c r="BC183" s="497"/>
      <c r="BD183" s="497"/>
      <c r="BE183" s="497"/>
      <c r="BF183" s="489"/>
      <c r="BG183" s="489"/>
      <c r="BH183" s="489"/>
      <c r="BI183" s="489"/>
      <c r="BJ183" s="489"/>
    </row>
    <row r="184" spans="1:62" ht="15.75" customHeight="1">
      <c r="A184" s="490"/>
      <c r="B184" s="497"/>
      <c r="C184" s="497"/>
      <c r="D184" s="497"/>
      <c r="E184" s="497"/>
      <c r="F184" s="497"/>
      <c r="G184" s="497"/>
      <c r="H184" s="497"/>
      <c r="I184" s="497"/>
      <c r="J184" s="497"/>
      <c r="K184" s="497"/>
      <c r="L184" s="497"/>
      <c r="M184" s="497"/>
      <c r="N184" s="498"/>
      <c r="O184" s="497"/>
      <c r="P184" s="497"/>
      <c r="Q184" s="497"/>
      <c r="R184" s="497"/>
      <c r="S184" s="497"/>
      <c r="T184" s="497"/>
      <c r="U184" s="497"/>
      <c r="V184" s="497"/>
      <c r="W184" s="497"/>
      <c r="X184" s="497"/>
      <c r="Y184" s="497"/>
      <c r="Z184" s="497"/>
      <c r="AA184" s="497"/>
      <c r="AB184" s="497"/>
      <c r="AC184" s="497"/>
      <c r="AD184" s="497"/>
      <c r="AE184" s="497"/>
      <c r="AF184" s="497"/>
      <c r="AG184" s="497"/>
      <c r="AH184" s="497"/>
      <c r="AI184" s="497"/>
      <c r="AJ184" s="497"/>
      <c r="AK184" s="497"/>
      <c r="AL184" s="497"/>
      <c r="AM184" s="497"/>
      <c r="AN184" s="497"/>
      <c r="AO184" s="497"/>
      <c r="AP184" s="497"/>
      <c r="AQ184" s="497"/>
      <c r="AR184" s="497"/>
      <c r="AS184" s="497"/>
      <c r="AT184" s="497"/>
      <c r="AU184" s="497"/>
      <c r="AV184" s="497"/>
      <c r="AW184" s="497"/>
      <c r="AX184" s="497"/>
      <c r="AY184" s="497"/>
      <c r="AZ184" s="497"/>
      <c r="BA184" s="497"/>
      <c r="BB184" s="497"/>
      <c r="BC184" s="497"/>
      <c r="BD184" s="497"/>
      <c r="BE184" s="497"/>
      <c r="BF184" s="489"/>
      <c r="BG184" s="489"/>
      <c r="BH184" s="489"/>
      <c r="BI184" s="489"/>
      <c r="BJ184" s="489"/>
    </row>
    <row r="185" spans="1:62" ht="15.75" customHeight="1">
      <c r="A185" s="490"/>
      <c r="B185" s="497"/>
      <c r="C185" s="497"/>
      <c r="D185" s="497"/>
      <c r="E185" s="497"/>
      <c r="F185" s="497"/>
      <c r="G185" s="497"/>
      <c r="H185" s="497"/>
      <c r="I185" s="497"/>
      <c r="J185" s="497"/>
      <c r="K185" s="497"/>
      <c r="L185" s="497"/>
      <c r="M185" s="497"/>
      <c r="N185" s="498"/>
      <c r="O185" s="497"/>
      <c r="P185" s="497"/>
      <c r="Q185" s="497"/>
      <c r="R185" s="497"/>
      <c r="S185" s="497"/>
      <c r="T185" s="497"/>
      <c r="U185" s="497"/>
      <c r="V185" s="497"/>
      <c r="W185" s="497"/>
      <c r="X185" s="497"/>
      <c r="Y185" s="497"/>
      <c r="Z185" s="497"/>
      <c r="AA185" s="497"/>
      <c r="AB185" s="497"/>
      <c r="AC185" s="497"/>
      <c r="AD185" s="497"/>
      <c r="AE185" s="497"/>
      <c r="AF185" s="497"/>
      <c r="AG185" s="497"/>
      <c r="AH185" s="497"/>
      <c r="AI185" s="497"/>
      <c r="AJ185" s="497"/>
      <c r="AK185" s="497"/>
      <c r="AL185" s="497"/>
      <c r="AM185" s="497"/>
      <c r="AN185" s="497"/>
      <c r="AO185" s="497"/>
      <c r="AP185" s="497"/>
      <c r="AQ185" s="497"/>
      <c r="AR185" s="497"/>
      <c r="AS185" s="497"/>
      <c r="AT185" s="497"/>
      <c r="AU185" s="497"/>
      <c r="AV185" s="497"/>
      <c r="AW185" s="497"/>
      <c r="AX185" s="497"/>
      <c r="AY185" s="497"/>
      <c r="AZ185" s="497"/>
      <c r="BA185" s="497"/>
      <c r="BB185" s="497"/>
      <c r="BC185" s="497"/>
      <c r="BD185" s="497"/>
      <c r="BE185" s="497"/>
      <c r="BF185" s="489"/>
      <c r="BG185" s="489"/>
      <c r="BH185" s="489"/>
      <c r="BI185" s="489"/>
      <c r="BJ185" s="489"/>
    </row>
    <row r="186" spans="1:62" ht="15.75" customHeight="1">
      <c r="A186" s="490"/>
      <c r="B186" s="497"/>
      <c r="C186" s="497"/>
      <c r="D186" s="497"/>
      <c r="E186" s="497"/>
      <c r="F186" s="497"/>
      <c r="G186" s="497"/>
      <c r="H186" s="497"/>
      <c r="I186" s="497"/>
      <c r="J186" s="497"/>
      <c r="K186" s="497"/>
      <c r="L186" s="497"/>
      <c r="M186" s="497"/>
      <c r="N186" s="498"/>
      <c r="O186" s="497"/>
      <c r="P186" s="497"/>
      <c r="Q186" s="497"/>
      <c r="R186" s="497"/>
      <c r="S186" s="497"/>
      <c r="T186" s="497"/>
      <c r="U186" s="497"/>
      <c r="V186" s="497"/>
      <c r="W186" s="497"/>
      <c r="X186" s="497"/>
      <c r="Y186" s="497"/>
      <c r="Z186" s="497"/>
      <c r="AA186" s="497"/>
      <c r="AB186" s="497"/>
      <c r="AC186" s="497"/>
      <c r="AD186" s="497"/>
      <c r="AE186" s="497"/>
      <c r="AF186" s="497"/>
      <c r="AG186" s="497"/>
      <c r="AH186" s="497"/>
      <c r="AI186" s="497"/>
      <c r="AJ186" s="497"/>
      <c r="AK186" s="497"/>
      <c r="AL186" s="497"/>
      <c r="AM186" s="497"/>
      <c r="AN186" s="497"/>
      <c r="AO186" s="497"/>
      <c r="AP186" s="497"/>
      <c r="AQ186" s="497"/>
      <c r="AR186" s="497"/>
      <c r="AS186" s="497"/>
      <c r="AT186" s="497"/>
      <c r="AU186" s="497"/>
      <c r="AV186" s="497"/>
      <c r="AW186" s="497"/>
      <c r="AX186" s="497"/>
      <c r="AY186" s="497"/>
      <c r="AZ186" s="497"/>
      <c r="BA186" s="497"/>
      <c r="BB186" s="497"/>
      <c r="BC186" s="497"/>
      <c r="BD186" s="497"/>
      <c r="BE186" s="497"/>
      <c r="BF186" s="489"/>
      <c r="BG186" s="489"/>
      <c r="BH186" s="489"/>
      <c r="BI186" s="489"/>
      <c r="BJ186" s="489"/>
    </row>
    <row r="187" spans="1:62" ht="15.75" customHeight="1">
      <c r="A187" s="490"/>
      <c r="B187" s="497"/>
      <c r="C187" s="497"/>
      <c r="D187" s="497"/>
      <c r="E187" s="497"/>
      <c r="F187" s="497"/>
      <c r="G187" s="497"/>
      <c r="H187" s="497"/>
      <c r="I187" s="497"/>
      <c r="J187" s="497"/>
      <c r="K187" s="497"/>
      <c r="L187" s="497"/>
      <c r="M187" s="497"/>
      <c r="N187" s="498"/>
      <c r="O187" s="497"/>
      <c r="P187" s="497"/>
      <c r="Q187" s="497"/>
      <c r="R187" s="497"/>
      <c r="S187" s="497"/>
      <c r="T187" s="497"/>
      <c r="U187" s="497"/>
      <c r="V187" s="497"/>
      <c r="W187" s="497"/>
      <c r="X187" s="497"/>
      <c r="Y187" s="497"/>
      <c r="Z187" s="497"/>
      <c r="AA187" s="497"/>
      <c r="AB187" s="497"/>
      <c r="AC187" s="497"/>
      <c r="AD187" s="497"/>
      <c r="AE187" s="497"/>
      <c r="AF187" s="497"/>
      <c r="AG187" s="497"/>
      <c r="AH187" s="497"/>
      <c r="AI187" s="497"/>
      <c r="AJ187" s="497"/>
      <c r="AK187" s="497"/>
      <c r="AL187" s="497"/>
      <c r="AM187" s="497"/>
      <c r="AN187" s="497"/>
      <c r="AO187" s="497"/>
      <c r="AP187" s="497"/>
      <c r="AQ187" s="497"/>
      <c r="AR187" s="497"/>
      <c r="AS187" s="497"/>
      <c r="AT187" s="497"/>
      <c r="AU187" s="497"/>
      <c r="AV187" s="497"/>
      <c r="AW187" s="497"/>
      <c r="AX187" s="497"/>
      <c r="AY187" s="497"/>
      <c r="AZ187" s="497"/>
      <c r="BA187" s="497"/>
      <c r="BB187" s="497"/>
      <c r="BC187" s="497"/>
      <c r="BD187" s="497"/>
      <c r="BE187" s="497"/>
      <c r="BF187" s="489"/>
      <c r="BG187" s="489"/>
      <c r="BH187" s="489"/>
      <c r="BI187" s="489"/>
      <c r="BJ187" s="489"/>
    </row>
    <row r="188" spans="1:62" ht="15.75" customHeight="1">
      <c r="A188" s="490"/>
      <c r="B188" s="497"/>
      <c r="C188" s="497"/>
      <c r="D188" s="497"/>
      <c r="E188" s="497"/>
      <c r="F188" s="497"/>
      <c r="G188" s="497"/>
      <c r="H188" s="497"/>
      <c r="I188" s="497"/>
      <c r="J188" s="497"/>
      <c r="K188" s="497"/>
      <c r="L188" s="497"/>
      <c r="M188" s="497"/>
      <c r="N188" s="498"/>
      <c r="O188" s="497"/>
      <c r="P188" s="497"/>
      <c r="Q188" s="497"/>
      <c r="R188" s="497"/>
      <c r="S188" s="497"/>
      <c r="T188" s="497"/>
      <c r="U188" s="497"/>
      <c r="V188" s="497"/>
      <c r="W188" s="497"/>
      <c r="X188" s="497"/>
      <c r="Y188" s="497"/>
      <c r="Z188" s="497"/>
      <c r="AA188" s="497"/>
      <c r="AB188" s="497"/>
      <c r="AC188" s="497"/>
      <c r="AD188" s="497"/>
      <c r="AE188" s="497"/>
      <c r="AF188" s="497"/>
      <c r="AG188" s="497"/>
      <c r="AH188" s="497"/>
      <c r="AI188" s="497"/>
      <c r="AJ188" s="497"/>
      <c r="AK188" s="497"/>
      <c r="AL188" s="497"/>
      <c r="AM188" s="497"/>
      <c r="AN188" s="497"/>
      <c r="AO188" s="497"/>
      <c r="AP188" s="497"/>
      <c r="AQ188" s="497"/>
      <c r="AR188" s="497"/>
      <c r="AS188" s="497"/>
      <c r="AT188" s="497"/>
      <c r="AU188" s="497"/>
      <c r="AV188" s="497"/>
      <c r="AW188" s="497"/>
      <c r="AX188" s="497"/>
      <c r="AY188" s="497"/>
      <c r="AZ188" s="497"/>
      <c r="BA188" s="497"/>
      <c r="BB188" s="497"/>
      <c r="BC188" s="497"/>
      <c r="BD188" s="497"/>
      <c r="BE188" s="497"/>
      <c r="BF188" s="489"/>
      <c r="BG188" s="489"/>
      <c r="BH188" s="489"/>
      <c r="BI188" s="489"/>
      <c r="BJ188" s="489"/>
    </row>
    <row r="189" spans="1:62" ht="15.75" customHeight="1">
      <c r="A189" s="490"/>
      <c r="B189" s="497"/>
      <c r="C189" s="497"/>
      <c r="D189" s="497"/>
      <c r="E189" s="497"/>
      <c r="F189" s="497"/>
      <c r="G189" s="497"/>
      <c r="H189" s="497"/>
      <c r="I189" s="497"/>
      <c r="J189" s="497"/>
      <c r="K189" s="497"/>
      <c r="L189" s="497"/>
      <c r="M189" s="497"/>
      <c r="N189" s="498"/>
      <c r="O189" s="497"/>
      <c r="P189" s="497"/>
      <c r="Q189" s="497"/>
      <c r="R189" s="497"/>
      <c r="S189" s="497"/>
      <c r="T189" s="497"/>
      <c r="U189" s="497"/>
      <c r="V189" s="497"/>
      <c r="W189" s="497"/>
      <c r="X189" s="497"/>
      <c r="Y189" s="497"/>
      <c r="Z189" s="497"/>
      <c r="AA189" s="497"/>
      <c r="AB189" s="497"/>
      <c r="AC189" s="497"/>
      <c r="AD189" s="497"/>
      <c r="AE189" s="497"/>
      <c r="AF189" s="497"/>
      <c r="AG189" s="497"/>
      <c r="AH189" s="497"/>
      <c r="AI189" s="497"/>
      <c r="AJ189" s="497"/>
      <c r="AK189" s="497"/>
      <c r="AL189" s="497"/>
      <c r="AM189" s="497"/>
      <c r="AN189" s="497"/>
      <c r="AO189" s="497"/>
      <c r="AP189" s="497"/>
      <c r="AQ189" s="497"/>
      <c r="AR189" s="497"/>
      <c r="AS189" s="497"/>
      <c r="AT189" s="497"/>
      <c r="AU189" s="497"/>
      <c r="AV189" s="497"/>
      <c r="AW189" s="497"/>
      <c r="AX189" s="497"/>
      <c r="AY189" s="497"/>
      <c r="AZ189" s="497"/>
      <c r="BA189" s="497"/>
      <c r="BB189" s="497"/>
      <c r="BC189" s="497"/>
      <c r="BD189" s="497"/>
      <c r="BE189" s="497"/>
      <c r="BF189" s="489"/>
      <c r="BG189" s="489"/>
      <c r="BH189" s="489"/>
      <c r="BI189" s="489"/>
      <c r="BJ189" s="489"/>
    </row>
    <row r="190" spans="1:62" ht="15.75" customHeight="1">
      <c r="A190" s="490"/>
      <c r="B190" s="497"/>
      <c r="C190" s="497"/>
      <c r="D190" s="497"/>
      <c r="E190" s="497"/>
      <c r="F190" s="497"/>
      <c r="G190" s="497"/>
      <c r="H190" s="497"/>
      <c r="I190" s="497"/>
      <c r="J190" s="497"/>
      <c r="K190" s="497"/>
      <c r="L190" s="497"/>
      <c r="M190" s="497"/>
      <c r="N190" s="498"/>
      <c r="O190" s="497"/>
      <c r="P190" s="497"/>
      <c r="Q190" s="497"/>
      <c r="R190" s="497"/>
      <c r="S190" s="497"/>
      <c r="T190" s="497"/>
      <c r="U190" s="497"/>
      <c r="V190" s="497"/>
      <c r="W190" s="497"/>
      <c r="X190" s="497"/>
      <c r="Y190" s="497"/>
      <c r="Z190" s="497"/>
      <c r="AA190" s="497"/>
      <c r="AB190" s="497"/>
      <c r="AC190" s="497"/>
      <c r="AD190" s="497"/>
      <c r="AE190" s="497"/>
      <c r="AF190" s="497"/>
      <c r="AG190" s="497"/>
      <c r="AH190" s="497"/>
      <c r="AI190" s="497"/>
      <c r="AJ190" s="497"/>
      <c r="AK190" s="497"/>
      <c r="AL190" s="497"/>
      <c r="AM190" s="497"/>
      <c r="AN190" s="497"/>
      <c r="AO190" s="497"/>
      <c r="AP190" s="497"/>
      <c r="AQ190" s="497"/>
      <c r="AR190" s="497"/>
      <c r="AS190" s="497"/>
      <c r="AT190" s="497"/>
      <c r="AU190" s="497"/>
      <c r="AV190" s="497"/>
      <c r="AW190" s="497"/>
      <c r="AX190" s="497"/>
      <c r="AY190" s="497"/>
      <c r="AZ190" s="497"/>
      <c r="BA190" s="497"/>
      <c r="BB190" s="497"/>
      <c r="BC190" s="497"/>
      <c r="BD190" s="497"/>
      <c r="BE190" s="497"/>
      <c r="BF190" s="489"/>
      <c r="BG190" s="489"/>
      <c r="BH190" s="489"/>
      <c r="BI190" s="489"/>
      <c r="BJ190" s="489"/>
    </row>
    <row r="191" spans="1:62" ht="15.75" customHeight="1">
      <c r="A191" s="490"/>
      <c r="B191" s="497"/>
      <c r="C191" s="497"/>
      <c r="D191" s="497"/>
      <c r="E191" s="497"/>
      <c r="F191" s="497"/>
      <c r="G191" s="497"/>
      <c r="H191" s="497"/>
      <c r="I191" s="497"/>
      <c r="J191" s="497"/>
      <c r="K191" s="497"/>
      <c r="L191" s="497"/>
      <c r="M191" s="497"/>
      <c r="N191" s="498"/>
      <c r="O191" s="497"/>
      <c r="P191" s="497"/>
      <c r="Q191" s="497"/>
      <c r="R191" s="497"/>
      <c r="S191" s="497"/>
      <c r="T191" s="497"/>
      <c r="U191" s="497"/>
      <c r="V191" s="497"/>
      <c r="W191" s="497"/>
      <c r="X191" s="497"/>
      <c r="Y191" s="497"/>
      <c r="Z191" s="497"/>
      <c r="AA191" s="497"/>
      <c r="AB191" s="497"/>
      <c r="AC191" s="497"/>
      <c r="AD191" s="497"/>
      <c r="AE191" s="497"/>
      <c r="AF191" s="497"/>
      <c r="AG191" s="497"/>
      <c r="AH191" s="497"/>
      <c r="AI191" s="497"/>
      <c r="AJ191" s="497"/>
      <c r="AK191" s="497"/>
      <c r="AL191" s="497"/>
      <c r="AM191" s="497"/>
      <c r="AN191" s="497"/>
      <c r="AO191" s="497"/>
      <c r="AP191" s="497"/>
      <c r="AQ191" s="497"/>
      <c r="AR191" s="497"/>
      <c r="AS191" s="497"/>
      <c r="AT191" s="497"/>
      <c r="AU191" s="497"/>
      <c r="AV191" s="497"/>
      <c r="AW191" s="497"/>
      <c r="AX191" s="497"/>
      <c r="AY191" s="497"/>
      <c r="AZ191" s="497"/>
      <c r="BA191" s="497"/>
      <c r="BB191" s="497"/>
      <c r="BC191" s="497"/>
      <c r="BD191" s="497"/>
      <c r="BE191" s="497"/>
      <c r="BF191" s="489"/>
      <c r="BG191" s="489"/>
      <c r="BH191" s="489"/>
      <c r="BI191" s="489"/>
      <c r="BJ191" s="489"/>
    </row>
    <row r="192" spans="1:62" ht="15.75" customHeight="1">
      <c r="A192" s="490"/>
      <c r="B192" s="497"/>
      <c r="C192" s="497"/>
      <c r="D192" s="497"/>
      <c r="E192" s="497"/>
      <c r="F192" s="497"/>
      <c r="G192" s="497"/>
      <c r="H192" s="497"/>
      <c r="I192" s="497"/>
      <c r="J192" s="497"/>
      <c r="K192" s="497"/>
      <c r="L192" s="497"/>
      <c r="M192" s="497"/>
      <c r="N192" s="498"/>
      <c r="O192" s="497"/>
      <c r="P192" s="497"/>
      <c r="Q192" s="497"/>
      <c r="R192" s="497"/>
      <c r="S192" s="497"/>
      <c r="T192" s="497"/>
      <c r="U192" s="497"/>
      <c r="V192" s="497"/>
      <c r="W192" s="497"/>
      <c r="X192" s="497"/>
      <c r="Y192" s="497"/>
      <c r="Z192" s="497"/>
      <c r="AA192" s="497"/>
      <c r="AB192" s="497"/>
      <c r="AC192" s="497"/>
      <c r="AD192" s="497"/>
      <c r="AE192" s="497"/>
      <c r="AF192" s="497"/>
      <c r="AG192" s="497"/>
      <c r="AH192" s="497"/>
      <c r="AI192" s="497"/>
      <c r="AJ192" s="497"/>
      <c r="AK192" s="497"/>
      <c r="AL192" s="497"/>
      <c r="AM192" s="497"/>
      <c r="AN192" s="497"/>
      <c r="AO192" s="497"/>
      <c r="AP192" s="497"/>
      <c r="AQ192" s="497"/>
      <c r="AR192" s="497"/>
      <c r="AS192" s="497"/>
      <c r="AT192" s="497"/>
      <c r="AU192" s="497"/>
      <c r="AV192" s="497"/>
      <c r="AW192" s="497"/>
      <c r="AX192" s="497"/>
      <c r="AY192" s="497"/>
      <c r="AZ192" s="497"/>
      <c r="BA192" s="497"/>
      <c r="BB192" s="497"/>
      <c r="BC192" s="497"/>
      <c r="BD192" s="497"/>
      <c r="BE192" s="497"/>
      <c r="BF192" s="489"/>
      <c r="BG192" s="489"/>
      <c r="BH192" s="489"/>
      <c r="BI192" s="489"/>
      <c r="BJ192" s="489"/>
    </row>
    <row r="193" spans="1:62" ht="15.75" customHeight="1">
      <c r="A193" s="490"/>
      <c r="B193" s="497"/>
      <c r="C193" s="497"/>
      <c r="D193" s="497"/>
      <c r="E193" s="497"/>
      <c r="F193" s="497"/>
      <c r="G193" s="497"/>
      <c r="H193" s="497"/>
      <c r="I193" s="497"/>
      <c r="J193" s="497"/>
      <c r="K193" s="497"/>
      <c r="L193" s="497"/>
      <c r="M193" s="497"/>
      <c r="N193" s="498"/>
      <c r="O193" s="497"/>
      <c r="P193" s="497"/>
      <c r="Q193" s="497"/>
      <c r="R193" s="497"/>
      <c r="S193" s="497"/>
      <c r="T193" s="497"/>
      <c r="U193" s="497"/>
      <c r="V193" s="497"/>
      <c r="W193" s="497"/>
      <c r="X193" s="497"/>
      <c r="Y193" s="497"/>
      <c r="Z193" s="497"/>
      <c r="AA193" s="497"/>
      <c r="AB193" s="497"/>
      <c r="AC193" s="497"/>
      <c r="AD193" s="497"/>
      <c r="AE193" s="497"/>
      <c r="AF193" s="497"/>
      <c r="AG193" s="497"/>
      <c r="AH193" s="497"/>
      <c r="AI193" s="497"/>
      <c r="AJ193" s="497"/>
      <c r="AK193" s="497"/>
      <c r="AL193" s="497"/>
      <c r="AM193" s="497"/>
      <c r="AN193" s="497"/>
      <c r="AO193" s="497"/>
      <c r="AP193" s="497"/>
      <c r="AQ193" s="497"/>
      <c r="AR193" s="497"/>
      <c r="AS193" s="497"/>
      <c r="AT193" s="497"/>
      <c r="AU193" s="497"/>
      <c r="AV193" s="497"/>
      <c r="AW193" s="497"/>
      <c r="AX193" s="497"/>
      <c r="AY193" s="497"/>
      <c r="AZ193" s="497"/>
      <c r="BA193" s="497"/>
      <c r="BB193" s="497"/>
      <c r="BC193" s="497"/>
      <c r="BD193" s="497"/>
      <c r="BE193" s="497"/>
      <c r="BF193" s="489"/>
      <c r="BG193" s="489"/>
      <c r="BH193" s="489"/>
      <c r="BI193" s="489"/>
      <c r="BJ193" s="489"/>
    </row>
    <row r="194" spans="1:62" ht="15.75" customHeight="1">
      <c r="A194" s="490"/>
      <c r="B194" s="497"/>
      <c r="C194" s="497"/>
      <c r="D194" s="497"/>
      <c r="E194" s="497"/>
      <c r="F194" s="497"/>
      <c r="G194" s="497"/>
      <c r="H194" s="497"/>
      <c r="I194" s="497"/>
      <c r="J194" s="497"/>
      <c r="K194" s="497"/>
      <c r="L194" s="497"/>
      <c r="M194" s="497"/>
      <c r="N194" s="498"/>
      <c r="O194" s="497"/>
      <c r="P194" s="497"/>
      <c r="Q194" s="497"/>
      <c r="R194" s="497"/>
      <c r="S194" s="497"/>
      <c r="T194" s="497"/>
      <c r="U194" s="497"/>
      <c r="V194" s="497"/>
      <c r="W194" s="497"/>
      <c r="X194" s="497"/>
      <c r="Y194" s="497"/>
      <c r="Z194" s="497"/>
      <c r="AA194" s="497"/>
      <c r="AB194" s="497"/>
      <c r="AC194" s="497"/>
      <c r="AD194" s="497"/>
      <c r="AE194" s="497"/>
      <c r="AF194" s="497"/>
      <c r="AG194" s="497"/>
      <c r="AH194" s="497"/>
      <c r="AI194" s="497"/>
      <c r="AJ194" s="497"/>
      <c r="AK194" s="497"/>
      <c r="AL194" s="497"/>
      <c r="AM194" s="497"/>
      <c r="AN194" s="497"/>
      <c r="AO194" s="497"/>
      <c r="AP194" s="497"/>
      <c r="AQ194" s="497"/>
      <c r="AR194" s="497"/>
      <c r="AS194" s="497"/>
      <c r="AT194" s="497"/>
      <c r="AU194" s="497"/>
      <c r="AV194" s="497"/>
      <c r="AW194" s="497"/>
      <c r="AX194" s="497"/>
      <c r="AY194" s="497"/>
      <c r="AZ194" s="497"/>
      <c r="BA194" s="497"/>
      <c r="BB194" s="497"/>
      <c r="BC194" s="497"/>
      <c r="BD194" s="497"/>
      <c r="BE194" s="497"/>
      <c r="BF194" s="489"/>
      <c r="BG194" s="489"/>
      <c r="BH194" s="489"/>
      <c r="BI194" s="489"/>
      <c r="BJ194" s="489"/>
    </row>
    <row r="195" spans="1:62" ht="15.75" customHeight="1">
      <c r="A195" s="490"/>
      <c r="B195" s="497"/>
      <c r="C195" s="497"/>
      <c r="D195" s="497"/>
      <c r="E195" s="497"/>
      <c r="F195" s="497"/>
      <c r="G195" s="497"/>
      <c r="H195" s="497"/>
      <c r="I195" s="497"/>
      <c r="J195" s="497"/>
      <c r="K195" s="497"/>
      <c r="L195" s="497"/>
      <c r="M195" s="497"/>
      <c r="N195" s="498"/>
      <c r="O195" s="497"/>
      <c r="P195" s="497"/>
      <c r="Q195" s="497"/>
      <c r="R195" s="497"/>
      <c r="S195" s="497"/>
      <c r="T195" s="497"/>
      <c r="U195" s="497"/>
      <c r="V195" s="497"/>
      <c r="W195" s="497"/>
      <c r="X195" s="497"/>
      <c r="Y195" s="497"/>
      <c r="Z195" s="497"/>
      <c r="AA195" s="497"/>
      <c r="AB195" s="497"/>
      <c r="AC195" s="497"/>
      <c r="AD195" s="497"/>
      <c r="AE195" s="497"/>
      <c r="AF195" s="497"/>
      <c r="AG195" s="497"/>
      <c r="AH195" s="497"/>
      <c r="AI195" s="497"/>
      <c r="AJ195" s="497"/>
      <c r="AK195" s="497"/>
      <c r="AL195" s="497"/>
      <c r="AM195" s="497"/>
      <c r="AN195" s="497"/>
      <c r="AO195" s="497"/>
      <c r="AP195" s="497"/>
      <c r="AQ195" s="497"/>
      <c r="AR195" s="497"/>
      <c r="AS195" s="497"/>
      <c r="AT195" s="497"/>
      <c r="AU195" s="497"/>
      <c r="AV195" s="497"/>
      <c r="AW195" s="497"/>
      <c r="AX195" s="497"/>
      <c r="AY195" s="497"/>
      <c r="AZ195" s="497"/>
      <c r="BA195" s="497"/>
      <c r="BB195" s="497"/>
      <c r="BC195" s="497"/>
      <c r="BD195" s="497"/>
      <c r="BE195" s="497"/>
      <c r="BF195" s="489"/>
      <c r="BG195" s="489"/>
      <c r="BH195" s="489"/>
      <c r="BI195" s="489"/>
      <c r="BJ195" s="489"/>
    </row>
    <row r="196" spans="1:62" ht="15.75" customHeight="1">
      <c r="A196" s="490"/>
      <c r="B196" s="497"/>
      <c r="C196" s="497"/>
      <c r="D196" s="497"/>
      <c r="E196" s="497"/>
      <c r="F196" s="497"/>
      <c r="G196" s="497"/>
      <c r="H196" s="497"/>
      <c r="I196" s="497"/>
      <c r="J196" s="497"/>
      <c r="K196" s="497"/>
      <c r="L196" s="497"/>
      <c r="M196" s="497"/>
      <c r="N196" s="498"/>
      <c r="O196" s="497"/>
      <c r="P196" s="497"/>
      <c r="Q196" s="497"/>
      <c r="R196" s="497"/>
      <c r="S196" s="497"/>
      <c r="T196" s="497"/>
      <c r="U196" s="497"/>
      <c r="V196" s="497"/>
      <c r="W196" s="497"/>
      <c r="X196" s="497"/>
      <c r="Y196" s="497"/>
      <c r="Z196" s="497"/>
      <c r="AA196" s="497"/>
      <c r="AB196" s="497"/>
      <c r="AC196" s="497"/>
      <c r="AD196" s="497"/>
      <c r="AE196" s="497"/>
      <c r="AF196" s="497"/>
      <c r="AG196" s="497"/>
      <c r="AH196" s="497"/>
      <c r="AI196" s="497"/>
      <c r="AJ196" s="497"/>
      <c r="AK196" s="497"/>
      <c r="AL196" s="497"/>
      <c r="AM196" s="497"/>
      <c r="AN196" s="497"/>
      <c r="AO196" s="497"/>
      <c r="AP196" s="497"/>
      <c r="AQ196" s="497"/>
      <c r="AR196" s="497"/>
      <c r="AS196" s="497"/>
      <c r="AT196" s="497"/>
      <c r="AU196" s="497"/>
      <c r="AV196" s="497"/>
      <c r="AW196" s="497"/>
      <c r="AX196" s="497"/>
      <c r="AY196" s="497"/>
      <c r="AZ196" s="497"/>
      <c r="BA196" s="497"/>
      <c r="BB196" s="497"/>
      <c r="BC196" s="497"/>
      <c r="BD196" s="497"/>
      <c r="BE196" s="497"/>
      <c r="BF196" s="489"/>
      <c r="BG196" s="489"/>
      <c r="BH196" s="489"/>
      <c r="BI196" s="489"/>
      <c r="BJ196" s="489"/>
    </row>
    <row r="197" spans="1:62" ht="15.75" customHeight="1">
      <c r="A197" s="490"/>
      <c r="B197" s="497"/>
      <c r="C197" s="497"/>
      <c r="D197" s="497"/>
      <c r="E197" s="497"/>
      <c r="F197" s="497"/>
      <c r="G197" s="497"/>
      <c r="H197" s="497"/>
      <c r="I197" s="497"/>
      <c r="J197" s="497"/>
      <c r="K197" s="497"/>
      <c r="L197" s="497"/>
      <c r="M197" s="497"/>
      <c r="N197" s="498"/>
      <c r="O197" s="497"/>
      <c r="P197" s="497"/>
      <c r="Q197" s="497"/>
      <c r="R197" s="497"/>
      <c r="S197" s="497"/>
      <c r="T197" s="497"/>
      <c r="U197" s="497"/>
      <c r="V197" s="497"/>
      <c r="W197" s="497"/>
      <c r="X197" s="497"/>
      <c r="Y197" s="497"/>
      <c r="Z197" s="497"/>
      <c r="AA197" s="497"/>
      <c r="AB197" s="497"/>
      <c r="AC197" s="497"/>
      <c r="AD197" s="497"/>
      <c r="AE197" s="497"/>
      <c r="AF197" s="497"/>
      <c r="AG197" s="497"/>
      <c r="AH197" s="497"/>
      <c r="AI197" s="497"/>
      <c r="AJ197" s="497"/>
      <c r="AK197" s="497"/>
      <c r="AL197" s="497"/>
      <c r="AM197" s="497"/>
      <c r="AN197" s="497"/>
      <c r="AO197" s="497"/>
      <c r="AP197" s="497"/>
      <c r="AQ197" s="497"/>
      <c r="AR197" s="497"/>
      <c r="AS197" s="497"/>
      <c r="AT197" s="497"/>
      <c r="AU197" s="497"/>
      <c r="AV197" s="497"/>
      <c r="AW197" s="497"/>
      <c r="AX197" s="497"/>
      <c r="AY197" s="497"/>
      <c r="AZ197" s="497"/>
      <c r="BA197" s="497"/>
      <c r="BB197" s="497"/>
      <c r="BC197" s="497"/>
      <c r="BD197" s="497"/>
      <c r="BE197" s="497"/>
      <c r="BF197" s="489"/>
      <c r="BG197" s="489"/>
      <c r="BH197" s="489"/>
      <c r="BI197" s="489"/>
      <c r="BJ197" s="489"/>
    </row>
    <row r="198" spans="1:62" ht="15.75" customHeight="1">
      <c r="A198" s="490"/>
      <c r="B198" s="497"/>
      <c r="C198" s="497"/>
      <c r="D198" s="497"/>
      <c r="E198" s="497"/>
      <c r="F198" s="497"/>
      <c r="G198" s="497"/>
      <c r="H198" s="497"/>
      <c r="I198" s="497"/>
      <c r="J198" s="497"/>
      <c r="K198" s="497"/>
      <c r="L198" s="497"/>
      <c r="M198" s="497"/>
      <c r="N198" s="498"/>
      <c r="O198" s="497"/>
      <c r="P198" s="497"/>
      <c r="Q198" s="497"/>
      <c r="R198" s="497"/>
      <c r="S198" s="497"/>
      <c r="T198" s="497"/>
      <c r="U198" s="497"/>
      <c r="V198" s="497"/>
      <c r="W198" s="497"/>
      <c r="X198" s="497"/>
      <c r="Y198" s="497"/>
      <c r="Z198" s="497"/>
      <c r="AA198" s="497"/>
      <c r="AB198" s="497"/>
      <c r="AC198" s="497"/>
      <c r="AD198" s="497"/>
      <c r="AE198" s="497"/>
      <c r="AF198" s="497"/>
      <c r="AG198" s="497"/>
      <c r="AH198" s="497"/>
      <c r="AI198" s="497"/>
      <c r="AJ198" s="497"/>
      <c r="AK198" s="497"/>
      <c r="AL198" s="497"/>
      <c r="AM198" s="497"/>
      <c r="AN198" s="497"/>
      <c r="AO198" s="497"/>
      <c r="AP198" s="497"/>
      <c r="AQ198" s="497"/>
      <c r="AR198" s="497"/>
      <c r="AS198" s="497"/>
      <c r="AT198" s="497"/>
      <c r="AU198" s="497"/>
      <c r="AV198" s="497"/>
      <c r="AW198" s="497"/>
      <c r="AX198" s="497"/>
      <c r="AY198" s="497"/>
      <c r="AZ198" s="497"/>
      <c r="BA198" s="497"/>
      <c r="BB198" s="497"/>
      <c r="BC198" s="497"/>
      <c r="BD198" s="497"/>
      <c r="BE198" s="497"/>
      <c r="BF198" s="489"/>
      <c r="BG198" s="489"/>
      <c r="BH198" s="489"/>
      <c r="BI198" s="489"/>
      <c r="BJ198" s="489"/>
    </row>
    <row r="199" spans="1:62" ht="15.75" customHeight="1">
      <c r="A199" s="490"/>
      <c r="B199" s="497"/>
      <c r="C199" s="497"/>
      <c r="D199" s="497"/>
      <c r="E199" s="497"/>
      <c r="F199" s="497"/>
      <c r="G199" s="497"/>
      <c r="H199" s="497"/>
      <c r="I199" s="497"/>
      <c r="J199" s="497"/>
      <c r="K199" s="497"/>
      <c r="L199" s="497"/>
      <c r="M199" s="497"/>
      <c r="N199" s="498"/>
      <c r="O199" s="497"/>
      <c r="P199" s="497"/>
      <c r="Q199" s="497"/>
      <c r="R199" s="497"/>
      <c r="S199" s="497"/>
      <c r="T199" s="497"/>
      <c r="U199" s="497"/>
      <c r="V199" s="497"/>
      <c r="W199" s="497"/>
      <c r="X199" s="497"/>
      <c r="Y199" s="497"/>
      <c r="Z199" s="497"/>
      <c r="AA199" s="497"/>
      <c r="AB199" s="497"/>
      <c r="AC199" s="497"/>
      <c r="AD199" s="497"/>
      <c r="AE199" s="497"/>
      <c r="AF199" s="497"/>
      <c r="AG199" s="497"/>
      <c r="AH199" s="497"/>
      <c r="AI199" s="497"/>
      <c r="AJ199" s="497"/>
      <c r="AK199" s="497"/>
      <c r="AL199" s="497"/>
      <c r="AM199" s="497"/>
      <c r="AN199" s="497"/>
      <c r="AO199" s="497"/>
      <c r="AP199" s="497"/>
      <c r="AQ199" s="497"/>
      <c r="AR199" s="497"/>
      <c r="AS199" s="497"/>
      <c r="AT199" s="497"/>
      <c r="AU199" s="497"/>
      <c r="AV199" s="497"/>
      <c r="AW199" s="497"/>
      <c r="AX199" s="497"/>
      <c r="AY199" s="497"/>
      <c r="AZ199" s="497"/>
      <c r="BA199" s="497"/>
      <c r="BB199" s="497"/>
      <c r="BC199" s="497"/>
      <c r="BD199" s="497"/>
      <c r="BE199" s="497"/>
      <c r="BF199" s="489"/>
      <c r="BG199" s="489"/>
      <c r="BH199" s="489"/>
      <c r="BI199" s="489"/>
      <c r="BJ199" s="489"/>
    </row>
    <row r="200" spans="1:62" ht="15.75" customHeight="1">
      <c r="A200" s="490"/>
      <c r="B200" s="497"/>
      <c r="C200" s="497"/>
      <c r="D200" s="497"/>
      <c r="E200" s="497"/>
      <c r="F200" s="497"/>
      <c r="G200" s="497"/>
      <c r="H200" s="497"/>
      <c r="I200" s="497"/>
      <c r="J200" s="497"/>
      <c r="K200" s="497"/>
      <c r="L200" s="497"/>
      <c r="M200" s="497"/>
      <c r="N200" s="498"/>
      <c r="O200" s="497"/>
      <c r="P200" s="497"/>
      <c r="Q200" s="497"/>
      <c r="R200" s="497"/>
      <c r="S200" s="497"/>
      <c r="T200" s="497"/>
      <c r="U200" s="497"/>
      <c r="V200" s="497"/>
      <c r="W200" s="497"/>
      <c r="X200" s="497"/>
      <c r="Y200" s="497"/>
      <c r="Z200" s="497"/>
      <c r="AA200" s="497"/>
      <c r="AB200" s="497"/>
      <c r="AC200" s="497"/>
      <c r="AD200" s="497"/>
      <c r="AE200" s="497"/>
      <c r="AF200" s="497"/>
      <c r="AG200" s="497"/>
      <c r="AH200" s="497"/>
      <c r="AI200" s="497"/>
      <c r="AJ200" s="497"/>
      <c r="AK200" s="497"/>
      <c r="AL200" s="497"/>
      <c r="AM200" s="497"/>
      <c r="AN200" s="497"/>
      <c r="AO200" s="497"/>
      <c r="AP200" s="497"/>
      <c r="AQ200" s="497"/>
      <c r="AR200" s="497"/>
      <c r="AS200" s="497"/>
      <c r="AT200" s="497"/>
      <c r="AU200" s="497"/>
      <c r="AV200" s="497"/>
      <c r="AW200" s="497"/>
      <c r="AX200" s="497"/>
      <c r="AY200" s="497"/>
      <c r="AZ200" s="497"/>
      <c r="BA200" s="497"/>
      <c r="BB200" s="497"/>
      <c r="BC200" s="497"/>
      <c r="BD200" s="497"/>
      <c r="BE200" s="497"/>
      <c r="BF200" s="489"/>
      <c r="BG200" s="489"/>
      <c r="BH200" s="489"/>
      <c r="BI200" s="489"/>
      <c r="BJ200" s="489"/>
    </row>
    <row r="201" spans="1:62" ht="15.75" customHeight="1">
      <c r="A201" s="490"/>
      <c r="B201" s="497"/>
      <c r="C201" s="497"/>
      <c r="D201" s="497"/>
      <c r="E201" s="497"/>
      <c r="F201" s="497"/>
      <c r="G201" s="497"/>
      <c r="H201" s="497"/>
      <c r="I201" s="497"/>
      <c r="J201" s="497"/>
      <c r="K201" s="497"/>
      <c r="L201" s="497"/>
      <c r="M201" s="497"/>
      <c r="N201" s="498"/>
      <c r="O201" s="497"/>
      <c r="P201" s="497"/>
      <c r="Q201" s="497"/>
      <c r="R201" s="497"/>
      <c r="S201" s="497"/>
      <c r="T201" s="497"/>
      <c r="U201" s="497"/>
      <c r="V201" s="497"/>
      <c r="W201" s="497"/>
      <c r="X201" s="497"/>
      <c r="Y201" s="497"/>
      <c r="Z201" s="497"/>
      <c r="AA201" s="497"/>
      <c r="AB201" s="497"/>
      <c r="AC201" s="497"/>
      <c r="AD201" s="497"/>
      <c r="AE201" s="497"/>
      <c r="AF201" s="497"/>
      <c r="AG201" s="497"/>
      <c r="AH201" s="497"/>
      <c r="AI201" s="497"/>
      <c r="AJ201" s="497"/>
      <c r="AK201" s="497"/>
      <c r="AL201" s="497"/>
      <c r="AM201" s="497"/>
      <c r="AN201" s="497"/>
      <c r="AO201" s="497"/>
      <c r="AP201" s="497"/>
      <c r="AQ201" s="497"/>
      <c r="AR201" s="497"/>
      <c r="AS201" s="497"/>
      <c r="AT201" s="497"/>
      <c r="AU201" s="497"/>
      <c r="AV201" s="497"/>
      <c r="AW201" s="497"/>
      <c r="AX201" s="497"/>
      <c r="AY201" s="497"/>
      <c r="AZ201" s="497"/>
      <c r="BA201" s="497"/>
      <c r="BB201" s="497"/>
      <c r="BC201" s="497"/>
      <c r="BD201" s="497"/>
      <c r="BE201" s="497"/>
      <c r="BF201" s="489"/>
      <c r="BG201" s="489"/>
      <c r="BH201" s="489"/>
      <c r="BI201" s="489"/>
      <c r="BJ201" s="489"/>
    </row>
    <row r="202" spans="1:62" ht="15.75" customHeight="1">
      <c r="A202" s="490"/>
      <c r="B202" s="497"/>
      <c r="C202" s="497"/>
      <c r="D202" s="497"/>
      <c r="E202" s="497"/>
      <c r="F202" s="497"/>
      <c r="G202" s="497"/>
      <c r="H202" s="497"/>
      <c r="I202" s="497"/>
      <c r="J202" s="497"/>
      <c r="K202" s="497"/>
      <c r="L202" s="497"/>
      <c r="M202" s="497"/>
      <c r="N202" s="498"/>
      <c r="O202" s="497"/>
      <c r="P202" s="497"/>
      <c r="Q202" s="497"/>
      <c r="R202" s="497"/>
      <c r="S202" s="497"/>
      <c r="T202" s="497"/>
      <c r="U202" s="497"/>
      <c r="V202" s="497"/>
      <c r="W202" s="497"/>
      <c r="X202" s="497"/>
      <c r="Y202" s="497"/>
      <c r="Z202" s="497"/>
      <c r="AA202" s="497"/>
      <c r="AB202" s="497"/>
      <c r="AC202" s="497"/>
      <c r="AD202" s="497"/>
      <c r="AE202" s="497"/>
      <c r="AF202" s="497"/>
      <c r="AG202" s="497"/>
      <c r="AH202" s="497"/>
      <c r="AI202" s="497"/>
      <c r="AJ202" s="497"/>
      <c r="AK202" s="497"/>
      <c r="AL202" s="497"/>
      <c r="AM202" s="497"/>
      <c r="AN202" s="497"/>
      <c r="AO202" s="497"/>
      <c r="AP202" s="497"/>
      <c r="AQ202" s="497"/>
      <c r="AR202" s="497"/>
      <c r="AS202" s="497"/>
      <c r="AT202" s="497"/>
      <c r="AU202" s="497"/>
      <c r="AV202" s="497"/>
      <c r="AW202" s="497"/>
      <c r="AX202" s="497"/>
      <c r="AY202" s="497"/>
      <c r="AZ202" s="497"/>
      <c r="BA202" s="497"/>
      <c r="BB202" s="497"/>
      <c r="BC202" s="497"/>
      <c r="BD202" s="497"/>
      <c r="BE202" s="497"/>
      <c r="BF202" s="489"/>
      <c r="BG202" s="489"/>
      <c r="BH202" s="489"/>
      <c r="BI202" s="489"/>
      <c r="BJ202" s="489"/>
    </row>
    <row r="203" spans="1:62" ht="15.75" customHeight="1">
      <c r="A203" s="490"/>
      <c r="B203" s="497"/>
      <c r="C203" s="497"/>
      <c r="D203" s="497"/>
      <c r="E203" s="497"/>
      <c r="F203" s="497"/>
      <c r="G203" s="497"/>
      <c r="H203" s="497"/>
      <c r="I203" s="497"/>
      <c r="J203" s="497"/>
      <c r="K203" s="497"/>
      <c r="L203" s="497"/>
      <c r="M203" s="497"/>
      <c r="N203" s="498"/>
      <c r="O203" s="497"/>
      <c r="P203" s="497"/>
      <c r="Q203" s="497"/>
      <c r="R203" s="497"/>
      <c r="S203" s="497"/>
      <c r="T203" s="497"/>
      <c r="U203" s="497"/>
      <c r="V203" s="497"/>
      <c r="W203" s="497"/>
      <c r="X203" s="497"/>
      <c r="Y203" s="497"/>
      <c r="Z203" s="497"/>
      <c r="AA203" s="497"/>
      <c r="AB203" s="497"/>
      <c r="AC203" s="497"/>
      <c r="AD203" s="497"/>
      <c r="AE203" s="497"/>
      <c r="AF203" s="497"/>
      <c r="AG203" s="497"/>
      <c r="AH203" s="497"/>
      <c r="AI203" s="497"/>
      <c r="AJ203" s="497"/>
      <c r="AK203" s="497"/>
      <c r="AL203" s="497"/>
      <c r="AM203" s="497"/>
      <c r="AN203" s="497"/>
      <c r="AO203" s="497"/>
      <c r="AP203" s="497"/>
      <c r="AQ203" s="497"/>
      <c r="AR203" s="497"/>
      <c r="AS203" s="497"/>
      <c r="AT203" s="497"/>
      <c r="AU203" s="497"/>
      <c r="AV203" s="497"/>
      <c r="AW203" s="497"/>
      <c r="AX203" s="497"/>
      <c r="AY203" s="497"/>
      <c r="AZ203" s="497"/>
      <c r="BA203" s="497"/>
      <c r="BB203" s="497"/>
      <c r="BC203" s="497"/>
      <c r="BD203" s="497"/>
      <c r="BE203" s="497"/>
      <c r="BF203" s="489"/>
      <c r="BG203" s="489"/>
      <c r="BH203" s="489"/>
      <c r="BI203" s="489"/>
      <c r="BJ203" s="489"/>
    </row>
    <row r="204" spans="1:62" ht="15.75" customHeight="1">
      <c r="A204" s="490"/>
      <c r="B204" s="497"/>
      <c r="C204" s="497"/>
      <c r="D204" s="497"/>
      <c r="E204" s="497"/>
      <c r="F204" s="497"/>
      <c r="G204" s="497"/>
      <c r="H204" s="497"/>
      <c r="I204" s="497"/>
      <c r="J204" s="497"/>
      <c r="K204" s="497"/>
      <c r="L204" s="497"/>
      <c r="M204" s="497"/>
      <c r="N204" s="498"/>
      <c r="O204" s="497"/>
      <c r="P204" s="497"/>
      <c r="Q204" s="497"/>
      <c r="R204" s="497"/>
      <c r="S204" s="497"/>
      <c r="T204" s="497"/>
      <c r="U204" s="497"/>
      <c r="V204" s="497"/>
      <c r="W204" s="497"/>
      <c r="X204" s="497"/>
      <c r="Y204" s="497"/>
      <c r="Z204" s="497"/>
      <c r="AA204" s="497"/>
      <c r="AB204" s="497"/>
      <c r="AC204" s="497"/>
      <c r="AD204" s="497"/>
      <c r="AE204" s="497"/>
      <c r="AF204" s="497"/>
      <c r="AG204" s="497"/>
      <c r="AH204" s="497"/>
      <c r="AI204" s="497"/>
      <c r="AJ204" s="497"/>
      <c r="AK204" s="497"/>
      <c r="AL204" s="497"/>
      <c r="AM204" s="497"/>
      <c r="AN204" s="497"/>
      <c r="AO204" s="497"/>
      <c r="AP204" s="497"/>
      <c r="AQ204" s="497"/>
      <c r="AR204" s="497"/>
      <c r="AS204" s="497"/>
      <c r="AT204" s="497"/>
      <c r="AU204" s="497"/>
      <c r="AV204" s="497"/>
      <c r="AW204" s="497"/>
      <c r="AX204" s="497"/>
      <c r="AY204" s="497"/>
      <c r="AZ204" s="497"/>
      <c r="BA204" s="497"/>
      <c r="BB204" s="497"/>
      <c r="BC204" s="497"/>
      <c r="BD204" s="497"/>
      <c r="BE204" s="497"/>
      <c r="BF204" s="489"/>
      <c r="BG204" s="489"/>
      <c r="BH204" s="489"/>
      <c r="BI204" s="489"/>
      <c r="BJ204" s="489"/>
    </row>
    <row r="205" spans="1:62" ht="15.75" customHeight="1">
      <c r="A205" s="490"/>
      <c r="B205" s="497"/>
      <c r="C205" s="497"/>
      <c r="D205" s="497"/>
      <c r="E205" s="497"/>
      <c r="F205" s="497"/>
      <c r="G205" s="497"/>
      <c r="H205" s="497"/>
      <c r="I205" s="497"/>
      <c r="J205" s="497"/>
      <c r="K205" s="497"/>
      <c r="L205" s="497"/>
      <c r="M205" s="497"/>
      <c r="N205" s="498"/>
      <c r="O205" s="497"/>
      <c r="P205" s="497"/>
      <c r="Q205" s="497"/>
      <c r="R205" s="497"/>
      <c r="S205" s="497"/>
      <c r="T205" s="497"/>
      <c r="U205" s="497"/>
      <c r="V205" s="497"/>
      <c r="W205" s="497"/>
      <c r="X205" s="497"/>
      <c r="Y205" s="497"/>
      <c r="Z205" s="497"/>
      <c r="AA205" s="497"/>
      <c r="AB205" s="497"/>
      <c r="AC205" s="497"/>
      <c r="AD205" s="497"/>
      <c r="AE205" s="497"/>
      <c r="AF205" s="497"/>
      <c r="AG205" s="497"/>
      <c r="AH205" s="497"/>
      <c r="AI205" s="497"/>
      <c r="AJ205" s="497"/>
      <c r="AK205" s="497"/>
      <c r="AL205" s="497"/>
      <c r="AM205" s="497"/>
      <c r="AN205" s="497"/>
      <c r="AO205" s="497"/>
      <c r="AP205" s="497"/>
      <c r="AQ205" s="497"/>
      <c r="AR205" s="497"/>
      <c r="AS205" s="497"/>
      <c r="AT205" s="497"/>
      <c r="AU205" s="497"/>
      <c r="AV205" s="497"/>
      <c r="AW205" s="497"/>
      <c r="AX205" s="497"/>
      <c r="AY205" s="497"/>
      <c r="AZ205" s="497"/>
      <c r="BA205" s="497"/>
      <c r="BB205" s="497"/>
      <c r="BC205" s="497"/>
      <c r="BD205" s="497"/>
      <c r="BE205" s="497"/>
      <c r="BF205" s="489"/>
      <c r="BG205" s="489"/>
      <c r="BH205" s="489"/>
      <c r="BI205" s="489"/>
      <c r="BJ205" s="489"/>
    </row>
    <row r="206" spans="1:62" ht="15.75" customHeight="1">
      <c r="A206" s="490"/>
      <c r="B206" s="497"/>
      <c r="C206" s="497"/>
      <c r="D206" s="497"/>
      <c r="E206" s="497"/>
      <c r="F206" s="497"/>
      <c r="G206" s="497"/>
      <c r="H206" s="497"/>
      <c r="I206" s="497"/>
      <c r="J206" s="497"/>
      <c r="K206" s="497"/>
      <c r="L206" s="497"/>
      <c r="M206" s="497"/>
      <c r="N206" s="498"/>
      <c r="O206" s="497"/>
      <c r="P206" s="497"/>
      <c r="Q206" s="497"/>
      <c r="R206" s="497"/>
      <c r="S206" s="497"/>
      <c r="T206" s="497"/>
      <c r="U206" s="497"/>
      <c r="V206" s="497"/>
      <c r="W206" s="497"/>
      <c r="X206" s="497"/>
      <c r="Y206" s="497"/>
      <c r="Z206" s="497"/>
      <c r="AA206" s="497"/>
      <c r="AB206" s="497"/>
      <c r="AC206" s="497"/>
      <c r="AD206" s="497"/>
      <c r="AE206" s="497"/>
      <c r="AF206" s="497"/>
      <c r="AG206" s="497"/>
      <c r="AH206" s="497"/>
      <c r="AI206" s="497"/>
      <c r="AJ206" s="497"/>
      <c r="AK206" s="497"/>
      <c r="AL206" s="497"/>
      <c r="AM206" s="497"/>
      <c r="AN206" s="497"/>
      <c r="AO206" s="497"/>
      <c r="AP206" s="497"/>
      <c r="AQ206" s="497"/>
      <c r="AR206" s="497"/>
      <c r="AS206" s="497"/>
      <c r="AT206" s="497"/>
      <c r="AU206" s="497"/>
      <c r="AV206" s="497"/>
      <c r="AW206" s="497"/>
      <c r="AX206" s="497"/>
      <c r="AY206" s="497"/>
      <c r="AZ206" s="497"/>
      <c r="BA206" s="497"/>
      <c r="BB206" s="497"/>
      <c r="BC206" s="497"/>
      <c r="BD206" s="497"/>
      <c r="BE206" s="497"/>
      <c r="BF206" s="489"/>
      <c r="BG206" s="489"/>
      <c r="BH206" s="489"/>
      <c r="BI206" s="489"/>
      <c r="BJ206" s="489"/>
    </row>
    <row r="207" spans="1:62" ht="15.75" customHeight="1">
      <c r="A207" s="490"/>
      <c r="B207" s="497"/>
      <c r="C207" s="497"/>
      <c r="D207" s="497"/>
      <c r="E207" s="497"/>
      <c r="F207" s="497"/>
      <c r="G207" s="497"/>
      <c r="H207" s="497"/>
      <c r="I207" s="497"/>
      <c r="J207" s="497"/>
      <c r="K207" s="497"/>
      <c r="L207" s="497"/>
      <c r="M207" s="497"/>
      <c r="N207" s="498"/>
      <c r="O207" s="497"/>
      <c r="P207" s="497"/>
      <c r="Q207" s="497"/>
      <c r="R207" s="497"/>
      <c r="S207" s="497"/>
      <c r="T207" s="497"/>
      <c r="U207" s="497"/>
      <c r="V207" s="497"/>
      <c r="W207" s="497"/>
      <c r="X207" s="497"/>
      <c r="Y207" s="497"/>
      <c r="Z207" s="497"/>
      <c r="AA207" s="497"/>
      <c r="AB207" s="497"/>
      <c r="AC207" s="497"/>
      <c r="AD207" s="497"/>
      <c r="AE207" s="497"/>
      <c r="AF207" s="497"/>
      <c r="AG207" s="497"/>
      <c r="AH207" s="497"/>
      <c r="AI207" s="497"/>
      <c r="AJ207" s="497"/>
      <c r="AK207" s="497"/>
      <c r="AL207" s="497"/>
      <c r="AM207" s="497"/>
      <c r="AN207" s="497"/>
      <c r="AO207" s="497"/>
      <c r="AP207" s="497"/>
      <c r="AQ207" s="497"/>
      <c r="AR207" s="497"/>
      <c r="AS207" s="497"/>
      <c r="AT207" s="497"/>
      <c r="AU207" s="497"/>
      <c r="AV207" s="497"/>
      <c r="AW207" s="497"/>
      <c r="AX207" s="497"/>
      <c r="AY207" s="497"/>
      <c r="AZ207" s="497"/>
      <c r="BA207" s="497"/>
      <c r="BB207" s="497"/>
      <c r="BC207" s="497"/>
      <c r="BD207" s="497"/>
      <c r="BE207" s="497"/>
      <c r="BF207" s="489"/>
      <c r="BG207" s="489"/>
      <c r="BH207" s="489"/>
      <c r="BI207" s="489"/>
      <c r="BJ207" s="489"/>
    </row>
    <row r="208" spans="1:62" ht="15.75" customHeight="1">
      <c r="A208" s="490"/>
      <c r="B208" s="497"/>
      <c r="C208" s="497"/>
      <c r="D208" s="497"/>
      <c r="E208" s="497"/>
      <c r="F208" s="497"/>
      <c r="G208" s="497"/>
      <c r="H208" s="497"/>
      <c r="I208" s="497"/>
      <c r="J208" s="497"/>
      <c r="K208" s="497"/>
      <c r="L208" s="497"/>
      <c r="M208" s="497"/>
      <c r="N208" s="498"/>
      <c r="O208" s="497"/>
      <c r="P208" s="497"/>
      <c r="Q208" s="497"/>
      <c r="R208" s="497"/>
      <c r="S208" s="497"/>
      <c r="T208" s="497"/>
      <c r="U208" s="497"/>
      <c r="V208" s="497"/>
      <c r="W208" s="497"/>
      <c r="X208" s="497"/>
      <c r="Y208" s="497"/>
      <c r="Z208" s="497"/>
      <c r="AA208" s="497"/>
      <c r="AB208" s="497"/>
      <c r="AC208" s="497"/>
      <c r="AD208" s="497"/>
      <c r="AE208" s="497"/>
      <c r="AF208" s="497"/>
      <c r="AG208" s="497"/>
      <c r="AH208" s="497"/>
      <c r="AI208" s="497"/>
      <c r="AJ208" s="497"/>
      <c r="AK208" s="497"/>
      <c r="AL208" s="497"/>
      <c r="AM208" s="497"/>
      <c r="AN208" s="497"/>
      <c r="AO208" s="497"/>
      <c r="AP208" s="497"/>
      <c r="AQ208" s="497"/>
      <c r="AR208" s="497"/>
      <c r="AS208" s="497"/>
      <c r="AT208" s="497"/>
      <c r="AU208" s="497"/>
      <c r="AV208" s="497"/>
      <c r="AW208" s="497"/>
      <c r="AX208" s="497"/>
      <c r="AY208" s="497"/>
      <c r="AZ208" s="497"/>
      <c r="BA208" s="497"/>
      <c r="BB208" s="497"/>
      <c r="BC208" s="497"/>
      <c r="BD208" s="497"/>
      <c r="BE208" s="497"/>
      <c r="BF208" s="489"/>
      <c r="BG208" s="489"/>
      <c r="BH208" s="489"/>
      <c r="BI208" s="489"/>
      <c r="BJ208" s="489"/>
    </row>
    <row r="209" spans="1:62" ht="15.75" customHeight="1">
      <c r="A209" s="490"/>
      <c r="B209" s="497"/>
      <c r="C209" s="497"/>
      <c r="D209" s="497"/>
      <c r="E209" s="497"/>
      <c r="F209" s="497"/>
      <c r="G209" s="497"/>
      <c r="H209" s="497"/>
      <c r="I209" s="497"/>
      <c r="J209" s="497"/>
      <c r="K209" s="497"/>
      <c r="L209" s="497"/>
      <c r="M209" s="497"/>
      <c r="N209" s="498"/>
      <c r="O209" s="497"/>
      <c r="P209" s="497"/>
      <c r="Q209" s="497"/>
      <c r="R209" s="497"/>
      <c r="S209" s="497"/>
      <c r="T209" s="497"/>
      <c r="U209" s="497"/>
      <c r="V209" s="497"/>
      <c r="W209" s="497"/>
      <c r="X209" s="497"/>
      <c r="Y209" s="497"/>
      <c r="Z209" s="497"/>
      <c r="AA209" s="497"/>
      <c r="AB209" s="497"/>
      <c r="AC209" s="497"/>
      <c r="AD209" s="497"/>
      <c r="AE209" s="497"/>
      <c r="AF209" s="497"/>
      <c r="AG209" s="497"/>
      <c r="AH209" s="497"/>
      <c r="AI209" s="497"/>
      <c r="AJ209" s="497"/>
      <c r="AK209" s="497"/>
      <c r="AL209" s="497"/>
      <c r="AM209" s="497"/>
      <c r="AN209" s="497"/>
      <c r="AO209" s="497"/>
      <c r="AP209" s="497"/>
      <c r="AQ209" s="497"/>
      <c r="AR209" s="497"/>
      <c r="AS209" s="497"/>
      <c r="AT209" s="497"/>
      <c r="AU209" s="497"/>
      <c r="AV209" s="497"/>
      <c r="AW209" s="497"/>
      <c r="AX209" s="497"/>
      <c r="AY209" s="497"/>
      <c r="AZ209" s="497"/>
      <c r="BA209" s="497"/>
      <c r="BB209" s="497"/>
      <c r="BC209" s="497"/>
      <c r="BD209" s="497"/>
      <c r="BE209" s="497"/>
      <c r="BF209" s="489"/>
      <c r="BG209" s="489"/>
      <c r="BH209" s="489"/>
      <c r="BI209" s="489"/>
      <c r="BJ209" s="489"/>
    </row>
    <row r="210" spans="1:62" ht="15.75" customHeight="1">
      <c r="A210" s="490"/>
      <c r="B210" s="497"/>
      <c r="C210" s="497"/>
      <c r="D210" s="497"/>
      <c r="E210" s="497"/>
      <c r="F210" s="497"/>
      <c r="G210" s="497"/>
      <c r="H210" s="497"/>
      <c r="I210" s="497"/>
      <c r="J210" s="497"/>
      <c r="K210" s="497"/>
      <c r="L210" s="497"/>
      <c r="M210" s="497"/>
      <c r="N210" s="498"/>
      <c r="O210" s="497"/>
      <c r="P210" s="497"/>
      <c r="Q210" s="497"/>
      <c r="R210" s="497"/>
      <c r="S210" s="497"/>
      <c r="T210" s="497"/>
      <c r="U210" s="497"/>
      <c r="V210" s="497"/>
      <c r="W210" s="497"/>
      <c r="X210" s="497"/>
      <c r="Y210" s="497"/>
      <c r="Z210" s="497"/>
      <c r="AA210" s="497"/>
      <c r="AB210" s="497"/>
      <c r="AC210" s="497"/>
      <c r="AD210" s="497"/>
      <c r="AE210" s="497"/>
      <c r="AF210" s="497"/>
      <c r="AG210" s="497"/>
      <c r="AH210" s="497"/>
      <c r="AI210" s="497"/>
      <c r="AJ210" s="497"/>
      <c r="AK210" s="497"/>
      <c r="AL210" s="497"/>
      <c r="AM210" s="497"/>
      <c r="AN210" s="497"/>
      <c r="AO210" s="497"/>
      <c r="AP210" s="497"/>
      <c r="AQ210" s="497"/>
      <c r="AR210" s="497"/>
      <c r="AS210" s="497"/>
      <c r="AT210" s="497"/>
      <c r="AU210" s="497"/>
      <c r="AV210" s="497"/>
      <c r="AW210" s="497"/>
      <c r="AX210" s="497"/>
      <c r="AY210" s="497"/>
      <c r="AZ210" s="497"/>
      <c r="BA210" s="497"/>
      <c r="BB210" s="497"/>
      <c r="BC210" s="497"/>
      <c r="BD210" s="497"/>
      <c r="BE210" s="497"/>
      <c r="BF210" s="489"/>
      <c r="BG210" s="489"/>
      <c r="BH210" s="489"/>
      <c r="BI210" s="489"/>
      <c r="BJ210" s="489"/>
    </row>
    <row r="211" spans="1:62" ht="15.75" customHeight="1">
      <c r="A211" s="490"/>
      <c r="B211" s="497"/>
      <c r="C211" s="497"/>
      <c r="D211" s="497"/>
      <c r="E211" s="497"/>
      <c r="F211" s="497"/>
      <c r="G211" s="497"/>
      <c r="H211" s="497"/>
      <c r="I211" s="497"/>
      <c r="J211" s="497"/>
      <c r="K211" s="497"/>
      <c r="L211" s="497"/>
      <c r="M211" s="497"/>
      <c r="N211" s="498"/>
      <c r="O211" s="497"/>
      <c r="P211" s="497"/>
      <c r="Q211" s="497"/>
      <c r="R211" s="497"/>
      <c r="S211" s="497"/>
      <c r="T211" s="497"/>
      <c r="U211" s="497"/>
      <c r="V211" s="497"/>
      <c r="W211" s="497"/>
      <c r="X211" s="497"/>
      <c r="Y211" s="497"/>
      <c r="Z211" s="497"/>
      <c r="AA211" s="497"/>
      <c r="AB211" s="497"/>
      <c r="AC211" s="497"/>
      <c r="AD211" s="497"/>
      <c r="AE211" s="497"/>
      <c r="AF211" s="497"/>
      <c r="AG211" s="497"/>
      <c r="AH211" s="497"/>
      <c r="AI211" s="497"/>
      <c r="AJ211" s="497"/>
      <c r="AK211" s="497"/>
      <c r="AL211" s="497"/>
      <c r="AM211" s="497"/>
      <c r="AN211" s="497"/>
      <c r="AO211" s="497"/>
      <c r="AP211" s="497"/>
      <c r="AQ211" s="497"/>
      <c r="AR211" s="497"/>
      <c r="AS211" s="497"/>
      <c r="AT211" s="497"/>
      <c r="AU211" s="497"/>
      <c r="AV211" s="497"/>
      <c r="AW211" s="497"/>
      <c r="AX211" s="497"/>
      <c r="AY211" s="497"/>
      <c r="AZ211" s="497"/>
      <c r="BA211" s="497"/>
      <c r="BB211" s="497"/>
      <c r="BC211" s="497"/>
      <c r="BD211" s="497"/>
      <c r="BE211" s="497"/>
      <c r="BF211" s="489"/>
      <c r="BG211" s="489"/>
      <c r="BH211" s="489"/>
      <c r="BI211" s="489"/>
      <c r="BJ211" s="489"/>
    </row>
    <row r="212" spans="1:62" ht="15.75" customHeight="1">
      <c r="A212" s="490"/>
      <c r="B212" s="497"/>
      <c r="C212" s="497"/>
      <c r="D212" s="497"/>
      <c r="E212" s="497"/>
      <c r="F212" s="497"/>
      <c r="G212" s="497"/>
      <c r="H212" s="497"/>
      <c r="I212" s="497"/>
      <c r="J212" s="497"/>
      <c r="K212" s="497"/>
      <c r="L212" s="497"/>
      <c r="M212" s="497"/>
      <c r="N212" s="498"/>
      <c r="O212" s="497"/>
      <c r="P212" s="497"/>
      <c r="Q212" s="497"/>
      <c r="R212" s="497"/>
      <c r="S212" s="497"/>
      <c r="T212" s="497"/>
      <c r="U212" s="497"/>
      <c r="V212" s="497"/>
      <c r="W212" s="497"/>
      <c r="X212" s="497"/>
      <c r="Y212" s="497"/>
      <c r="Z212" s="497"/>
      <c r="AA212" s="497"/>
      <c r="AB212" s="497"/>
      <c r="AC212" s="497"/>
      <c r="AD212" s="497"/>
      <c r="AE212" s="497"/>
      <c r="AF212" s="497"/>
      <c r="AG212" s="497"/>
      <c r="AH212" s="497"/>
      <c r="AI212" s="497"/>
      <c r="AJ212" s="497"/>
      <c r="AK212" s="497"/>
      <c r="AL212" s="497"/>
      <c r="AM212" s="497"/>
      <c r="AN212" s="497"/>
      <c r="AO212" s="497"/>
      <c r="AP212" s="497"/>
      <c r="AQ212" s="497"/>
      <c r="AR212" s="497"/>
      <c r="AS212" s="497"/>
      <c r="AT212" s="497"/>
      <c r="AU212" s="497"/>
      <c r="AV212" s="497"/>
      <c r="AW212" s="497"/>
      <c r="AX212" s="497"/>
      <c r="AY212" s="497"/>
      <c r="AZ212" s="497"/>
      <c r="BA212" s="497"/>
      <c r="BB212" s="497"/>
      <c r="BC212" s="497"/>
      <c r="BD212" s="497"/>
      <c r="BE212" s="497"/>
      <c r="BF212" s="489"/>
      <c r="BG212" s="489"/>
      <c r="BH212" s="489"/>
      <c r="BI212" s="489"/>
      <c r="BJ212" s="489"/>
    </row>
    <row r="213" spans="1:62" ht="15.75" customHeight="1">
      <c r="A213" s="490"/>
      <c r="B213" s="497"/>
      <c r="C213" s="497"/>
      <c r="D213" s="497"/>
      <c r="E213" s="497"/>
      <c r="F213" s="497"/>
      <c r="G213" s="497"/>
      <c r="H213" s="497"/>
      <c r="I213" s="497"/>
      <c r="J213" s="497"/>
      <c r="K213" s="497"/>
      <c r="L213" s="497"/>
      <c r="M213" s="497"/>
      <c r="N213" s="498"/>
      <c r="O213" s="497"/>
      <c r="P213" s="497"/>
      <c r="Q213" s="497"/>
      <c r="R213" s="497"/>
      <c r="S213" s="497"/>
      <c r="T213" s="497"/>
      <c r="U213" s="497"/>
      <c r="V213" s="497"/>
      <c r="W213" s="497"/>
      <c r="X213" s="497"/>
      <c r="Y213" s="497"/>
      <c r="Z213" s="497"/>
      <c r="AA213" s="497"/>
      <c r="AB213" s="497"/>
      <c r="AC213" s="497"/>
      <c r="AD213" s="497"/>
      <c r="AE213" s="497"/>
      <c r="AF213" s="497"/>
      <c r="AG213" s="497"/>
      <c r="AH213" s="497"/>
      <c r="AI213" s="497"/>
      <c r="AJ213" s="497"/>
      <c r="AK213" s="497"/>
      <c r="AL213" s="497"/>
      <c r="AM213" s="497"/>
      <c r="AN213" s="497"/>
      <c r="AO213" s="497"/>
      <c r="AP213" s="497"/>
      <c r="AQ213" s="497"/>
      <c r="AR213" s="497"/>
      <c r="AS213" s="497"/>
      <c r="AT213" s="497"/>
      <c r="AU213" s="497"/>
      <c r="AV213" s="497"/>
      <c r="AW213" s="497"/>
      <c r="AX213" s="497"/>
      <c r="AY213" s="497"/>
      <c r="AZ213" s="497"/>
      <c r="BA213" s="497"/>
      <c r="BB213" s="497"/>
      <c r="BC213" s="497"/>
      <c r="BD213" s="497"/>
      <c r="BE213" s="497"/>
      <c r="BF213" s="489"/>
      <c r="BG213" s="489"/>
      <c r="BH213" s="489"/>
      <c r="BI213" s="489"/>
      <c r="BJ213" s="489"/>
    </row>
    <row r="214" spans="1:62" ht="15.75" customHeight="1">
      <c r="A214" s="490"/>
      <c r="B214" s="497"/>
      <c r="C214" s="497"/>
      <c r="D214" s="497"/>
      <c r="E214" s="497"/>
      <c r="F214" s="497"/>
      <c r="G214" s="497"/>
      <c r="H214" s="497"/>
      <c r="I214" s="497"/>
      <c r="J214" s="497"/>
      <c r="K214" s="497"/>
      <c r="L214" s="497"/>
      <c r="M214" s="497"/>
      <c r="N214" s="498"/>
      <c r="O214" s="497"/>
      <c r="P214" s="497"/>
      <c r="Q214" s="497"/>
      <c r="R214" s="497"/>
      <c r="S214" s="497"/>
      <c r="T214" s="497"/>
      <c r="U214" s="497"/>
      <c r="V214" s="497"/>
      <c r="W214" s="497"/>
      <c r="X214" s="497"/>
      <c r="Y214" s="497"/>
      <c r="Z214" s="497"/>
      <c r="AA214" s="497"/>
      <c r="AB214" s="497"/>
      <c r="AC214" s="497"/>
      <c r="AD214" s="497"/>
      <c r="AE214" s="497"/>
      <c r="AF214" s="497"/>
      <c r="AG214" s="497"/>
      <c r="AH214" s="497"/>
      <c r="AI214" s="497"/>
      <c r="AJ214" s="497"/>
      <c r="AK214" s="497"/>
      <c r="AL214" s="497"/>
      <c r="AM214" s="497"/>
      <c r="AN214" s="497"/>
      <c r="AO214" s="497"/>
      <c r="AP214" s="497"/>
      <c r="AQ214" s="497"/>
      <c r="AR214" s="497"/>
      <c r="AS214" s="497"/>
      <c r="AT214" s="497"/>
      <c r="AU214" s="497"/>
      <c r="AV214" s="497"/>
      <c r="AW214" s="497"/>
      <c r="AX214" s="497"/>
      <c r="AY214" s="497"/>
      <c r="AZ214" s="497"/>
      <c r="BA214" s="497"/>
      <c r="BB214" s="497"/>
      <c r="BC214" s="497"/>
      <c r="BD214" s="497"/>
      <c r="BE214" s="497"/>
      <c r="BF214" s="489"/>
      <c r="BG214" s="489"/>
      <c r="BH214" s="489"/>
      <c r="BI214" s="489"/>
      <c r="BJ214" s="489"/>
    </row>
    <row r="215" spans="1:62" ht="15.75" customHeight="1">
      <c r="A215" s="490"/>
      <c r="B215" s="497"/>
      <c r="C215" s="497"/>
      <c r="D215" s="497"/>
      <c r="E215" s="497"/>
      <c r="F215" s="497"/>
      <c r="G215" s="497"/>
      <c r="H215" s="497"/>
      <c r="I215" s="497"/>
      <c r="J215" s="497"/>
      <c r="K215" s="497"/>
      <c r="L215" s="497"/>
      <c r="M215" s="497"/>
      <c r="N215" s="498"/>
      <c r="O215" s="497"/>
      <c r="P215" s="497"/>
      <c r="Q215" s="497"/>
      <c r="R215" s="497"/>
      <c r="S215" s="497"/>
      <c r="T215" s="497"/>
      <c r="U215" s="497"/>
      <c r="V215" s="497"/>
      <c r="W215" s="497"/>
      <c r="X215" s="497"/>
      <c r="Y215" s="497"/>
      <c r="Z215" s="497"/>
      <c r="AA215" s="497"/>
      <c r="AB215" s="497"/>
      <c r="AC215" s="497"/>
      <c r="AD215" s="497"/>
      <c r="AE215" s="497"/>
      <c r="AF215" s="497"/>
      <c r="AG215" s="497"/>
      <c r="AH215" s="497"/>
      <c r="AI215" s="497"/>
      <c r="AJ215" s="497"/>
      <c r="AK215" s="497"/>
      <c r="AL215" s="497"/>
      <c r="AM215" s="497"/>
      <c r="AN215" s="497"/>
      <c r="AO215" s="497"/>
      <c r="AP215" s="497"/>
      <c r="AQ215" s="497"/>
      <c r="AR215" s="497"/>
      <c r="AS215" s="497"/>
      <c r="AT215" s="497"/>
      <c r="AU215" s="497"/>
      <c r="AV215" s="497"/>
      <c r="AW215" s="497"/>
      <c r="AX215" s="497"/>
      <c r="AY215" s="497"/>
      <c r="AZ215" s="497"/>
      <c r="BA215" s="497"/>
      <c r="BB215" s="497"/>
      <c r="BC215" s="497"/>
      <c r="BD215" s="497"/>
      <c r="BE215" s="497"/>
      <c r="BF215" s="489"/>
      <c r="BG215" s="489"/>
      <c r="BH215" s="489"/>
      <c r="BI215" s="489"/>
      <c r="BJ215" s="489"/>
    </row>
    <row r="216" spans="1:62" ht="15.75" customHeight="1">
      <c r="A216" s="490"/>
      <c r="B216" s="497"/>
      <c r="C216" s="497"/>
      <c r="D216" s="497"/>
      <c r="E216" s="497"/>
      <c r="F216" s="497"/>
      <c r="G216" s="497"/>
      <c r="H216" s="497"/>
      <c r="I216" s="497"/>
      <c r="J216" s="497"/>
      <c r="K216" s="497"/>
      <c r="L216" s="497"/>
      <c r="M216" s="497"/>
      <c r="N216" s="498"/>
      <c r="O216" s="497"/>
      <c r="P216" s="497"/>
      <c r="Q216" s="497"/>
      <c r="R216" s="497"/>
      <c r="S216" s="497"/>
      <c r="T216" s="497"/>
      <c r="U216" s="497"/>
      <c r="V216" s="497"/>
      <c r="W216" s="497"/>
      <c r="X216" s="497"/>
      <c r="Y216" s="497"/>
      <c r="Z216" s="497"/>
      <c r="AA216" s="497"/>
      <c r="AB216" s="497"/>
      <c r="AC216" s="497"/>
      <c r="AD216" s="497"/>
      <c r="AE216" s="497"/>
      <c r="AF216" s="497"/>
      <c r="AG216" s="497"/>
      <c r="AH216" s="497"/>
      <c r="AI216" s="497"/>
      <c r="AJ216" s="497"/>
      <c r="AK216" s="497"/>
      <c r="AL216" s="497"/>
      <c r="AM216" s="497"/>
      <c r="AN216" s="497"/>
      <c r="AO216" s="497"/>
      <c r="AP216" s="497"/>
      <c r="AQ216" s="497"/>
      <c r="AR216" s="497"/>
      <c r="AS216" s="497"/>
      <c r="AT216" s="497"/>
      <c r="AU216" s="497"/>
      <c r="AV216" s="497"/>
      <c r="AW216" s="497"/>
      <c r="AX216" s="497"/>
      <c r="AY216" s="497"/>
      <c r="AZ216" s="497"/>
      <c r="BA216" s="497"/>
      <c r="BB216" s="497"/>
      <c r="BC216" s="497"/>
      <c r="BD216" s="497"/>
      <c r="BE216" s="497"/>
      <c r="BF216" s="489"/>
      <c r="BG216" s="489"/>
      <c r="BH216" s="489"/>
      <c r="BI216" s="489"/>
      <c r="BJ216" s="489"/>
    </row>
    <row r="217" spans="1:62" ht="15.75" customHeight="1">
      <c r="A217" s="490"/>
      <c r="B217" s="497"/>
      <c r="C217" s="497"/>
      <c r="D217" s="497"/>
      <c r="E217" s="497"/>
      <c r="F217" s="497"/>
      <c r="G217" s="497"/>
      <c r="H217" s="497"/>
      <c r="I217" s="497"/>
      <c r="J217" s="497"/>
      <c r="K217" s="497"/>
      <c r="L217" s="497"/>
      <c r="M217" s="497"/>
      <c r="N217" s="498"/>
      <c r="O217" s="497"/>
      <c r="P217" s="497"/>
      <c r="Q217" s="497"/>
      <c r="R217" s="497"/>
      <c r="S217" s="497"/>
      <c r="T217" s="497"/>
      <c r="U217" s="497"/>
      <c r="V217" s="497"/>
      <c r="W217" s="497"/>
      <c r="X217" s="497"/>
      <c r="Y217" s="497"/>
      <c r="Z217" s="497"/>
      <c r="AA217" s="497"/>
      <c r="AB217" s="497"/>
      <c r="AC217" s="497"/>
      <c r="AD217" s="497"/>
      <c r="AE217" s="497"/>
      <c r="AF217" s="497"/>
      <c r="AG217" s="497"/>
      <c r="AH217" s="497"/>
      <c r="AI217" s="497"/>
      <c r="AJ217" s="497"/>
      <c r="AK217" s="497"/>
      <c r="AL217" s="497"/>
      <c r="AM217" s="497"/>
      <c r="AN217" s="497"/>
      <c r="AO217" s="497"/>
      <c r="AP217" s="497"/>
      <c r="AQ217" s="497"/>
      <c r="AR217" s="497"/>
      <c r="AS217" s="497"/>
      <c r="AT217" s="497"/>
      <c r="AU217" s="497"/>
      <c r="AV217" s="497"/>
      <c r="AW217" s="497"/>
      <c r="AX217" s="497"/>
      <c r="AY217" s="497"/>
      <c r="AZ217" s="497"/>
      <c r="BA217" s="497"/>
      <c r="BB217" s="497"/>
      <c r="BC217" s="497"/>
      <c r="BD217" s="497"/>
      <c r="BE217" s="497"/>
      <c r="BF217" s="489"/>
      <c r="BG217" s="489"/>
      <c r="BH217" s="489"/>
      <c r="BI217" s="489"/>
      <c r="BJ217" s="489"/>
    </row>
    <row r="218" spans="1:62" ht="15.75" customHeight="1">
      <c r="A218" s="490"/>
      <c r="B218" s="497"/>
      <c r="C218" s="497"/>
      <c r="D218" s="497"/>
      <c r="E218" s="497"/>
      <c r="F218" s="497"/>
      <c r="G218" s="497"/>
      <c r="H218" s="497"/>
      <c r="I218" s="497"/>
      <c r="J218" s="497"/>
      <c r="K218" s="497"/>
      <c r="L218" s="497"/>
      <c r="M218" s="497"/>
      <c r="N218" s="498"/>
      <c r="O218" s="497"/>
      <c r="P218" s="497"/>
      <c r="Q218" s="497"/>
      <c r="R218" s="497"/>
      <c r="S218" s="497"/>
      <c r="T218" s="497"/>
      <c r="U218" s="497"/>
      <c r="V218" s="497"/>
      <c r="W218" s="497"/>
      <c r="X218" s="497"/>
      <c r="Y218" s="497"/>
      <c r="Z218" s="497"/>
      <c r="AA218" s="497"/>
      <c r="AB218" s="497"/>
      <c r="AC218" s="497"/>
      <c r="AD218" s="497"/>
      <c r="AE218" s="497"/>
      <c r="AF218" s="497"/>
      <c r="AG218" s="497"/>
      <c r="AH218" s="497"/>
      <c r="AI218" s="497"/>
      <c r="AJ218" s="497"/>
      <c r="AK218" s="497"/>
      <c r="AL218" s="497"/>
      <c r="AM218" s="497"/>
      <c r="AN218" s="497"/>
      <c r="AO218" s="497"/>
      <c r="AP218" s="497"/>
      <c r="AQ218" s="497"/>
      <c r="AR218" s="497"/>
      <c r="AS218" s="497"/>
      <c r="AT218" s="497"/>
      <c r="AU218" s="497"/>
      <c r="AV218" s="497"/>
      <c r="AW218" s="497"/>
      <c r="AX218" s="497"/>
      <c r="AY218" s="497"/>
      <c r="AZ218" s="497"/>
      <c r="BA218" s="497"/>
      <c r="BB218" s="497"/>
      <c r="BC218" s="497"/>
      <c r="BD218" s="497"/>
      <c r="BE218" s="497"/>
      <c r="BF218" s="489"/>
      <c r="BG218" s="489"/>
      <c r="BH218" s="489"/>
      <c r="BI218" s="489"/>
      <c r="BJ218" s="489"/>
    </row>
    <row r="219" spans="1:62" ht="15.75" customHeight="1">
      <c r="A219" s="490"/>
      <c r="B219" s="497"/>
      <c r="C219" s="497"/>
      <c r="D219" s="497"/>
      <c r="E219" s="497"/>
      <c r="F219" s="497"/>
      <c r="G219" s="497"/>
      <c r="H219" s="497"/>
      <c r="I219" s="497"/>
      <c r="J219" s="497"/>
      <c r="K219" s="497"/>
      <c r="L219" s="497"/>
      <c r="M219" s="497"/>
      <c r="N219" s="498"/>
      <c r="O219" s="497"/>
      <c r="P219" s="497"/>
      <c r="Q219" s="497"/>
      <c r="R219" s="497"/>
      <c r="S219" s="497"/>
      <c r="T219" s="497"/>
      <c r="U219" s="497"/>
      <c r="V219" s="497"/>
      <c r="W219" s="497"/>
      <c r="X219" s="497"/>
      <c r="Y219" s="497"/>
      <c r="Z219" s="497"/>
      <c r="AA219" s="497"/>
      <c r="AB219" s="497"/>
      <c r="AC219" s="497"/>
      <c r="AD219" s="497"/>
      <c r="AE219" s="497"/>
      <c r="AF219" s="497"/>
      <c r="AG219" s="497"/>
      <c r="AH219" s="497"/>
      <c r="AI219" s="497"/>
      <c r="AJ219" s="497"/>
      <c r="AK219" s="497"/>
      <c r="AL219" s="497"/>
      <c r="AM219" s="497"/>
      <c r="AN219" s="497"/>
      <c r="AO219" s="497"/>
      <c r="AP219" s="497"/>
      <c r="AQ219" s="497"/>
      <c r="AR219" s="497"/>
      <c r="AS219" s="497"/>
      <c r="AT219" s="497"/>
      <c r="AU219" s="497"/>
      <c r="AV219" s="497"/>
      <c r="AW219" s="497"/>
      <c r="AX219" s="497"/>
      <c r="AY219" s="497"/>
      <c r="AZ219" s="497"/>
      <c r="BA219" s="497"/>
      <c r="BB219" s="497"/>
      <c r="BC219" s="497"/>
      <c r="BD219" s="497"/>
      <c r="BE219" s="497"/>
      <c r="BF219" s="489"/>
      <c r="BG219" s="489"/>
      <c r="BH219" s="489"/>
      <c r="BI219" s="489"/>
      <c r="BJ219" s="489"/>
    </row>
    <row r="220" spans="1:62" ht="15.75" customHeight="1">
      <c r="A220" s="490"/>
      <c r="B220" s="497"/>
      <c r="C220" s="497"/>
      <c r="D220" s="497"/>
      <c r="E220" s="497"/>
      <c r="F220" s="497"/>
      <c r="G220" s="497"/>
      <c r="H220" s="497"/>
      <c r="I220" s="497"/>
      <c r="J220" s="497"/>
      <c r="K220" s="497"/>
      <c r="L220" s="497"/>
      <c r="M220" s="497"/>
      <c r="N220" s="498"/>
      <c r="O220" s="497"/>
      <c r="P220" s="497"/>
      <c r="Q220" s="497"/>
      <c r="R220" s="497"/>
      <c r="S220" s="497"/>
      <c r="T220" s="497"/>
      <c r="U220" s="497"/>
      <c r="V220" s="497"/>
      <c r="W220" s="497"/>
      <c r="X220" s="497"/>
      <c r="Y220" s="497"/>
      <c r="Z220" s="497"/>
      <c r="AA220" s="497"/>
      <c r="AB220" s="497"/>
      <c r="AC220" s="497"/>
      <c r="AD220" s="497"/>
      <c r="AE220" s="497"/>
      <c r="AF220" s="497"/>
      <c r="AG220" s="497"/>
      <c r="AH220" s="497"/>
      <c r="AI220" s="497"/>
      <c r="AJ220" s="497"/>
      <c r="AK220" s="497"/>
      <c r="AL220" s="497"/>
      <c r="AM220" s="497"/>
      <c r="AN220" s="497"/>
      <c r="AO220" s="497"/>
      <c r="AP220" s="497"/>
      <c r="AQ220" s="497"/>
      <c r="AR220" s="497"/>
      <c r="AS220" s="497"/>
      <c r="AT220" s="497"/>
      <c r="AU220" s="497"/>
      <c r="AV220" s="497"/>
      <c r="AW220" s="497"/>
      <c r="AX220" s="497"/>
      <c r="AY220" s="497"/>
      <c r="AZ220" s="497"/>
      <c r="BA220" s="497"/>
      <c r="BB220" s="497"/>
      <c r="BC220" s="497"/>
      <c r="BD220" s="497"/>
      <c r="BE220" s="497"/>
      <c r="BF220" s="489"/>
      <c r="BG220" s="489"/>
      <c r="BH220" s="489"/>
      <c r="BI220" s="489"/>
      <c r="BJ220" s="489"/>
    </row>
    <row r="221" spans="1:62" ht="15.75" customHeight="1">
      <c r="A221" s="490"/>
      <c r="B221" s="497"/>
      <c r="C221" s="497"/>
      <c r="D221" s="497"/>
      <c r="E221" s="497"/>
      <c r="F221" s="497"/>
      <c r="G221" s="497"/>
      <c r="H221" s="497"/>
      <c r="I221" s="497"/>
      <c r="J221" s="497"/>
      <c r="K221" s="497"/>
      <c r="L221" s="497"/>
      <c r="M221" s="497"/>
      <c r="N221" s="498"/>
      <c r="O221" s="497"/>
      <c r="P221" s="497"/>
      <c r="Q221" s="497"/>
      <c r="R221" s="497"/>
      <c r="S221" s="497"/>
      <c r="T221" s="497"/>
      <c r="U221" s="497"/>
      <c r="V221" s="497"/>
      <c r="W221" s="497"/>
      <c r="X221" s="497"/>
      <c r="Y221" s="497"/>
      <c r="Z221" s="497"/>
      <c r="AA221" s="497"/>
      <c r="AB221" s="497"/>
      <c r="AC221" s="497"/>
      <c r="AD221" s="497"/>
      <c r="AE221" s="497"/>
      <c r="AF221" s="497"/>
      <c r="AG221" s="497"/>
      <c r="AH221" s="497"/>
      <c r="AI221" s="497"/>
      <c r="AJ221" s="497"/>
      <c r="AK221" s="497"/>
      <c r="AL221" s="497"/>
      <c r="AM221" s="497"/>
      <c r="AN221" s="497"/>
      <c r="AO221" s="497"/>
      <c r="AP221" s="497"/>
      <c r="AQ221" s="497"/>
      <c r="AR221" s="497"/>
      <c r="AS221" s="497"/>
      <c r="AT221" s="497"/>
      <c r="AU221" s="497"/>
      <c r="AV221" s="497"/>
      <c r="AW221" s="497"/>
      <c r="AX221" s="497"/>
      <c r="AY221" s="497"/>
      <c r="AZ221" s="497"/>
      <c r="BA221" s="497"/>
      <c r="BB221" s="497"/>
      <c r="BC221" s="497"/>
      <c r="BD221" s="497"/>
      <c r="BE221" s="497"/>
      <c r="BF221" s="489"/>
      <c r="BG221" s="489"/>
      <c r="BH221" s="489"/>
      <c r="BI221" s="489"/>
      <c r="BJ221" s="489"/>
    </row>
    <row r="222" spans="1:62" ht="15.75" customHeight="1">
      <c r="A222" s="490"/>
      <c r="B222" s="497"/>
      <c r="C222" s="497"/>
      <c r="D222" s="497"/>
      <c r="E222" s="497"/>
      <c r="F222" s="497"/>
      <c r="G222" s="497"/>
      <c r="H222" s="497"/>
      <c r="I222" s="497"/>
      <c r="J222" s="497"/>
      <c r="K222" s="497"/>
      <c r="L222" s="497"/>
      <c r="M222" s="497"/>
      <c r="N222" s="498"/>
      <c r="O222" s="497"/>
      <c r="P222" s="497"/>
      <c r="Q222" s="497"/>
      <c r="R222" s="497"/>
      <c r="S222" s="497"/>
      <c r="T222" s="497"/>
      <c r="U222" s="497"/>
      <c r="V222" s="497"/>
      <c r="W222" s="497"/>
      <c r="X222" s="497"/>
      <c r="Y222" s="497"/>
      <c r="Z222" s="497"/>
      <c r="AA222" s="497"/>
      <c r="AB222" s="497"/>
      <c r="AC222" s="497"/>
      <c r="AD222" s="497"/>
      <c r="AE222" s="497"/>
      <c r="AF222" s="497"/>
      <c r="AG222" s="497"/>
      <c r="AH222" s="497"/>
      <c r="AI222" s="497"/>
      <c r="AJ222" s="497"/>
      <c r="AK222" s="497"/>
      <c r="AL222" s="497"/>
      <c r="AM222" s="497"/>
      <c r="AN222" s="497"/>
      <c r="AO222" s="497"/>
      <c r="AP222" s="497"/>
      <c r="AQ222" s="497"/>
      <c r="AR222" s="497"/>
      <c r="AS222" s="497"/>
      <c r="AT222" s="497"/>
      <c r="AU222" s="497"/>
      <c r="AV222" s="497"/>
      <c r="AW222" s="497"/>
      <c r="AX222" s="497"/>
      <c r="AY222" s="497"/>
      <c r="AZ222" s="497"/>
      <c r="BA222" s="497"/>
      <c r="BB222" s="497"/>
      <c r="BC222" s="497"/>
      <c r="BD222" s="497"/>
      <c r="BE222" s="497"/>
      <c r="BF222" s="489"/>
      <c r="BG222" s="489"/>
      <c r="BH222" s="489"/>
      <c r="BI222" s="489"/>
      <c r="BJ222" s="489"/>
    </row>
    <row r="223" spans="1:62" ht="15.75" customHeight="1">
      <c r="A223" s="490"/>
      <c r="B223" s="497"/>
      <c r="C223" s="497"/>
      <c r="D223" s="497"/>
      <c r="E223" s="497"/>
      <c r="F223" s="497"/>
      <c r="G223" s="497"/>
      <c r="H223" s="497"/>
      <c r="I223" s="497"/>
      <c r="J223" s="497"/>
      <c r="K223" s="497"/>
      <c r="L223" s="497"/>
      <c r="M223" s="497"/>
      <c r="N223" s="498"/>
      <c r="O223" s="497"/>
      <c r="P223" s="497"/>
      <c r="Q223" s="497"/>
      <c r="R223" s="497"/>
      <c r="S223" s="497"/>
      <c r="T223" s="497"/>
      <c r="U223" s="497"/>
      <c r="V223" s="497"/>
      <c r="W223" s="497"/>
      <c r="X223" s="497"/>
      <c r="Y223" s="497"/>
      <c r="Z223" s="497"/>
      <c r="AA223" s="497"/>
      <c r="AB223" s="497"/>
      <c r="AC223" s="497"/>
      <c r="AD223" s="497"/>
      <c r="AE223" s="497"/>
      <c r="AF223" s="497"/>
      <c r="AG223" s="497"/>
      <c r="AH223" s="497"/>
      <c r="AI223" s="497"/>
      <c r="AJ223" s="497"/>
      <c r="AK223" s="497"/>
      <c r="AL223" s="497"/>
      <c r="AM223" s="497"/>
      <c r="AN223" s="497"/>
      <c r="AO223" s="497"/>
      <c r="AP223" s="497"/>
      <c r="AQ223" s="497"/>
      <c r="AR223" s="497"/>
      <c r="AS223" s="497"/>
      <c r="AT223" s="497"/>
      <c r="AU223" s="497"/>
      <c r="AV223" s="497"/>
      <c r="AW223" s="497"/>
      <c r="AX223" s="497"/>
      <c r="AY223" s="497"/>
      <c r="AZ223" s="497"/>
      <c r="BA223" s="497"/>
      <c r="BB223" s="497"/>
      <c r="BC223" s="497"/>
      <c r="BD223" s="497"/>
      <c r="BE223" s="497"/>
      <c r="BF223" s="489"/>
      <c r="BG223" s="489"/>
      <c r="BH223" s="489"/>
      <c r="BI223" s="489"/>
      <c r="BJ223" s="489"/>
    </row>
    <row r="224" spans="1:62" ht="15.75" customHeight="1">
      <c r="A224" s="490"/>
      <c r="B224" s="497"/>
      <c r="C224" s="497"/>
      <c r="D224" s="497"/>
      <c r="E224" s="497"/>
      <c r="F224" s="497"/>
      <c r="G224" s="497"/>
      <c r="H224" s="497"/>
      <c r="I224" s="497"/>
      <c r="J224" s="497"/>
      <c r="K224" s="497"/>
      <c r="L224" s="497"/>
      <c r="M224" s="497"/>
      <c r="N224" s="498"/>
      <c r="O224" s="497"/>
      <c r="P224" s="497"/>
      <c r="Q224" s="497"/>
      <c r="R224" s="497"/>
      <c r="S224" s="497"/>
      <c r="T224" s="497"/>
      <c r="U224" s="497"/>
      <c r="V224" s="497"/>
      <c r="W224" s="497"/>
      <c r="X224" s="497"/>
      <c r="Y224" s="497"/>
      <c r="Z224" s="497"/>
      <c r="AA224" s="497"/>
      <c r="AB224" s="497"/>
      <c r="AC224" s="497"/>
      <c r="AD224" s="497"/>
      <c r="AE224" s="497"/>
      <c r="AF224" s="497"/>
      <c r="AG224" s="497"/>
      <c r="AH224" s="497"/>
      <c r="AI224" s="497"/>
      <c r="AJ224" s="497"/>
      <c r="AK224" s="497"/>
      <c r="AL224" s="497"/>
      <c r="AM224" s="497"/>
      <c r="AN224" s="497"/>
      <c r="AO224" s="497"/>
      <c r="AP224" s="497"/>
      <c r="AQ224" s="497"/>
      <c r="AR224" s="497"/>
      <c r="AS224" s="497"/>
      <c r="AT224" s="497"/>
      <c r="AU224" s="497"/>
      <c r="AV224" s="497"/>
      <c r="AW224" s="497"/>
      <c r="AX224" s="497"/>
      <c r="AY224" s="497"/>
      <c r="AZ224" s="497"/>
      <c r="BA224" s="497"/>
      <c r="BB224" s="497"/>
      <c r="BC224" s="497"/>
      <c r="BD224" s="497"/>
      <c r="BE224" s="497"/>
      <c r="BF224" s="489"/>
      <c r="BG224" s="489"/>
      <c r="BH224" s="489"/>
      <c r="BI224" s="489"/>
      <c r="BJ224" s="489"/>
    </row>
    <row r="225" spans="1:62" ht="15.75" customHeight="1">
      <c r="A225" s="490"/>
      <c r="B225" s="497"/>
      <c r="C225" s="497"/>
      <c r="D225" s="497"/>
      <c r="E225" s="497"/>
      <c r="F225" s="497"/>
      <c r="G225" s="497"/>
      <c r="H225" s="497"/>
      <c r="I225" s="497"/>
      <c r="J225" s="497"/>
      <c r="K225" s="497"/>
      <c r="L225" s="497"/>
      <c r="M225" s="497"/>
      <c r="N225" s="498"/>
      <c r="O225" s="497"/>
      <c r="P225" s="497"/>
      <c r="Q225" s="497"/>
      <c r="R225" s="497"/>
      <c r="S225" s="497"/>
      <c r="T225" s="497"/>
      <c r="U225" s="497"/>
      <c r="V225" s="497"/>
      <c r="W225" s="497"/>
      <c r="X225" s="497"/>
      <c r="Y225" s="497"/>
      <c r="Z225" s="497"/>
      <c r="AA225" s="497"/>
      <c r="AB225" s="497"/>
      <c r="AC225" s="497"/>
      <c r="AD225" s="497"/>
      <c r="AE225" s="497"/>
      <c r="AF225" s="497"/>
      <c r="AG225" s="497"/>
      <c r="AH225" s="497"/>
      <c r="AI225" s="497"/>
      <c r="AJ225" s="497"/>
      <c r="AK225" s="497"/>
      <c r="AL225" s="497"/>
      <c r="AM225" s="497"/>
      <c r="AN225" s="497"/>
      <c r="AO225" s="497"/>
      <c r="AP225" s="497"/>
      <c r="AQ225" s="497"/>
      <c r="AR225" s="497"/>
      <c r="AS225" s="497"/>
      <c r="AT225" s="497"/>
      <c r="AU225" s="497"/>
      <c r="AV225" s="497"/>
      <c r="AW225" s="497"/>
      <c r="AX225" s="497"/>
      <c r="AY225" s="497"/>
      <c r="AZ225" s="497"/>
      <c r="BA225" s="497"/>
      <c r="BB225" s="497"/>
      <c r="BC225" s="497"/>
      <c r="BD225" s="497"/>
      <c r="BE225" s="497"/>
      <c r="BF225" s="489"/>
      <c r="BG225" s="489"/>
      <c r="BH225" s="489"/>
      <c r="BI225" s="489"/>
      <c r="BJ225" s="489"/>
    </row>
    <row r="226" spans="1:62" ht="15.75" customHeight="1">
      <c r="A226" s="490"/>
      <c r="B226" s="497"/>
      <c r="C226" s="497"/>
      <c r="D226" s="497"/>
      <c r="E226" s="497"/>
      <c r="F226" s="497"/>
      <c r="G226" s="497"/>
      <c r="H226" s="497"/>
      <c r="I226" s="497"/>
      <c r="J226" s="497"/>
      <c r="K226" s="497"/>
      <c r="L226" s="497"/>
      <c r="M226" s="497"/>
      <c r="N226" s="498"/>
      <c r="O226" s="497"/>
      <c r="P226" s="497"/>
      <c r="Q226" s="497"/>
      <c r="R226" s="497"/>
      <c r="S226" s="497"/>
      <c r="T226" s="497"/>
      <c r="U226" s="497"/>
      <c r="V226" s="497"/>
      <c r="W226" s="497"/>
      <c r="X226" s="497"/>
      <c r="Y226" s="497"/>
      <c r="Z226" s="497"/>
      <c r="AA226" s="497"/>
      <c r="AB226" s="497"/>
      <c r="AC226" s="497"/>
      <c r="AD226" s="497"/>
      <c r="AE226" s="497"/>
      <c r="AF226" s="497"/>
      <c r="AG226" s="497"/>
      <c r="AH226" s="497"/>
      <c r="AI226" s="497"/>
      <c r="AJ226" s="497"/>
      <c r="AK226" s="497"/>
      <c r="AL226" s="497"/>
      <c r="AM226" s="497"/>
      <c r="AN226" s="497"/>
      <c r="AO226" s="497"/>
      <c r="AP226" s="497"/>
      <c r="AQ226" s="497"/>
      <c r="AR226" s="497"/>
      <c r="AS226" s="497"/>
      <c r="AT226" s="497"/>
      <c r="AU226" s="497"/>
      <c r="AV226" s="497"/>
      <c r="AW226" s="497"/>
      <c r="AX226" s="497"/>
      <c r="AY226" s="497"/>
      <c r="AZ226" s="497"/>
      <c r="BA226" s="497"/>
      <c r="BB226" s="497"/>
      <c r="BC226" s="497"/>
      <c r="BD226" s="497"/>
      <c r="BE226" s="497"/>
      <c r="BF226" s="489"/>
      <c r="BG226" s="489"/>
      <c r="BH226" s="489"/>
      <c r="BI226" s="489"/>
      <c r="BJ226" s="489"/>
    </row>
    <row r="227" spans="1:62" ht="15.75" customHeight="1">
      <c r="A227" s="490"/>
      <c r="B227" s="497"/>
      <c r="C227" s="497"/>
      <c r="D227" s="497"/>
      <c r="E227" s="497"/>
      <c r="F227" s="497"/>
      <c r="G227" s="497"/>
      <c r="H227" s="497"/>
      <c r="I227" s="497"/>
      <c r="J227" s="497"/>
      <c r="K227" s="497"/>
      <c r="L227" s="497"/>
      <c r="M227" s="497"/>
      <c r="N227" s="498"/>
      <c r="O227" s="497"/>
      <c r="P227" s="497"/>
      <c r="Q227" s="497"/>
      <c r="R227" s="497"/>
      <c r="S227" s="497"/>
      <c r="T227" s="497"/>
      <c r="U227" s="497"/>
      <c r="V227" s="497"/>
      <c r="W227" s="497"/>
      <c r="X227" s="497"/>
      <c r="Y227" s="497"/>
      <c r="Z227" s="497"/>
      <c r="AA227" s="497"/>
      <c r="AB227" s="497"/>
      <c r="AC227" s="497"/>
      <c r="AD227" s="497"/>
      <c r="AE227" s="497"/>
      <c r="AF227" s="497"/>
      <c r="AG227" s="497"/>
      <c r="AH227" s="497"/>
      <c r="AI227" s="497"/>
      <c r="AJ227" s="497"/>
      <c r="AK227" s="497"/>
      <c r="AL227" s="497"/>
      <c r="AM227" s="497"/>
      <c r="AN227" s="497"/>
      <c r="AO227" s="497"/>
      <c r="AP227" s="497"/>
      <c r="AQ227" s="497"/>
      <c r="AR227" s="497"/>
      <c r="AS227" s="497"/>
      <c r="AT227" s="497"/>
      <c r="AU227" s="497"/>
      <c r="AV227" s="497"/>
      <c r="AW227" s="497"/>
      <c r="AX227" s="497"/>
      <c r="AY227" s="497"/>
      <c r="AZ227" s="497"/>
      <c r="BA227" s="497"/>
      <c r="BB227" s="497"/>
      <c r="BC227" s="497"/>
      <c r="BD227" s="497"/>
      <c r="BE227" s="497"/>
      <c r="BF227" s="489"/>
      <c r="BG227" s="489"/>
      <c r="BH227" s="489"/>
      <c r="BI227" s="489"/>
      <c r="BJ227" s="489"/>
    </row>
    <row r="228" spans="1:62" ht="15.75" customHeight="1">
      <c r="A228" s="490"/>
      <c r="B228" s="497"/>
      <c r="C228" s="497"/>
      <c r="D228" s="497"/>
      <c r="E228" s="497"/>
      <c r="F228" s="497"/>
      <c r="G228" s="497"/>
      <c r="H228" s="497"/>
      <c r="I228" s="497"/>
      <c r="J228" s="497"/>
      <c r="K228" s="497"/>
      <c r="L228" s="497"/>
      <c r="M228" s="497"/>
      <c r="N228" s="498"/>
      <c r="O228" s="497"/>
      <c r="P228" s="497"/>
      <c r="Q228" s="497"/>
      <c r="R228" s="497"/>
      <c r="S228" s="497"/>
      <c r="T228" s="497"/>
      <c r="U228" s="497"/>
      <c r="V228" s="497"/>
      <c r="W228" s="497"/>
      <c r="X228" s="497"/>
      <c r="Y228" s="497"/>
      <c r="Z228" s="497"/>
      <c r="AA228" s="497"/>
      <c r="AB228" s="497"/>
      <c r="AC228" s="497"/>
      <c r="AD228" s="497"/>
      <c r="AE228" s="497"/>
      <c r="AF228" s="497"/>
      <c r="AG228" s="497"/>
      <c r="AH228" s="497"/>
      <c r="AI228" s="497"/>
      <c r="AJ228" s="497"/>
      <c r="AK228" s="497"/>
      <c r="AL228" s="497"/>
      <c r="AM228" s="497"/>
      <c r="AN228" s="497"/>
      <c r="AO228" s="497"/>
      <c r="AP228" s="497"/>
      <c r="AQ228" s="497"/>
      <c r="AR228" s="497"/>
      <c r="AS228" s="497"/>
      <c r="AT228" s="497"/>
      <c r="AU228" s="497"/>
      <c r="AV228" s="497"/>
      <c r="AW228" s="497"/>
      <c r="AX228" s="497"/>
      <c r="AY228" s="497"/>
      <c r="AZ228" s="497"/>
      <c r="BA228" s="497"/>
      <c r="BB228" s="497"/>
      <c r="BC228" s="497"/>
      <c r="BD228" s="497"/>
      <c r="BE228" s="497"/>
      <c r="BF228" s="489"/>
      <c r="BG228" s="489"/>
      <c r="BH228" s="489"/>
      <c r="BI228" s="489"/>
      <c r="BJ228" s="489"/>
    </row>
    <row r="229" spans="1:62" ht="15.75" customHeight="1">
      <c r="A229" s="490"/>
      <c r="B229" s="497"/>
      <c r="C229" s="497"/>
      <c r="D229" s="497"/>
      <c r="E229" s="497"/>
      <c r="F229" s="497"/>
      <c r="G229" s="497"/>
      <c r="H229" s="497"/>
      <c r="I229" s="497"/>
      <c r="J229" s="497"/>
      <c r="K229" s="497"/>
      <c r="L229" s="497"/>
      <c r="M229" s="497"/>
      <c r="N229" s="498"/>
      <c r="O229" s="497"/>
      <c r="P229" s="497"/>
      <c r="Q229" s="497"/>
      <c r="R229" s="497"/>
      <c r="S229" s="497"/>
      <c r="T229" s="497"/>
      <c r="U229" s="497"/>
      <c r="V229" s="497"/>
      <c r="W229" s="497"/>
      <c r="X229" s="497"/>
      <c r="Y229" s="497"/>
      <c r="Z229" s="497"/>
      <c r="AA229" s="497"/>
      <c r="AB229" s="497"/>
      <c r="AC229" s="497"/>
      <c r="AD229" s="497"/>
      <c r="AE229" s="497"/>
      <c r="AF229" s="497"/>
      <c r="AG229" s="497"/>
      <c r="AH229" s="497"/>
      <c r="AI229" s="497"/>
      <c r="AJ229" s="497"/>
      <c r="AK229" s="497"/>
      <c r="AL229" s="497"/>
      <c r="AM229" s="497"/>
      <c r="AN229" s="497"/>
      <c r="AO229" s="497"/>
      <c r="AP229" s="497"/>
      <c r="AQ229" s="497"/>
      <c r="AR229" s="497"/>
      <c r="AS229" s="497"/>
      <c r="AT229" s="497"/>
      <c r="AU229" s="497"/>
      <c r="AV229" s="497"/>
      <c r="AW229" s="497"/>
      <c r="AX229" s="497"/>
      <c r="AY229" s="497"/>
      <c r="AZ229" s="497"/>
      <c r="BA229" s="497"/>
      <c r="BB229" s="497"/>
      <c r="BC229" s="497"/>
      <c r="BD229" s="497"/>
      <c r="BE229" s="497"/>
      <c r="BF229" s="489"/>
      <c r="BG229" s="489"/>
      <c r="BH229" s="489"/>
      <c r="BI229" s="489"/>
      <c r="BJ229" s="489"/>
    </row>
    <row r="230" spans="1:62" ht="15.75" customHeight="1">
      <c r="A230" s="490"/>
      <c r="B230" s="497"/>
      <c r="C230" s="497"/>
      <c r="D230" s="497"/>
      <c r="E230" s="497"/>
      <c r="F230" s="497"/>
      <c r="G230" s="497"/>
      <c r="H230" s="497"/>
      <c r="I230" s="497"/>
      <c r="J230" s="497"/>
      <c r="K230" s="497"/>
      <c r="L230" s="497"/>
      <c r="M230" s="497"/>
      <c r="N230" s="498"/>
      <c r="O230" s="497"/>
      <c r="P230" s="497"/>
      <c r="Q230" s="497"/>
      <c r="R230" s="497"/>
      <c r="S230" s="497"/>
      <c r="T230" s="497"/>
      <c r="U230" s="497"/>
      <c r="V230" s="497"/>
      <c r="W230" s="497"/>
      <c r="X230" s="497"/>
      <c r="Y230" s="497"/>
      <c r="Z230" s="497"/>
      <c r="AA230" s="497"/>
      <c r="AB230" s="497"/>
      <c r="AC230" s="497"/>
      <c r="AD230" s="497"/>
      <c r="AE230" s="497"/>
      <c r="AF230" s="497"/>
      <c r="AG230" s="497"/>
      <c r="AH230" s="497"/>
      <c r="AI230" s="497"/>
      <c r="AJ230" s="497"/>
      <c r="AK230" s="497"/>
      <c r="AL230" s="497"/>
      <c r="AM230" s="497"/>
      <c r="AN230" s="497"/>
      <c r="AO230" s="497"/>
      <c r="AP230" s="497"/>
      <c r="AQ230" s="497"/>
      <c r="AR230" s="497"/>
      <c r="AS230" s="497"/>
      <c r="AT230" s="497"/>
      <c r="AU230" s="497"/>
      <c r="AV230" s="497"/>
      <c r="AW230" s="497"/>
      <c r="AX230" s="497"/>
      <c r="AY230" s="497"/>
      <c r="AZ230" s="497"/>
      <c r="BA230" s="497"/>
      <c r="BB230" s="497"/>
      <c r="BC230" s="497"/>
      <c r="BD230" s="497"/>
      <c r="BE230" s="497"/>
      <c r="BF230" s="489"/>
      <c r="BG230" s="489"/>
      <c r="BH230" s="489"/>
      <c r="BI230" s="489"/>
      <c r="BJ230" s="489"/>
    </row>
    <row r="231" spans="1:62" ht="15.75" customHeight="1">
      <c r="A231" s="490"/>
      <c r="B231" s="497"/>
      <c r="C231" s="497"/>
      <c r="D231" s="497"/>
      <c r="E231" s="497"/>
      <c r="F231" s="497"/>
      <c r="G231" s="497"/>
      <c r="H231" s="497"/>
      <c r="I231" s="497"/>
      <c r="J231" s="497"/>
      <c r="K231" s="497"/>
      <c r="L231" s="497"/>
      <c r="M231" s="497"/>
      <c r="N231" s="498"/>
      <c r="O231" s="497"/>
      <c r="P231" s="497"/>
      <c r="Q231" s="497"/>
      <c r="R231" s="497"/>
      <c r="S231" s="497"/>
      <c r="T231" s="497"/>
      <c r="U231" s="497"/>
      <c r="V231" s="497"/>
      <c r="W231" s="497"/>
      <c r="X231" s="497"/>
      <c r="Y231" s="497"/>
      <c r="Z231" s="497"/>
      <c r="AA231" s="497"/>
      <c r="AB231" s="497"/>
      <c r="AC231" s="497"/>
      <c r="AD231" s="497"/>
      <c r="AE231" s="497"/>
      <c r="AF231" s="497"/>
      <c r="AG231" s="497"/>
      <c r="AH231" s="497"/>
      <c r="AI231" s="497"/>
      <c r="AJ231" s="497"/>
      <c r="AK231" s="497"/>
      <c r="AL231" s="497"/>
      <c r="AM231" s="497"/>
      <c r="AN231" s="497"/>
      <c r="AO231" s="497"/>
      <c r="AP231" s="497"/>
      <c r="AQ231" s="497"/>
      <c r="AR231" s="497"/>
      <c r="AS231" s="497"/>
      <c r="AT231" s="497"/>
      <c r="AU231" s="497"/>
      <c r="AV231" s="497"/>
      <c r="AW231" s="497"/>
      <c r="AX231" s="497"/>
      <c r="AY231" s="497"/>
      <c r="AZ231" s="497"/>
      <c r="BA231" s="497"/>
      <c r="BB231" s="497"/>
      <c r="BC231" s="497"/>
      <c r="BD231" s="497"/>
      <c r="BE231" s="497"/>
      <c r="BF231" s="489"/>
      <c r="BG231" s="489"/>
      <c r="BH231" s="489"/>
      <c r="BI231" s="489"/>
      <c r="BJ231" s="489"/>
    </row>
    <row r="232" spans="1:62" ht="15.75" customHeight="1">
      <c r="A232" s="490"/>
      <c r="B232" s="497"/>
      <c r="C232" s="497"/>
      <c r="D232" s="497"/>
      <c r="E232" s="497"/>
      <c r="F232" s="497"/>
      <c r="G232" s="497"/>
      <c r="H232" s="497"/>
      <c r="I232" s="497"/>
      <c r="J232" s="497"/>
      <c r="K232" s="497"/>
      <c r="L232" s="497"/>
      <c r="M232" s="497"/>
      <c r="N232" s="498"/>
      <c r="O232" s="497"/>
      <c r="P232" s="497"/>
      <c r="Q232" s="497"/>
      <c r="R232" s="497"/>
      <c r="S232" s="497"/>
      <c r="T232" s="497"/>
      <c r="U232" s="497"/>
      <c r="V232" s="497"/>
      <c r="W232" s="497"/>
      <c r="X232" s="497"/>
      <c r="Y232" s="497"/>
      <c r="Z232" s="497"/>
      <c r="AA232" s="497"/>
      <c r="AB232" s="497"/>
      <c r="AC232" s="497"/>
      <c r="AD232" s="497"/>
      <c r="AE232" s="497"/>
      <c r="AF232" s="497"/>
      <c r="AG232" s="497"/>
      <c r="AH232" s="497"/>
      <c r="AI232" s="497"/>
      <c r="AJ232" s="497"/>
      <c r="AK232" s="497"/>
      <c r="AL232" s="497"/>
      <c r="AM232" s="497"/>
      <c r="AN232" s="497"/>
      <c r="AO232" s="497"/>
      <c r="AP232" s="497"/>
      <c r="AQ232" s="497"/>
      <c r="AR232" s="497"/>
      <c r="AS232" s="497"/>
      <c r="AT232" s="497"/>
      <c r="AU232" s="497"/>
      <c r="AV232" s="497"/>
      <c r="AW232" s="497"/>
      <c r="AX232" s="497"/>
      <c r="AY232" s="497"/>
      <c r="AZ232" s="497"/>
      <c r="BA232" s="497"/>
      <c r="BB232" s="497"/>
      <c r="BC232" s="497"/>
      <c r="BD232" s="497"/>
      <c r="BE232" s="497"/>
      <c r="BF232" s="489"/>
      <c r="BG232" s="489"/>
      <c r="BH232" s="489"/>
      <c r="BI232" s="489"/>
      <c r="BJ232" s="489"/>
    </row>
    <row r="233" spans="1:62" ht="15.75" customHeight="1">
      <c r="A233" s="490"/>
      <c r="B233" s="497"/>
      <c r="C233" s="497"/>
      <c r="D233" s="497"/>
      <c r="E233" s="497"/>
      <c r="F233" s="497"/>
      <c r="G233" s="497"/>
      <c r="H233" s="497"/>
      <c r="I233" s="497"/>
      <c r="J233" s="497"/>
      <c r="K233" s="497"/>
      <c r="L233" s="497"/>
      <c r="M233" s="497"/>
      <c r="N233" s="498"/>
      <c r="O233" s="497"/>
      <c r="P233" s="497"/>
      <c r="Q233" s="497"/>
      <c r="R233" s="497"/>
      <c r="S233" s="497"/>
      <c r="T233" s="497"/>
      <c r="U233" s="497"/>
      <c r="V233" s="497"/>
      <c r="W233" s="497"/>
      <c r="X233" s="497"/>
      <c r="Y233" s="497"/>
      <c r="Z233" s="497"/>
      <c r="AA233" s="497"/>
      <c r="AB233" s="497"/>
      <c r="AC233" s="497"/>
      <c r="AD233" s="497"/>
      <c r="AE233" s="497"/>
      <c r="AF233" s="497"/>
      <c r="AG233" s="497"/>
      <c r="AH233" s="497"/>
      <c r="AI233" s="497"/>
      <c r="AJ233" s="497"/>
      <c r="AK233" s="497"/>
      <c r="AL233" s="497"/>
      <c r="AM233" s="497"/>
      <c r="AN233" s="497"/>
      <c r="AO233" s="497"/>
      <c r="AP233" s="497"/>
      <c r="AQ233" s="497"/>
      <c r="AR233" s="497"/>
      <c r="AS233" s="497"/>
      <c r="AT233" s="497"/>
      <c r="AU233" s="497"/>
      <c r="AV233" s="497"/>
      <c r="AW233" s="497"/>
      <c r="AX233" s="497"/>
      <c r="AY233" s="497"/>
      <c r="AZ233" s="497"/>
      <c r="BA233" s="497"/>
      <c r="BB233" s="497"/>
      <c r="BC233" s="497"/>
      <c r="BD233" s="497"/>
      <c r="BE233" s="497"/>
      <c r="BF233" s="489"/>
      <c r="BG233" s="489"/>
      <c r="BH233" s="489"/>
      <c r="BI233" s="489"/>
      <c r="BJ233" s="489"/>
    </row>
    <row r="234" spans="1:62" ht="15.75" customHeight="1">
      <c r="A234" s="490"/>
      <c r="B234" s="497"/>
      <c r="C234" s="497"/>
      <c r="D234" s="497"/>
      <c r="E234" s="497"/>
      <c r="F234" s="497"/>
      <c r="G234" s="497"/>
      <c r="H234" s="497"/>
      <c r="I234" s="497"/>
      <c r="J234" s="497"/>
      <c r="K234" s="497"/>
      <c r="L234" s="497"/>
      <c r="M234" s="497"/>
      <c r="N234" s="498"/>
      <c r="O234" s="497"/>
      <c r="P234" s="497"/>
      <c r="Q234" s="497"/>
      <c r="R234" s="497"/>
      <c r="S234" s="497"/>
      <c r="T234" s="497"/>
      <c r="U234" s="497"/>
      <c r="V234" s="497"/>
      <c r="W234" s="497"/>
      <c r="X234" s="497"/>
      <c r="Y234" s="497"/>
      <c r="Z234" s="497"/>
      <c r="AA234" s="497"/>
      <c r="AB234" s="497"/>
      <c r="AC234" s="497"/>
      <c r="AD234" s="497"/>
      <c r="AE234" s="497"/>
      <c r="AF234" s="497"/>
      <c r="AG234" s="497"/>
      <c r="AH234" s="497"/>
      <c r="AI234" s="497"/>
      <c r="AJ234" s="497"/>
      <c r="AK234" s="497"/>
      <c r="AL234" s="497"/>
      <c r="AM234" s="497"/>
      <c r="AN234" s="497"/>
      <c r="AO234" s="497"/>
      <c r="AP234" s="497"/>
      <c r="AQ234" s="497"/>
      <c r="AR234" s="497"/>
      <c r="AS234" s="497"/>
      <c r="AT234" s="497"/>
      <c r="AU234" s="497"/>
      <c r="AV234" s="497"/>
      <c r="AW234" s="497"/>
      <c r="AX234" s="497"/>
      <c r="AY234" s="497"/>
      <c r="AZ234" s="497"/>
      <c r="BA234" s="497"/>
      <c r="BB234" s="497"/>
      <c r="BC234" s="497"/>
      <c r="BD234" s="497"/>
      <c r="BE234" s="497"/>
      <c r="BF234" s="489"/>
      <c r="BG234" s="489"/>
      <c r="BH234" s="489"/>
      <c r="BI234" s="489"/>
      <c r="BJ234" s="489"/>
    </row>
    <row r="235" spans="1:62" ht="15.75" customHeight="1">
      <c r="A235" s="490"/>
      <c r="B235" s="497"/>
      <c r="C235" s="497"/>
      <c r="D235" s="497"/>
      <c r="E235" s="497"/>
      <c r="F235" s="497"/>
      <c r="G235" s="497"/>
      <c r="H235" s="497"/>
      <c r="I235" s="497"/>
      <c r="J235" s="497"/>
      <c r="K235" s="497"/>
      <c r="L235" s="497"/>
      <c r="M235" s="497"/>
      <c r="N235" s="498"/>
      <c r="O235" s="497"/>
      <c r="P235" s="497"/>
      <c r="Q235" s="497"/>
      <c r="R235" s="497"/>
      <c r="S235" s="497"/>
      <c r="T235" s="497"/>
      <c r="U235" s="497"/>
      <c r="V235" s="497"/>
      <c r="W235" s="497"/>
      <c r="X235" s="497"/>
      <c r="Y235" s="497"/>
      <c r="Z235" s="497"/>
      <c r="AA235" s="497"/>
      <c r="AB235" s="497"/>
      <c r="AC235" s="497"/>
      <c r="AD235" s="497"/>
      <c r="AE235" s="497"/>
      <c r="AF235" s="497"/>
      <c r="AG235" s="497"/>
      <c r="AH235" s="497"/>
      <c r="AI235" s="497"/>
      <c r="AJ235" s="497"/>
      <c r="AK235" s="497"/>
      <c r="AL235" s="497"/>
      <c r="AM235" s="497"/>
      <c r="AN235" s="497"/>
      <c r="AO235" s="497"/>
      <c r="AP235" s="497"/>
      <c r="AQ235" s="497"/>
      <c r="AR235" s="497"/>
      <c r="AS235" s="497"/>
      <c r="AT235" s="497"/>
      <c r="AU235" s="497"/>
      <c r="AV235" s="497"/>
      <c r="AW235" s="497"/>
      <c r="AX235" s="497"/>
      <c r="AY235" s="497"/>
      <c r="AZ235" s="497"/>
      <c r="BA235" s="497"/>
      <c r="BB235" s="497"/>
      <c r="BC235" s="497"/>
      <c r="BD235" s="497"/>
      <c r="BE235" s="497"/>
      <c r="BF235" s="489"/>
      <c r="BG235" s="489"/>
      <c r="BH235" s="489"/>
      <c r="BI235" s="489"/>
      <c r="BJ235" s="489"/>
    </row>
    <row r="236" spans="1:62" ht="15.75" customHeight="1">
      <c r="A236" s="490"/>
      <c r="B236" s="497"/>
      <c r="C236" s="497"/>
      <c r="D236" s="497"/>
      <c r="E236" s="497"/>
      <c r="F236" s="497"/>
      <c r="G236" s="497"/>
      <c r="H236" s="497"/>
      <c r="I236" s="497"/>
      <c r="J236" s="497"/>
      <c r="K236" s="497"/>
      <c r="L236" s="497"/>
      <c r="M236" s="497"/>
      <c r="N236" s="498"/>
      <c r="O236" s="497"/>
      <c r="P236" s="497"/>
      <c r="Q236" s="497"/>
      <c r="R236" s="497"/>
      <c r="S236" s="497"/>
      <c r="T236" s="497"/>
      <c r="U236" s="497"/>
      <c r="V236" s="497"/>
      <c r="W236" s="497"/>
      <c r="X236" s="497"/>
      <c r="Y236" s="497"/>
      <c r="Z236" s="497"/>
      <c r="AA236" s="497"/>
      <c r="AB236" s="497"/>
      <c r="AC236" s="497"/>
      <c r="AD236" s="497"/>
      <c r="AE236" s="497"/>
      <c r="AF236" s="497"/>
      <c r="AG236" s="497"/>
      <c r="AH236" s="497"/>
      <c r="AI236" s="497"/>
      <c r="AJ236" s="497"/>
      <c r="AK236" s="497"/>
      <c r="AL236" s="497"/>
      <c r="AM236" s="497"/>
      <c r="AN236" s="497"/>
      <c r="AO236" s="497"/>
      <c r="AP236" s="497"/>
      <c r="AQ236" s="497"/>
      <c r="AR236" s="497"/>
      <c r="AS236" s="497"/>
      <c r="AT236" s="497"/>
      <c r="AU236" s="497"/>
      <c r="AV236" s="497"/>
      <c r="AW236" s="497"/>
      <c r="AX236" s="497"/>
      <c r="AY236" s="497"/>
      <c r="AZ236" s="497"/>
      <c r="BA236" s="497"/>
      <c r="BB236" s="497"/>
      <c r="BC236" s="497"/>
      <c r="BD236" s="497"/>
      <c r="BE236" s="497"/>
      <c r="BF236" s="489"/>
      <c r="BG236" s="489"/>
      <c r="BH236" s="489"/>
      <c r="BI236" s="489"/>
      <c r="BJ236" s="489"/>
    </row>
    <row r="237" spans="1:62" ht="15.75" customHeight="1">
      <c r="A237" s="490"/>
      <c r="B237" s="497"/>
      <c r="C237" s="497"/>
      <c r="D237" s="497"/>
      <c r="E237" s="497"/>
      <c r="F237" s="497"/>
      <c r="G237" s="497"/>
      <c r="H237" s="497"/>
      <c r="I237" s="497"/>
      <c r="J237" s="497"/>
      <c r="K237" s="497"/>
      <c r="L237" s="497"/>
      <c r="M237" s="497"/>
      <c r="N237" s="498"/>
      <c r="O237" s="497"/>
      <c r="P237" s="497"/>
      <c r="Q237" s="497"/>
      <c r="R237" s="497"/>
      <c r="S237" s="497"/>
      <c r="T237" s="497"/>
      <c r="U237" s="497"/>
      <c r="V237" s="497"/>
      <c r="W237" s="497"/>
      <c r="X237" s="497"/>
      <c r="Y237" s="497"/>
      <c r="Z237" s="497"/>
      <c r="AA237" s="497"/>
      <c r="AB237" s="497"/>
      <c r="AC237" s="497"/>
      <c r="AD237" s="497"/>
      <c r="AE237" s="497"/>
      <c r="AF237" s="497"/>
      <c r="AG237" s="497"/>
      <c r="AH237" s="497"/>
      <c r="AI237" s="497"/>
      <c r="AJ237" s="497"/>
      <c r="AK237" s="497"/>
      <c r="AL237" s="497"/>
      <c r="AM237" s="497"/>
      <c r="AN237" s="497"/>
      <c r="AO237" s="497"/>
      <c r="AP237" s="497"/>
      <c r="AQ237" s="497"/>
      <c r="AR237" s="497"/>
      <c r="AS237" s="497"/>
      <c r="AT237" s="497"/>
      <c r="AU237" s="497"/>
      <c r="AV237" s="497"/>
      <c r="AW237" s="497"/>
      <c r="AX237" s="497"/>
      <c r="AY237" s="497"/>
      <c r="AZ237" s="497"/>
      <c r="BA237" s="497"/>
      <c r="BB237" s="497"/>
      <c r="BC237" s="497"/>
      <c r="BD237" s="497"/>
      <c r="BE237" s="497"/>
      <c r="BF237" s="489"/>
      <c r="BG237" s="489"/>
      <c r="BH237" s="489"/>
      <c r="BI237" s="489"/>
      <c r="BJ237" s="489"/>
    </row>
    <row r="238" spans="1:62" ht="15.75" customHeight="1">
      <c r="A238" s="490"/>
      <c r="B238" s="497"/>
      <c r="C238" s="497"/>
      <c r="D238" s="497"/>
      <c r="E238" s="497"/>
      <c r="F238" s="497"/>
      <c r="G238" s="497"/>
      <c r="H238" s="497"/>
      <c r="I238" s="497"/>
      <c r="J238" s="497"/>
      <c r="K238" s="497"/>
      <c r="L238" s="497"/>
      <c r="M238" s="497"/>
      <c r="N238" s="498"/>
      <c r="O238" s="497"/>
      <c r="P238" s="497"/>
      <c r="Q238" s="497"/>
      <c r="R238" s="497"/>
      <c r="S238" s="497"/>
      <c r="T238" s="497"/>
      <c r="U238" s="497"/>
      <c r="V238" s="497"/>
      <c r="W238" s="497"/>
      <c r="X238" s="497"/>
      <c r="Y238" s="497"/>
      <c r="Z238" s="497"/>
      <c r="AA238" s="497"/>
      <c r="AB238" s="497"/>
      <c r="AC238" s="497"/>
      <c r="AD238" s="497"/>
      <c r="AE238" s="497"/>
      <c r="AF238" s="497"/>
      <c r="AG238" s="497"/>
      <c r="AH238" s="497"/>
      <c r="AI238" s="497"/>
      <c r="AJ238" s="497"/>
      <c r="AK238" s="497"/>
      <c r="AL238" s="497"/>
      <c r="AM238" s="497"/>
      <c r="AN238" s="497"/>
      <c r="AO238" s="497"/>
      <c r="AP238" s="497"/>
      <c r="AQ238" s="497"/>
      <c r="AR238" s="497"/>
      <c r="AS238" s="497"/>
      <c r="AT238" s="497"/>
      <c r="AU238" s="497"/>
      <c r="AV238" s="497"/>
      <c r="AW238" s="497"/>
      <c r="AX238" s="497"/>
      <c r="AY238" s="497"/>
      <c r="AZ238" s="497"/>
      <c r="BA238" s="497"/>
      <c r="BB238" s="497"/>
      <c r="BC238" s="497"/>
      <c r="BD238" s="497"/>
      <c r="BE238" s="497"/>
      <c r="BF238" s="489"/>
      <c r="BG238" s="489"/>
      <c r="BH238" s="489"/>
      <c r="BI238" s="489"/>
      <c r="BJ238" s="489"/>
    </row>
    <row r="239" spans="1:62" ht="15.75" customHeight="1">
      <c r="A239" s="490"/>
      <c r="B239" s="497"/>
      <c r="C239" s="497"/>
      <c r="D239" s="497"/>
      <c r="E239" s="497"/>
      <c r="F239" s="497"/>
      <c r="G239" s="497"/>
      <c r="H239" s="497"/>
      <c r="I239" s="497"/>
      <c r="J239" s="497"/>
      <c r="K239" s="497"/>
      <c r="L239" s="497"/>
      <c r="M239" s="497"/>
      <c r="N239" s="498"/>
      <c r="O239" s="497"/>
      <c r="P239" s="497"/>
      <c r="Q239" s="497"/>
      <c r="R239" s="497"/>
      <c r="S239" s="497"/>
      <c r="T239" s="497"/>
      <c r="U239" s="497"/>
      <c r="V239" s="497"/>
      <c r="W239" s="497"/>
      <c r="X239" s="497"/>
      <c r="Y239" s="497"/>
      <c r="Z239" s="497"/>
      <c r="AA239" s="497"/>
      <c r="AB239" s="497"/>
      <c r="AC239" s="497"/>
      <c r="AD239" s="497"/>
      <c r="AE239" s="497"/>
      <c r="AF239" s="497"/>
      <c r="AG239" s="497"/>
      <c r="AH239" s="497"/>
      <c r="AI239" s="497"/>
      <c r="AJ239" s="497"/>
      <c r="AK239" s="497"/>
      <c r="AL239" s="497"/>
      <c r="AM239" s="497"/>
      <c r="AN239" s="497"/>
      <c r="AO239" s="497"/>
      <c r="AP239" s="497"/>
      <c r="AQ239" s="497"/>
      <c r="AR239" s="497"/>
      <c r="AS239" s="497"/>
      <c r="AT239" s="497"/>
      <c r="AU239" s="497"/>
      <c r="AV239" s="497"/>
      <c r="AW239" s="497"/>
      <c r="AX239" s="497"/>
      <c r="AY239" s="497"/>
      <c r="AZ239" s="497"/>
      <c r="BA239" s="497"/>
      <c r="BB239" s="497"/>
      <c r="BC239" s="497"/>
      <c r="BD239" s="497"/>
      <c r="BE239" s="497"/>
      <c r="BF239" s="489"/>
      <c r="BG239" s="489"/>
      <c r="BH239" s="489"/>
      <c r="BI239" s="489"/>
      <c r="BJ239" s="489"/>
    </row>
    <row r="240" spans="1:62" ht="15.75" customHeight="1">
      <c r="A240" s="490"/>
      <c r="B240" s="497"/>
      <c r="C240" s="497"/>
      <c r="D240" s="497"/>
      <c r="E240" s="497"/>
      <c r="F240" s="497"/>
      <c r="G240" s="497"/>
      <c r="H240" s="497"/>
      <c r="I240" s="497"/>
      <c r="J240" s="497"/>
      <c r="K240" s="497"/>
      <c r="L240" s="497"/>
      <c r="M240" s="497"/>
      <c r="N240" s="498"/>
      <c r="O240" s="497"/>
      <c r="P240" s="497"/>
      <c r="Q240" s="497"/>
      <c r="R240" s="497"/>
      <c r="S240" s="497"/>
      <c r="T240" s="497"/>
      <c r="U240" s="497"/>
      <c r="V240" s="497"/>
      <c r="W240" s="497"/>
      <c r="X240" s="497"/>
      <c r="Y240" s="497"/>
      <c r="Z240" s="497"/>
      <c r="AA240" s="497"/>
      <c r="AB240" s="497"/>
      <c r="AC240" s="497"/>
      <c r="AD240" s="497"/>
      <c r="AE240" s="497"/>
      <c r="AF240" s="497"/>
      <c r="AG240" s="497"/>
      <c r="AH240" s="497"/>
      <c r="AI240" s="497"/>
      <c r="AJ240" s="497"/>
      <c r="AK240" s="497"/>
      <c r="AL240" s="497"/>
      <c r="AM240" s="497"/>
      <c r="AN240" s="497"/>
      <c r="AO240" s="497"/>
      <c r="AP240" s="497"/>
      <c r="AQ240" s="497"/>
      <c r="AR240" s="497"/>
      <c r="AS240" s="497"/>
      <c r="AT240" s="497"/>
      <c r="AU240" s="497"/>
      <c r="AV240" s="497"/>
      <c r="AW240" s="497"/>
      <c r="AX240" s="497"/>
      <c r="AY240" s="497"/>
      <c r="AZ240" s="497"/>
      <c r="BA240" s="497"/>
      <c r="BB240" s="497"/>
      <c r="BC240" s="497"/>
      <c r="BD240" s="497"/>
      <c r="BE240" s="497"/>
      <c r="BF240" s="489"/>
      <c r="BG240" s="489"/>
      <c r="BH240" s="489"/>
      <c r="BI240" s="489"/>
      <c r="BJ240" s="489"/>
    </row>
    <row r="241" spans="1:62" ht="15.75" customHeight="1">
      <c r="A241" s="490"/>
      <c r="B241" s="497"/>
      <c r="C241" s="497"/>
      <c r="D241" s="497"/>
      <c r="E241" s="497"/>
      <c r="F241" s="497"/>
      <c r="G241" s="497"/>
      <c r="H241" s="497"/>
      <c r="I241" s="497"/>
      <c r="J241" s="497"/>
      <c r="K241" s="497"/>
      <c r="L241" s="497"/>
      <c r="M241" s="497"/>
      <c r="N241" s="498"/>
      <c r="O241" s="497"/>
      <c r="P241" s="497"/>
      <c r="Q241" s="497"/>
      <c r="R241" s="497"/>
      <c r="S241" s="497"/>
      <c r="T241" s="497"/>
      <c r="U241" s="497"/>
      <c r="V241" s="497"/>
      <c r="W241" s="497"/>
      <c r="X241" s="497"/>
      <c r="Y241" s="497"/>
      <c r="Z241" s="497"/>
      <c r="AA241" s="497"/>
      <c r="AB241" s="497"/>
      <c r="AC241" s="497"/>
      <c r="AD241" s="497"/>
      <c r="AE241" s="497"/>
      <c r="AF241" s="497"/>
      <c r="AG241" s="497"/>
      <c r="AH241" s="497"/>
      <c r="AI241" s="497"/>
      <c r="AJ241" s="497"/>
      <c r="AK241" s="497"/>
      <c r="AL241" s="497"/>
      <c r="AM241" s="497"/>
      <c r="AN241" s="497"/>
      <c r="AO241" s="497"/>
      <c r="AP241" s="497"/>
      <c r="AQ241" s="497"/>
      <c r="AR241" s="497"/>
      <c r="AS241" s="497"/>
      <c r="AT241" s="497"/>
      <c r="AU241" s="497"/>
      <c r="AV241" s="497"/>
      <c r="AW241" s="497"/>
      <c r="AX241" s="497"/>
      <c r="AY241" s="497"/>
      <c r="AZ241" s="497"/>
      <c r="BA241" s="497"/>
      <c r="BB241" s="497"/>
      <c r="BC241" s="497"/>
      <c r="BD241" s="497"/>
      <c r="BE241" s="497"/>
      <c r="BF241" s="489"/>
      <c r="BG241" s="489"/>
      <c r="BH241" s="489"/>
      <c r="BI241" s="489"/>
      <c r="BJ241" s="489"/>
    </row>
    <row r="242" spans="1:62" ht="15.75" customHeight="1">
      <c r="A242" s="490"/>
      <c r="B242" s="497"/>
      <c r="C242" s="497"/>
      <c r="D242" s="497"/>
      <c r="E242" s="497"/>
      <c r="F242" s="497"/>
      <c r="G242" s="497"/>
      <c r="H242" s="497"/>
      <c r="I242" s="497"/>
      <c r="J242" s="497"/>
      <c r="K242" s="497"/>
      <c r="L242" s="497"/>
      <c r="M242" s="497"/>
      <c r="N242" s="498"/>
      <c r="O242" s="497"/>
      <c r="P242" s="497"/>
      <c r="Q242" s="497"/>
      <c r="R242" s="497"/>
      <c r="S242" s="497"/>
      <c r="T242" s="497"/>
      <c r="U242" s="497"/>
      <c r="V242" s="497"/>
      <c r="W242" s="497"/>
      <c r="X242" s="497"/>
      <c r="Y242" s="497"/>
      <c r="Z242" s="497"/>
      <c r="AA242" s="497"/>
      <c r="AB242" s="497"/>
      <c r="AC242" s="497"/>
      <c r="AD242" s="497"/>
      <c r="AE242" s="497"/>
      <c r="AF242" s="497"/>
      <c r="AG242" s="497"/>
      <c r="AH242" s="497"/>
      <c r="AI242" s="497"/>
      <c r="AJ242" s="497"/>
      <c r="AK242" s="497"/>
      <c r="AL242" s="497"/>
      <c r="AM242" s="497"/>
      <c r="AN242" s="497"/>
      <c r="AO242" s="497"/>
      <c r="AP242" s="497"/>
      <c r="AQ242" s="497"/>
      <c r="AR242" s="497"/>
      <c r="AS242" s="497"/>
      <c r="AT242" s="497"/>
      <c r="AU242" s="497"/>
      <c r="AV242" s="497"/>
      <c r="AW242" s="497"/>
      <c r="AX242" s="497"/>
      <c r="AY242" s="497"/>
      <c r="AZ242" s="497"/>
      <c r="BA242" s="497"/>
      <c r="BB242" s="497"/>
      <c r="BC242" s="497"/>
      <c r="BD242" s="497"/>
      <c r="BE242" s="497"/>
      <c r="BF242" s="489"/>
      <c r="BG242" s="489"/>
      <c r="BH242" s="489"/>
      <c r="BI242" s="489"/>
      <c r="BJ242" s="489"/>
    </row>
    <row r="243" spans="1:62" ht="15.75" customHeight="1">
      <c r="A243" s="490"/>
      <c r="B243" s="497"/>
      <c r="C243" s="497"/>
      <c r="D243" s="497"/>
      <c r="E243" s="497"/>
      <c r="F243" s="497"/>
      <c r="G243" s="497"/>
      <c r="H243" s="497"/>
      <c r="I243" s="497"/>
      <c r="J243" s="497"/>
      <c r="K243" s="497"/>
      <c r="L243" s="497"/>
      <c r="M243" s="497"/>
      <c r="N243" s="498"/>
      <c r="O243" s="497"/>
      <c r="P243" s="497"/>
      <c r="Q243" s="497"/>
      <c r="R243" s="497"/>
      <c r="S243" s="497"/>
      <c r="T243" s="497"/>
      <c r="U243" s="497"/>
      <c r="V243" s="497"/>
      <c r="W243" s="497"/>
      <c r="X243" s="497"/>
      <c r="Y243" s="497"/>
      <c r="Z243" s="497"/>
      <c r="AA243" s="497"/>
      <c r="AB243" s="497"/>
      <c r="AC243" s="497"/>
      <c r="AD243" s="497"/>
      <c r="AE243" s="497"/>
      <c r="AF243" s="497"/>
      <c r="AG243" s="497"/>
      <c r="AH243" s="497"/>
      <c r="AI243" s="497"/>
      <c r="AJ243" s="497"/>
      <c r="AK243" s="497"/>
      <c r="AL243" s="497"/>
      <c r="AM243" s="497"/>
      <c r="AN243" s="497"/>
      <c r="AO243" s="497"/>
      <c r="AP243" s="497"/>
      <c r="AQ243" s="497"/>
      <c r="AR243" s="497"/>
      <c r="AS243" s="497"/>
      <c r="AT243" s="497"/>
      <c r="AU243" s="497"/>
      <c r="AV243" s="497"/>
      <c r="AW243" s="497"/>
      <c r="AX243" s="497"/>
      <c r="AY243" s="497"/>
      <c r="AZ243" s="497"/>
      <c r="BA243" s="497"/>
      <c r="BB243" s="497"/>
      <c r="BC243" s="497"/>
      <c r="BD243" s="497"/>
      <c r="BE243" s="497"/>
      <c r="BF243" s="489"/>
      <c r="BG243" s="489"/>
      <c r="BH243" s="489"/>
      <c r="BI243" s="489"/>
      <c r="BJ243" s="489"/>
    </row>
    <row r="244" spans="1:62" ht="15.75" customHeight="1">
      <c r="A244" s="490"/>
      <c r="B244" s="497"/>
      <c r="C244" s="497"/>
      <c r="D244" s="497"/>
      <c r="E244" s="497"/>
      <c r="F244" s="497"/>
      <c r="G244" s="497"/>
      <c r="H244" s="497"/>
      <c r="I244" s="497"/>
      <c r="J244" s="497"/>
      <c r="K244" s="497"/>
      <c r="L244" s="497"/>
      <c r="M244" s="497"/>
      <c r="N244" s="498"/>
      <c r="O244" s="497"/>
      <c r="P244" s="497"/>
      <c r="Q244" s="497"/>
      <c r="R244" s="497"/>
      <c r="S244" s="497"/>
      <c r="T244" s="497"/>
      <c r="U244" s="497"/>
      <c r="V244" s="497"/>
      <c r="W244" s="497"/>
      <c r="X244" s="497"/>
      <c r="Y244" s="497"/>
      <c r="Z244" s="497"/>
      <c r="AA244" s="497"/>
      <c r="AB244" s="497"/>
      <c r="AC244" s="497"/>
      <c r="AD244" s="497"/>
      <c r="AE244" s="497"/>
      <c r="AF244" s="497"/>
      <c r="AG244" s="497"/>
      <c r="AH244" s="497"/>
      <c r="AI244" s="497"/>
      <c r="AJ244" s="497"/>
      <c r="AK244" s="497"/>
      <c r="AL244" s="497"/>
      <c r="AM244" s="497"/>
      <c r="AN244" s="497"/>
      <c r="AO244" s="497"/>
      <c r="AP244" s="497"/>
      <c r="AQ244" s="497"/>
      <c r="AR244" s="497"/>
      <c r="AS244" s="497"/>
      <c r="AT244" s="497"/>
      <c r="AU244" s="497"/>
      <c r="AV244" s="497"/>
      <c r="AW244" s="497"/>
      <c r="AX244" s="497"/>
      <c r="AY244" s="497"/>
      <c r="AZ244" s="497"/>
      <c r="BA244" s="497"/>
      <c r="BB244" s="497"/>
      <c r="BC244" s="497"/>
      <c r="BD244" s="497"/>
      <c r="BE244" s="497"/>
      <c r="BF244" s="489"/>
      <c r="BG244" s="489"/>
      <c r="BH244" s="489"/>
      <c r="BI244" s="489"/>
      <c r="BJ244" s="489"/>
    </row>
    <row r="245" spans="1:62" ht="15.75" customHeight="1">
      <c r="A245" s="490"/>
      <c r="B245" s="497"/>
      <c r="C245" s="497"/>
      <c r="D245" s="497"/>
      <c r="E245" s="497"/>
      <c r="F245" s="497"/>
      <c r="G245" s="497"/>
      <c r="H245" s="497"/>
      <c r="I245" s="497"/>
      <c r="J245" s="497"/>
      <c r="K245" s="497"/>
      <c r="L245" s="497"/>
      <c r="M245" s="497"/>
      <c r="N245" s="498"/>
      <c r="O245" s="497"/>
      <c r="P245" s="497"/>
      <c r="Q245" s="497"/>
      <c r="R245" s="497"/>
      <c r="S245" s="497"/>
      <c r="T245" s="497"/>
      <c r="U245" s="497"/>
      <c r="V245" s="497"/>
      <c r="W245" s="497"/>
      <c r="X245" s="497"/>
      <c r="Y245" s="497"/>
      <c r="Z245" s="497"/>
      <c r="AA245" s="497"/>
      <c r="AB245" s="497"/>
      <c r="AC245" s="497"/>
      <c r="AD245" s="497"/>
      <c r="AE245" s="497"/>
      <c r="AF245" s="497"/>
      <c r="AG245" s="497"/>
      <c r="AH245" s="497"/>
      <c r="AI245" s="497"/>
      <c r="AJ245" s="497"/>
      <c r="AK245" s="497"/>
      <c r="AL245" s="497"/>
      <c r="AM245" s="497"/>
      <c r="AN245" s="497"/>
      <c r="AO245" s="497"/>
      <c r="AP245" s="497"/>
      <c r="AQ245" s="497"/>
      <c r="AR245" s="497"/>
      <c r="AS245" s="497"/>
      <c r="AT245" s="497"/>
      <c r="AU245" s="497"/>
      <c r="AV245" s="497"/>
      <c r="AW245" s="497"/>
      <c r="AX245" s="497"/>
      <c r="AY245" s="497"/>
      <c r="AZ245" s="497"/>
      <c r="BA245" s="497"/>
      <c r="BB245" s="497"/>
      <c r="BC245" s="497"/>
      <c r="BD245" s="497"/>
      <c r="BE245" s="497"/>
      <c r="BF245" s="489"/>
      <c r="BG245" s="489"/>
      <c r="BH245" s="489"/>
      <c r="BI245" s="489"/>
      <c r="BJ245" s="489"/>
    </row>
    <row r="246" spans="1:62" ht="15.75" customHeight="1">
      <c r="A246" s="490"/>
      <c r="B246" s="497"/>
      <c r="C246" s="497"/>
      <c r="D246" s="497"/>
      <c r="E246" s="497"/>
      <c r="F246" s="497"/>
      <c r="G246" s="497"/>
      <c r="H246" s="497"/>
      <c r="I246" s="497"/>
      <c r="J246" s="497"/>
      <c r="K246" s="497"/>
      <c r="L246" s="497"/>
      <c r="M246" s="497"/>
      <c r="N246" s="498"/>
      <c r="O246" s="497"/>
      <c r="P246" s="497"/>
      <c r="Q246" s="497"/>
      <c r="R246" s="497"/>
      <c r="S246" s="497"/>
      <c r="T246" s="497"/>
      <c r="U246" s="497"/>
      <c r="V246" s="497"/>
      <c r="W246" s="497"/>
      <c r="X246" s="497"/>
      <c r="Y246" s="497"/>
      <c r="Z246" s="497"/>
      <c r="AA246" s="497"/>
      <c r="AB246" s="497"/>
      <c r="AC246" s="497"/>
      <c r="AD246" s="497"/>
      <c r="AE246" s="497"/>
      <c r="AF246" s="497"/>
      <c r="AG246" s="497"/>
      <c r="AH246" s="497"/>
      <c r="AI246" s="497"/>
      <c r="AJ246" s="497"/>
      <c r="AK246" s="497"/>
      <c r="AL246" s="497"/>
      <c r="AM246" s="497"/>
      <c r="AN246" s="497"/>
      <c r="AO246" s="497"/>
      <c r="AP246" s="497"/>
      <c r="AQ246" s="497"/>
      <c r="AR246" s="497"/>
      <c r="AS246" s="497"/>
      <c r="AT246" s="497"/>
      <c r="AU246" s="497"/>
      <c r="AV246" s="497"/>
      <c r="AW246" s="497"/>
      <c r="AX246" s="497"/>
      <c r="AY246" s="497"/>
      <c r="AZ246" s="497"/>
      <c r="BA246" s="497"/>
      <c r="BB246" s="497"/>
      <c r="BC246" s="497"/>
      <c r="BD246" s="497"/>
      <c r="BE246" s="497"/>
      <c r="BF246" s="489"/>
      <c r="BG246" s="489"/>
      <c r="BH246" s="489"/>
      <c r="BI246" s="489"/>
      <c r="BJ246" s="489"/>
    </row>
    <row r="247" spans="1:62" ht="15.75" customHeight="1">
      <c r="A247" s="490"/>
      <c r="B247" s="497"/>
      <c r="C247" s="497"/>
      <c r="D247" s="497"/>
      <c r="E247" s="497"/>
      <c r="F247" s="497"/>
      <c r="G247" s="497"/>
      <c r="H247" s="497"/>
      <c r="I247" s="497"/>
      <c r="J247" s="497"/>
      <c r="K247" s="497"/>
      <c r="L247" s="497"/>
      <c r="M247" s="497"/>
      <c r="N247" s="498"/>
      <c r="O247" s="497"/>
      <c r="P247" s="497"/>
      <c r="Q247" s="497"/>
      <c r="R247" s="497"/>
      <c r="S247" s="497"/>
      <c r="T247" s="497"/>
      <c r="U247" s="497"/>
      <c r="V247" s="497"/>
      <c r="W247" s="497"/>
      <c r="X247" s="497"/>
      <c r="Y247" s="497"/>
      <c r="Z247" s="497"/>
      <c r="AA247" s="497"/>
      <c r="AB247" s="497"/>
      <c r="AC247" s="497"/>
      <c r="AD247" s="497"/>
      <c r="AE247" s="497"/>
      <c r="AF247" s="497"/>
      <c r="AG247" s="497"/>
      <c r="AH247" s="497"/>
      <c r="AI247" s="497"/>
      <c r="AJ247" s="497"/>
      <c r="AK247" s="497"/>
      <c r="AL247" s="497"/>
      <c r="AM247" s="497"/>
      <c r="AN247" s="497"/>
      <c r="AO247" s="497"/>
      <c r="AP247" s="497"/>
      <c r="AQ247" s="497"/>
      <c r="AR247" s="497"/>
      <c r="AS247" s="497"/>
      <c r="AT247" s="497"/>
      <c r="AU247" s="497"/>
      <c r="AV247" s="497"/>
      <c r="AW247" s="497"/>
      <c r="AX247" s="497"/>
      <c r="AY247" s="497"/>
      <c r="AZ247" s="497"/>
      <c r="BA247" s="497"/>
      <c r="BB247" s="497"/>
      <c r="BC247" s="497"/>
      <c r="BD247" s="497"/>
      <c r="BE247" s="497"/>
      <c r="BF247" s="489"/>
      <c r="BG247" s="489"/>
      <c r="BH247" s="489"/>
      <c r="BI247" s="489"/>
      <c r="BJ247" s="489"/>
    </row>
    <row r="248" spans="1:62" ht="15.75" customHeight="1">
      <c r="A248" s="490"/>
      <c r="B248" s="497"/>
      <c r="C248" s="497"/>
      <c r="D248" s="497"/>
      <c r="E248" s="497"/>
      <c r="F248" s="497"/>
      <c r="G248" s="497"/>
      <c r="H248" s="497"/>
      <c r="I248" s="497"/>
      <c r="J248" s="497"/>
      <c r="K248" s="497"/>
      <c r="L248" s="497"/>
      <c r="M248" s="497"/>
      <c r="N248" s="498"/>
      <c r="O248" s="497"/>
      <c r="P248" s="497"/>
      <c r="Q248" s="497"/>
      <c r="R248" s="497"/>
      <c r="S248" s="497"/>
      <c r="T248" s="497"/>
      <c r="U248" s="497"/>
      <c r="V248" s="497"/>
      <c r="W248" s="497"/>
      <c r="X248" s="497"/>
      <c r="Y248" s="497"/>
      <c r="Z248" s="497"/>
      <c r="AA248" s="497"/>
      <c r="AB248" s="497"/>
      <c r="AC248" s="497"/>
      <c r="AD248" s="497"/>
      <c r="AE248" s="497"/>
      <c r="AF248" s="497"/>
      <c r="AG248" s="497"/>
      <c r="AH248" s="497"/>
      <c r="AI248" s="497"/>
      <c r="AJ248" s="497"/>
      <c r="AK248" s="497"/>
      <c r="AL248" s="497"/>
      <c r="AM248" s="497"/>
      <c r="AN248" s="497"/>
      <c r="AO248" s="497"/>
      <c r="AP248" s="497"/>
      <c r="AQ248" s="497"/>
      <c r="AR248" s="497"/>
      <c r="AS248" s="497"/>
      <c r="AT248" s="497"/>
      <c r="AU248" s="497"/>
      <c r="AV248" s="497"/>
      <c r="AW248" s="497"/>
      <c r="AX248" s="497"/>
      <c r="AY248" s="497"/>
      <c r="AZ248" s="497"/>
      <c r="BA248" s="497"/>
      <c r="BB248" s="497"/>
      <c r="BC248" s="497"/>
      <c r="BD248" s="497"/>
      <c r="BE248" s="497"/>
      <c r="BF248" s="489"/>
      <c r="BG248" s="489"/>
      <c r="BH248" s="489"/>
      <c r="BI248" s="489"/>
      <c r="BJ248" s="489"/>
    </row>
    <row r="249" spans="1:62" ht="15.75" customHeight="1">
      <c r="A249" s="490"/>
      <c r="B249" s="497"/>
      <c r="C249" s="497"/>
      <c r="D249" s="497"/>
      <c r="E249" s="497"/>
      <c r="F249" s="497"/>
      <c r="G249" s="497"/>
      <c r="H249" s="497"/>
      <c r="I249" s="497"/>
      <c r="J249" s="497"/>
      <c r="K249" s="497"/>
      <c r="L249" s="497"/>
      <c r="M249" s="497"/>
      <c r="N249" s="498"/>
      <c r="O249" s="497"/>
      <c r="P249" s="497"/>
      <c r="Q249" s="497"/>
      <c r="R249" s="497"/>
      <c r="S249" s="497"/>
      <c r="T249" s="497"/>
      <c r="U249" s="497"/>
      <c r="V249" s="497"/>
      <c r="W249" s="497"/>
      <c r="X249" s="497"/>
      <c r="Y249" s="497"/>
      <c r="Z249" s="497"/>
      <c r="AA249" s="497"/>
      <c r="AB249" s="497"/>
      <c r="AC249" s="497"/>
      <c r="AD249" s="497"/>
      <c r="AE249" s="497"/>
      <c r="AF249" s="497"/>
      <c r="AG249" s="497"/>
      <c r="AH249" s="497"/>
      <c r="AI249" s="497"/>
      <c r="AJ249" s="497"/>
      <c r="AK249" s="497"/>
      <c r="AL249" s="497"/>
      <c r="AM249" s="497"/>
      <c r="AN249" s="497"/>
      <c r="AO249" s="497"/>
      <c r="AP249" s="497"/>
      <c r="AQ249" s="497"/>
      <c r="AR249" s="497"/>
      <c r="AS249" s="497"/>
      <c r="AT249" s="497"/>
      <c r="AU249" s="497"/>
      <c r="AV249" s="497"/>
      <c r="AW249" s="497"/>
      <c r="AX249" s="497"/>
      <c r="AY249" s="497"/>
      <c r="AZ249" s="497"/>
      <c r="BA249" s="497"/>
      <c r="BB249" s="497"/>
      <c r="BC249" s="497"/>
      <c r="BD249" s="497"/>
      <c r="BE249" s="497"/>
      <c r="BF249" s="489"/>
      <c r="BG249" s="489"/>
      <c r="BH249" s="489"/>
      <c r="BI249" s="489"/>
      <c r="BJ249" s="489"/>
    </row>
    <row r="250" spans="1:62" ht="15.75" customHeight="1">
      <c r="A250" s="490"/>
      <c r="B250" s="497"/>
      <c r="C250" s="497"/>
      <c r="D250" s="497"/>
      <c r="E250" s="497"/>
      <c r="F250" s="497"/>
      <c r="G250" s="497"/>
      <c r="H250" s="497"/>
      <c r="I250" s="497"/>
      <c r="J250" s="497"/>
      <c r="K250" s="497"/>
      <c r="L250" s="497"/>
      <c r="M250" s="497"/>
      <c r="N250" s="498"/>
      <c r="O250" s="497"/>
      <c r="P250" s="497"/>
      <c r="Q250" s="497"/>
      <c r="R250" s="497"/>
      <c r="S250" s="497"/>
      <c r="T250" s="497"/>
      <c r="U250" s="497"/>
      <c r="V250" s="497"/>
      <c r="W250" s="497"/>
      <c r="X250" s="497"/>
      <c r="Y250" s="497"/>
      <c r="Z250" s="497"/>
      <c r="AA250" s="497"/>
      <c r="AB250" s="497"/>
      <c r="AC250" s="497"/>
      <c r="AD250" s="497"/>
      <c r="AE250" s="497"/>
      <c r="AF250" s="497"/>
      <c r="AG250" s="497"/>
      <c r="AH250" s="497"/>
      <c r="AI250" s="497"/>
      <c r="AJ250" s="497"/>
      <c r="AK250" s="497"/>
      <c r="AL250" s="497"/>
      <c r="AM250" s="497"/>
      <c r="AN250" s="497"/>
      <c r="AO250" s="497"/>
      <c r="AP250" s="497"/>
      <c r="AQ250" s="497"/>
      <c r="AR250" s="497"/>
      <c r="AS250" s="497"/>
      <c r="AT250" s="497"/>
      <c r="AU250" s="497"/>
      <c r="AV250" s="497"/>
      <c r="AW250" s="497"/>
      <c r="AX250" s="497"/>
      <c r="AY250" s="497"/>
      <c r="AZ250" s="497"/>
      <c r="BA250" s="497"/>
      <c r="BB250" s="497"/>
      <c r="BC250" s="497"/>
      <c r="BD250" s="497"/>
      <c r="BE250" s="497"/>
      <c r="BF250" s="489"/>
      <c r="BG250" s="489"/>
      <c r="BH250" s="489"/>
      <c r="BI250" s="489"/>
      <c r="BJ250" s="489"/>
    </row>
    <row r="251" spans="1:62" ht="15.75" customHeight="1">
      <c r="A251" s="490"/>
      <c r="B251" s="497"/>
      <c r="C251" s="497"/>
      <c r="D251" s="497"/>
      <c r="E251" s="497"/>
      <c r="F251" s="497"/>
      <c r="G251" s="497"/>
      <c r="H251" s="497"/>
      <c r="I251" s="497"/>
      <c r="J251" s="497"/>
      <c r="K251" s="497"/>
      <c r="L251" s="497"/>
      <c r="M251" s="497"/>
      <c r="N251" s="498"/>
      <c r="O251" s="497"/>
      <c r="P251" s="497"/>
      <c r="Q251" s="497"/>
      <c r="R251" s="497"/>
      <c r="S251" s="497"/>
      <c r="T251" s="497"/>
      <c r="U251" s="497"/>
      <c r="V251" s="497"/>
      <c r="W251" s="497"/>
      <c r="X251" s="497"/>
      <c r="Y251" s="497"/>
      <c r="Z251" s="497"/>
      <c r="AA251" s="497"/>
      <c r="AB251" s="497"/>
      <c r="AC251" s="497"/>
      <c r="AD251" s="497"/>
      <c r="AE251" s="497"/>
      <c r="AF251" s="497"/>
      <c r="AG251" s="497"/>
      <c r="AH251" s="497"/>
      <c r="AI251" s="497"/>
      <c r="AJ251" s="497"/>
      <c r="AK251" s="497"/>
      <c r="AL251" s="497"/>
      <c r="AM251" s="497"/>
      <c r="AN251" s="497"/>
      <c r="AO251" s="497"/>
      <c r="AP251" s="497"/>
      <c r="AQ251" s="497"/>
      <c r="AR251" s="497"/>
      <c r="AS251" s="497"/>
      <c r="AT251" s="497"/>
      <c r="AU251" s="497"/>
      <c r="AV251" s="497"/>
      <c r="AW251" s="497"/>
      <c r="AX251" s="497"/>
      <c r="AY251" s="497"/>
      <c r="AZ251" s="497"/>
      <c r="BA251" s="497"/>
      <c r="BB251" s="497"/>
      <c r="BC251" s="497"/>
      <c r="BD251" s="497"/>
      <c r="BE251" s="497"/>
      <c r="BF251" s="489"/>
      <c r="BG251" s="489"/>
      <c r="BH251" s="489"/>
      <c r="BI251" s="489"/>
      <c r="BJ251" s="489"/>
    </row>
    <row r="252" spans="1:62" ht="15.75" customHeight="1">
      <c r="A252" s="490"/>
      <c r="B252" s="497"/>
      <c r="C252" s="497"/>
      <c r="D252" s="497"/>
      <c r="E252" s="497"/>
      <c r="F252" s="497"/>
      <c r="G252" s="497"/>
      <c r="H252" s="497"/>
      <c r="I252" s="497"/>
      <c r="J252" s="497"/>
      <c r="K252" s="497"/>
      <c r="L252" s="497"/>
      <c r="M252" s="497"/>
      <c r="N252" s="498"/>
      <c r="O252" s="497"/>
      <c r="P252" s="497"/>
      <c r="Q252" s="497"/>
      <c r="R252" s="497"/>
      <c r="S252" s="497"/>
      <c r="T252" s="497"/>
      <c r="U252" s="497"/>
      <c r="V252" s="497"/>
      <c r="W252" s="497"/>
      <c r="X252" s="497"/>
      <c r="Y252" s="497"/>
      <c r="Z252" s="497"/>
      <c r="AA252" s="497"/>
      <c r="AB252" s="497"/>
      <c r="AC252" s="497"/>
      <c r="AD252" s="497"/>
      <c r="AE252" s="497"/>
      <c r="AF252" s="497"/>
      <c r="AG252" s="497"/>
      <c r="AH252" s="497"/>
      <c r="AI252" s="497"/>
      <c r="AJ252" s="497"/>
      <c r="AK252" s="497"/>
      <c r="AL252" s="497"/>
      <c r="AM252" s="497"/>
      <c r="AN252" s="497"/>
      <c r="AO252" s="497"/>
      <c r="AP252" s="497"/>
      <c r="AQ252" s="497"/>
      <c r="AR252" s="497"/>
      <c r="AS252" s="497"/>
      <c r="AT252" s="497"/>
      <c r="AU252" s="497"/>
      <c r="AV252" s="497"/>
      <c r="AW252" s="497"/>
      <c r="AX252" s="497"/>
      <c r="AY252" s="497"/>
      <c r="AZ252" s="497"/>
      <c r="BA252" s="497"/>
      <c r="BB252" s="497"/>
      <c r="BC252" s="497"/>
      <c r="BD252" s="497"/>
      <c r="BE252" s="497"/>
      <c r="BF252" s="489"/>
      <c r="BG252" s="489"/>
      <c r="BH252" s="489"/>
      <c r="BI252" s="489"/>
      <c r="BJ252" s="489"/>
    </row>
    <row r="253" spans="1:62" ht="15.75" customHeight="1">
      <c r="A253" s="490"/>
      <c r="B253" s="497"/>
      <c r="C253" s="497"/>
      <c r="D253" s="497"/>
      <c r="E253" s="497"/>
      <c r="F253" s="497"/>
      <c r="G253" s="497"/>
      <c r="H253" s="497"/>
      <c r="I253" s="497"/>
      <c r="J253" s="497"/>
      <c r="K253" s="497"/>
      <c r="L253" s="497"/>
      <c r="M253" s="497"/>
      <c r="N253" s="498"/>
      <c r="O253" s="497"/>
      <c r="P253" s="497"/>
      <c r="Q253" s="497"/>
      <c r="R253" s="497"/>
      <c r="S253" s="497"/>
      <c r="T253" s="497"/>
      <c r="U253" s="497"/>
      <c r="V253" s="497"/>
      <c r="W253" s="497"/>
      <c r="X253" s="497"/>
      <c r="Y253" s="497"/>
      <c r="Z253" s="497"/>
      <c r="AA253" s="497"/>
      <c r="AB253" s="497"/>
      <c r="AC253" s="497"/>
      <c r="AD253" s="497"/>
      <c r="AE253" s="497"/>
      <c r="AF253" s="497"/>
      <c r="AG253" s="497"/>
      <c r="AH253" s="497"/>
      <c r="AI253" s="497"/>
      <c r="AJ253" s="497"/>
      <c r="AK253" s="497"/>
      <c r="AL253" s="497"/>
      <c r="AM253" s="497"/>
      <c r="AN253" s="497"/>
      <c r="AO253" s="497"/>
      <c r="AP253" s="497"/>
      <c r="AQ253" s="497"/>
      <c r="AR253" s="497"/>
      <c r="AS253" s="497"/>
      <c r="AT253" s="497"/>
      <c r="AU253" s="497"/>
      <c r="AV253" s="497"/>
      <c r="AW253" s="497"/>
      <c r="AX253" s="497"/>
      <c r="AY253" s="497"/>
      <c r="AZ253" s="497"/>
      <c r="BA253" s="497"/>
      <c r="BB253" s="497"/>
      <c r="BC253" s="497"/>
      <c r="BD253" s="497"/>
      <c r="BE253" s="497"/>
      <c r="BF253" s="489"/>
      <c r="BG253" s="489"/>
      <c r="BH253" s="489"/>
      <c r="BI253" s="489"/>
      <c r="BJ253" s="489"/>
    </row>
    <row r="254" spans="1:62" ht="15.75" customHeight="1">
      <c r="A254" s="490"/>
      <c r="B254" s="497"/>
      <c r="C254" s="497"/>
      <c r="D254" s="497"/>
      <c r="E254" s="497"/>
      <c r="F254" s="497"/>
      <c r="G254" s="497"/>
      <c r="H254" s="497"/>
      <c r="I254" s="497"/>
      <c r="J254" s="497"/>
      <c r="K254" s="497"/>
      <c r="L254" s="497"/>
      <c r="M254" s="497"/>
      <c r="N254" s="498"/>
      <c r="O254" s="497"/>
      <c r="P254" s="497"/>
      <c r="Q254" s="497"/>
      <c r="R254" s="497"/>
      <c r="S254" s="497"/>
      <c r="T254" s="497"/>
      <c r="U254" s="497"/>
      <c r="V254" s="497"/>
      <c r="W254" s="497"/>
      <c r="X254" s="497"/>
      <c r="Y254" s="497"/>
      <c r="Z254" s="497"/>
      <c r="AA254" s="497"/>
      <c r="AB254" s="497"/>
      <c r="AC254" s="497"/>
      <c r="AD254" s="497"/>
      <c r="AE254" s="497"/>
      <c r="AF254" s="497"/>
      <c r="AG254" s="497"/>
      <c r="AH254" s="497"/>
      <c r="AI254" s="497"/>
      <c r="AJ254" s="497"/>
      <c r="AK254" s="497"/>
      <c r="AL254" s="497"/>
      <c r="AM254" s="497"/>
      <c r="AN254" s="497"/>
      <c r="AO254" s="497"/>
      <c r="AP254" s="497"/>
      <c r="AQ254" s="497"/>
      <c r="AR254" s="497"/>
      <c r="AS254" s="497"/>
      <c r="AT254" s="497"/>
      <c r="AU254" s="497"/>
      <c r="AV254" s="497"/>
      <c r="AW254" s="497"/>
      <c r="AX254" s="497"/>
      <c r="AY254" s="497"/>
      <c r="AZ254" s="497"/>
      <c r="BA254" s="497"/>
      <c r="BB254" s="497"/>
      <c r="BC254" s="497"/>
      <c r="BD254" s="497"/>
      <c r="BE254" s="497"/>
      <c r="BF254" s="489"/>
      <c r="BG254" s="489"/>
      <c r="BH254" s="489"/>
      <c r="BI254" s="489"/>
      <c r="BJ254" s="489"/>
    </row>
    <row r="255" spans="1:62" ht="15.75" customHeight="1">
      <c r="A255" s="490"/>
      <c r="B255" s="497"/>
      <c r="C255" s="497"/>
      <c r="D255" s="497"/>
      <c r="E255" s="497"/>
      <c r="F255" s="497"/>
      <c r="G255" s="497"/>
      <c r="H255" s="497"/>
      <c r="I255" s="497"/>
      <c r="J255" s="497"/>
      <c r="K255" s="497"/>
      <c r="L255" s="497"/>
      <c r="M255" s="497"/>
      <c r="N255" s="498"/>
      <c r="O255" s="497"/>
      <c r="P255" s="497"/>
      <c r="Q255" s="497"/>
      <c r="R255" s="497"/>
      <c r="S255" s="497"/>
      <c r="T255" s="497"/>
      <c r="U255" s="497"/>
      <c r="V255" s="497"/>
      <c r="W255" s="497"/>
      <c r="X255" s="497"/>
      <c r="Y255" s="497"/>
      <c r="Z255" s="497"/>
      <c r="AA255" s="497"/>
      <c r="AB255" s="497"/>
      <c r="AC255" s="497"/>
      <c r="AD255" s="497"/>
      <c r="AE255" s="497"/>
      <c r="AF255" s="497"/>
      <c r="AG255" s="497"/>
      <c r="AH255" s="497"/>
      <c r="AI255" s="497"/>
      <c r="AJ255" s="497"/>
      <c r="AK255" s="497"/>
      <c r="AL255" s="497"/>
      <c r="AM255" s="497"/>
      <c r="AN255" s="497"/>
      <c r="AO255" s="497"/>
      <c r="AP255" s="497"/>
      <c r="AQ255" s="497"/>
      <c r="AR255" s="497"/>
      <c r="AS255" s="497"/>
      <c r="AT255" s="497"/>
      <c r="AU255" s="497"/>
      <c r="AV255" s="497"/>
      <c r="AW255" s="497"/>
      <c r="AX255" s="497"/>
      <c r="AY255" s="497"/>
      <c r="AZ255" s="497"/>
      <c r="BA255" s="497"/>
      <c r="BB255" s="497"/>
      <c r="BC255" s="497"/>
      <c r="BD255" s="497"/>
      <c r="BE255" s="497"/>
      <c r="BF255" s="489"/>
      <c r="BG255" s="489"/>
      <c r="BH255" s="489"/>
      <c r="BI255" s="489"/>
      <c r="BJ255" s="489"/>
    </row>
    <row r="256" spans="1:62" ht="15.75" customHeight="1">
      <c r="A256" s="490"/>
      <c r="B256" s="497"/>
      <c r="C256" s="497"/>
      <c r="D256" s="497"/>
      <c r="E256" s="497"/>
      <c r="F256" s="497"/>
      <c r="G256" s="497"/>
      <c r="H256" s="497"/>
      <c r="I256" s="497"/>
      <c r="J256" s="497"/>
      <c r="K256" s="497"/>
      <c r="L256" s="497"/>
      <c r="M256" s="497"/>
      <c r="N256" s="498"/>
      <c r="O256" s="497"/>
      <c r="P256" s="497"/>
      <c r="Q256" s="497"/>
      <c r="R256" s="497"/>
      <c r="S256" s="497"/>
      <c r="T256" s="497"/>
      <c r="U256" s="497"/>
      <c r="V256" s="497"/>
      <c r="W256" s="497"/>
      <c r="X256" s="497"/>
      <c r="Y256" s="497"/>
      <c r="Z256" s="497"/>
      <c r="AA256" s="497"/>
      <c r="AB256" s="497"/>
      <c r="AC256" s="497"/>
      <c r="AD256" s="497"/>
      <c r="AE256" s="497"/>
      <c r="AF256" s="497"/>
      <c r="AG256" s="497"/>
      <c r="AH256" s="497"/>
      <c r="AI256" s="497"/>
      <c r="AJ256" s="497"/>
      <c r="AK256" s="497"/>
      <c r="AL256" s="497"/>
      <c r="AM256" s="497"/>
      <c r="AN256" s="497"/>
      <c r="AO256" s="497"/>
      <c r="AP256" s="497"/>
      <c r="AQ256" s="497"/>
      <c r="AR256" s="497"/>
      <c r="AS256" s="497"/>
      <c r="AT256" s="497"/>
      <c r="AU256" s="497"/>
      <c r="AV256" s="497"/>
      <c r="AW256" s="497"/>
      <c r="AX256" s="497"/>
      <c r="AY256" s="497"/>
      <c r="AZ256" s="497"/>
      <c r="BA256" s="497"/>
      <c r="BB256" s="497"/>
      <c r="BC256" s="497"/>
      <c r="BD256" s="497"/>
      <c r="BE256" s="497"/>
      <c r="BF256" s="489"/>
      <c r="BG256" s="489"/>
      <c r="BH256" s="489"/>
      <c r="BI256" s="489"/>
      <c r="BJ256" s="489"/>
    </row>
    <row r="257" spans="1:62" ht="15.75" customHeight="1">
      <c r="A257" s="490"/>
      <c r="B257" s="497"/>
      <c r="C257" s="497"/>
      <c r="D257" s="497"/>
      <c r="E257" s="497"/>
      <c r="F257" s="497"/>
      <c r="G257" s="497"/>
      <c r="H257" s="497"/>
      <c r="I257" s="497"/>
      <c r="J257" s="497"/>
      <c r="K257" s="497"/>
      <c r="L257" s="497"/>
      <c r="M257" s="497"/>
      <c r="N257" s="498"/>
      <c r="O257" s="497"/>
      <c r="P257" s="497"/>
      <c r="Q257" s="497"/>
      <c r="R257" s="497"/>
      <c r="S257" s="497"/>
      <c r="T257" s="497"/>
      <c r="U257" s="497"/>
      <c r="V257" s="497"/>
      <c r="W257" s="497"/>
      <c r="X257" s="497"/>
      <c r="Y257" s="497"/>
      <c r="Z257" s="497"/>
      <c r="AA257" s="497"/>
      <c r="AB257" s="497"/>
      <c r="AC257" s="497"/>
      <c r="AD257" s="497"/>
      <c r="AE257" s="497"/>
      <c r="AF257" s="497"/>
      <c r="AG257" s="497"/>
      <c r="AH257" s="497"/>
      <c r="AI257" s="497"/>
      <c r="AJ257" s="497"/>
      <c r="AK257" s="497"/>
      <c r="AL257" s="497"/>
      <c r="AM257" s="497"/>
      <c r="AN257" s="497"/>
      <c r="AO257" s="497"/>
      <c r="AP257" s="497"/>
      <c r="AQ257" s="497"/>
      <c r="AR257" s="497"/>
      <c r="AS257" s="497"/>
      <c r="AT257" s="497"/>
      <c r="AU257" s="497"/>
      <c r="AV257" s="497"/>
      <c r="AW257" s="497"/>
      <c r="AX257" s="497"/>
      <c r="AY257" s="497"/>
      <c r="AZ257" s="497"/>
      <c r="BA257" s="497"/>
      <c r="BB257" s="497"/>
      <c r="BC257" s="497"/>
      <c r="BD257" s="497"/>
      <c r="BE257" s="497"/>
      <c r="BF257" s="489"/>
      <c r="BG257" s="489"/>
      <c r="BH257" s="489"/>
      <c r="BI257" s="489"/>
      <c r="BJ257" s="489"/>
    </row>
    <row r="258" spans="1:62" ht="15.75" customHeight="1">
      <c r="A258" s="490"/>
      <c r="B258" s="497"/>
      <c r="C258" s="497"/>
      <c r="D258" s="497"/>
      <c r="E258" s="497"/>
      <c r="F258" s="497"/>
      <c r="G258" s="497"/>
      <c r="H258" s="497"/>
      <c r="I258" s="497"/>
      <c r="J258" s="497"/>
      <c r="K258" s="497"/>
      <c r="L258" s="497"/>
      <c r="M258" s="497"/>
      <c r="N258" s="498"/>
      <c r="O258" s="497"/>
      <c r="P258" s="497"/>
      <c r="Q258" s="497"/>
      <c r="R258" s="497"/>
      <c r="S258" s="497"/>
      <c r="T258" s="497"/>
      <c r="U258" s="497"/>
      <c r="V258" s="497"/>
      <c r="W258" s="497"/>
      <c r="X258" s="497"/>
      <c r="Y258" s="497"/>
      <c r="Z258" s="497"/>
      <c r="AA258" s="497"/>
      <c r="AB258" s="497"/>
      <c r="AC258" s="497"/>
      <c r="AD258" s="497"/>
      <c r="AE258" s="497"/>
      <c r="AF258" s="497"/>
      <c r="AG258" s="497"/>
      <c r="AH258" s="497"/>
      <c r="AI258" s="497"/>
      <c r="AJ258" s="497"/>
      <c r="AK258" s="497"/>
      <c r="AL258" s="497"/>
      <c r="AM258" s="497"/>
      <c r="AN258" s="497"/>
      <c r="AO258" s="497"/>
      <c r="AP258" s="497"/>
      <c r="AQ258" s="497"/>
      <c r="AR258" s="497"/>
      <c r="AS258" s="497"/>
      <c r="AT258" s="497"/>
      <c r="AU258" s="497"/>
      <c r="AV258" s="497"/>
      <c r="AW258" s="497"/>
      <c r="AX258" s="497"/>
      <c r="AY258" s="497"/>
      <c r="AZ258" s="497"/>
      <c r="BA258" s="497"/>
      <c r="BB258" s="497"/>
      <c r="BC258" s="497"/>
      <c r="BD258" s="497"/>
      <c r="BE258" s="497"/>
      <c r="BF258" s="489"/>
      <c r="BG258" s="489"/>
      <c r="BH258" s="489"/>
      <c r="BI258" s="489"/>
      <c r="BJ258" s="489"/>
    </row>
    <row r="259" spans="1:62" ht="15.75" customHeight="1">
      <c r="A259" s="490"/>
      <c r="B259" s="497"/>
      <c r="C259" s="497"/>
      <c r="D259" s="497"/>
      <c r="E259" s="497"/>
      <c r="F259" s="497"/>
      <c r="G259" s="497"/>
      <c r="H259" s="497"/>
      <c r="I259" s="497"/>
      <c r="J259" s="497"/>
      <c r="K259" s="497"/>
      <c r="L259" s="497"/>
      <c r="M259" s="497"/>
      <c r="N259" s="498"/>
      <c r="O259" s="497"/>
      <c r="P259" s="497"/>
      <c r="Q259" s="497"/>
      <c r="R259" s="497"/>
      <c r="S259" s="497"/>
      <c r="T259" s="497"/>
      <c r="U259" s="497"/>
      <c r="V259" s="497"/>
      <c r="W259" s="497"/>
      <c r="X259" s="497"/>
      <c r="Y259" s="497"/>
      <c r="Z259" s="497"/>
      <c r="AA259" s="497"/>
      <c r="AB259" s="497"/>
      <c r="AC259" s="497"/>
      <c r="AD259" s="497"/>
      <c r="AE259" s="497"/>
      <c r="AF259" s="497"/>
      <c r="AG259" s="497"/>
      <c r="AH259" s="497"/>
      <c r="AI259" s="497"/>
      <c r="AJ259" s="497"/>
      <c r="AK259" s="497"/>
      <c r="AL259" s="497"/>
      <c r="AM259" s="497"/>
      <c r="AN259" s="497"/>
      <c r="AO259" s="497"/>
      <c r="AP259" s="497"/>
      <c r="AQ259" s="497"/>
      <c r="AR259" s="497"/>
      <c r="AS259" s="497"/>
      <c r="AT259" s="497"/>
      <c r="AU259" s="497"/>
      <c r="AV259" s="497"/>
      <c r="AW259" s="497"/>
      <c r="AX259" s="497"/>
      <c r="AY259" s="497"/>
      <c r="AZ259" s="497"/>
      <c r="BA259" s="497"/>
      <c r="BB259" s="497"/>
      <c r="BC259" s="497"/>
      <c r="BD259" s="497"/>
      <c r="BE259" s="497"/>
      <c r="BF259" s="489"/>
      <c r="BG259" s="489"/>
      <c r="BH259" s="489"/>
      <c r="BI259" s="489"/>
      <c r="BJ259" s="489"/>
    </row>
    <row r="260" spans="1:62" ht="15.75" customHeight="1">
      <c r="A260" s="490"/>
      <c r="B260" s="497"/>
      <c r="C260" s="497"/>
      <c r="D260" s="497"/>
      <c r="E260" s="497"/>
      <c r="F260" s="497"/>
      <c r="G260" s="497"/>
      <c r="H260" s="497"/>
      <c r="I260" s="497"/>
      <c r="J260" s="497"/>
      <c r="K260" s="497"/>
      <c r="L260" s="497"/>
      <c r="M260" s="497"/>
      <c r="N260" s="498"/>
      <c r="O260" s="497"/>
      <c r="P260" s="497"/>
      <c r="Q260" s="497"/>
      <c r="R260" s="497"/>
      <c r="S260" s="497"/>
      <c r="T260" s="497"/>
      <c r="U260" s="497"/>
      <c r="V260" s="497"/>
      <c r="W260" s="497"/>
      <c r="X260" s="497"/>
      <c r="Y260" s="497"/>
      <c r="Z260" s="497"/>
      <c r="AA260" s="497"/>
      <c r="AB260" s="497"/>
      <c r="AC260" s="497"/>
      <c r="AD260" s="497"/>
      <c r="AE260" s="497"/>
      <c r="AF260" s="497"/>
      <c r="AG260" s="497"/>
      <c r="AH260" s="497"/>
      <c r="AI260" s="497"/>
      <c r="AJ260" s="497"/>
      <c r="AK260" s="497"/>
      <c r="AL260" s="497"/>
      <c r="AM260" s="497"/>
      <c r="AN260" s="497"/>
      <c r="AO260" s="497"/>
      <c r="AP260" s="497"/>
      <c r="AQ260" s="497"/>
      <c r="AR260" s="497"/>
      <c r="AS260" s="497"/>
      <c r="AT260" s="497"/>
      <c r="AU260" s="497"/>
      <c r="AV260" s="497"/>
      <c r="AW260" s="497"/>
      <c r="AX260" s="497"/>
      <c r="AY260" s="497"/>
      <c r="AZ260" s="497"/>
      <c r="BA260" s="497"/>
      <c r="BB260" s="497"/>
      <c r="BC260" s="497"/>
      <c r="BD260" s="497"/>
      <c r="BE260" s="497"/>
      <c r="BF260" s="489"/>
      <c r="BG260" s="489"/>
      <c r="BH260" s="489"/>
      <c r="BI260" s="489"/>
      <c r="BJ260" s="489"/>
    </row>
    <row r="261" spans="1:62" ht="15.75" customHeight="1">
      <c r="A261" s="490"/>
      <c r="B261" s="497"/>
      <c r="C261" s="497"/>
      <c r="D261" s="497"/>
      <c r="E261" s="497"/>
      <c r="F261" s="497"/>
      <c r="G261" s="497"/>
      <c r="H261" s="497"/>
      <c r="I261" s="497"/>
      <c r="J261" s="497"/>
      <c r="K261" s="497"/>
      <c r="L261" s="497"/>
      <c r="M261" s="497"/>
      <c r="N261" s="498"/>
      <c r="O261" s="497"/>
      <c r="P261" s="497"/>
      <c r="Q261" s="497"/>
      <c r="R261" s="497"/>
      <c r="S261" s="497"/>
      <c r="T261" s="497"/>
      <c r="U261" s="497"/>
      <c r="V261" s="497"/>
      <c r="W261" s="497"/>
      <c r="X261" s="497"/>
      <c r="Y261" s="497"/>
      <c r="Z261" s="497"/>
      <c r="AA261" s="497"/>
      <c r="AB261" s="497"/>
      <c r="AC261" s="497"/>
      <c r="AD261" s="497"/>
      <c r="AE261" s="497"/>
      <c r="AF261" s="497"/>
      <c r="AG261" s="497"/>
      <c r="AH261" s="497"/>
      <c r="AI261" s="497"/>
      <c r="AJ261" s="497"/>
      <c r="AK261" s="497"/>
      <c r="AL261" s="497"/>
      <c r="AM261" s="497"/>
      <c r="AN261" s="497"/>
      <c r="AO261" s="497"/>
      <c r="AP261" s="497"/>
      <c r="AQ261" s="497"/>
      <c r="AR261" s="497"/>
      <c r="AS261" s="497"/>
      <c r="AT261" s="497"/>
      <c r="AU261" s="497"/>
      <c r="AV261" s="497"/>
      <c r="AW261" s="497"/>
      <c r="AX261" s="497"/>
      <c r="AY261" s="497"/>
      <c r="AZ261" s="497"/>
      <c r="BA261" s="497"/>
      <c r="BB261" s="497"/>
      <c r="BC261" s="497"/>
      <c r="BD261" s="497"/>
      <c r="BE261" s="497"/>
      <c r="BF261" s="489"/>
      <c r="BG261" s="489"/>
      <c r="BH261" s="489"/>
      <c r="BI261" s="489"/>
      <c r="BJ261" s="489"/>
    </row>
    <row r="262" spans="1:62" ht="15.75" customHeight="1">
      <c r="A262" s="490"/>
      <c r="B262" s="497"/>
      <c r="C262" s="497"/>
      <c r="D262" s="497"/>
      <c r="E262" s="497"/>
      <c r="F262" s="497"/>
      <c r="G262" s="497"/>
      <c r="H262" s="497"/>
      <c r="I262" s="497"/>
      <c r="J262" s="497"/>
      <c r="K262" s="497"/>
      <c r="L262" s="497"/>
      <c r="M262" s="497"/>
      <c r="N262" s="498"/>
      <c r="O262" s="497"/>
      <c r="P262" s="497"/>
      <c r="Q262" s="497"/>
      <c r="R262" s="497"/>
      <c r="S262" s="497"/>
      <c r="T262" s="497"/>
      <c r="U262" s="497"/>
      <c r="V262" s="497"/>
      <c r="W262" s="497"/>
      <c r="X262" s="497"/>
      <c r="Y262" s="497"/>
      <c r="Z262" s="497"/>
      <c r="AA262" s="497"/>
      <c r="AB262" s="497"/>
      <c r="AC262" s="497"/>
      <c r="AD262" s="497"/>
      <c r="AE262" s="497"/>
      <c r="AF262" s="497"/>
      <c r="AG262" s="497"/>
      <c r="AH262" s="497"/>
      <c r="AI262" s="497"/>
      <c r="AJ262" s="497"/>
      <c r="AK262" s="497"/>
      <c r="AL262" s="497"/>
      <c r="AM262" s="497"/>
      <c r="AN262" s="497"/>
      <c r="AO262" s="497"/>
      <c r="AP262" s="497"/>
      <c r="AQ262" s="497"/>
      <c r="AR262" s="497"/>
      <c r="AS262" s="497"/>
      <c r="AT262" s="497"/>
      <c r="AU262" s="497"/>
      <c r="AV262" s="497"/>
      <c r="AW262" s="497"/>
      <c r="AX262" s="497"/>
      <c r="AY262" s="497"/>
      <c r="AZ262" s="497"/>
      <c r="BA262" s="497"/>
      <c r="BB262" s="497"/>
      <c r="BC262" s="497"/>
      <c r="BD262" s="497"/>
      <c r="BE262" s="497"/>
      <c r="BF262" s="489"/>
      <c r="BG262" s="489"/>
      <c r="BH262" s="489"/>
      <c r="BI262" s="489"/>
      <c r="BJ262" s="489"/>
    </row>
    <row r="263" spans="1:62" ht="15.75" customHeight="1">
      <c r="A263" s="490"/>
      <c r="B263" s="497"/>
      <c r="C263" s="497"/>
      <c r="D263" s="497"/>
      <c r="E263" s="497"/>
      <c r="F263" s="497"/>
      <c r="G263" s="497"/>
      <c r="H263" s="497"/>
      <c r="I263" s="497"/>
      <c r="J263" s="497"/>
      <c r="K263" s="497"/>
      <c r="L263" s="497"/>
      <c r="M263" s="497"/>
      <c r="N263" s="498"/>
      <c r="O263" s="497"/>
      <c r="P263" s="497"/>
      <c r="Q263" s="497"/>
      <c r="R263" s="497"/>
      <c r="S263" s="497"/>
      <c r="T263" s="497"/>
      <c r="U263" s="497"/>
      <c r="V263" s="497"/>
      <c r="W263" s="497"/>
      <c r="X263" s="497"/>
      <c r="Y263" s="497"/>
      <c r="Z263" s="497"/>
      <c r="AA263" s="497"/>
      <c r="AB263" s="497"/>
      <c r="AC263" s="497"/>
      <c r="AD263" s="497"/>
      <c r="AE263" s="497"/>
      <c r="AF263" s="497"/>
      <c r="AG263" s="497"/>
      <c r="AH263" s="497"/>
      <c r="AI263" s="497"/>
      <c r="AJ263" s="497"/>
      <c r="AK263" s="497"/>
      <c r="AL263" s="497"/>
      <c r="AM263" s="497"/>
      <c r="AN263" s="497"/>
      <c r="AO263" s="497"/>
      <c r="AP263" s="497"/>
      <c r="AQ263" s="497"/>
      <c r="AR263" s="497"/>
      <c r="AS263" s="497"/>
      <c r="AT263" s="497"/>
      <c r="AU263" s="497"/>
      <c r="AV263" s="497"/>
      <c r="AW263" s="497"/>
      <c r="AX263" s="497"/>
      <c r="AY263" s="497"/>
      <c r="AZ263" s="497"/>
      <c r="BA263" s="497"/>
      <c r="BB263" s="497"/>
      <c r="BC263" s="497"/>
      <c r="BD263" s="497"/>
      <c r="BE263" s="497"/>
      <c r="BF263" s="489"/>
      <c r="BG263" s="489"/>
      <c r="BH263" s="489"/>
      <c r="BI263" s="489"/>
      <c r="BJ263" s="489"/>
    </row>
    <row r="264" spans="1:62" ht="15.75" customHeight="1">
      <c r="A264" s="490"/>
      <c r="B264" s="497"/>
      <c r="C264" s="497"/>
      <c r="D264" s="497"/>
      <c r="E264" s="497"/>
      <c r="F264" s="497"/>
      <c r="G264" s="497"/>
      <c r="H264" s="497"/>
      <c r="I264" s="497"/>
      <c r="J264" s="497"/>
      <c r="K264" s="497"/>
      <c r="L264" s="497"/>
      <c r="M264" s="497"/>
      <c r="N264" s="498"/>
      <c r="O264" s="497"/>
      <c r="P264" s="497"/>
      <c r="Q264" s="497"/>
      <c r="R264" s="497"/>
      <c r="S264" s="497"/>
      <c r="T264" s="497"/>
      <c r="U264" s="497"/>
      <c r="V264" s="497"/>
      <c r="W264" s="497"/>
      <c r="X264" s="497"/>
      <c r="Y264" s="497"/>
      <c r="Z264" s="497"/>
      <c r="AA264" s="497"/>
      <c r="AB264" s="497"/>
      <c r="AC264" s="497"/>
      <c r="AD264" s="497"/>
      <c r="AE264" s="497"/>
      <c r="AF264" s="497"/>
      <c r="AG264" s="497"/>
      <c r="AH264" s="497"/>
      <c r="AI264" s="497"/>
      <c r="AJ264" s="497"/>
      <c r="AK264" s="497"/>
      <c r="AL264" s="497"/>
      <c r="AM264" s="497"/>
      <c r="AN264" s="497"/>
      <c r="AO264" s="497"/>
      <c r="AP264" s="497"/>
      <c r="AQ264" s="497"/>
      <c r="AR264" s="497"/>
      <c r="AS264" s="497"/>
      <c r="AT264" s="497"/>
      <c r="AU264" s="497"/>
      <c r="AV264" s="497"/>
      <c r="AW264" s="497"/>
      <c r="AX264" s="497"/>
      <c r="AY264" s="497"/>
      <c r="AZ264" s="497"/>
      <c r="BA264" s="497"/>
      <c r="BB264" s="497"/>
      <c r="BC264" s="497"/>
      <c r="BD264" s="497"/>
      <c r="BE264" s="497"/>
      <c r="BF264" s="489"/>
      <c r="BG264" s="489"/>
      <c r="BH264" s="489"/>
      <c r="BI264" s="489"/>
      <c r="BJ264" s="489"/>
    </row>
    <row r="265" spans="1:62" ht="15.75" customHeight="1">
      <c r="A265" s="490"/>
      <c r="B265" s="497"/>
      <c r="C265" s="497"/>
      <c r="D265" s="497"/>
      <c r="E265" s="497"/>
      <c r="F265" s="497"/>
      <c r="G265" s="497"/>
      <c r="H265" s="497"/>
      <c r="I265" s="497"/>
      <c r="J265" s="497"/>
      <c r="K265" s="497"/>
      <c r="L265" s="497"/>
      <c r="M265" s="497"/>
      <c r="N265" s="498"/>
      <c r="O265" s="497"/>
      <c r="P265" s="497"/>
      <c r="Q265" s="497"/>
      <c r="R265" s="497"/>
      <c r="S265" s="497"/>
      <c r="T265" s="497"/>
      <c r="U265" s="497"/>
      <c r="V265" s="497"/>
      <c r="W265" s="497"/>
      <c r="X265" s="497"/>
      <c r="Y265" s="497"/>
      <c r="Z265" s="497"/>
      <c r="AA265" s="497"/>
      <c r="AB265" s="497"/>
      <c r="AC265" s="497"/>
      <c r="AD265" s="497"/>
      <c r="AE265" s="497"/>
      <c r="AF265" s="497"/>
      <c r="AG265" s="497"/>
      <c r="AH265" s="497"/>
      <c r="AI265" s="497"/>
      <c r="AJ265" s="497"/>
      <c r="AK265" s="497"/>
      <c r="AL265" s="497"/>
      <c r="AM265" s="497"/>
      <c r="AN265" s="497"/>
      <c r="AO265" s="497"/>
      <c r="AP265" s="497"/>
      <c r="AQ265" s="497"/>
      <c r="AR265" s="497"/>
      <c r="AS265" s="497"/>
      <c r="AT265" s="497"/>
      <c r="AU265" s="497"/>
      <c r="AV265" s="497"/>
      <c r="AW265" s="497"/>
      <c r="AX265" s="497"/>
      <c r="AY265" s="497"/>
      <c r="AZ265" s="497"/>
      <c r="BA265" s="497"/>
      <c r="BB265" s="497"/>
      <c r="BC265" s="497"/>
      <c r="BD265" s="497"/>
      <c r="BE265" s="497"/>
      <c r="BF265" s="489"/>
      <c r="BG265" s="489"/>
      <c r="BH265" s="489"/>
      <c r="BI265" s="489"/>
      <c r="BJ265" s="489"/>
    </row>
    <row r="266" spans="1:62" ht="15.75" customHeight="1">
      <c r="A266" s="490"/>
      <c r="B266" s="497"/>
      <c r="C266" s="497"/>
      <c r="D266" s="497"/>
      <c r="E266" s="497"/>
      <c r="F266" s="497"/>
      <c r="G266" s="497"/>
      <c r="H266" s="497"/>
      <c r="I266" s="497"/>
      <c r="J266" s="497"/>
      <c r="K266" s="497"/>
      <c r="L266" s="497"/>
      <c r="M266" s="497"/>
      <c r="N266" s="498"/>
      <c r="O266" s="497"/>
      <c r="P266" s="497"/>
      <c r="Q266" s="497"/>
      <c r="R266" s="497"/>
      <c r="S266" s="497"/>
      <c r="T266" s="497"/>
      <c r="U266" s="497"/>
      <c r="V266" s="497"/>
      <c r="W266" s="497"/>
      <c r="X266" s="497"/>
      <c r="Y266" s="497"/>
      <c r="Z266" s="497"/>
      <c r="AA266" s="497"/>
      <c r="AB266" s="497"/>
      <c r="AC266" s="497"/>
      <c r="AD266" s="497"/>
      <c r="AE266" s="497"/>
      <c r="AF266" s="497"/>
      <c r="AG266" s="497"/>
      <c r="AH266" s="497"/>
      <c r="AI266" s="497"/>
      <c r="AJ266" s="497"/>
      <c r="AK266" s="497"/>
      <c r="AL266" s="497"/>
      <c r="AM266" s="497"/>
      <c r="AN266" s="497"/>
      <c r="AO266" s="497"/>
      <c r="AP266" s="497"/>
      <c r="AQ266" s="497"/>
      <c r="AR266" s="497"/>
      <c r="AS266" s="497"/>
      <c r="AT266" s="497"/>
      <c r="AU266" s="497"/>
      <c r="AV266" s="497"/>
      <c r="AW266" s="497"/>
      <c r="AX266" s="497"/>
      <c r="AY266" s="497"/>
      <c r="AZ266" s="497"/>
      <c r="BA266" s="497"/>
      <c r="BB266" s="497"/>
      <c r="BC266" s="497"/>
      <c r="BD266" s="497"/>
      <c r="BE266" s="497"/>
      <c r="BF266" s="489"/>
      <c r="BG266" s="489"/>
      <c r="BH266" s="489"/>
      <c r="BI266" s="489"/>
      <c r="BJ266" s="489"/>
    </row>
    <row r="267" spans="1:62" ht="15.75" customHeight="1">
      <c r="A267" s="490"/>
      <c r="B267" s="497"/>
      <c r="C267" s="497"/>
      <c r="D267" s="497"/>
      <c r="E267" s="497"/>
      <c r="F267" s="497"/>
      <c r="G267" s="497"/>
      <c r="H267" s="497"/>
      <c r="I267" s="497"/>
      <c r="J267" s="497"/>
      <c r="K267" s="497"/>
      <c r="L267" s="497"/>
      <c r="M267" s="497"/>
      <c r="N267" s="498"/>
      <c r="O267" s="497"/>
      <c r="P267" s="497"/>
      <c r="Q267" s="497"/>
      <c r="R267" s="497"/>
      <c r="S267" s="497"/>
      <c r="T267" s="497"/>
      <c r="U267" s="497"/>
      <c r="V267" s="497"/>
      <c r="W267" s="497"/>
      <c r="X267" s="497"/>
      <c r="Y267" s="497"/>
      <c r="Z267" s="497"/>
      <c r="AA267" s="497"/>
      <c r="AB267" s="497"/>
      <c r="AC267" s="497"/>
      <c r="AD267" s="497"/>
      <c r="AE267" s="497"/>
      <c r="AF267" s="497"/>
      <c r="AG267" s="497"/>
      <c r="AH267" s="497"/>
      <c r="AI267" s="497"/>
      <c r="AJ267" s="497"/>
      <c r="AK267" s="497"/>
      <c r="AL267" s="497"/>
      <c r="AM267" s="497"/>
      <c r="AN267" s="497"/>
      <c r="AO267" s="497"/>
      <c r="AP267" s="497"/>
      <c r="AQ267" s="497"/>
      <c r="AR267" s="497"/>
      <c r="AS267" s="497"/>
      <c r="AT267" s="497"/>
      <c r="AU267" s="497"/>
      <c r="AV267" s="497"/>
      <c r="AW267" s="497"/>
      <c r="AX267" s="497"/>
      <c r="AY267" s="497"/>
      <c r="AZ267" s="497"/>
      <c r="BA267" s="497"/>
      <c r="BB267" s="497"/>
      <c r="BC267" s="497"/>
      <c r="BD267" s="497"/>
      <c r="BE267" s="497"/>
      <c r="BF267" s="489"/>
      <c r="BG267" s="489"/>
      <c r="BH267" s="489"/>
      <c r="BI267" s="489"/>
      <c r="BJ267" s="489"/>
    </row>
    <row r="268" spans="1:62" ht="15.75" customHeight="1">
      <c r="A268" s="490"/>
      <c r="B268" s="497"/>
      <c r="C268" s="497"/>
      <c r="D268" s="497"/>
      <c r="E268" s="497"/>
      <c r="F268" s="497"/>
      <c r="G268" s="497"/>
      <c r="H268" s="497"/>
      <c r="I268" s="497"/>
      <c r="J268" s="497"/>
      <c r="K268" s="497"/>
      <c r="L268" s="497"/>
      <c r="M268" s="497"/>
      <c r="N268" s="498"/>
      <c r="O268" s="497"/>
      <c r="P268" s="497"/>
      <c r="Q268" s="497"/>
      <c r="R268" s="497"/>
      <c r="S268" s="497"/>
      <c r="T268" s="497"/>
      <c r="U268" s="497"/>
      <c r="V268" s="497"/>
      <c r="W268" s="497"/>
      <c r="X268" s="497"/>
      <c r="Y268" s="497"/>
      <c r="Z268" s="497"/>
      <c r="AA268" s="497"/>
      <c r="AB268" s="497"/>
      <c r="AC268" s="497"/>
      <c r="AD268" s="497"/>
      <c r="AE268" s="497"/>
      <c r="AF268" s="497"/>
      <c r="AG268" s="497"/>
      <c r="AH268" s="497"/>
      <c r="AI268" s="497"/>
      <c r="AJ268" s="497"/>
      <c r="AK268" s="497"/>
      <c r="AL268" s="497"/>
      <c r="AM268" s="497"/>
      <c r="AN268" s="497"/>
      <c r="AO268" s="497"/>
      <c r="AP268" s="497"/>
      <c r="AQ268" s="497"/>
      <c r="AR268" s="497"/>
      <c r="AS268" s="497"/>
      <c r="AT268" s="497"/>
      <c r="AU268" s="497"/>
      <c r="AV268" s="497"/>
      <c r="AW268" s="497"/>
      <c r="AX268" s="497"/>
      <c r="AY268" s="497"/>
      <c r="AZ268" s="497"/>
      <c r="BA268" s="497"/>
      <c r="BB268" s="497"/>
      <c r="BC268" s="497"/>
      <c r="BD268" s="497"/>
      <c r="BE268" s="497"/>
      <c r="BF268" s="489"/>
      <c r="BG268" s="489"/>
      <c r="BH268" s="489"/>
      <c r="BI268" s="489"/>
      <c r="BJ268" s="489"/>
    </row>
    <row r="269" spans="1:62" ht="15.75" customHeight="1">
      <c r="A269" s="490"/>
      <c r="B269" s="497"/>
      <c r="C269" s="497"/>
      <c r="D269" s="497"/>
      <c r="E269" s="497"/>
      <c r="F269" s="497"/>
      <c r="G269" s="497"/>
      <c r="H269" s="497"/>
      <c r="I269" s="497"/>
      <c r="J269" s="497"/>
      <c r="K269" s="497"/>
      <c r="L269" s="497"/>
      <c r="M269" s="497"/>
      <c r="N269" s="498"/>
      <c r="O269" s="497"/>
      <c r="P269" s="497"/>
      <c r="Q269" s="497"/>
      <c r="R269" s="497"/>
      <c r="S269" s="497"/>
      <c r="T269" s="497"/>
      <c r="U269" s="497"/>
      <c r="V269" s="497"/>
      <c r="W269" s="497"/>
      <c r="X269" s="497"/>
      <c r="Y269" s="497"/>
      <c r="Z269" s="497"/>
      <c r="AA269" s="497"/>
      <c r="AB269" s="497"/>
      <c r="AC269" s="497"/>
      <c r="AD269" s="497"/>
      <c r="AE269" s="497"/>
      <c r="AF269" s="497"/>
      <c r="AG269" s="497"/>
      <c r="AH269" s="497"/>
      <c r="AI269" s="497"/>
      <c r="AJ269" s="497"/>
      <c r="AK269" s="497"/>
      <c r="AL269" s="497"/>
      <c r="AM269" s="497"/>
      <c r="AN269" s="497"/>
      <c r="AO269" s="497"/>
      <c r="AP269" s="497"/>
      <c r="AQ269" s="497"/>
      <c r="AR269" s="497"/>
      <c r="AS269" s="497"/>
      <c r="AT269" s="497"/>
      <c r="AU269" s="497"/>
      <c r="AV269" s="497"/>
      <c r="AW269" s="497"/>
      <c r="AX269" s="497"/>
      <c r="AY269" s="497"/>
      <c r="AZ269" s="497"/>
      <c r="BA269" s="497"/>
      <c r="BB269" s="497"/>
      <c r="BC269" s="497"/>
      <c r="BD269" s="497"/>
      <c r="BE269" s="497"/>
      <c r="BF269" s="489"/>
      <c r="BG269" s="489"/>
      <c r="BH269" s="489"/>
      <c r="BI269" s="489"/>
      <c r="BJ269" s="489"/>
    </row>
    <row r="270" spans="1:62" ht="15.75" customHeight="1">
      <c r="A270" s="490"/>
      <c r="B270" s="497"/>
      <c r="C270" s="497"/>
      <c r="D270" s="497"/>
      <c r="E270" s="497"/>
      <c r="F270" s="497"/>
      <c r="G270" s="497"/>
      <c r="H270" s="497"/>
      <c r="I270" s="497"/>
      <c r="J270" s="497"/>
      <c r="K270" s="497"/>
      <c r="L270" s="497"/>
      <c r="M270" s="497"/>
      <c r="N270" s="498"/>
      <c r="O270" s="497"/>
      <c r="P270" s="497"/>
      <c r="Q270" s="497"/>
      <c r="R270" s="497"/>
      <c r="S270" s="497"/>
      <c r="T270" s="497"/>
      <c r="U270" s="497"/>
      <c r="V270" s="497"/>
      <c r="W270" s="497"/>
      <c r="X270" s="497"/>
      <c r="Y270" s="497"/>
      <c r="Z270" s="497"/>
      <c r="AA270" s="497"/>
      <c r="AB270" s="497"/>
      <c r="AC270" s="497"/>
      <c r="AD270" s="497"/>
      <c r="AE270" s="497"/>
      <c r="AF270" s="497"/>
      <c r="AG270" s="497"/>
      <c r="AH270" s="497"/>
      <c r="AI270" s="497"/>
      <c r="AJ270" s="497"/>
      <c r="AK270" s="497"/>
      <c r="AL270" s="497"/>
      <c r="AM270" s="497"/>
      <c r="AN270" s="497"/>
      <c r="AO270" s="497"/>
      <c r="AP270" s="497"/>
      <c r="AQ270" s="497"/>
      <c r="AR270" s="497"/>
      <c r="AS270" s="497"/>
      <c r="AT270" s="497"/>
      <c r="AU270" s="497"/>
      <c r="AV270" s="497"/>
      <c r="AW270" s="497"/>
      <c r="AX270" s="497"/>
      <c r="AY270" s="497"/>
      <c r="AZ270" s="497"/>
      <c r="BA270" s="497"/>
      <c r="BB270" s="497"/>
      <c r="BC270" s="497"/>
      <c r="BD270" s="497"/>
      <c r="BE270" s="497"/>
      <c r="BF270" s="489"/>
      <c r="BG270" s="489"/>
      <c r="BH270" s="489"/>
      <c r="BI270" s="489"/>
      <c r="BJ270" s="489"/>
    </row>
    <row r="271" spans="1:62" ht="15.75" customHeight="1">
      <c r="A271" s="490"/>
      <c r="B271" s="497"/>
      <c r="C271" s="497"/>
      <c r="D271" s="497"/>
      <c r="E271" s="497"/>
      <c r="F271" s="497"/>
      <c r="G271" s="497"/>
      <c r="H271" s="497"/>
      <c r="I271" s="497"/>
      <c r="J271" s="497"/>
      <c r="K271" s="497"/>
      <c r="L271" s="497"/>
      <c r="M271" s="497"/>
      <c r="N271" s="498"/>
      <c r="O271" s="497"/>
      <c r="P271" s="497"/>
      <c r="Q271" s="497"/>
      <c r="R271" s="497"/>
      <c r="S271" s="497"/>
      <c r="T271" s="497"/>
      <c r="U271" s="497"/>
      <c r="V271" s="497"/>
      <c r="W271" s="497"/>
      <c r="X271" s="497"/>
      <c r="Y271" s="497"/>
      <c r="Z271" s="497"/>
      <c r="AA271" s="497"/>
      <c r="AB271" s="497"/>
      <c r="AC271" s="497"/>
      <c r="AD271" s="497"/>
      <c r="AE271" s="497"/>
      <c r="AF271" s="497"/>
      <c r="AG271" s="497"/>
      <c r="AH271" s="497"/>
      <c r="AI271" s="497"/>
      <c r="AJ271" s="497"/>
      <c r="AK271" s="497"/>
      <c r="AL271" s="497"/>
      <c r="AM271" s="497"/>
      <c r="AN271" s="497"/>
      <c r="AO271" s="497"/>
      <c r="AP271" s="497"/>
      <c r="AQ271" s="497"/>
      <c r="AR271" s="497"/>
      <c r="AS271" s="497"/>
      <c r="AT271" s="497"/>
      <c r="AU271" s="497"/>
      <c r="AV271" s="497"/>
      <c r="AW271" s="497"/>
      <c r="AX271" s="497"/>
      <c r="AY271" s="497"/>
      <c r="AZ271" s="497"/>
      <c r="BA271" s="497"/>
      <c r="BB271" s="497"/>
      <c r="BC271" s="497"/>
      <c r="BD271" s="497"/>
      <c r="BE271" s="497"/>
      <c r="BF271" s="489"/>
      <c r="BG271" s="489"/>
      <c r="BH271" s="489"/>
      <c r="BI271" s="489"/>
      <c r="BJ271" s="489"/>
    </row>
    <row r="272" spans="1:62" ht="15.75" customHeight="1">
      <c r="A272" s="490"/>
      <c r="B272" s="497"/>
      <c r="C272" s="497"/>
      <c r="D272" s="497"/>
      <c r="E272" s="497"/>
      <c r="F272" s="497"/>
      <c r="G272" s="497"/>
      <c r="H272" s="497"/>
      <c r="I272" s="497"/>
      <c r="J272" s="497"/>
      <c r="K272" s="497"/>
      <c r="L272" s="497"/>
      <c r="M272" s="497"/>
      <c r="N272" s="498"/>
      <c r="O272" s="497"/>
      <c r="P272" s="497"/>
      <c r="Q272" s="497"/>
      <c r="R272" s="497"/>
      <c r="S272" s="497"/>
      <c r="T272" s="497"/>
      <c r="U272" s="497"/>
      <c r="V272" s="497"/>
      <c r="W272" s="497"/>
      <c r="X272" s="497"/>
      <c r="Y272" s="497"/>
      <c r="Z272" s="497"/>
      <c r="AA272" s="497"/>
      <c r="AB272" s="497"/>
      <c r="AC272" s="497"/>
      <c r="AD272" s="497"/>
      <c r="AE272" s="497"/>
      <c r="AF272" s="497"/>
      <c r="AG272" s="497"/>
      <c r="AH272" s="497"/>
      <c r="AI272" s="497"/>
      <c r="AJ272" s="497"/>
      <c r="AK272" s="497"/>
      <c r="AL272" s="497"/>
      <c r="AM272" s="497"/>
      <c r="AN272" s="497"/>
      <c r="AO272" s="497"/>
      <c r="AP272" s="497"/>
      <c r="AQ272" s="497"/>
      <c r="AR272" s="497"/>
      <c r="AS272" s="497"/>
      <c r="AT272" s="497"/>
      <c r="AU272" s="497"/>
      <c r="AV272" s="497"/>
      <c r="AW272" s="497"/>
      <c r="AX272" s="497"/>
      <c r="AY272" s="497"/>
      <c r="AZ272" s="497"/>
      <c r="BA272" s="497"/>
      <c r="BB272" s="497"/>
      <c r="BC272" s="497"/>
      <c r="BD272" s="497"/>
      <c r="BE272" s="497"/>
      <c r="BF272" s="489"/>
      <c r="BG272" s="489"/>
      <c r="BH272" s="489"/>
      <c r="BI272" s="489"/>
      <c r="BJ272" s="489"/>
    </row>
    <row r="273" spans="1:62" ht="15.75" customHeight="1">
      <c r="A273" s="490"/>
      <c r="B273" s="497"/>
      <c r="C273" s="497"/>
      <c r="D273" s="497"/>
      <c r="E273" s="497"/>
      <c r="F273" s="497"/>
      <c r="G273" s="497"/>
      <c r="H273" s="497"/>
      <c r="I273" s="497"/>
      <c r="J273" s="497"/>
      <c r="K273" s="497"/>
      <c r="L273" s="497"/>
      <c r="M273" s="497"/>
      <c r="N273" s="498"/>
      <c r="O273" s="497"/>
      <c r="P273" s="497"/>
      <c r="Q273" s="497"/>
      <c r="R273" s="497"/>
      <c r="S273" s="497"/>
      <c r="T273" s="497"/>
      <c r="U273" s="497"/>
      <c r="V273" s="497"/>
      <c r="W273" s="497"/>
      <c r="X273" s="497"/>
      <c r="Y273" s="497"/>
      <c r="Z273" s="497"/>
      <c r="AA273" s="497"/>
      <c r="AB273" s="497"/>
      <c r="AC273" s="497"/>
      <c r="AD273" s="497"/>
      <c r="AE273" s="497"/>
      <c r="AF273" s="497"/>
      <c r="AG273" s="497"/>
      <c r="AH273" s="497"/>
      <c r="AI273" s="497"/>
      <c r="AJ273" s="497"/>
      <c r="AK273" s="497"/>
      <c r="AL273" s="497"/>
      <c r="AM273" s="497"/>
      <c r="AN273" s="497"/>
      <c r="AO273" s="497"/>
      <c r="AP273" s="497"/>
      <c r="AQ273" s="497"/>
      <c r="AR273" s="497"/>
      <c r="AS273" s="497"/>
      <c r="AT273" s="497"/>
      <c r="AU273" s="497"/>
      <c r="AV273" s="497"/>
      <c r="AW273" s="497"/>
      <c r="AX273" s="497"/>
      <c r="AY273" s="497"/>
      <c r="AZ273" s="497"/>
      <c r="BA273" s="497"/>
      <c r="BB273" s="497"/>
      <c r="BC273" s="497"/>
      <c r="BD273" s="497"/>
      <c r="BE273" s="497"/>
      <c r="BF273" s="489"/>
      <c r="BG273" s="489"/>
      <c r="BH273" s="489"/>
      <c r="BI273" s="489"/>
      <c r="BJ273" s="489"/>
    </row>
    <row r="274" spans="1:62" ht="15.75" customHeight="1">
      <c r="A274" s="490"/>
      <c r="B274" s="497"/>
      <c r="C274" s="497"/>
      <c r="D274" s="497"/>
      <c r="E274" s="497"/>
      <c r="F274" s="497"/>
      <c r="G274" s="497"/>
      <c r="H274" s="497"/>
      <c r="I274" s="497"/>
      <c r="J274" s="497"/>
      <c r="K274" s="497"/>
      <c r="L274" s="497"/>
      <c r="M274" s="497"/>
      <c r="N274" s="498"/>
      <c r="O274" s="497"/>
      <c r="P274" s="497"/>
      <c r="Q274" s="497"/>
      <c r="R274" s="497"/>
      <c r="S274" s="497"/>
      <c r="T274" s="497"/>
      <c r="U274" s="497"/>
      <c r="V274" s="497"/>
      <c r="W274" s="497"/>
      <c r="X274" s="497"/>
      <c r="Y274" s="497"/>
      <c r="Z274" s="497"/>
      <c r="AA274" s="497"/>
      <c r="AB274" s="497"/>
      <c r="AC274" s="497"/>
      <c r="AD274" s="497"/>
      <c r="AE274" s="497"/>
      <c r="AF274" s="497"/>
      <c r="AG274" s="497"/>
      <c r="AH274" s="497"/>
      <c r="AI274" s="497"/>
      <c r="AJ274" s="497"/>
      <c r="AK274" s="497"/>
      <c r="AL274" s="497"/>
      <c r="AM274" s="497"/>
      <c r="AN274" s="497"/>
      <c r="AO274" s="497"/>
      <c r="AP274" s="497"/>
      <c r="AQ274" s="497"/>
      <c r="AR274" s="497"/>
      <c r="AS274" s="497"/>
      <c r="AT274" s="497"/>
      <c r="AU274" s="497"/>
      <c r="AV274" s="497"/>
      <c r="AW274" s="497"/>
      <c r="AX274" s="497"/>
      <c r="AY274" s="497"/>
      <c r="AZ274" s="497"/>
      <c r="BA274" s="497"/>
      <c r="BB274" s="497"/>
      <c r="BC274" s="497"/>
      <c r="BD274" s="497"/>
      <c r="BE274" s="497"/>
      <c r="BF274" s="489"/>
      <c r="BG274" s="489"/>
      <c r="BH274" s="489"/>
      <c r="BI274" s="489"/>
      <c r="BJ274" s="489"/>
    </row>
    <row r="275" spans="1:62" ht="15.75" customHeight="1">
      <c r="A275" s="490"/>
      <c r="B275" s="497"/>
      <c r="C275" s="497"/>
      <c r="D275" s="497"/>
      <c r="E275" s="497"/>
      <c r="F275" s="497"/>
      <c r="G275" s="497"/>
      <c r="H275" s="497"/>
      <c r="I275" s="497"/>
      <c r="J275" s="497"/>
      <c r="K275" s="497"/>
      <c r="L275" s="497"/>
      <c r="M275" s="497"/>
      <c r="N275" s="498"/>
      <c r="O275" s="497"/>
      <c r="P275" s="497"/>
      <c r="Q275" s="497"/>
      <c r="R275" s="497"/>
      <c r="S275" s="497"/>
      <c r="T275" s="497"/>
      <c r="U275" s="497"/>
      <c r="V275" s="497"/>
      <c r="W275" s="497"/>
      <c r="X275" s="497"/>
      <c r="Y275" s="497"/>
      <c r="Z275" s="497"/>
      <c r="AA275" s="497"/>
      <c r="AB275" s="497"/>
      <c r="AC275" s="497"/>
      <c r="AD275" s="497"/>
      <c r="AE275" s="497"/>
      <c r="AF275" s="497"/>
      <c r="AG275" s="497"/>
      <c r="AH275" s="497"/>
      <c r="AI275" s="497"/>
      <c r="AJ275" s="497"/>
      <c r="AK275" s="497"/>
      <c r="AL275" s="497"/>
      <c r="AM275" s="497"/>
      <c r="AN275" s="497"/>
      <c r="AO275" s="497"/>
      <c r="AP275" s="497"/>
      <c r="AQ275" s="497"/>
      <c r="AR275" s="497"/>
      <c r="AS275" s="497"/>
      <c r="AT275" s="497"/>
      <c r="AU275" s="497"/>
      <c r="AV275" s="497"/>
      <c r="AW275" s="497"/>
      <c r="AX275" s="497"/>
      <c r="AY275" s="497"/>
      <c r="AZ275" s="497"/>
      <c r="BA275" s="497"/>
      <c r="BB275" s="497"/>
      <c r="BC275" s="497"/>
      <c r="BD275" s="497"/>
      <c r="BE275" s="497"/>
      <c r="BF275" s="489"/>
      <c r="BG275" s="489"/>
      <c r="BH275" s="489"/>
      <c r="BI275" s="489"/>
      <c r="BJ275" s="489"/>
    </row>
    <row r="276" spans="1:62" ht="15.75" customHeight="1">
      <c r="A276" s="490"/>
      <c r="B276" s="497"/>
      <c r="C276" s="497"/>
      <c r="D276" s="497"/>
      <c r="E276" s="497"/>
      <c r="F276" s="497"/>
      <c r="G276" s="497"/>
      <c r="H276" s="497"/>
      <c r="I276" s="497"/>
      <c r="J276" s="497"/>
      <c r="K276" s="497"/>
      <c r="L276" s="497"/>
      <c r="M276" s="497"/>
      <c r="N276" s="498"/>
      <c r="O276" s="497"/>
      <c r="P276" s="497"/>
      <c r="Q276" s="497"/>
      <c r="R276" s="497"/>
      <c r="S276" s="497"/>
      <c r="T276" s="497"/>
      <c r="U276" s="497"/>
      <c r="V276" s="497"/>
      <c r="W276" s="497"/>
      <c r="X276" s="497"/>
      <c r="Y276" s="497"/>
      <c r="Z276" s="497"/>
      <c r="AA276" s="497"/>
      <c r="AB276" s="497"/>
      <c r="AC276" s="497"/>
      <c r="AD276" s="497"/>
      <c r="AE276" s="497"/>
      <c r="AF276" s="497"/>
      <c r="AG276" s="497"/>
      <c r="AH276" s="497"/>
      <c r="AI276" s="497"/>
      <c r="AJ276" s="497"/>
      <c r="AK276" s="497"/>
      <c r="AL276" s="497"/>
      <c r="AM276" s="497"/>
      <c r="AN276" s="497"/>
      <c r="AO276" s="497"/>
      <c r="AP276" s="497"/>
      <c r="AQ276" s="497"/>
      <c r="AR276" s="497"/>
      <c r="AS276" s="497"/>
      <c r="AT276" s="497"/>
      <c r="AU276" s="497"/>
      <c r="AV276" s="497"/>
      <c r="AW276" s="497"/>
      <c r="AX276" s="497"/>
      <c r="AY276" s="497"/>
      <c r="AZ276" s="497"/>
      <c r="BA276" s="497"/>
      <c r="BB276" s="497"/>
      <c r="BC276" s="497"/>
      <c r="BD276" s="497"/>
      <c r="BE276" s="497"/>
      <c r="BF276" s="489"/>
      <c r="BG276" s="489"/>
      <c r="BH276" s="489"/>
      <c r="BI276" s="489"/>
      <c r="BJ276" s="489"/>
    </row>
    <row r="277" spans="1:62" ht="15.75" customHeight="1">
      <c r="A277" s="490"/>
      <c r="B277" s="497"/>
      <c r="C277" s="497"/>
      <c r="D277" s="497"/>
      <c r="E277" s="497"/>
      <c r="F277" s="497"/>
      <c r="G277" s="497"/>
      <c r="H277" s="497"/>
      <c r="I277" s="497"/>
      <c r="J277" s="497"/>
      <c r="K277" s="497"/>
      <c r="L277" s="497"/>
      <c r="M277" s="497"/>
      <c r="N277" s="498"/>
      <c r="O277" s="497"/>
      <c r="P277" s="497"/>
      <c r="Q277" s="497"/>
      <c r="R277" s="497"/>
      <c r="S277" s="497"/>
      <c r="T277" s="497"/>
      <c r="U277" s="497"/>
      <c r="V277" s="497"/>
      <c r="W277" s="497"/>
      <c r="X277" s="497"/>
      <c r="Y277" s="497"/>
      <c r="Z277" s="497"/>
      <c r="AA277" s="497"/>
      <c r="AB277" s="497"/>
      <c r="AC277" s="497"/>
      <c r="AD277" s="497"/>
      <c r="AE277" s="497"/>
      <c r="AF277" s="497"/>
      <c r="AG277" s="497"/>
      <c r="AH277" s="497"/>
      <c r="AI277" s="497"/>
      <c r="AJ277" s="497"/>
      <c r="AK277" s="497"/>
      <c r="AL277" s="497"/>
      <c r="AM277" s="497"/>
      <c r="AN277" s="497"/>
      <c r="AO277" s="497"/>
      <c r="AP277" s="497"/>
      <c r="AQ277" s="497"/>
      <c r="AR277" s="497"/>
      <c r="AS277" s="497"/>
      <c r="AT277" s="497"/>
      <c r="AU277" s="497"/>
      <c r="AV277" s="497"/>
      <c r="AW277" s="497"/>
      <c r="AX277" s="497"/>
      <c r="AY277" s="497"/>
      <c r="AZ277" s="497"/>
      <c r="BA277" s="497"/>
      <c r="BB277" s="497"/>
      <c r="BC277" s="497"/>
      <c r="BD277" s="497"/>
      <c r="BE277" s="497"/>
      <c r="BF277" s="489"/>
      <c r="BG277" s="489"/>
      <c r="BH277" s="489"/>
      <c r="BI277" s="489"/>
      <c r="BJ277" s="489"/>
    </row>
    <row r="278" spans="1:62" ht="15.75" customHeight="1">
      <c r="A278" s="490"/>
      <c r="B278" s="497"/>
      <c r="C278" s="497"/>
      <c r="D278" s="497"/>
      <c r="E278" s="497"/>
      <c r="F278" s="497"/>
      <c r="G278" s="497"/>
      <c r="H278" s="497"/>
      <c r="I278" s="497"/>
      <c r="J278" s="497"/>
      <c r="K278" s="497"/>
      <c r="L278" s="497"/>
      <c r="M278" s="497"/>
      <c r="N278" s="498"/>
      <c r="O278" s="497"/>
      <c r="P278" s="497"/>
      <c r="Q278" s="497"/>
      <c r="R278" s="497"/>
      <c r="S278" s="497"/>
      <c r="T278" s="497"/>
      <c r="U278" s="497"/>
      <c r="V278" s="497"/>
      <c r="W278" s="497"/>
      <c r="X278" s="497"/>
      <c r="Y278" s="497"/>
      <c r="Z278" s="497"/>
      <c r="AA278" s="497"/>
      <c r="AB278" s="497"/>
      <c r="AC278" s="497"/>
      <c r="AD278" s="497"/>
      <c r="AE278" s="497"/>
      <c r="AF278" s="497"/>
      <c r="AG278" s="497"/>
      <c r="AH278" s="497"/>
      <c r="AI278" s="497"/>
      <c r="AJ278" s="497"/>
      <c r="AK278" s="497"/>
      <c r="AL278" s="497"/>
      <c r="AM278" s="497"/>
      <c r="AN278" s="497"/>
      <c r="AO278" s="497"/>
      <c r="AP278" s="497"/>
      <c r="AQ278" s="497"/>
      <c r="AR278" s="497"/>
      <c r="AS278" s="497"/>
      <c r="AT278" s="497"/>
      <c r="AU278" s="497"/>
      <c r="AV278" s="497"/>
      <c r="AW278" s="497"/>
      <c r="AX278" s="497"/>
      <c r="AY278" s="497"/>
      <c r="AZ278" s="497"/>
      <c r="BA278" s="497"/>
      <c r="BB278" s="497"/>
      <c r="BC278" s="497"/>
      <c r="BD278" s="497"/>
      <c r="BE278" s="497"/>
      <c r="BF278" s="489"/>
      <c r="BG278" s="489"/>
      <c r="BH278" s="489"/>
      <c r="BI278" s="489"/>
      <c r="BJ278" s="489"/>
    </row>
    <row r="279" spans="1:62" ht="15.75" customHeight="1">
      <c r="A279" s="490"/>
      <c r="B279" s="497"/>
      <c r="C279" s="497"/>
      <c r="D279" s="497"/>
      <c r="E279" s="497"/>
      <c r="F279" s="497"/>
      <c r="G279" s="497"/>
      <c r="H279" s="497"/>
      <c r="I279" s="497"/>
      <c r="J279" s="497"/>
      <c r="K279" s="497"/>
      <c r="L279" s="497"/>
      <c r="M279" s="497"/>
      <c r="N279" s="498"/>
      <c r="O279" s="497"/>
      <c r="P279" s="497"/>
      <c r="Q279" s="497"/>
      <c r="R279" s="497"/>
      <c r="S279" s="497"/>
      <c r="T279" s="497"/>
      <c r="U279" s="497"/>
      <c r="V279" s="497"/>
      <c r="W279" s="497"/>
      <c r="X279" s="497"/>
      <c r="Y279" s="497"/>
      <c r="Z279" s="497"/>
      <c r="AA279" s="497"/>
      <c r="AB279" s="497"/>
      <c r="AC279" s="497"/>
      <c r="AD279" s="497"/>
      <c r="AE279" s="497"/>
      <c r="AF279" s="497"/>
      <c r="AG279" s="497"/>
      <c r="AH279" s="497"/>
      <c r="AI279" s="497"/>
      <c r="AJ279" s="497"/>
      <c r="AK279" s="497"/>
      <c r="AL279" s="497"/>
      <c r="AM279" s="497"/>
      <c r="AN279" s="497"/>
      <c r="AO279" s="497"/>
      <c r="AP279" s="497"/>
      <c r="AQ279" s="497"/>
      <c r="AR279" s="497"/>
      <c r="AS279" s="497"/>
      <c r="AT279" s="497"/>
      <c r="AU279" s="497"/>
      <c r="AV279" s="497"/>
      <c r="AW279" s="497"/>
      <c r="AX279" s="497"/>
      <c r="AY279" s="497"/>
      <c r="AZ279" s="497"/>
      <c r="BA279" s="497"/>
      <c r="BB279" s="497"/>
      <c r="BC279" s="497"/>
      <c r="BD279" s="497"/>
      <c r="BE279" s="497"/>
      <c r="BF279" s="489"/>
      <c r="BG279" s="489"/>
      <c r="BH279" s="489"/>
      <c r="BI279" s="489"/>
      <c r="BJ279" s="489"/>
    </row>
    <row r="280" spans="1:62" ht="15.75" customHeight="1">
      <c r="A280" s="490"/>
      <c r="B280" s="497"/>
      <c r="C280" s="497"/>
      <c r="D280" s="497"/>
      <c r="E280" s="497"/>
      <c r="F280" s="497"/>
      <c r="G280" s="497"/>
      <c r="H280" s="497"/>
      <c r="I280" s="497"/>
      <c r="J280" s="497"/>
      <c r="K280" s="497"/>
      <c r="L280" s="497"/>
      <c r="M280" s="497"/>
      <c r="N280" s="498"/>
      <c r="O280" s="497"/>
      <c r="P280" s="497"/>
      <c r="Q280" s="497"/>
      <c r="R280" s="497"/>
      <c r="S280" s="497"/>
      <c r="T280" s="497"/>
      <c r="U280" s="497"/>
      <c r="V280" s="497"/>
      <c r="W280" s="497"/>
      <c r="X280" s="497"/>
      <c r="Y280" s="497"/>
      <c r="Z280" s="497"/>
      <c r="AA280" s="497"/>
      <c r="AB280" s="497"/>
      <c r="AC280" s="497"/>
      <c r="AD280" s="497"/>
      <c r="AE280" s="497"/>
      <c r="AF280" s="497"/>
      <c r="AG280" s="497"/>
      <c r="AH280" s="497"/>
      <c r="AI280" s="497"/>
      <c r="AJ280" s="497"/>
      <c r="AK280" s="497"/>
      <c r="AL280" s="497"/>
      <c r="AM280" s="497"/>
      <c r="AN280" s="497"/>
      <c r="AO280" s="497"/>
      <c r="AP280" s="497"/>
      <c r="AQ280" s="497"/>
      <c r="AR280" s="497"/>
      <c r="AS280" s="497"/>
      <c r="AT280" s="497"/>
      <c r="AU280" s="497"/>
      <c r="AV280" s="497"/>
      <c r="AW280" s="497"/>
      <c r="AX280" s="497"/>
      <c r="AY280" s="497"/>
      <c r="AZ280" s="497"/>
      <c r="BA280" s="497"/>
      <c r="BB280" s="497"/>
      <c r="BC280" s="497"/>
      <c r="BD280" s="497"/>
      <c r="BE280" s="497"/>
      <c r="BF280" s="489"/>
      <c r="BG280" s="489"/>
      <c r="BH280" s="489"/>
      <c r="BI280" s="489"/>
      <c r="BJ280" s="489"/>
    </row>
    <row r="281" spans="1:62" ht="15.75" customHeight="1">
      <c r="A281" s="490"/>
      <c r="B281" s="497"/>
      <c r="C281" s="497"/>
      <c r="D281" s="497"/>
      <c r="E281" s="497"/>
      <c r="F281" s="497"/>
      <c r="G281" s="497"/>
      <c r="H281" s="497"/>
      <c r="I281" s="497"/>
      <c r="J281" s="497"/>
      <c r="K281" s="497"/>
      <c r="L281" s="497"/>
      <c r="M281" s="497"/>
      <c r="N281" s="498"/>
      <c r="O281" s="497"/>
      <c r="P281" s="497"/>
      <c r="Q281" s="497"/>
      <c r="R281" s="497"/>
      <c r="S281" s="497"/>
      <c r="T281" s="497"/>
      <c r="U281" s="497"/>
      <c r="V281" s="497"/>
      <c r="W281" s="497"/>
      <c r="X281" s="497"/>
      <c r="Y281" s="497"/>
      <c r="Z281" s="497"/>
      <c r="AA281" s="497"/>
      <c r="AB281" s="497"/>
      <c r="AC281" s="497"/>
      <c r="AD281" s="497"/>
      <c r="AE281" s="497"/>
      <c r="AF281" s="497"/>
      <c r="AG281" s="497"/>
      <c r="AH281" s="497"/>
      <c r="AI281" s="497"/>
      <c r="AJ281" s="497"/>
      <c r="AK281" s="497"/>
      <c r="AL281" s="497"/>
      <c r="AM281" s="497"/>
      <c r="AN281" s="497"/>
      <c r="AO281" s="497"/>
      <c r="AP281" s="497"/>
      <c r="AQ281" s="497"/>
      <c r="AR281" s="497"/>
      <c r="AS281" s="497"/>
      <c r="AT281" s="497"/>
      <c r="AU281" s="497"/>
      <c r="AV281" s="497"/>
      <c r="AW281" s="497"/>
      <c r="AX281" s="497"/>
      <c r="AY281" s="497"/>
      <c r="AZ281" s="497"/>
      <c r="BA281" s="497"/>
      <c r="BB281" s="497"/>
      <c r="BC281" s="497"/>
      <c r="BD281" s="497"/>
      <c r="BE281" s="497"/>
      <c r="BF281" s="489"/>
      <c r="BG281" s="489"/>
      <c r="BH281" s="489"/>
      <c r="BI281" s="489"/>
      <c r="BJ281" s="489"/>
    </row>
    <row r="282" spans="1:62" ht="15.75" customHeight="1">
      <c r="A282" s="490"/>
      <c r="B282" s="497"/>
      <c r="C282" s="497"/>
      <c r="D282" s="497"/>
      <c r="E282" s="497"/>
      <c r="F282" s="497"/>
      <c r="G282" s="497"/>
      <c r="H282" s="497"/>
      <c r="I282" s="497"/>
      <c r="J282" s="497"/>
      <c r="K282" s="497"/>
      <c r="L282" s="497"/>
      <c r="M282" s="497"/>
      <c r="N282" s="498"/>
      <c r="O282" s="497"/>
      <c r="P282" s="497"/>
      <c r="Q282" s="497"/>
      <c r="R282" s="497"/>
      <c r="S282" s="497"/>
      <c r="T282" s="497"/>
      <c r="U282" s="497"/>
      <c r="V282" s="497"/>
      <c r="W282" s="497"/>
      <c r="X282" s="497"/>
      <c r="Y282" s="497"/>
      <c r="Z282" s="497"/>
      <c r="AA282" s="497"/>
      <c r="AB282" s="497"/>
      <c r="AC282" s="497"/>
      <c r="AD282" s="497"/>
      <c r="AE282" s="497"/>
      <c r="AF282" s="497"/>
      <c r="AG282" s="497"/>
      <c r="AH282" s="497"/>
      <c r="AI282" s="497"/>
      <c r="AJ282" s="497"/>
      <c r="AK282" s="497"/>
      <c r="AL282" s="497"/>
      <c r="AM282" s="497"/>
      <c r="AN282" s="497"/>
      <c r="AO282" s="497"/>
      <c r="AP282" s="497"/>
      <c r="AQ282" s="497"/>
      <c r="AR282" s="497"/>
      <c r="AS282" s="497"/>
      <c r="AT282" s="497"/>
      <c r="AU282" s="497"/>
      <c r="AV282" s="497"/>
      <c r="AW282" s="497"/>
      <c r="AX282" s="497"/>
      <c r="AY282" s="497"/>
      <c r="AZ282" s="497"/>
      <c r="BA282" s="497"/>
      <c r="BB282" s="497"/>
      <c r="BC282" s="497"/>
      <c r="BD282" s="497"/>
      <c r="BE282" s="497"/>
      <c r="BF282" s="489"/>
      <c r="BG282" s="489"/>
      <c r="BH282" s="489"/>
      <c r="BI282" s="489"/>
      <c r="BJ282" s="489"/>
    </row>
    <row r="283" spans="1:62" ht="15.75" customHeight="1">
      <c r="A283" s="490"/>
      <c r="B283" s="497"/>
      <c r="C283" s="497"/>
      <c r="D283" s="497"/>
      <c r="E283" s="497"/>
      <c r="F283" s="497"/>
      <c r="G283" s="497"/>
      <c r="H283" s="497"/>
      <c r="I283" s="497"/>
      <c r="J283" s="497"/>
      <c r="K283" s="497"/>
      <c r="L283" s="497"/>
      <c r="M283" s="497"/>
      <c r="N283" s="498"/>
      <c r="O283" s="497"/>
      <c r="P283" s="497"/>
      <c r="Q283" s="497"/>
      <c r="R283" s="497"/>
      <c r="S283" s="497"/>
      <c r="T283" s="497"/>
      <c r="U283" s="497"/>
      <c r="V283" s="497"/>
      <c r="W283" s="497"/>
      <c r="X283" s="497"/>
      <c r="Y283" s="497"/>
      <c r="Z283" s="497"/>
      <c r="AA283" s="497"/>
      <c r="AB283" s="497"/>
      <c r="AC283" s="497"/>
      <c r="AD283" s="497"/>
      <c r="AE283" s="497"/>
      <c r="AF283" s="497"/>
      <c r="AG283" s="497"/>
      <c r="AH283" s="497"/>
      <c r="AI283" s="497"/>
      <c r="AJ283" s="497"/>
      <c r="AK283" s="497"/>
      <c r="AL283" s="497"/>
      <c r="AM283" s="497"/>
      <c r="AN283" s="497"/>
      <c r="AO283" s="497"/>
      <c r="AP283" s="497"/>
      <c r="AQ283" s="497"/>
      <c r="AR283" s="497"/>
      <c r="AS283" s="497"/>
      <c r="AT283" s="497"/>
      <c r="AU283" s="497"/>
      <c r="AV283" s="497"/>
      <c r="AW283" s="497"/>
      <c r="AX283" s="497"/>
      <c r="AY283" s="497"/>
      <c r="AZ283" s="497"/>
      <c r="BA283" s="497"/>
      <c r="BB283" s="497"/>
      <c r="BC283" s="497"/>
      <c r="BD283" s="497"/>
      <c r="BE283" s="497"/>
      <c r="BF283" s="489"/>
      <c r="BG283" s="489"/>
      <c r="BH283" s="489"/>
      <c r="BI283" s="489"/>
      <c r="BJ283" s="489"/>
    </row>
    <row r="284" spans="1:62" ht="15.75" customHeight="1">
      <c r="A284" s="490"/>
      <c r="B284" s="497"/>
      <c r="C284" s="497"/>
      <c r="D284" s="497"/>
      <c r="E284" s="497"/>
      <c r="F284" s="497"/>
      <c r="G284" s="497"/>
      <c r="H284" s="497"/>
      <c r="I284" s="497"/>
      <c r="J284" s="497"/>
      <c r="K284" s="497"/>
      <c r="L284" s="497"/>
      <c r="M284" s="497"/>
      <c r="N284" s="498"/>
      <c r="O284" s="497"/>
      <c r="P284" s="497"/>
      <c r="Q284" s="497"/>
      <c r="R284" s="497"/>
      <c r="S284" s="497"/>
      <c r="T284" s="497"/>
      <c r="U284" s="497"/>
      <c r="V284" s="497"/>
      <c r="W284" s="497"/>
      <c r="X284" s="497"/>
      <c r="Y284" s="497"/>
      <c r="Z284" s="497"/>
      <c r="AA284" s="497"/>
      <c r="AB284" s="497"/>
      <c r="AC284" s="497"/>
      <c r="AD284" s="497"/>
      <c r="AE284" s="497"/>
      <c r="AF284" s="497"/>
      <c r="AG284" s="497"/>
      <c r="AH284" s="497"/>
      <c r="AI284" s="497"/>
      <c r="AJ284" s="497"/>
      <c r="AK284" s="497"/>
      <c r="AL284" s="497"/>
      <c r="AM284" s="497"/>
      <c r="AN284" s="497"/>
      <c r="AO284" s="497"/>
      <c r="AP284" s="497"/>
      <c r="AQ284" s="497"/>
      <c r="AR284" s="497"/>
      <c r="AS284" s="497"/>
      <c r="AT284" s="497"/>
      <c r="AU284" s="497"/>
      <c r="AV284" s="497"/>
      <c r="AW284" s="497"/>
      <c r="AX284" s="497"/>
      <c r="AY284" s="497"/>
      <c r="AZ284" s="497"/>
      <c r="BA284" s="497"/>
      <c r="BB284" s="497"/>
      <c r="BC284" s="497"/>
      <c r="BD284" s="497"/>
      <c r="BE284" s="497"/>
      <c r="BF284" s="489"/>
      <c r="BG284" s="489"/>
      <c r="BH284" s="489"/>
      <c r="BI284" s="489"/>
      <c r="BJ284" s="489"/>
    </row>
    <row r="285" spans="1:62" ht="15.75" customHeight="1">
      <c r="A285" s="490"/>
      <c r="B285" s="497"/>
      <c r="C285" s="497"/>
      <c r="D285" s="497"/>
      <c r="E285" s="497"/>
      <c r="F285" s="497"/>
      <c r="G285" s="497"/>
      <c r="H285" s="497"/>
      <c r="I285" s="497"/>
      <c r="J285" s="497"/>
      <c r="K285" s="497"/>
      <c r="L285" s="497"/>
      <c r="M285" s="497"/>
      <c r="N285" s="498"/>
      <c r="O285" s="497"/>
      <c r="P285" s="497"/>
      <c r="Q285" s="497"/>
      <c r="R285" s="497"/>
      <c r="S285" s="497"/>
      <c r="T285" s="497"/>
      <c r="U285" s="497"/>
      <c r="V285" s="497"/>
      <c r="W285" s="497"/>
      <c r="X285" s="497"/>
      <c r="Y285" s="497"/>
      <c r="Z285" s="497"/>
      <c r="AA285" s="497"/>
      <c r="AB285" s="497"/>
      <c r="AC285" s="497"/>
      <c r="AD285" s="497"/>
      <c r="AE285" s="497"/>
      <c r="AF285" s="497"/>
      <c r="AG285" s="497"/>
      <c r="AH285" s="497"/>
      <c r="AI285" s="497"/>
      <c r="AJ285" s="497"/>
      <c r="AK285" s="497"/>
      <c r="AL285" s="497"/>
      <c r="AM285" s="497"/>
      <c r="AN285" s="497"/>
      <c r="AO285" s="497"/>
      <c r="AP285" s="497"/>
      <c r="AQ285" s="497"/>
      <c r="AR285" s="497"/>
      <c r="AS285" s="497"/>
      <c r="AT285" s="497"/>
      <c r="AU285" s="497"/>
      <c r="AV285" s="497"/>
      <c r="AW285" s="497"/>
      <c r="AX285" s="497"/>
      <c r="AY285" s="497"/>
      <c r="AZ285" s="497"/>
      <c r="BA285" s="497"/>
      <c r="BB285" s="497"/>
      <c r="BC285" s="497"/>
      <c r="BD285" s="497"/>
      <c r="BE285" s="497"/>
      <c r="BF285" s="489"/>
      <c r="BG285" s="489"/>
      <c r="BH285" s="489"/>
      <c r="BI285" s="489"/>
      <c r="BJ285" s="489"/>
    </row>
    <row r="286" spans="1:62" ht="15.75" customHeight="1">
      <c r="A286" s="490"/>
      <c r="B286" s="497"/>
      <c r="C286" s="497"/>
      <c r="D286" s="497"/>
      <c r="E286" s="497"/>
      <c r="F286" s="497"/>
      <c r="G286" s="497"/>
      <c r="H286" s="497"/>
      <c r="I286" s="497"/>
      <c r="J286" s="497"/>
      <c r="K286" s="497"/>
      <c r="L286" s="497"/>
      <c r="M286" s="497"/>
      <c r="N286" s="498"/>
      <c r="O286" s="497"/>
      <c r="P286" s="497"/>
      <c r="Q286" s="497"/>
      <c r="R286" s="497"/>
      <c r="S286" s="497"/>
      <c r="T286" s="497"/>
      <c r="U286" s="497"/>
      <c r="V286" s="497"/>
      <c r="W286" s="497"/>
      <c r="X286" s="497"/>
      <c r="Y286" s="497"/>
      <c r="Z286" s="497"/>
      <c r="AA286" s="497"/>
      <c r="AB286" s="497"/>
      <c r="AC286" s="497"/>
      <c r="AD286" s="497"/>
      <c r="AE286" s="497"/>
      <c r="AF286" s="497"/>
      <c r="AG286" s="497"/>
      <c r="AH286" s="497"/>
      <c r="AI286" s="497"/>
      <c r="AJ286" s="497"/>
      <c r="AK286" s="497"/>
      <c r="AL286" s="497"/>
      <c r="AM286" s="497"/>
      <c r="AN286" s="497"/>
      <c r="AO286" s="497"/>
      <c r="AP286" s="497"/>
      <c r="AQ286" s="497"/>
      <c r="AR286" s="497"/>
      <c r="AS286" s="497"/>
      <c r="AT286" s="497"/>
      <c r="AU286" s="497"/>
      <c r="AV286" s="497"/>
      <c r="AW286" s="497"/>
      <c r="AX286" s="497"/>
      <c r="AY286" s="497"/>
      <c r="AZ286" s="497"/>
      <c r="BA286" s="497"/>
      <c r="BB286" s="497"/>
      <c r="BC286" s="497"/>
      <c r="BD286" s="497"/>
      <c r="BE286" s="497"/>
      <c r="BF286" s="489"/>
      <c r="BG286" s="489"/>
      <c r="BH286" s="489"/>
      <c r="BI286" s="489"/>
      <c r="BJ286" s="489"/>
    </row>
    <row r="287" spans="1:62" ht="15.75" customHeight="1">
      <c r="A287" s="490"/>
      <c r="B287" s="497"/>
      <c r="C287" s="497"/>
      <c r="D287" s="497"/>
      <c r="E287" s="497"/>
      <c r="F287" s="497"/>
      <c r="G287" s="497"/>
      <c r="H287" s="497"/>
      <c r="I287" s="497"/>
      <c r="J287" s="497"/>
      <c r="K287" s="497"/>
      <c r="L287" s="497"/>
      <c r="M287" s="497"/>
      <c r="N287" s="498"/>
      <c r="O287" s="497"/>
      <c r="P287" s="497"/>
      <c r="Q287" s="497"/>
      <c r="R287" s="497"/>
      <c r="S287" s="497"/>
      <c r="T287" s="497"/>
      <c r="U287" s="497"/>
      <c r="V287" s="497"/>
      <c r="W287" s="497"/>
      <c r="X287" s="497"/>
      <c r="Y287" s="497"/>
      <c r="Z287" s="497"/>
      <c r="AA287" s="497"/>
      <c r="AB287" s="497"/>
      <c r="AC287" s="497"/>
      <c r="AD287" s="497"/>
      <c r="AE287" s="497"/>
      <c r="AF287" s="497"/>
      <c r="AG287" s="497"/>
      <c r="AH287" s="497"/>
      <c r="AI287" s="497"/>
      <c r="AJ287" s="497"/>
      <c r="AK287" s="497"/>
      <c r="AL287" s="497"/>
      <c r="AM287" s="497"/>
      <c r="AN287" s="497"/>
      <c r="AO287" s="497"/>
      <c r="AP287" s="497"/>
      <c r="AQ287" s="497"/>
      <c r="AR287" s="497"/>
      <c r="AS287" s="497"/>
      <c r="AT287" s="497"/>
      <c r="AU287" s="497"/>
      <c r="AV287" s="497"/>
      <c r="AW287" s="497"/>
      <c r="AX287" s="497"/>
      <c r="AY287" s="497"/>
      <c r="AZ287" s="497"/>
      <c r="BA287" s="497"/>
      <c r="BB287" s="497"/>
      <c r="BC287" s="497"/>
      <c r="BD287" s="497"/>
      <c r="BE287" s="497"/>
      <c r="BF287" s="489"/>
      <c r="BG287" s="489"/>
      <c r="BH287" s="489"/>
      <c r="BI287" s="489"/>
      <c r="BJ287" s="489"/>
    </row>
    <row r="288" spans="1:62" ht="15.75" customHeight="1">
      <c r="A288" s="490"/>
      <c r="B288" s="497"/>
      <c r="C288" s="497"/>
      <c r="D288" s="497"/>
      <c r="E288" s="497"/>
      <c r="F288" s="497"/>
      <c r="G288" s="497"/>
      <c r="H288" s="497"/>
      <c r="I288" s="497"/>
      <c r="J288" s="497"/>
      <c r="K288" s="497"/>
      <c r="L288" s="497"/>
      <c r="M288" s="497"/>
      <c r="N288" s="498"/>
      <c r="O288" s="497"/>
      <c r="P288" s="497"/>
      <c r="Q288" s="497"/>
      <c r="R288" s="497"/>
      <c r="S288" s="497"/>
      <c r="T288" s="497"/>
      <c r="U288" s="497"/>
      <c r="V288" s="497"/>
      <c r="W288" s="497"/>
      <c r="X288" s="497"/>
      <c r="Y288" s="497"/>
      <c r="Z288" s="497"/>
      <c r="AA288" s="497"/>
      <c r="AB288" s="497"/>
      <c r="AC288" s="497"/>
      <c r="AD288" s="497"/>
      <c r="AE288" s="497"/>
      <c r="AF288" s="497"/>
      <c r="AG288" s="497"/>
      <c r="AH288" s="497"/>
      <c r="AI288" s="497"/>
      <c r="AJ288" s="497"/>
      <c r="AK288" s="497"/>
      <c r="AL288" s="497"/>
      <c r="AM288" s="497"/>
      <c r="AN288" s="497"/>
      <c r="AO288" s="497"/>
      <c r="AP288" s="497"/>
      <c r="AQ288" s="497"/>
      <c r="AR288" s="497"/>
      <c r="AS288" s="497"/>
      <c r="AT288" s="497"/>
      <c r="AU288" s="497"/>
      <c r="AV288" s="497"/>
      <c r="AW288" s="497"/>
      <c r="AX288" s="497"/>
      <c r="AY288" s="497"/>
      <c r="AZ288" s="497"/>
      <c r="BA288" s="497"/>
      <c r="BB288" s="497"/>
      <c r="BC288" s="497"/>
      <c r="BD288" s="497"/>
      <c r="BE288" s="497"/>
      <c r="BF288" s="489"/>
      <c r="BG288" s="489"/>
      <c r="BH288" s="489"/>
      <c r="BI288" s="489"/>
      <c r="BJ288" s="489"/>
    </row>
    <row r="289" spans="1:62" ht="15.75" customHeight="1">
      <c r="A289" s="490"/>
      <c r="B289" s="497"/>
      <c r="C289" s="497"/>
      <c r="D289" s="497"/>
      <c r="E289" s="497"/>
      <c r="F289" s="497"/>
      <c r="G289" s="497"/>
      <c r="H289" s="497"/>
      <c r="I289" s="497"/>
      <c r="J289" s="497"/>
      <c r="K289" s="497"/>
      <c r="L289" s="497"/>
      <c r="M289" s="497"/>
      <c r="N289" s="498"/>
      <c r="O289" s="497"/>
      <c r="P289" s="497"/>
      <c r="Q289" s="497"/>
      <c r="R289" s="497"/>
      <c r="S289" s="497"/>
      <c r="T289" s="497"/>
      <c r="U289" s="497"/>
      <c r="V289" s="497"/>
      <c r="W289" s="497"/>
      <c r="X289" s="497"/>
      <c r="Y289" s="497"/>
      <c r="Z289" s="497"/>
      <c r="AA289" s="497"/>
      <c r="AB289" s="497"/>
      <c r="AC289" s="497"/>
      <c r="AD289" s="497"/>
      <c r="AE289" s="497"/>
      <c r="AF289" s="497"/>
      <c r="AG289" s="497"/>
      <c r="AH289" s="497"/>
      <c r="AI289" s="497"/>
      <c r="AJ289" s="497"/>
      <c r="AK289" s="497"/>
      <c r="AL289" s="497"/>
      <c r="AM289" s="497"/>
      <c r="AN289" s="497"/>
      <c r="AO289" s="497"/>
      <c r="AP289" s="497"/>
      <c r="AQ289" s="497"/>
      <c r="AR289" s="497"/>
      <c r="AS289" s="497"/>
      <c r="AT289" s="497"/>
      <c r="AU289" s="497"/>
      <c r="AV289" s="497"/>
      <c r="AW289" s="497"/>
      <c r="AX289" s="497"/>
      <c r="AY289" s="497"/>
      <c r="AZ289" s="497"/>
      <c r="BA289" s="497"/>
      <c r="BB289" s="497"/>
      <c r="BC289" s="497"/>
      <c r="BD289" s="497"/>
      <c r="BE289" s="497"/>
      <c r="BF289" s="489"/>
      <c r="BG289" s="489"/>
      <c r="BH289" s="489"/>
      <c r="BI289" s="489"/>
      <c r="BJ289" s="489"/>
    </row>
    <row r="290" spans="1:62" ht="15.75" customHeight="1">
      <c r="A290" s="490"/>
      <c r="B290" s="497"/>
      <c r="C290" s="497"/>
      <c r="D290" s="497"/>
      <c r="E290" s="497"/>
      <c r="F290" s="497"/>
      <c r="G290" s="497"/>
      <c r="H290" s="497"/>
      <c r="I290" s="497"/>
      <c r="J290" s="497"/>
      <c r="K290" s="497"/>
      <c r="L290" s="497"/>
      <c r="M290" s="497"/>
      <c r="N290" s="498"/>
      <c r="O290" s="497"/>
      <c r="P290" s="497"/>
      <c r="Q290" s="497"/>
      <c r="R290" s="497"/>
      <c r="S290" s="497"/>
      <c r="T290" s="497"/>
      <c r="U290" s="497"/>
      <c r="V290" s="497"/>
      <c r="W290" s="497"/>
      <c r="X290" s="497"/>
      <c r="Y290" s="497"/>
      <c r="Z290" s="497"/>
      <c r="AA290" s="497"/>
      <c r="AB290" s="497"/>
      <c r="AC290" s="497"/>
      <c r="AD290" s="497"/>
      <c r="AE290" s="497"/>
      <c r="AF290" s="497"/>
      <c r="AG290" s="497"/>
      <c r="AH290" s="497"/>
      <c r="AI290" s="497"/>
      <c r="AJ290" s="497"/>
      <c r="AK290" s="497"/>
      <c r="AL290" s="497"/>
      <c r="AM290" s="497"/>
      <c r="AN290" s="497"/>
      <c r="AO290" s="497"/>
      <c r="AP290" s="497"/>
      <c r="AQ290" s="497"/>
      <c r="AR290" s="497"/>
      <c r="AS290" s="497"/>
      <c r="AT290" s="497"/>
      <c r="AU290" s="497"/>
      <c r="AV290" s="497"/>
      <c r="AW290" s="497"/>
      <c r="AX290" s="497"/>
      <c r="AY290" s="497"/>
      <c r="AZ290" s="497"/>
      <c r="BA290" s="497"/>
      <c r="BB290" s="497"/>
      <c r="BC290" s="497"/>
      <c r="BD290" s="497"/>
      <c r="BE290" s="497"/>
      <c r="BF290" s="489"/>
      <c r="BG290" s="489"/>
      <c r="BH290" s="489"/>
      <c r="BI290" s="489"/>
      <c r="BJ290" s="489"/>
    </row>
    <row r="291" spans="1:62" ht="15.75" customHeight="1">
      <c r="A291" s="490"/>
      <c r="B291" s="497"/>
      <c r="C291" s="497"/>
      <c r="D291" s="497"/>
      <c r="E291" s="497"/>
      <c r="F291" s="497"/>
      <c r="G291" s="497"/>
      <c r="H291" s="497"/>
      <c r="I291" s="497"/>
      <c r="J291" s="497"/>
      <c r="K291" s="497"/>
      <c r="L291" s="497"/>
      <c r="M291" s="497"/>
      <c r="N291" s="498"/>
      <c r="O291" s="497"/>
      <c r="P291" s="497"/>
      <c r="Q291" s="497"/>
      <c r="R291" s="497"/>
      <c r="S291" s="497"/>
      <c r="T291" s="497"/>
      <c r="U291" s="497"/>
      <c r="V291" s="497"/>
      <c r="W291" s="497"/>
      <c r="X291" s="497"/>
      <c r="Y291" s="497"/>
      <c r="Z291" s="497"/>
      <c r="AA291" s="497"/>
      <c r="AB291" s="497"/>
      <c r="AC291" s="497"/>
      <c r="AD291" s="497"/>
      <c r="AE291" s="497"/>
      <c r="AF291" s="497"/>
      <c r="AG291" s="497"/>
      <c r="AH291" s="497"/>
      <c r="AI291" s="497"/>
      <c r="AJ291" s="497"/>
      <c r="AK291" s="497"/>
      <c r="AL291" s="497"/>
      <c r="AM291" s="497"/>
      <c r="AN291" s="497"/>
      <c r="AO291" s="497"/>
      <c r="AP291" s="497"/>
      <c r="AQ291" s="497"/>
      <c r="AR291" s="497"/>
      <c r="AS291" s="497"/>
      <c r="AT291" s="497"/>
      <c r="AU291" s="497"/>
      <c r="AV291" s="497"/>
      <c r="AW291" s="497"/>
      <c r="AX291" s="497"/>
      <c r="AY291" s="497"/>
      <c r="AZ291" s="497"/>
      <c r="BA291" s="497"/>
      <c r="BB291" s="497"/>
      <c r="BC291" s="497"/>
      <c r="BD291" s="497"/>
      <c r="BE291" s="497"/>
      <c r="BF291" s="489"/>
      <c r="BG291" s="489"/>
      <c r="BH291" s="489"/>
      <c r="BI291" s="489"/>
      <c r="BJ291" s="489"/>
    </row>
    <row r="292" spans="1:62" ht="15.75" customHeight="1">
      <c r="A292" s="490"/>
      <c r="B292" s="497"/>
      <c r="C292" s="497"/>
      <c r="D292" s="497"/>
      <c r="E292" s="497"/>
      <c r="F292" s="497"/>
      <c r="G292" s="497"/>
      <c r="H292" s="497"/>
      <c r="I292" s="497"/>
      <c r="J292" s="497"/>
      <c r="K292" s="497"/>
      <c r="L292" s="497"/>
      <c r="M292" s="497"/>
      <c r="N292" s="498"/>
      <c r="O292" s="497"/>
      <c r="P292" s="497"/>
      <c r="Q292" s="497"/>
      <c r="R292" s="497"/>
      <c r="S292" s="497"/>
      <c r="T292" s="497"/>
      <c r="U292" s="497"/>
      <c r="V292" s="497"/>
      <c r="W292" s="497"/>
      <c r="X292" s="497"/>
      <c r="Y292" s="497"/>
      <c r="Z292" s="497"/>
      <c r="AA292" s="497"/>
      <c r="AB292" s="497"/>
      <c r="AC292" s="497"/>
      <c r="AD292" s="497"/>
      <c r="AE292" s="497"/>
      <c r="AF292" s="497"/>
      <c r="AG292" s="497"/>
      <c r="AH292" s="497"/>
      <c r="AI292" s="497"/>
      <c r="AJ292" s="497"/>
      <c r="AK292" s="497"/>
      <c r="AL292" s="497"/>
      <c r="AM292" s="497"/>
      <c r="AN292" s="497"/>
      <c r="AO292" s="497"/>
      <c r="AP292" s="497"/>
      <c r="AQ292" s="497"/>
      <c r="AR292" s="497"/>
      <c r="AS292" s="497"/>
      <c r="AT292" s="497"/>
      <c r="AU292" s="497"/>
      <c r="AV292" s="497"/>
      <c r="AW292" s="497"/>
      <c r="AX292" s="497"/>
      <c r="AY292" s="497"/>
      <c r="AZ292" s="497"/>
      <c r="BA292" s="497"/>
      <c r="BB292" s="497"/>
      <c r="BC292" s="497"/>
      <c r="BD292" s="497"/>
      <c r="BE292" s="497"/>
      <c r="BF292" s="489"/>
      <c r="BG292" s="489"/>
      <c r="BH292" s="489"/>
      <c r="BI292" s="489"/>
      <c r="BJ292" s="489"/>
    </row>
    <row r="293" spans="1:62" ht="15.75" customHeight="1">
      <c r="A293" s="490"/>
      <c r="B293" s="497"/>
      <c r="C293" s="497"/>
      <c r="D293" s="497"/>
      <c r="E293" s="497"/>
      <c r="F293" s="497"/>
      <c r="G293" s="497"/>
      <c r="H293" s="497"/>
      <c r="I293" s="497"/>
      <c r="J293" s="497"/>
      <c r="K293" s="497"/>
      <c r="L293" s="497"/>
      <c r="M293" s="497"/>
      <c r="N293" s="498"/>
      <c r="O293" s="497"/>
      <c r="P293" s="497"/>
      <c r="Q293" s="497"/>
      <c r="R293" s="497"/>
      <c r="S293" s="497"/>
      <c r="T293" s="497"/>
      <c r="U293" s="497"/>
      <c r="V293" s="497"/>
      <c r="W293" s="497"/>
      <c r="X293" s="497"/>
      <c r="Y293" s="497"/>
      <c r="Z293" s="497"/>
      <c r="AA293" s="497"/>
      <c r="AB293" s="497"/>
      <c r="AC293" s="497"/>
      <c r="AD293" s="497"/>
      <c r="AE293" s="497"/>
      <c r="AF293" s="497"/>
      <c r="AG293" s="497"/>
      <c r="AH293" s="497"/>
      <c r="AI293" s="497"/>
      <c r="AJ293" s="497"/>
      <c r="AK293" s="497"/>
      <c r="AL293" s="497"/>
      <c r="AM293" s="497"/>
      <c r="AN293" s="497"/>
      <c r="AO293" s="497"/>
      <c r="AP293" s="497"/>
      <c r="AQ293" s="497"/>
      <c r="AR293" s="497"/>
      <c r="AS293" s="497"/>
      <c r="AT293" s="497"/>
      <c r="AU293" s="497"/>
      <c r="AV293" s="497"/>
      <c r="AW293" s="497"/>
      <c r="AX293" s="497"/>
      <c r="AY293" s="497"/>
      <c r="AZ293" s="497"/>
      <c r="BA293" s="497"/>
      <c r="BB293" s="497"/>
      <c r="BC293" s="497"/>
      <c r="BD293" s="497"/>
      <c r="BE293" s="497"/>
      <c r="BF293" s="489"/>
      <c r="BG293" s="489"/>
      <c r="BH293" s="489"/>
      <c r="BI293" s="489"/>
      <c r="BJ293" s="489"/>
    </row>
    <row r="294" spans="1:62" ht="15.75" customHeight="1">
      <c r="A294" s="490"/>
      <c r="B294" s="497"/>
      <c r="C294" s="497"/>
      <c r="D294" s="497"/>
      <c r="E294" s="497"/>
      <c r="F294" s="497"/>
      <c r="G294" s="497"/>
      <c r="H294" s="497"/>
      <c r="I294" s="497"/>
      <c r="J294" s="497"/>
      <c r="K294" s="497"/>
      <c r="L294" s="497"/>
      <c r="M294" s="497"/>
      <c r="N294" s="498"/>
      <c r="O294" s="497"/>
      <c r="P294" s="497"/>
      <c r="Q294" s="497"/>
      <c r="R294" s="497"/>
      <c r="S294" s="497"/>
      <c r="T294" s="497"/>
      <c r="U294" s="497"/>
      <c r="V294" s="497"/>
      <c r="W294" s="497"/>
      <c r="X294" s="497"/>
      <c r="Y294" s="497"/>
      <c r="Z294" s="497"/>
      <c r="AA294" s="497"/>
      <c r="AB294" s="497"/>
      <c r="AC294" s="497"/>
      <c r="AD294" s="497"/>
      <c r="AE294" s="497"/>
      <c r="AF294" s="497"/>
      <c r="AG294" s="497"/>
      <c r="AH294" s="497"/>
      <c r="AI294" s="497"/>
      <c r="AJ294" s="497"/>
      <c r="AK294" s="497"/>
      <c r="AL294" s="497"/>
      <c r="AM294" s="497"/>
      <c r="AN294" s="497"/>
      <c r="AO294" s="497"/>
      <c r="AP294" s="497"/>
      <c r="AQ294" s="497"/>
      <c r="AR294" s="497"/>
      <c r="AS294" s="497"/>
      <c r="AT294" s="497"/>
      <c r="AU294" s="497"/>
      <c r="AV294" s="497"/>
      <c r="AW294" s="497"/>
      <c r="AX294" s="497"/>
      <c r="AY294" s="497"/>
      <c r="AZ294" s="497"/>
      <c r="BA294" s="497"/>
      <c r="BB294" s="497"/>
      <c r="BC294" s="497"/>
      <c r="BD294" s="497"/>
      <c r="BE294" s="497"/>
      <c r="BF294" s="489"/>
      <c r="BG294" s="489"/>
      <c r="BH294" s="489"/>
      <c r="BI294" s="489"/>
      <c r="BJ294" s="489"/>
    </row>
    <row r="295" spans="1:62" ht="15.75" customHeight="1">
      <c r="A295" s="490"/>
      <c r="B295" s="497"/>
      <c r="C295" s="497"/>
      <c r="D295" s="497"/>
      <c r="E295" s="497"/>
      <c r="F295" s="497"/>
      <c r="G295" s="497"/>
      <c r="H295" s="497"/>
      <c r="I295" s="497"/>
      <c r="J295" s="497"/>
      <c r="K295" s="497"/>
      <c r="L295" s="497"/>
      <c r="M295" s="497"/>
      <c r="N295" s="498"/>
      <c r="O295" s="497"/>
      <c r="P295" s="497"/>
      <c r="Q295" s="497"/>
      <c r="R295" s="497"/>
      <c r="S295" s="497"/>
      <c r="T295" s="497"/>
      <c r="U295" s="497"/>
      <c r="V295" s="497"/>
      <c r="W295" s="497"/>
      <c r="X295" s="497"/>
      <c r="Y295" s="497"/>
      <c r="Z295" s="497"/>
      <c r="AA295" s="497"/>
      <c r="AB295" s="497"/>
      <c r="AC295" s="497"/>
      <c r="AD295" s="497"/>
      <c r="AE295" s="497"/>
      <c r="AF295" s="497"/>
      <c r="AG295" s="497"/>
      <c r="AH295" s="497"/>
      <c r="AI295" s="497"/>
      <c r="AJ295" s="497"/>
      <c r="AK295" s="497"/>
      <c r="AL295" s="497"/>
      <c r="AM295" s="497"/>
      <c r="AN295" s="497"/>
      <c r="AO295" s="497"/>
      <c r="AP295" s="497"/>
      <c r="AQ295" s="497"/>
      <c r="AR295" s="497"/>
      <c r="AS295" s="497"/>
      <c r="AT295" s="497"/>
      <c r="AU295" s="497"/>
      <c r="AV295" s="497"/>
      <c r="AW295" s="497"/>
      <c r="AX295" s="497"/>
      <c r="AY295" s="497"/>
      <c r="AZ295" s="497"/>
      <c r="BA295" s="497"/>
      <c r="BB295" s="497"/>
      <c r="BC295" s="497"/>
      <c r="BD295" s="497"/>
      <c r="BE295" s="497"/>
      <c r="BF295" s="489"/>
      <c r="BG295" s="489"/>
      <c r="BH295" s="489"/>
      <c r="BI295" s="489"/>
      <c r="BJ295" s="489"/>
    </row>
    <row r="296" spans="1:62" ht="15.75" customHeight="1">
      <c r="A296" s="490"/>
      <c r="B296" s="497"/>
      <c r="C296" s="497"/>
      <c r="D296" s="497"/>
      <c r="E296" s="497"/>
      <c r="F296" s="497"/>
      <c r="G296" s="497"/>
      <c r="H296" s="497"/>
      <c r="I296" s="497"/>
      <c r="J296" s="497"/>
      <c r="K296" s="497"/>
      <c r="L296" s="497"/>
      <c r="M296" s="497"/>
      <c r="N296" s="498"/>
      <c r="O296" s="497"/>
      <c r="P296" s="497"/>
      <c r="Q296" s="497"/>
      <c r="R296" s="497"/>
      <c r="S296" s="497"/>
      <c r="T296" s="497"/>
      <c r="U296" s="497"/>
      <c r="V296" s="497"/>
      <c r="W296" s="497"/>
      <c r="X296" s="497"/>
      <c r="Y296" s="497"/>
      <c r="Z296" s="497"/>
      <c r="AA296" s="497"/>
      <c r="AB296" s="497"/>
      <c r="AC296" s="497"/>
      <c r="AD296" s="497"/>
      <c r="AE296" s="497"/>
      <c r="AF296" s="497"/>
      <c r="AG296" s="497"/>
      <c r="AH296" s="497"/>
      <c r="AI296" s="497"/>
      <c r="AJ296" s="497"/>
      <c r="AK296" s="497"/>
      <c r="AL296" s="497"/>
      <c r="AM296" s="497"/>
      <c r="AN296" s="497"/>
      <c r="AO296" s="497"/>
      <c r="AP296" s="497"/>
      <c r="AQ296" s="497"/>
      <c r="AR296" s="497"/>
      <c r="AS296" s="497"/>
      <c r="AT296" s="497"/>
      <c r="AU296" s="497"/>
      <c r="AV296" s="497"/>
      <c r="AW296" s="497"/>
      <c r="AX296" s="497"/>
      <c r="AY296" s="497"/>
      <c r="AZ296" s="497"/>
      <c r="BA296" s="497"/>
      <c r="BB296" s="497"/>
      <c r="BC296" s="497"/>
      <c r="BD296" s="497"/>
      <c r="BE296" s="497"/>
      <c r="BF296" s="489"/>
      <c r="BG296" s="489"/>
      <c r="BH296" s="489"/>
      <c r="BI296" s="489"/>
      <c r="BJ296" s="489"/>
    </row>
    <row r="297" spans="1:62" ht="15.75" customHeight="1">
      <c r="A297" s="490"/>
      <c r="B297" s="497"/>
      <c r="C297" s="497"/>
      <c r="D297" s="497"/>
      <c r="E297" s="497"/>
      <c r="F297" s="497"/>
      <c r="G297" s="497"/>
      <c r="H297" s="497"/>
      <c r="I297" s="497"/>
      <c r="J297" s="497"/>
      <c r="K297" s="497"/>
      <c r="L297" s="497"/>
      <c r="M297" s="497"/>
      <c r="N297" s="498"/>
      <c r="O297" s="497"/>
      <c r="P297" s="497"/>
      <c r="Q297" s="497"/>
      <c r="R297" s="497"/>
      <c r="S297" s="497"/>
      <c r="T297" s="497"/>
      <c r="U297" s="497"/>
      <c r="V297" s="497"/>
      <c r="W297" s="497"/>
      <c r="X297" s="497"/>
      <c r="Y297" s="497"/>
      <c r="Z297" s="497"/>
      <c r="AA297" s="497"/>
      <c r="AB297" s="497"/>
      <c r="AC297" s="497"/>
      <c r="AD297" s="497"/>
      <c r="AE297" s="497"/>
      <c r="AF297" s="497"/>
      <c r="AG297" s="497"/>
      <c r="AH297" s="497"/>
      <c r="AI297" s="497"/>
      <c r="AJ297" s="497"/>
      <c r="AK297" s="497"/>
      <c r="AL297" s="497"/>
      <c r="AM297" s="497"/>
      <c r="AN297" s="497"/>
      <c r="AO297" s="497"/>
      <c r="AP297" s="497"/>
      <c r="AQ297" s="497"/>
      <c r="AR297" s="497"/>
      <c r="AS297" s="497"/>
      <c r="AT297" s="497"/>
      <c r="AU297" s="497"/>
      <c r="AV297" s="497"/>
      <c r="AW297" s="497"/>
      <c r="AX297" s="497"/>
      <c r="AY297" s="497"/>
      <c r="AZ297" s="497"/>
      <c r="BA297" s="497"/>
      <c r="BB297" s="497"/>
      <c r="BC297" s="497"/>
      <c r="BD297" s="497"/>
      <c r="BE297" s="497"/>
      <c r="BF297" s="489"/>
      <c r="BG297" s="489"/>
      <c r="BH297" s="489"/>
      <c r="BI297" s="489"/>
      <c r="BJ297" s="489"/>
    </row>
    <row r="298" spans="1:62" ht="15.75" customHeight="1">
      <c r="A298" s="490"/>
      <c r="B298" s="497"/>
      <c r="C298" s="497"/>
      <c r="D298" s="497"/>
      <c r="E298" s="497"/>
      <c r="F298" s="497"/>
      <c r="G298" s="497"/>
      <c r="H298" s="497"/>
      <c r="I298" s="497"/>
      <c r="J298" s="497"/>
      <c r="K298" s="497"/>
      <c r="L298" s="497"/>
      <c r="M298" s="497"/>
      <c r="N298" s="498"/>
      <c r="O298" s="497"/>
      <c r="P298" s="497"/>
      <c r="Q298" s="497"/>
      <c r="R298" s="497"/>
      <c r="S298" s="497"/>
      <c r="T298" s="497"/>
      <c r="U298" s="497"/>
      <c r="V298" s="497"/>
      <c r="W298" s="497"/>
      <c r="X298" s="497"/>
      <c r="Y298" s="497"/>
      <c r="Z298" s="497"/>
      <c r="AA298" s="497"/>
      <c r="AB298" s="497"/>
      <c r="AC298" s="497"/>
      <c r="AD298" s="497"/>
      <c r="AE298" s="497"/>
      <c r="AF298" s="497"/>
      <c r="AG298" s="497"/>
      <c r="AH298" s="497"/>
      <c r="AI298" s="497"/>
      <c r="AJ298" s="497"/>
      <c r="AK298" s="497"/>
      <c r="AL298" s="497"/>
      <c r="AM298" s="497"/>
      <c r="AN298" s="497"/>
      <c r="AO298" s="497"/>
      <c r="AP298" s="497"/>
      <c r="AQ298" s="497"/>
      <c r="AR298" s="497"/>
      <c r="AS298" s="497"/>
      <c r="AT298" s="497"/>
      <c r="AU298" s="497"/>
      <c r="AV298" s="497"/>
      <c r="AW298" s="497"/>
      <c r="AX298" s="497"/>
      <c r="AY298" s="497"/>
      <c r="AZ298" s="497"/>
      <c r="BA298" s="497"/>
      <c r="BB298" s="497"/>
      <c r="BC298" s="497"/>
      <c r="BD298" s="497"/>
      <c r="BE298" s="497"/>
      <c r="BF298" s="489"/>
      <c r="BG298" s="489"/>
      <c r="BH298" s="489"/>
      <c r="BI298" s="489"/>
      <c r="BJ298" s="489"/>
    </row>
    <row r="299" spans="1:62" ht="15.75" customHeight="1">
      <c r="A299" s="490"/>
      <c r="B299" s="497"/>
      <c r="C299" s="497"/>
      <c r="D299" s="497"/>
      <c r="E299" s="497"/>
      <c r="F299" s="497"/>
      <c r="G299" s="497"/>
      <c r="H299" s="497"/>
      <c r="I299" s="497"/>
      <c r="J299" s="497"/>
      <c r="K299" s="497"/>
      <c r="L299" s="497"/>
      <c r="M299" s="497"/>
      <c r="N299" s="498"/>
      <c r="O299" s="497"/>
      <c r="P299" s="497"/>
      <c r="Q299" s="497"/>
      <c r="R299" s="497"/>
      <c r="S299" s="497"/>
      <c r="T299" s="497"/>
      <c r="U299" s="497"/>
      <c r="V299" s="497"/>
      <c r="W299" s="497"/>
      <c r="X299" s="497"/>
      <c r="Y299" s="497"/>
      <c r="Z299" s="497"/>
      <c r="AA299" s="497"/>
      <c r="AB299" s="497"/>
      <c r="AC299" s="497"/>
      <c r="AD299" s="497"/>
      <c r="AE299" s="497"/>
      <c r="AF299" s="497"/>
      <c r="AG299" s="497"/>
      <c r="AH299" s="497"/>
      <c r="AI299" s="497"/>
      <c r="AJ299" s="497"/>
      <c r="AK299" s="497"/>
      <c r="AL299" s="497"/>
      <c r="AM299" s="497"/>
      <c r="AN299" s="497"/>
      <c r="AO299" s="497"/>
      <c r="AP299" s="497"/>
      <c r="AQ299" s="497"/>
      <c r="AR299" s="497"/>
      <c r="AS299" s="497"/>
      <c r="AT299" s="497"/>
      <c r="AU299" s="497"/>
      <c r="AV299" s="497"/>
      <c r="AW299" s="497"/>
      <c r="AX299" s="497"/>
      <c r="AY299" s="497"/>
      <c r="AZ299" s="497"/>
      <c r="BA299" s="497"/>
      <c r="BB299" s="497"/>
      <c r="BC299" s="497"/>
      <c r="BD299" s="497"/>
      <c r="BE299" s="497"/>
      <c r="BF299" s="489"/>
      <c r="BG299" s="489"/>
      <c r="BH299" s="489"/>
      <c r="BI299" s="489"/>
      <c r="BJ299" s="489"/>
    </row>
    <row r="300" spans="1:62" ht="15.75" customHeight="1">
      <c r="A300" s="490"/>
      <c r="B300" s="497"/>
      <c r="C300" s="497"/>
      <c r="D300" s="497"/>
      <c r="E300" s="497"/>
      <c r="F300" s="497"/>
      <c r="G300" s="497"/>
      <c r="H300" s="497"/>
      <c r="I300" s="497"/>
      <c r="J300" s="497"/>
      <c r="K300" s="497"/>
      <c r="L300" s="497"/>
      <c r="M300" s="497"/>
      <c r="N300" s="498"/>
      <c r="O300" s="497"/>
      <c r="P300" s="497"/>
      <c r="Q300" s="497"/>
      <c r="R300" s="497"/>
      <c r="S300" s="497"/>
      <c r="T300" s="497"/>
      <c r="U300" s="497"/>
      <c r="V300" s="497"/>
      <c r="W300" s="497"/>
      <c r="X300" s="497"/>
      <c r="Y300" s="497"/>
      <c r="Z300" s="497"/>
      <c r="AA300" s="497"/>
      <c r="AB300" s="497"/>
      <c r="AC300" s="497"/>
      <c r="AD300" s="497"/>
      <c r="AE300" s="497"/>
      <c r="AF300" s="497"/>
      <c r="AG300" s="497"/>
      <c r="AH300" s="497"/>
      <c r="AI300" s="497"/>
      <c r="AJ300" s="497"/>
      <c r="AK300" s="497"/>
      <c r="AL300" s="497"/>
      <c r="AM300" s="497"/>
      <c r="AN300" s="497"/>
      <c r="AO300" s="497"/>
      <c r="AP300" s="497"/>
      <c r="AQ300" s="497"/>
      <c r="AR300" s="497"/>
      <c r="AS300" s="497"/>
      <c r="AT300" s="497"/>
      <c r="AU300" s="497"/>
      <c r="AV300" s="497"/>
      <c r="AW300" s="497"/>
      <c r="AX300" s="497"/>
      <c r="AY300" s="497"/>
      <c r="AZ300" s="497"/>
      <c r="BA300" s="497"/>
      <c r="BB300" s="497"/>
      <c r="BC300" s="497"/>
      <c r="BD300" s="497"/>
      <c r="BE300" s="497"/>
      <c r="BF300" s="489"/>
      <c r="BG300" s="489"/>
      <c r="BH300" s="489"/>
      <c r="BI300" s="489"/>
      <c r="BJ300" s="489"/>
    </row>
    <row r="301" spans="1:62" ht="15.75" customHeight="1">
      <c r="A301" s="490"/>
      <c r="B301" s="497"/>
      <c r="C301" s="497"/>
      <c r="D301" s="497"/>
      <c r="E301" s="497"/>
      <c r="F301" s="497"/>
      <c r="G301" s="497"/>
      <c r="H301" s="497"/>
      <c r="I301" s="497"/>
      <c r="J301" s="497"/>
      <c r="K301" s="497"/>
      <c r="L301" s="497"/>
      <c r="M301" s="497"/>
      <c r="N301" s="498"/>
      <c r="O301" s="497"/>
      <c r="P301" s="497"/>
      <c r="Q301" s="497"/>
      <c r="R301" s="497"/>
      <c r="S301" s="497"/>
      <c r="T301" s="497"/>
      <c r="U301" s="497"/>
      <c r="V301" s="497"/>
      <c r="W301" s="497"/>
      <c r="X301" s="497"/>
      <c r="Y301" s="497"/>
      <c r="Z301" s="497"/>
      <c r="AA301" s="497"/>
      <c r="AB301" s="497"/>
      <c r="AC301" s="497"/>
      <c r="AD301" s="497"/>
      <c r="AE301" s="497"/>
      <c r="AF301" s="497"/>
      <c r="AG301" s="497"/>
      <c r="AH301" s="497"/>
      <c r="AI301" s="497"/>
      <c r="AJ301" s="497"/>
      <c r="AK301" s="497"/>
      <c r="AL301" s="497"/>
      <c r="AM301" s="497"/>
      <c r="AN301" s="497"/>
      <c r="AO301" s="497"/>
      <c r="AP301" s="497"/>
      <c r="AQ301" s="497"/>
      <c r="AR301" s="497"/>
      <c r="AS301" s="497"/>
      <c r="AT301" s="497"/>
      <c r="AU301" s="497"/>
      <c r="AV301" s="497"/>
      <c r="AW301" s="497"/>
      <c r="AX301" s="497"/>
      <c r="AY301" s="497"/>
      <c r="AZ301" s="497"/>
      <c r="BA301" s="497"/>
      <c r="BB301" s="497"/>
      <c r="BC301" s="497"/>
      <c r="BD301" s="497"/>
      <c r="BE301" s="497"/>
      <c r="BF301" s="489"/>
      <c r="BG301" s="489"/>
      <c r="BH301" s="489"/>
      <c r="BI301" s="489"/>
      <c r="BJ301" s="489"/>
    </row>
    <row r="302" spans="1:62" ht="15.75" customHeight="1">
      <c r="A302" s="490"/>
      <c r="B302" s="497"/>
      <c r="C302" s="497"/>
      <c r="D302" s="497"/>
      <c r="E302" s="497"/>
      <c r="F302" s="497"/>
      <c r="G302" s="497"/>
      <c r="H302" s="497"/>
      <c r="I302" s="497"/>
      <c r="J302" s="497"/>
      <c r="K302" s="497"/>
      <c r="L302" s="497"/>
      <c r="M302" s="497"/>
      <c r="N302" s="498"/>
      <c r="O302" s="497"/>
      <c r="P302" s="497"/>
      <c r="Q302" s="497"/>
      <c r="R302" s="497"/>
      <c r="S302" s="497"/>
      <c r="T302" s="497"/>
      <c r="U302" s="497"/>
      <c r="V302" s="497"/>
      <c r="W302" s="497"/>
      <c r="X302" s="497"/>
      <c r="Y302" s="497"/>
      <c r="Z302" s="497"/>
      <c r="AA302" s="497"/>
      <c r="AB302" s="497"/>
      <c r="AC302" s="497"/>
      <c r="AD302" s="497"/>
      <c r="AE302" s="497"/>
      <c r="AF302" s="497"/>
      <c r="AG302" s="497"/>
      <c r="AH302" s="497"/>
      <c r="AI302" s="497"/>
      <c r="AJ302" s="497"/>
      <c r="AK302" s="497"/>
      <c r="AL302" s="497"/>
      <c r="AM302" s="497"/>
      <c r="AN302" s="497"/>
      <c r="AO302" s="497"/>
      <c r="AP302" s="497"/>
      <c r="AQ302" s="497"/>
      <c r="AR302" s="497"/>
      <c r="AS302" s="497"/>
      <c r="AT302" s="497"/>
      <c r="AU302" s="497"/>
      <c r="AV302" s="497"/>
      <c r="AW302" s="497"/>
      <c r="AX302" s="497"/>
      <c r="AY302" s="497"/>
      <c r="AZ302" s="497"/>
      <c r="BA302" s="497"/>
      <c r="BB302" s="497"/>
      <c r="BC302" s="497"/>
      <c r="BD302" s="497"/>
      <c r="BE302" s="497"/>
      <c r="BF302" s="489"/>
      <c r="BG302" s="489"/>
      <c r="BH302" s="489"/>
      <c r="BI302" s="489"/>
      <c r="BJ302" s="489"/>
    </row>
    <row r="303" spans="1:62" ht="15.75" customHeight="1">
      <c r="A303" s="490"/>
      <c r="B303" s="497"/>
      <c r="C303" s="497"/>
      <c r="D303" s="497"/>
      <c r="E303" s="497"/>
      <c r="F303" s="497"/>
      <c r="G303" s="497"/>
      <c r="H303" s="497"/>
      <c r="I303" s="497"/>
      <c r="J303" s="497"/>
      <c r="K303" s="497"/>
      <c r="L303" s="497"/>
      <c r="M303" s="497"/>
      <c r="N303" s="498"/>
      <c r="O303" s="497"/>
      <c r="P303" s="497"/>
      <c r="Q303" s="497"/>
      <c r="R303" s="497"/>
      <c r="S303" s="497"/>
      <c r="T303" s="497"/>
      <c r="U303" s="497"/>
      <c r="V303" s="497"/>
      <c r="W303" s="497"/>
      <c r="X303" s="497"/>
      <c r="Y303" s="497"/>
      <c r="Z303" s="497"/>
      <c r="AA303" s="497"/>
      <c r="AB303" s="497"/>
      <c r="AC303" s="497"/>
      <c r="AD303" s="497"/>
      <c r="AE303" s="497"/>
      <c r="AF303" s="497"/>
      <c r="AG303" s="497"/>
      <c r="AH303" s="497"/>
      <c r="AI303" s="497"/>
      <c r="AJ303" s="497"/>
      <c r="AK303" s="497"/>
      <c r="AL303" s="497"/>
      <c r="AM303" s="497"/>
      <c r="AN303" s="497"/>
      <c r="AO303" s="497"/>
      <c r="AP303" s="497"/>
      <c r="AQ303" s="497"/>
      <c r="AR303" s="497"/>
      <c r="AS303" s="497"/>
      <c r="AT303" s="497"/>
      <c r="AU303" s="497"/>
      <c r="AV303" s="497"/>
      <c r="AW303" s="497"/>
      <c r="AX303" s="497"/>
      <c r="AY303" s="497"/>
      <c r="AZ303" s="497"/>
      <c r="BA303" s="497"/>
      <c r="BB303" s="497"/>
      <c r="BC303" s="497"/>
      <c r="BD303" s="497"/>
      <c r="BE303" s="497"/>
      <c r="BF303" s="489"/>
      <c r="BG303" s="489"/>
      <c r="BH303" s="489"/>
      <c r="BI303" s="489"/>
      <c r="BJ303" s="489"/>
    </row>
    <row r="304" spans="1:62" ht="15.75" customHeight="1">
      <c r="A304" s="490"/>
      <c r="B304" s="497"/>
      <c r="C304" s="497"/>
      <c r="D304" s="497"/>
      <c r="E304" s="497"/>
      <c r="F304" s="497"/>
      <c r="G304" s="497"/>
      <c r="H304" s="497"/>
      <c r="I304" s="497"/>
      <c r="J304" s="497"/>
      <c r="K304" s="497"/>
      <c r="L304" s="497"/>
      <c r="M304" s="497"/>
      <c r="N304" s="498"/>
      <c r="O304" s="497"/>
      <c r="P304" s="497"/>
      <c r="Q304" s="497"/>
      <c r="R304" s="497"/>
      <c r="S304" s="497"/>
      <c r="T304" s="497"/>
      <c r="U304" s="497"/>
      <c r="V304" s="497"/>
      <c r="W304" s="497"/>
      <c r="X304" s="497"/>
      <c r="Y304" s="497"/>
      <c r="Z304" s="497"/>
      <c r="AA304" s="497"/>
      <c r="AB304" s="497"/>
      <c r="AC304" s="497"/>
      <c r="AD304" s="497"/>
      <c r="AE304" s="497"/>
      <c r="AF304" s="497"/>
      <c r="AG304" s="497"/>
      <c r="AH304" s="497"/>
      <c r="AI304" s="497"/>
      <c r="AJ304" s="497"/>
      <c r="AK304" s="497"/>
      <c r="AL304" s="497"/>
      <c r="AM304" s="497"/>
      <c r="AN304" s="497"/>
      <c r="AO304" s="497"/>
      <c r="AP304" s="497"/>
      <c r="AQ304" s="497"/>
      <c r="AR304" s="497"/>
      <c r="AS304" s="497"/>
      <c r="AT304" s="497"/>
      <c r="AU304" s="497"/>
      <c r="AV304" s="497"/>
      <c r="AW304" s="497"/>
      <c r="AX304" s="497"/>
      <c r="AY304" s="497"/>
      <c r="AZ304" s="497"/>
      <c r="BA304" s="497"/>
      <c r="BB304" s="497"/>
      <c r="BC304" s="497"/>
      <c r="BD304" s="497"/>
      <c r="BE304" s="497"/>
      <c r="BF304" s="489"/>
      <c r="BG304" s="489"/>
      <c r="BH304" s="489"/>
      <c r="BI304" s="489"/>
      <c r="BJ304" s="489"/>
    </row>
    <row r="305" spans="1:62" ht="15.75" customHeight="1">
      <c r="A305" s="490"/>
      <c r="B305" s="497"/>
      <c r="C305" s="497"/>
      <c r="D305" s="497"/>
      <c r="E305" s="497"/>
      <c r="F305" s="497"/>
      <c r="G305" s="497"/>
      <c r="H305" s="497"/>
      <c r="I305" s="497"/>
      <c r="J305" s="497"/>
      <c r="K305" s="497"/>
      <c r="L305" s="497"/>
      <c r="M305" s="497"/>
      <c r="N305" s="498"/>
      <c r="O305" s="497"/>
      <c r="P305" s="497"/>
      <c r="Q305" s="497"/>
      <c r="R305" s="497"/>
      <c r="S305" s="497"/>
      <c r="T305" s="497"/>
      <c r="U305" s="497"/>
      <c r="V305" s="497"/>
      <c r="W305" s="497"/>
      <c r="X305" s="497"/>
      <c r="Y305" s="497"/>
      <c r="Z305" s="497"/>
      <c r="AA305" s="497"/>
      <c r="AB305" s="497"/>
      <c r="AC305" s="497"/>
      <c r="AD305" s="497"/>
      <c r="AE305" s="497"/>
      <c r="AF305" s="497"/>
      <c r="AG305" s="497"/>
      <c r="AH305" s="497"/>
      <c r="AI305" s="497"/>
      <c r="AJ305" s="497"/>
      <c r="AK305" s="497"/>
      <c r="AL305" s="497"/>
      <c r="AM305" s="497"/>
      <c r="AN305" s="497"/>
      <c r="AO305" s="497"/>
      <c r="AP305" s="497"/>
      <c r="AQ305" s="497"/>
      <c r="AR305" s="497"/>
      <c r="AS305" s="497"/>
      <c r="AT305" s="497"/>
      <c r="AU305" s="497"/>
      <c r="AV305" s="497"/>
      <c r="AW305" s="497"/>
      <c r="AX305" s="497"/>
      <c r="AY305" s="497"/>
      <c r="AZ305" s="497"/>
      <c r="BA305" s="497"/>
      <c r="BB305" s="497"/>
      <c r="BC305" s="497"/>
      <c r="BD305" s="497"/>
      <c r="BE305" s="497"/>
      <c r="BF305" s="489"/>
      <c r="BG305" s="489"/>
      <c r="BH305" s="489"/>
      <c r="BI305" s="489"/>
      <c r="BJ305" s="489"/>
    </row>
    <row r="306" spans="1:62" ht="15.75" customHeight="1">
      <c r="A306" s="490"/>
      <c r="B306" s="497"/>
      <c r="C306" s="497"/>
      <c r="D306" s="497"/>
      <c r="E306" s="497"/>
      <c r="F306" s="497"/>
      <c r="G306" s="497"/>
      <c r="H306" s="497"/>
      <c r="I306" s="497"/>
      <c r="J306" s="497"/>
      <c r="K306" s="497"/>
      <c r="L306" s="497"/>
      <c r="M306" s="497"/>
      <c r="N306" s="498"/>
      <c r="O306" s="497"/>
      <c r="P306" s="497"/>
      <c r="Q306" s="497"/>
      <c r="R306" s="497"/>
      <c r="S306" s="497"/>
      <c r="T306" s="497"/>
      <c r="U306" s="497"/>
      <c r="V306" s="497"/>
      <c r="W306" s="497"/>
      <c r="X306" s="497"/>
      <c r="Y306" s="497"/>
      <c r="Z306" s="497"/>
      <c r="AA306" s="497"/>
      <c r="AB306" s="497"/>
      <c r="AC306" s="497"/>
      <c r="AD306" s="497"/>
      <c r="AE306" s="497"/>
      <c r="AF306" s="497"/>
      <c r="AG306" s="497"/>
      <c r="AH306" s="497"/>
      <c r="AI306" s="497"/>
      <c r="AJ306" s="497"/>
      <c r="AK306" s="497"/>
      <c r="AL306" s="497"/>
      <c r="AM306" s="497"/>
      <c r="AN306" s="497"/>
      <c r="AO306" s="497"/>
      <c r="AP306" s="497"/>
      <c r="AQ306" s="497"/>
      <c r="AR306" s="497"/>
      <c r="AS306" s="497"/>
      <c r="AT306" s="497"/>
      <c r="AU306" s="497"/>
      <c r="AV306" s="497"/>
      <c r="AW306" s="497"/>
      <c r="AX306" s="497"/>
      <c r="AY306" s="497"/>
      <c r="AZ306" s="497"/>
      <c r="BA306" s="497"/>
      <c r="BB306" s="497"/>
      <c r="BC306" s="497"/>
      <c r="BD306" s="497"/>
      <c r="BE306" s="497"/>
      <c r="BF306" s="489"/>
      <c r="BG306" s="489"/>
      <c r="BH306" s="489"/>
      <c r="BI306" s="489"/>
      <c r="BJ306" s="489"/>
    </row>
    <row r="307" spans="1:62" ht="15.75" customHeight="1">
      <c r="A307" s="490"/>
      <c r="B307" s="497"/>
      <c r="C307" s="497"/>
      <c r="D307" s="497"/>
      <c r="E307" s="497"/>
      <c r="F307" s="497"/>
      <c r="G307" s="497"/>
      <c r="H307" s="497"/>
      <c r="I307" s="497"/>
      <c r="J307" s="497"/>
      <c r="K307" s="497"/>
      <c r="L307" s="497"/>
      <c r="M307" s="497"/>
      <c r="N307" s="498"/>
      <c r="O307" s="497"/>
      <c r="P307" s="497"/>
      <c r="Q307" s="497"/>
      <c r="R307" s="497"/>
      <c r="S307" s="497"/>
      <c r="T307" s="497"/>
      <c r="U307" s="497"/>
      <c r="V307" s="497"/>
      <c r="W307" s="497"/>
      <c r="X307" s="497"/>
      <c r="Y307" s="497"/>
      <c r="Z307" s="497"/>
      <c r="AA307" s="497"/>
      <c r="AB307" s="497"/>
      <c r="AC307" s="497"/>
      <c r="AD307" s="497"/>
      <c r="AE307" s="497"/>
      <c r="AF307" s="497"/>
      <c r="AG307" s="497"/>
      <c r="AH307" s="497"/>
      <c r="AI307" s="497"/>
      <c r="AJ307" s="497"/>
      <c r="AK307" s="497"/>
      <c r="AL307" s="497"/>
      <c r="AM307" s="497"/>
      <c r="AN307" s="497"/>
      <c r="AO307" s="497"/>
      <c r="AP307" s="497"/>
      <c r="AQ307" s="497"/>
      <c r="AR307" s="497"/>
      <c r="AS307" s="497"/>
      <c r="AT307" s="497"/>
      <c r="AU307" s="497"/>
      <c r="AV307" s="497"/>
      <c r="AW307" s="497"/>
      <c r="AX307" s="497"/>
      <c r="AY307" s="497"/>
      <c r="AZ307" s="497"/>
      <c r="BA307" s="497"/>
      <c r="BB307" s="497"/>
      <c r="BC307" s="497"/>
      <c r="BD307" s="497"/>
      <c r="BE307" s="497"/>
      <c r="BF307" s="489"/>
      <c r="BG307" s="489"/>
      <c r="BH307" s="489"/>
      <c r="BI307" s="489"/>
      <c r="BJ307" s="489"/>
    </row>
    <row r="308" spans="1:62" ht="15.75" customHeight="1">
      <c r="A308" s="490"/>
      <c r="B308" s="497"/>
      <c r="C308" s="497"/>
      <c r="D308" s="497"/>
      <c r="E308" s="497"/>
      <c r="F308" s="497"/>
      <c r="G308" s="497"/>
      <c r="H308" s="497"/>
      <c r="I308" s="497"/>
      <c r="J308" s="497"/>
      <c r="K308" s="497"/>
      <c r="L308" s="497"/>
      <c r="M308" s="497"/>
      <c r="N308" s="498"/>
      <c r="O308" s="497"/>
      <c r="P308" s="497"/>
      <c r="Q308" s="497"/>
      <c r="R308" s="497"/>
      <c r="S308" s="497"/>
      <c r="T308" s="497"/>
      <c r="U308" s="497"/>
      <c r="V308" s="497"/>
      <c r="W308" s="497"/>
      <c r="X308" s="497"/>
      <c r="Y308" s="497"/>
      <c r="Z308" s="497"/>
      <c r="AA308" s="497"/>
      <c r="AB308" s="497"/>
      <c r="AC308" s="497"/>
      <c r="AD308" s="497"/>
      <c r="AE308" s="497"/>
      <c r="AF308" s="497"/>
      <c r="AG308" s="497"/>
      <c r="AH308" s="497"/>
      <c r="AI308" s="497"/>
      <c r="AJ308" s="497"/>
      <c r="AK308" s="497"/>
      <c r="AL308" s="497"/>
      <c r="AM308" s="497"/>
      <c r="AN308" s="497"/>
      <c r="AO308" s="497"/>
      <c r="AP308" s="497"/>
      <c r="AQ308" s="497"/>
      <c r="AR308" s="497"/>
      <c r="AS308" s="497"/>
      <c r="AT308" s="497"/>
      <c r="AU308" s="497"/>
      <c r="AV308" s="497"/>
      <c r="AW308" s="497"/>
      <c r="AX308" s="497"/>
      <c r="AY308" s="497"/>
      <c r="AZ308" s="497"/>
      <c r="BA308" s="497"/>
      <c r="BB308" s="497"/>
      <c r="BC308" s="497"/>
      <c r="BD308" s="497"/>
      <c r="BE308" s="497"/>
      <c r="BF308" s="489"/>
      <c r="BG308" s="489"/>
      <c r="BH308" s="489"/>
      <c r="BI308" s="489"/>
      <c r="BJ308" s="489"/>
    </row>
    <row r="309" spans="1:62" ht="15.75" customHeight="1">
      <c r="A309" s="490"/>
      <c r="B309" s="497"/>
      <c r="C309" s="497"/>
      <c r="D309" s="497"/>
      <c r="E309" s="497"/>
      <c r="F309" s="497"/>
      <c r="G309" s="497"/>
      <c r="H309" s="497"/>
      <c r="I309" s="497"/>
      <c r="J309" s="497"/>
      <c r="K309" s="497"/>
      <c r="L309" s="497"/>
      <c r="M309" s="497"/>
      <c r="N309" s="498"/>
      <c r="O309" s="497"/>
      <c r="P309" s="497"/>
      <c r="Q309" s="497"/>
      <c r="R309" s="497"/>
      <c r="S309" s="497"/>
      <c r="T309" s="497"/>
      <c r="U309" s="497"/>
      <c r="V309" s="497"/>
      <c r="W309" s="497"/>
      <c r="X309" s="497"/>
      <c r="Y309" s="497"/>
      <c r="Z309" s="497"/>
      <c r="AA309" s="497"/>
      <c r="AB309" s="497"/>
      <c r="AC309" s="497"/>
      <c r="AD309" s="497"/>
      <c r="AE309" s="497"/>
      <c r="AF309" s="497"/>
      <c r="AG309" s="497"/>
      <c r="AH309" s="497"/>
      <c r="AI309" s="497"/>
      <c r="AJ309" s="497"/>
      <c r="AK309" s="497"/>
      <c r="AL309" s="497"/>
      <c r="AM309" s="497"/>
      <c r="AN309" s="497"/>
      <c r="AO309" s="497"/>
      <c r="AP309" s="497"/>
      <c r="AQ309" s="497"/>
      <c r="AR309" s="497"/>
      <c r="AS309" s="497"/>
      <c r="AT309" s="497"/>
      <c r="AU309" s="497"/>
      <c r="AV309" s="497"/>
      <c r="AW309" s="497"/>
      <c r="AX309" s="497"/>
      <c r="AY309" s="497"/>
      <c r="AZ309" s="497"/>
      <c r="BA309" s="497"/>
      <c r="BB309" s="497"/>
      <c r="BC309" s="497"/>
      <c r="BD309" s="497"/>
      <c r="BE309" s="497"/>
      <c r="BF309" s="489"/>
      <c r="BG309" s="489"/>
      <c r="BH309" s="489"/>
      <c r="BI309" s="489"/>
      <c r="BJ309" s="489"/>
    </row>
    <row r="310" spans="1:62" ht="15.75" customHeight="1">
      <c r="A310" s="490"/>
      <c r="B310" s="497"/>
      <c r="C310" s="497"/>
      <c r="D310" s="497"/>
      <c r="E310" s="497"/>
      <c r="F310" s="497"/>
      <c r="G310" s="497"/>
      <c r="H310" s="497"/>
      <c r="I310" s="497"/>
      <c r="J310" s="497"/>
      <c r="K310" s="497"/>
      <c r="L310" s="497"/>
      <c r="M310" s="497"/>
      <c r="N310" s="498"/>
      <c r="O310" s="497"/>
      <c r="P310" s="497"/>
      <c r="Q310" s="497"/>
      <c r="R310" s="497"/>
      <c r="S310" s="497"/>
      <c r="T310" s="497"/>
      <c r="U310" s="497"/>
      <c r="V310" s="497"/>
      <c r="W310" s="497"/>
      <c r="X310" s="497"/>
      <c r="Y310" s="497"/>
      <c r="Z310" s="497"/>
      <c r="AA310" s="497"/>
      <c r="AB310" s="497"/>
      <c r="AC310" s="497"/>
      <c r="AD310" s="497"/>
      <c r="AE310" s="497"/>
      <c r="AF310" s="497"/>
      <c r="AG310" s="497"/>
      <c r="AH310" s="497"/>
      <c r="AI310" s="497"/>
      <c r="AJ310" s="497"/>
      <c r="AK310" s="497"/>
      <c r="AL310" s="497"/>
      <c r="AM310" s="497"/>
      <c r="AN310" s="497"/>
      <c r="AO310" s="497"/>
      <c r="AP310" s="497"/>
      <c r="AQ310" s="497"/>
      <c r="AR310" s="497"/>
      <c r="AS310" s="497"/>
      <c r="AT310" s="497"/>
      <c r="AU310" s="497"/>
      <c r="AV310" s="497"/>
      <c r="AW310" s="497"/>
      <c r="AX310" s="497"/>
      <c r="AY310" s="497"/>
      <c r="AZ310" s="497"/>
      <c r="BA310" s="497"/>
      <c r="BB310" s="497"/>
      <c r="BC310" s="497"/>
      <c r="BD310" s="497"/>
      <c r="BE310" s="497"/>
      <c r="BF310" s="489"/>
      <c r="BG310" s="489"/>
      <c r="BH310" s="489"/>
      <c r="BI310" s="489"/>
      <c r="BJ310" s="489"/>
    </row>
    <row r="311" spans="1:62" ht="15.75" customHeight="1">
      <c r="A311" s="490"/>
      <c r="B311" s="497"/>
      <c r="C311" s="497"/>
      <c r="D311" s="497"/>
      <c r="E311" s="497"/>
      <c r="F311" s="497"/>
      <c r="G311" s="497"/>
      <c r="H311" s="497"/>
      <c r="I311" s="497"/>
      <c r="J311" s="497"/>
      <c r="K311" s="497"/>
      <c r="L311" s="497"/>
      <c r="M311" s="497"/>
      <c r="N311" s="498"/>
      <c r="O311" s="497"/>
      <c r="P311" s="497"/>
      <c r="Q311" s="497"/>
      <c r="R311" s="497"/>
      <c r="S311" s="497"/>
      <c r="T311" s="497"/>
      <c r="U311" s="497"/>
      <c r="V311" s="497"/>
      <c r="W311" s="497"/>
      <c r="X311" s="497"/>
      <c r="Y311" s="497"/>
      <c r="Z311" s="497"/>
      <c r="AA311" s="497"/>
      <c r="AB311" s="497"/>
      <c r="AC311" s="497"/>
      <c r="AD311" s="497"/>
      <c r="AE311" s="497"/>
      <c r="AF311" s="497"/>
      <c r="AG311" s="497"/>
      <c r="AH311" s="497"/>
      <c r="AI311" s="497"/>
      <c r="AJ311" s="497"/>
      <c r="AK311" s="497"/>
      <c r="AL311" s="497"/>
      <c r="AM311" s="497"/>
      <c r="AN311" s="497"/>
      <c r="AO311" s="497"/>
      <c r="AP311" s="497"/>
      <c r="AQ311" s="497"/>
      <c r="AR311" s="497"/>
      <c r="AS311" s="497"/>
      <c r="AT311" s="497"/>
      <c r="AU311" s="497"/>
      <c r="AV311" s="497"/>
      <c r="AW311" s="497"/>
      <c r="AX311" s="497"/>
      <c r="AY311" s="497"/>
      <c r="AZ311" s="497"/>
      <c r="BA311" s="497"/>
      <c r="BB311" s="497"/>
      <c r="BC311" s="497"/>
      <c r="BD311" s="497"/>
      <c r="BE311" s="497"/>
      <c r="BF311" s="489"/>
      <c r="BG311" s="489"/>
      <c r="BH311" s="489"/>
      <c r="BI311" s="489"/>
      <c r="BJ311" s="489"/>
    </row>
    <row r="312" spans="1:62" ht="15.75" customHeight="1">
      <c r="A312" s="490"/>
      <c r="B312" s="497"/>
      <c r="C312" s="497"/>
      <c r="D312" s="497"/>
      <c r="E312" s="497"/>
      <c r="F312" s="497"/>
      <c r="G312" s="497"/>
      <c r="H312" s="497"/>
      <c r="I312" s="497"/>
      <c r="J312" s="497"/>
      <c r="K312" s="497"/>
      <c r="L312" s="497"/>
      <c r="M312" s="497"/>
      <c r="N312" s="498"/>
      <c r="O312" s="497"/>
      <c r="P312" s="497"/>
      <c r="Q312" s="497"/>
      <c r="R312" s="497"/>
      <c r="S312" s="497"/>
      <c r="T312" s="497"/>
      <c r="U312" s="497"/>
      <c r="V312" s="497"/>
      <c r="W312" s="497"/>
      <c r="X312" s="497"/>
      <c r="Y312" s="497"/>
      <c r="Z312" s="497"/>
      <c r="AA312" s="497"/>
      <c r="AB312" s="497"/>
      <c r="AC312" s="497"/>
      <c r="AD312" s="497"/>
      <c r="AE312" s="497"/>
      <c r="AF312" s="497"/>
      <c r="AG312" s="497"/>
      <c r="AH312" s="497"/>
      <c r="AI312" s="497"/>
      <c r="AJ312" s="497"/>
      <c r="AK312" s="497"/>
      <c r="AL312" s="497"/>
      <c r="AM312" s="497"/>
      <c r="AN312" s="497"/>
      <c r="AO312" s="497"/>
      <c r="AP312" s="497"/>
      <c r="AQ312" s="497"/>
      <c r="AR312" s="497"/>
      <c r="AS312" s="497"/>
      <c r="AT312" s="497"/>
      <c r="AU312" s="497"/>
      <c r="AV312" s="497"/>
      <c r="AW312" s="497"/>
      <c r="AX312" s="497"/>
      <c r="AY312" s="497"/>
      <c r="AZ312" s="497"/>
      <c r="BA312" s="497"/>
      <c r="BB312" s="497"/>
      <c r="BC312" s="497"/>
      <c r="BD312" s="497"/>
      <c r="BE312" s="497"/>
      <c r="BF312" s="489"/>
      <c r="BG312" s="489"/>
      <c r="BH312" s="489"/>
      <c r="BI312" s="489"/>
      <c r="BJ312" s="489"/>
    </row>
    <row r="313" spans="1:62" ht="15.75" customHeight="1">
      <c r="A313" s="490"/>
      <c r="B313" s="497"/>
      <c r="C313" s="497"/>
      <c r="D313" s="497"/>
      <c r="E313" s="497"/>
      <c r="F313" s="497"/>
      <c r="G313" s="497"/>
      <c r="H313" s="497"/>
      <c r="I313" s="497"/>
      <c r="J313" s="497"/>
      <c r="K313" s="497"/>
      <c r="L313" s="497"/>
      <c r="M313" s="497"/>
      <c r="N313" s="498"/>
      <c r="O313" s="497"/>
      <c r="P313" s="497"/>
      <c r="Q313" s="497"/>
      <c r="R313" s="497"/>
      <c r="S313" s="497"/>
      <c r="T313" s="497"/>
      <c r="U313" s="497"/>
      <c r="V313" s="497"/>
      <c r="W313" s="497"/>
      <c r="X313" s="497"/>
      <c r="Y313" s="497"/>
      <c r="Z313" s="497"/>
      <c r="AA313" s="497"/>
      <c r="AB313" s="497"/>
      <c r="AC313" s="497"/>
      <c r="AD313" s="497"/>
      <c r="AE313" s="497"/>
      <c r="AF313" s="497"/>
      <c r="AG313" s="497"/>
      <c r="AH313" s="497"/>
      <c r="AI313" s="497"/>
      <c r="AJ313" s="497"/>
      <c r="AK313" s="497"/>
      <c r="AL313" s="497"/>
      <c r="AM313" s="497"/>
      <c r="AN313" s="497"/>
      <c r="AO313" s="497"/>
      <c r="AP313" s="497"/>
      <c r="AQ313" s="497"/>
      <c r="AR313" s="497"/>
      <c r="AS313" s="497"/>
      <c r="AT313" s="497"/>
      <c r="AU313" s="497"/>
      <c r="AV313" s="497"/>
      <c r="AW313" s="497"/>
      <c r="AX313" s="497"/>
      <c r="AY313" s="497"/>
      <c r="AZ313" s="497"/>
      <c r="BA313" s="497"/>
      <c r="BB313" s="497"/>
      <c r="BC313" s="497"/>
      <c r="BD313" s="497"/>
      <c r="BE313" s="497"/>
      <c r="BF313" s="489"/>
      <c r="BG313" s="489"/>
      <c r="BH313" s="489"/>
      <c r="BI313" s="489"/>
      <c r="BJ313" s="489"/>
    </row>
    <row r="314" spans="1:62" ht="15.75" customHeight="1">
      <c r="A314" s="490"/>
      <c r="B314" s="497"/>
      <c r="C314" s="497"/>
      <c r="D314" s="497"/>
      <c r="E314" s="497"/>
      <c r="F314" s="497"/>
      <c r="G314" s="497"/>
      <c r="H314" s="497"/>
      <c r="I314" s="497"/>
      <c r="J314" s="497"/>
      <c r="K314" s="497"/>
      <c r="L314" s="497"/>
      <c r="M314" s="497"/>
      <c r="N314" s="498"/>
      <c r="O314" s="497"/>
      <c r="P314" s="497"/>
      <c r="Q314" s="497"/>
      <c r="R314" s="497"/>
      <c r="S314" s="497"/>
      <c r="T314" s="497"/>
      <c r="U314" s="497"/>
      <c r="V314" s="497"/>
      <c r="W314" s="497"/>
      <c r="X314" s="497"/>
      <c r="Y314" s="497"/>
      <c r="Z314" s="497"/>
      <c r="AA314" s="497"/>
      <c r="AB314" s="497"/>
      <c r="AC314" s="497"/>
      <c r="AD314" s="497"/>
      <c r="AE314" s="497"/>
      <c r="AF314" s="497"/>
      <c r="AG314" s="497"/>
      <c r="AH314" s="497"/>
      <c r="AI314" s="497"/>
      <c r="AJ314" s="497"/>
      <c r="AK314" s="497"/>
      <c r="AL314" s="497"/>
      <c r="AM314" s="497"/>
      <c r="AN314" s="497"/>
      <c r="AO314" s="497"/>
      <c r="AP314" s="497"/>
      <c r="AQ314" s="497"/>
      <c r="AR314" s="497"/>
      <c r="AS314" s="497"/>
      <c r="AT314" s="497"/>
      <c r="AU314" s="497"/>
      <c r="AV314" s="497"/>
      <c r="AW314" s="497"/>
      <c r="AX314" s="497"/>
      <c r="AY314" s="497"/>
      <c r="AZ314" s="497"/>
      <c r="BA314" s="497"/>
      <c r="BB314" s="497"/>
      <c r="BC314" s="497"/>
      <c r="BD314" s="497"/>
      <c r="BE314" s="497"/>
      <c r="BF314" s="489"/>
      <c r="BG314" s="489"/>
      <c r="BH314" s="489"/>
      <c r="BI314" s="489"/>
      <c r="BJ314" s="489"/>
    </row>
    <row r="315" spans="1:62" ht="15.75" customHeight="1">
      <c r="A315" s="490"/>
      <c r="B315" s="497"/>
      <c r="C315" s="497"/>
      <c r="D315" s="497"/>
      <c r="E315" s="497"/>
      <c r="F315" s="497"/>
      <c r="G315" s="497"/>
      <c r="H315" s="497"/>
      <c r="I315" s="497"/>
      <c r="J315" s="497"/>
      <c r="K315" s="497"/>
      <c r="L315" s="497"/>
      <c r="M315" s="497"/>
      <c r="N315" s="498"/>
      <c r="O315" s="497"/>
      <c r="P315" s="497"/>
      <c r="Q315" s="497"/>
      <c r="R315" s="497"/>
      <c r="S315" s="497"/>
      <c r="T315" s="497"/>
      <c r="U315" s="497"/>
      <c r="V315" s="497"/>
      <c r="W315" s="497"/>
      <c r="X315" s="497"/>
      <c r="Y315" s="497"/>
      <c r="Z315" s="497"/>
      <c r="AA315" s="497"/>
      <c r="AB315" s="497"/>
      <c r="AC315" s="497"/>
      <c r="AD315" s="497"/>
      <c r="AE315" s="497"/>
      <c r="AF315" s="497"/>
      <c r="AG315" s="497"/>
      <c r="AH315" s="497"/>
      <c r="AI315" s="497"/>
      <c r="AJ315" s="497"/>
      <c r="AK315" s="497"/>
      <c r="AL315" s="497"/>
      <c r="AM315" s="497"/>
      <c r="AN315" s="497"/>
      <c r="AO315" s="497"/>
      <c r="AP315" s="497"/>
      <c r="AQ315" s="497"/>
      <c r="AR315" s="497"/>
      <c r="AS315" s="497"/>
      <c r="AT315" s="497"/>
      <c r="AU315" s="497"/>
      <c r="AV315" s="497"/>
      <c r="AW315" s="497"/>
      <c r="AX315" s="497"/>
      <c r="AY315" s="497"/>
      <c r="AZ315" s="497"/>
      <c r="BA315" s="497"/>
      <c r="BB315" s="497"/>
      <c r="BC315" s="497"/>
      <c r="BD315" s="497"/>
      <c r="BE315" s="497"/>
      <c r="BF315" s="489"/>
      <c r="BG315" s="489"/>
      <c r="BH315" s="489"/>
      <c r="BI315" s="489"/>
      <c r="BJ315" s="489"/>
    </row>
    <row r="316" spans="1:62" ht="15.75" customHeight="1">
      <c r="A316" s="490"/>
      <c r="B316" s="497"/>
      <c r="C316" s="497"/>
      <c r="D316" s="497"/>
      <c r="E316" s="497"/>
      <c r="F316" s="497"/>
      <c r="G316" s="497"/>
      <c r="H316" s="497"/>
      <c r="I316" s="497"/>
      <c r="J316" s="497"/>
      <c r="K316" s="497"/>
      <c r="L316" s="497"/>
      <c r="M316" s="497"/>
      <c r="N316" s="498"/>
      <c r="O316" s="497"/>
      <c r="P316" s="497"/>
      <c r="Q316" s="497"/>
      <c r="R316" s="497"/>
      <c r="S316" s="497"/>
      <c r="T316" s="497"/>
      <c r="U316" s="497"/>
      <c r="V316" s="497"/>
      <c r="W316" s="497"/>
      <c r="X316" s="497"/>
      <c r="Y316" s="497"/>
      <c r="Z316" s="497"/>
      <c r="AA316" s="497"/>
      <c r="AB316" s="497"/>
      <c r="AC316" s="497"/>
      <c r="AD316" s="497"/>
      <c r="AE316" s="497"/>
      <c r="AF316" s="497"/>
      <c r="AG316" s="497"/>
      <c r="AH316" s="497"/>
      <c r="AI316" s="497"/>
      <c r="AJ316" s="497"/>
      <c r="AK316" s="497"/>
      <c r="AL316" s="497"/>
      <c r="AM316" s="497"/>
      <c r="AN316" s="497"/>
      <c r="AO316" s="497"/>
      <c r="AP316" s="497"/>
      <c r="AQ316" s="497"/>
      <c r="AR316" s="497"/>
      <c r="AS316" s="497"/>
      <c r="AT316" s="497"/>
      <c r="AU316" s="497"/>
      <c r="AV316" s="497"/>
      <c r="AW316" s="497"/>
      <c r="AX316" s="497"/>
      <c r="AY316" s="497"/>
      <c r="AZ316" s="497"/>
      <c r="BA316" s="497"/>
      <c r="BB316" s="497"/>
      <c r="BC316" s="497"/>
      <c r="BD316" s="497"/>
      <c r="BE316" s="497"/>
      <c r="BF316" s="489"/>
      <c r="BG316" s="489"/>
      <c r="BH316" s="489"/>
      <c r="BI316" s="489"/>
      <c r="BJ316" s="489"/>
    </row>
    <row r="317" spans="1:62" ht="15.75" customHeight="1">
      <c r="A317" s="490"/>
      <c r="B317" s="497"/>
      <c r="C317" s="497"/>
      <c r="D317" s="497"/>
      <c r="E317" s="497"/>
      <c r="F317" s="497"/>
      <c r="G317" s="497"/>
      <c r="H317" s="497"/>
      <c r="I317" s="497"/>
      <c r="J317" s="497"/>
      <c r="K317" s="497"/>
      <c r="L317" s="497"/>
      <c r="M317" s="497"/>
      <c r="N317" s="498"/>
      <c r="O317" s="497"/>
      <c r="P317" s="497"/>
      <c r="Q317" s="497"/>
      <c r="R317" s="497"/>
      <c r="S317" s="497"/>
      <c r="T317" s="497"/>
      <c r="U317" s="497"/>
      <c r="V317" s="497"/>
      <c r="W317" s="497"/>
      <c r="X317" s="497"/>
      <c r="Y317" s="497"/>
      <c r="Z317" s="497"/>
      <c r="AA317" s="497"/>
      <c r="AB317" s="497"/>
      <c r="AC317" s="497"/>
      <c r="AD317" s="497"/>
      <c r="AE317" s="497"/>
      <c r="AF317" s="497"/>
      <c r="AG317" s="497"/>
      <c r="AH317" s="497"/>
      <c r="AI317" s="497"/>
      <c r="AJ317" s="497"/>
      <c r="AK317" s="497"/>
      <c r="AL317" s="497"/>
      <c r="AM317" s="497"/>
      <c r="AN317" s="497"/>
      <c r="AO317" s="497"/>
      <c r="AP317" s="497"/>
      <c r="AQ317" s="497"/>
      <c r="AR317" s="497"/>
      <c r="AS317" s="497"/>
      <c r="AT317" s="497"/>
      <c r="AU317" s="497"/>
      <c r="AV317" s="497"/>
      <c r="AW317" s="497"/>
      <c r="AX317" s="497"/>
      <c r="AY317" s="497"/>
      <c r="AZ317" s="497"/>
      <c r="BA317" s="497"/>
      <c r="BB317" s="497"/>
      <c r="BC317" s="497"/>
      <c r="BD317" s="497"/>
      <c r="BE317" s="497"/>
      <c r="BF317" s="489"/>
      <c r="BG317" s="489"/>
      <c r="BH317" s="489"/>
      <c r="BI317" s="489"/>
      <c r="BJ317" s="489"/>
    </row>
    <row r="318" spans="1:62" ht="15.75" customHeight="1">
      <c r="A318" s="490"/>
      <c r="B318" s="497"/>
      <c r="C318" s="497"/>
      <c r="D318" s="497"/>
      <c r="E318" s="497"/>
      <c r="F318" s="497"/>
      <c r="G318" s="497"/>
      <c r="H318" s="497"/>
      <c r="I318" s="497"/>
      <c r="J318" s="497"/>
      <c r="K318" s="497"/>
      <c r="L318" s="497"/>
      <c r="M318" s="497"/>
      <c r="N318" s="498"/>
      <c r="O318" s="497"/>
      <c r="P318" s="497"/>
      <c r="Q318" s="497"/>
      <c r="R318" s="497"/>
      <c r="S318" s="497"/>
      <c r="T318" s="497"/>
      <c r="U318" s="497"/>
      <c r="V318" s="497"/>
      <c r="W318" s="497"/>
      <c r="X318" s="497"/>
      <c r="Y318" s="497"/>
      <c r="Z318" s="497"/>
      <c r="AA318" s="497"/>
      <c r="AB318" s="497"/>
      <c r="AC318" s="497"/>
      <c r="AD318" s="497"/>
      <c r="AE318" s="497"/>
      <c r="AF318" s="497"/>
      <c r="AG318" s="497"/>
      <c r="AH318" s="497"/>
      <c r="AI318" s="497"/>
      <c r="AJ318" s="497"/>
      <c r="AK318" s="497"/>
      <c r="AL318" s="497"/>
      <c r="AM318" s="497"/>
      <c r="AN318" s="497"/>
      <c r="AO318" s="497"/>
      <c r="AP318" s="497"/>
      <c r="AQ318" s="497"/>
      <c r="AR318" s="497"/>
      <c r="AS318" s="497"/>
      <c r="AT318" s="497"/>
      <c r="AU318" s="497"/>
      <c r="AV318" s="497"/>
      <c r="AW318" s="497"/>
      <c r="AX318" s="497"/>
      <c r="AY318" s="497"/>
      <c r="AZ318" s="497"/>
      <c r="BA318" s="497"/>
      <c r="BB318" s="497"/>
      <c r="BC318" s="497"/>
      <c r="BD318" s="497"/>
      <c r="BE318" s="497"/>
      <c r="BF318" s="489"/>
      <c r="BG318" s="489"/>
      <c r="BH318" s="489"/>
      <c r="BI318" s="489"/>
      <c r="BJ318" s="489"/>
    </row>
    <row r="319" spans="1:62" ht="15.75" customHeight="1">
      <c r="A319" s="490"/>
      <c r="B319" s="497"/>
      <c r="C319" s="497"/>
      <c r="D319" s="497"/>
      <c r="E319" s="497"/>
      <c r="F319" s="497"/>
      <c r="G319" s="497"/>
      <c r="H319" s="497"/>
      <c r="I319" s="497"/>
      <c r="J319" s="497"/>
      <c r="K319" s="497"/>
      <c r="L319" s="497"/>
      <c r="M319" s="497"/>
      <c r="N319" s="498"/>
      <c r="O319" s="497"/>
      <c r="P319" s="497"/>
      <c r="Q319" s="497"/>
      <c r="R319" s="497"/>
      <c r="S319" s="497"/>
      <c r="T319" s="497"/>
      <c r="U319" s="497"/>
      <c r="V319" s="497"/>
      <c r="W319" s="497"/>
      <c r="X319" s="497"/>
      <c r="Y319" s="497"/>
      <c r="Z319" s="497"/>
      <c r="AA319" s="497"/>
      <c r="AB319" s="497"/>
      <c r="AC319" s="497"/>
      <c r="AD319" s="497"/>
      <c r="AE319" s="497"/>
      <c r="AF319" s="497"/>
      <c r="AG319" s="497"/>
      <c r="AH319" s="497"/>
      <c r="AI319" s="497"/>
      <c r="AJ319" s="497"/>
      <c r="AK319" s="497"/>
      <c r="AL319" s="497"/>
      <c r="AM319" s="497"/>
      <c r="AN319" s="497"/>
      <c r="AO319" s="497"/>
      <c r="AP319" s="497"/>
      <c r="AQ319" s="497"/>
      <c r="AR319" s="497"/>
      <c r="AS319" s="497"/>
      <c r="AT319" s="497"/>
      <c r="AU319" s="497"/>
      <c r="AV319" s="497"/>
      <c r="AW319" s="497"/>
      <c r="AX319" s="497"/>
      <c r="AY319" s="497"/>
      <c r="AZ319" s="497"/>
      <c r="BA319" s="497"/>
      <c r="BB319" s="497"/>
      <c r="BC319" s="497"/>
      <c r="BD319" s="497"/>
      <c r="BE319" s="497"/>
      <c r="BF319" s="489"/>
      <c r="BG319" s="489"/>
      <c r="BH319" s="489"/>
      <c r="BI319" s="489"/>
      <c r="BJ319" s="489"/>
    </row>
    <row r="320" spans="1:62" ht="15.75" customHeight="1">
      <c r="A320" s="490"/>
      <c r="B320" s="497"/>
      <c r="C320" s="497"/>
      <c r="D320" s="497"/>
      <c r="E320" s="497"/>
      <c r="F320" s="497"/>
      <c r="G320" s="497"/>
      <c r="H320" s="497"/>
      <c r="I320" s="497"/>
      <c r="J320" s="497"/>
      <c r="K320" s="497"/>
      <c r="L320" s="497"/>
      <c r="M320" s="497"/>
      <c r="N320" s="498"/>
      <c r="O320" s="497"/>
      <c r="P320" s="497"/>
      <c r="Q320" s="497"/>
      <c r="R320" s="497"/>
      <c r="S320" s="497"/>
      <c r="T320" s="497"/>
      <c r="U320" s="497"/>
      <c r="V320" s="497"/>
      <c r="W320" s="497"/>
      <c r="X320" s="497"/>
      <c r="Y320" s="497"/>
      <c r="Z320" s="497"/>
      <c r="AA320" s="497"/>
      <c r="AB320" s="497"/>
      <c r="AC320" s="497"/>
      <c r="AD320" s="497"/>
      <c r="AE320" s="497"/>
      <c r="AF320" s="497"/>
      <c r="AG320" s="497"/>
      <c r="AH320" s="497"/>
      <c r="AI320" s="497"/>
      <c r="AJ320" s="497"/>
      <c r="AK320" s="497"/>
      <c r="AL320" s="497"/>
      <c r="AM320" s="497"/>
      <c r="AN320" s="497"/>
      <c r="AO320" s="497"/>
      <c r="AP320" s="497"/>
      <c r="AQ320" s="497"/>
      <c r="AR320" s="497"/>
      <c r="AS320" s="497"/>
      <c r="AT320" s="497"/>
      <c r="AU320" s="497"/>
      <c r="AV320" s="497"/>
      <c r="AW320" s="497"/>
      <c r="AX320" s="497"/>
      <c r="AY320" s="497"/>
      <c r="AZ320" s="497"/>
      <c r="BA320" s="497"/>
      <c r="BB320" s="497"/>
      <c r="BC320" s="497"/>
      <c r="BD320" s="497"/>
      <c r="BE320" s="497"/>
      <c r="BF320" s="489"/>
      <c r="BG320" s="489"/>
      <c r="BH320" s="489"/>
      <c r="BI320" s="489"/>
      <c r="BJ320" s="489"/>
    </row>
    <row r="321" spans="1:62" ht="15.75" customHeight="1">
      <c r="A321" s="490"/>
      <c r="B321" s="497"/>
      <c r="C321" s="497"/>
      <c r="D321" s="497"/>
      <c r="E321" s="497"/>
      <c r="F321" s="497"/>
      <c r="G321" s="497"/>
      <c r="H321" s="497"/>
      <c r="I321" s="497"/>
      <c r="J321" s="497"/>
      <c r="K321" s="497"/>
      <c r="L321" s="497"/>
      <c r="M321" s="497"/>
      <c r="N321" s="498"/>
      <c r="O321" s="497"/>
      <c r="P321" s="497"/>
      <c r="Q321" s="497"/>
      <c r="R321" s="497"/>
      <c r="S321" s="497"/>
      <c r="T321" s="497"/>
      <c r="U321" s="497"/>
      <c r="V321" s="497"/>
      <c r="W321" s="497"/>
      <c r="X321" s="497"/>
      <c r="Y321" s="497"/>
      <c r="Z321" s="497"/>
      <c r="AA321" s="497"/>
      <c r="AB321" s="497"/>
      <c r="AC321" s="497"/>
      <c r="AD321" s="497"/>
      <c r="AE321" s="497"/>
      <c r="AF321" s="497"/>
      <c r="AG321" s="497"/>
      <c r="AH321" s="497"/>
      <c r="AI321" s="497"/>
      <c r="AJ321" s="497"/>
      <c r="AK321" s="497"/>
      <c r="AL321" s="497"/>
      <c r="AM321" s="497"/>
      <c r="AN321" s="497"/>
      <c r="AO321" s="497"/>
      <c r="AP321" s="497"/>
      <c r="AQ321" s="497"/>
      <c r="AR321" s="497"/>
      <c r="AS321" s="497"/>
      <c r="AT321" s="497"/>
      <c r="AU321" s="497"/>
      <c r="AV321" s="497"/>
      <c r="AW321" s="497"/>
      <c r="AX321" s="497"/>
      <c r="AY321" s="497"/>
      <c r="AZ321" s="497"/>
      <c r="BA321" s="497"/>
      <c r="BB321" s="497"/>
      <c r="BC321" s="497"/>
      <c r="BD321" s="497"/>
      <c r="BE321" s="497"/>
      <c r="BF321" s="489"/>
      <c r="BG321" s="489"/>
      <c r="BH321" s="489"/>
      <c r="BI321" s="489"/>
      <c r="BJ321" s="489"/>
    </row>
    <row r="322" spans="1:62" ht="15.75" customHeight="1">
      <c r="A322" s="490"/>
      <c r="B322" s="497"/>
      <c r="C322" s="497"/>
      <c r="D322" s="497"/>
      <c r="E322" s="497"/>
      <c r="F322" s="497"/>
      <c r="G322" s="497"/>
      <c r="H322" s="497"/>
      <c r="I322" s="497"/>
      <c r="J322" s="497"/>
      <c r="K322" s="497"/>
      <c r="L322" s="497"/>
      <c r="M322" s="497"/>
      <c r="N322" s="498"/>
      <c r="O322" s="497"/>
      <c r="P322" s="497"/>
      <c r="Q322" s="497"/>
      <c r="R322" s="497"/>
      <c r="S322" s="497"/>
      <c r="T322" s="497"/>
      <c r="U322" s="497"/>
      <c r="V322" s="497"/>
      <c r="W322" s="497"/>
      <c r="X322" s="497"/>
      <c r="Y322" s="497"/>
      <c r="Z322" s="497"/>
      <c r="AA322" s="497"/>
      <c r="AB322" s="497"/>
      <c r="AC322" s="497"/>
      <c r="AD322" s="497"/>
      <c r="AE322" s="497"/>
      <c r="AF322" s="497"/>
      <c r="AG322" s="497"/>
      <c r="AH322" s="497"/>
      <c r="AI322" s="497"/>
      <c r="AJ322" s="497"/>
      <c r="AK322" s="497"/>
      <c r="AL322" s="497"/>
      <c r="AM322" s="497"/>
      <c r="AN322" s="497"/>
      <c r="AO322" s="497"/>
      <c r="AP322" s="497"/>
      <c r="AQ322" s="497"/>
      <c r="AR322" s="497"/>
      <c r="AS322" s="497"/>
      <c r="AT322" s="497"/>
      <c r="AU322" s="497"/>
      <c r="AV322" s="497"/>
      <c r="AW322" s="497"/>
      <c r="AX322" s="497"/>
      <c r="AY322" s="497"/>
      <c r="AZ322" s="497"/>
      <c r="BA322" s="497"/>
      <c r="BB322" s="497"/>
      <c r="BC322" s="497"/>
      <c r="BD322" s="497"/>
      <c r="BE322" s="497"/>
      <c r="BF322" s="489"/>
      <c r="BG322" s="489"/>
      <c r="BH322" s="489"/>
      <c r="BI322" s="489"/>
      <c r="BJ322" s="489"/>
    </row>
    <row r="323" spans="1:62" ht="15.75" customHeight="1">
      <c r="A323" s="490"/>
      <c r="B323" s="497"/>
      <c r="C323" s="497"/>
      <c r="D323" s="497"/>
      <c r="E323" s="497"/>
      <c r="F323" s="497"/>
      <c r="G323" s="497"/>
      <c r="H323" s="497"/>
      <c r="I323" s="497"/>
      <c r="J323" s="497"/>
      <c r="K323" s="497"/>
      <c r="L323" s="497"/>
      <c r="M323" s="497"/>
      <c r="N323" s="498"/>
      <c r="O323" s="497"/>
      <c r="P323" s="497"/>
      <c r="Q323" s="497"/>
      <c r="R323" s="497"/>
      <c r="S323" s="497"/>
      <c r="T323" s="497"/>
      <c r="U323" s="497"/>
      <c r="V323" s="497"/>
      <c r="W323" s="497"/>
      <c r="X323" s="497"/>
      <c r="Y323" s="497"/>
      <c r="Z323" s="497"/>
      <c r="AA323" s="497"/>
      <c r="AB323" s="497"/>
      <c r="AC323" s="497"/>
      <c r="AD323" s="497"/>
      <c r="AE323" s="497"/>
      <c r="AF323" s="497"/>
      <c r="AG323" s="497"/>
      <c r="AH323" s="497"/>
      <c r="AI323" s="497"/>
      <c r="AJ323" s="497"/>
      <c r="AK323" s="497"/>
      <c r="AL323" s="497"/>
      <c r="AM323" s="497"/>
      <c r="AN323" s="497"/>
      <c r="AO323" s="497"/>
      <c r="AP323" s="497"/>
      <c r="AQ323" s="497"/>
      <c r="AR323" s="497"/>
      <c r="AS323" s="497"/>
      <c r="AT323" s="497"/>
      <c r="AU323" s="497"/>
      <c r="AV323" s="497"/>
      <c r="AW323" s="497"/>
      <c r="AX323" s="497"/>
      <c r="AY323" s="497"/>
      <c r="AZ323" s="497"/>
      <c r="BA323" s="497"/>
      <c r="BB323" s="497"/>
      <c r="BC323" s="497"/>
      <c r="BD323" s="497"/>
      <c r="BE323" s="497"/>
      <c r="BF323" s="489"/>
      <c r="BG323" s="489"/>
      <c r="BH323" s="489"/>
      <c r="BI323" s="489"/>
      <c r="BJ323" s="489"/>
    </row>
    <row r="324" spans="1:62" ht="15.75" customHeight="1">
      <c r="A324" s="490"/>
      <c r="B324" s="497"/>
      <c r="C324" s="497"/>
      <c r="D324" s="497"/>
      <c r="E324" s="497"/>
      <c r="F324" s="497"/>
      <c r="G324" s="497"/>
      <c r="H324" s="497"/>
      <c r="I324" s="497"/>
      <c r="J324" s="497"/>
      <c r="K324" s="497"/>
      <c r="L324" s="497"/>
      <c r="M324" s="497"/>
      <c r="N324" s="498"/>
      <c r="O324" s="497"/>
      <c r="P324" s="497"/>
      <c r="Q324" s="497"/>
      <c r="R324" s="497"/>
      <c r="S324" s="497"/>
      <c r="T324" s="497"/>
      <c r="U324" s="497"/>
      <c r="V324" s="497"/>
      <c r="W324" s="497"/>
      <c r="X324" s="497"/>
      <c r="Y324" s="497"/>
      <c r="Z324" s="497"/>
      <c r="AA324" s="497"/>
      <c r="AB324" s="497"/>
      <c r="AC324" s="497"/>
      <c r="AD324" s="497"/>
      <c r="AE324" s="497"/>
      <c r="AF324" s="497"/>
      <c r="AG324" s="497"/>
      <c r="AH324" s="497"/>
      <c r="AI324" s="497"/>
      <c r="AJ324" s="497"/>
      <c r="AK324" s="497"/>
      <c r="AL324" s="497"/>
      <c r="AM324" s="497"/>
      <c r="AN324" s="497"/>
      <c r="AO324" s="497"/>
      <c r="AP324" s="497"/>
      <c r="AQ324" s="497"/>
      <c r="AR324" s="497"/>
      <c r="AS324" s="497"/>
      <c r="AT324" s="497"/>
      <c r="AU324" s="497"/>
      <c r="AV324" s="497"/>
      <c r="AW324" s="497"/>
      <c r="AX324" s="497"/>
      <c r="AY324" s="497"/>
      <c r="AZ324" s="497"/>
      <c r="BA324" s="497"/>
      <c r="BB324" s="497"/>
      <c r="BC324" s="497"/>
      <c r="BD324" s="497"/>
      <c r="BE324" s="497"/>
      <c r="BF324" s="489"/>
      <c r="BG324" s="489"/>
      <c r="BH324" s="489"/>
      <c r="BI324" s="489"/>
      <c r="BJ324" s="489"/>
    </row>
    <row r="325" spans="1:62" ht="15.75" customHeight="1">
      <c r="A325" s="490"/>
      <c r="B325" s="497"/>
      <c r="C325" s="497"/>
      <c r="D325" s="497"/>
      <c r="E325" s="497"/>
      <c r="F325" s="497"/>
      <c r="G325" s="497"/>
      <c r="H325" s="497"/>
      <c r="I325" s="497"/>
      <c r="J325" s="497"/>
      <c r="K325" s="497"/>
      <c r="L325" s="497"/>
      <c r="M325" s="497"/>
      <c r="N325" s="498"/>
      <c r="O325" s="497"/>
      <c r="P325" s="497"/>
      <c r="Q325" s="497"/>
      <c r="R325" s="497"/>
      <c r="S325" s="497"/>
      <c r="T325" s="497"/>
      <c r="U325" s="497"/>
      <c r="V325" s="497"/>
      <c r="W325" s="497"/>
      <c r="X325" s="497"/>
      <c r="Y325" s="497"/>
      <c r="Z325" s="497"/>
      <c r="AA325" s="497"/>
      <c r="AB325" s="497"/>
      <c r="AC325" s="497"/>
      <c r="AD325" s="497"/>
      <c r="AE325" s="497"/>
      <c r="AF325" s="497"/>
      <c r="AG325" s="497"/>
      <c r="AH325" s="497"/>
      <c r="AI325" s="497"/>
      <c r="AJ325" s="497"/>
      <c r="AK325" s="497"/>
      <c r="AL325" s="497"/>
      <c r="AM325" s="497"/>
      <c r="AN325" s="497"/>
      <c r="AO325" s="497"/>
      <c r="AP325" s="497"/>
      <c r="AQ325" s="497"/>
      <c r="AR325" s="497"/>
      <c r="AS325" s="497"/>
      <c r="AT325" s="497"/>
      <c r="AU325" s="497"/>
      <c r="AV325" s="497"/>
      <c r="AW325" s="497"/>
      <c r="AX325" s="497"/>
      <c r="AY325" s="497"/>
      <c r="AZ325" s="497"/>
      <c r="BA325" s="497"/>
      <c r="BB325" s="497"/>
      <c r="BC325" s="497"/>
      <c r="BD325" s="497"/>
      <c r="BE325" s="497"/>
      <c r="BF325" s="489"/>
      <c r="BG325" s="489"/>
      <c r="BH325" s="489"/>
      <c r="BI325" s="489"/>
      <c r="BJ325" s="489"/>
    </row>
    <row r="326" spans="1:62" ht="15.75" customHeight="1">
      <c r="A326" s="490"/>
      <c r="B326" s="497"/>
      <c r="C326" s="497"/>
      <c r="D326" s="497"/>
      <c r="E326" s="497"/>
      <c r="F326" s="497"/>
      <c r="G326" s="497"/>
      <c r="H326" s="497"/>
      <c r="I326" s="497"/>
      <c r="J326" s="497"/>
      <c r="K326" s="497"/>
      <c r="L326" s="497"/>
      <c r="M326" s="497"/>
      <c r="N326" s="498"/>
      <c r="O326" s="497"/>
      <c r="P326" s="497"/>
      <c r="Q326" s="497"/>
      <c r="R326" s="497"/>
      <c r="S326" s="497"/>
      <c r="T326" s="497"/>
      <c r="U326" s="497"/>
      <c r="V326" s="497"/>
      <c r="W326" s="497"/>
      <c r="X326" s="497"/>
      <c r="Y326" s="497"/>
      <c r="Z326" s="497"/>
      <c r="AA326" s="497"/>
      <c r="AB326" s="497"/>
      <c r="AC326" s="497"/>
      <c r="AD326" s="497"/>
      <c r="AE326" s="497"/>
      <c r="AF326" s="497"/>
      <c r="AG326" s="497"/>
      <c r="AH326" s="497"/>
      <c r="AI326" s="497"/>
      <c r="AJ326" s="497"/>
      <c r="AK326" s="497"/>
      <c r="AL326" s="497"/>
      <c r="AM326" s="497"/>
      <c r="AN326" s="497"/>
      <c r="AO326" s="497"/>
      <c r="AP326" s="497"/>
      <c r="AQ326" s="497"/>
      <c r="AR326" s="497"/>
      <c r="AS326" s="497"/>
      <c r="AT326" s="497"/>
      <c r="AU326" s="497"/>
      <c r="AV326" s="497"/>
      <c r="AW326" s="497"/>
      <c r="AX326" s="497"/>
      <c r="AY326" s="497"/>
      <c r="AZ326" s="497"/>
      <c r="BA326" s="497"/>
      <c r="BB326" s="497"/>
      <c r="BC326" s="497"/>
      <c r="BD326" s="497"/>
      <c r="BE326" s="497"/>
      <c r="BF326" s="489"/>
      <c r="BG326" s="489"/>
      <c r="BH326" s="489"/>
      <c r="BI326" s="489"/>
      <c r="BJ326" s="489"/>
    </row>
    <row r="327" spans="1:62" ht="15.75" customHeight="1">
      <c r="A327" s="490"/>
      <c r="B327" s="497"/>
      <c r="C327" s="497"/>
      <c r="D327" s="497"/>
      <c r="E327" s="497"/>
      <c r="F327" s="497"/>
      <c r="G327" s="497"/>
      <c r="H327" s="497"/>
      <c r="I327" s="497"/>
      <c r="J327" s="497"/>
      <c r="K327" s="497"/>
      <c r="L327" s="497"/>
      <c r="M327" s="497"/>
      <c r="N327" s="498"/>
      <c r="O327" s="497"/>
      <c r="P327" s="497"/>
      <c r="Q327" s="497"/>
      <c r="R327" s="497"/>
      <c r="S327" s="497"/>
      <c r="T327" s="497"/>
      <c r="U327" s="497"/>
      <c r="V327" s="497"/>
      <c r="W327" s="497"/>
      <c r="X327" s="497"/>
      <c r="Y327" s="497"/>
      <c r="Z327" s="497"/>
      <c r="AA327" s="497"/>
      <c r="AB327" s="497"/>
      <c r="AC327" s="497"/>
      <c r="AD327" s="497"/>
      <c r="AE327" s="497"/>
      <c r="AF327" s="497"/>
      <c r="AG327" s="497"/>
      <c r="AH327" s="497"/>
      <c r="AI327" s="497"/>
      <c r="AJ327" s="497"/>
      <c r="AK327" s="497"/>
      <c r="AL327" s="497"/>
      <c r="AM327" s="497"/>
      <c r="AN327" s="497"/>
      <c r="AO327" s="497"/>
      <c r="AP327" s="497"/>
      <c r="AQ327" s="497"/>
      <c r="AR327" s="497"/>
      <c r="AS327" s="497"/>
      <c r="AT327" s="497"/>
      <c r="AU327" s="497"/>
      <c r="AV327" s="497"/>
      <c r="AW327" s="497"/>
      <c r="AX327" s="497"/>
      <c r="AY327" s="497"/>
      <c r="AZ327" s="497"/>
      <c r="BA327" s="497"/>
      <c r="BB327" s="497"/>
      <c r="BC327" s="497"/>
      <c r="BD327" s="497"/>
      <c r="BE327" s="497"/>
      <c r="BF327" s="489"/>
      <c r="BG327" s="489"/>
      <c r="BH327" s="489"/>
      <c r="BI327" s="489"/>
      <c r="BJ327" s="489"/>
    </row>
    <row r="328" spans="1:62" ht="15.75" customHeight="1">
      <c r="A328" s="490"/>
      <c r="B328" s="497"/>
      <c r="C328" s="497"/>
      <c r="D328" s="497"/>
      <c r="E328" s="497"/>
      <c r="F328" s="497"/>
      <c r="G328" s="497"/>
      <c r="H328" s="497"/>
      <c r="I328" s="497"/>
      <c r="J328" s="497"/>
      <c r="K328" s="497"/>
      <c r="L328" s="497"/>
      <c r="M328" s="497"/>
      <c r="N328" s="498"/>
      <c r="O328" s="497"/>
      <c r="P328" s="497"/>
      <c r="Q328" s="497"/>
      <c r="R328" s="497"/>
      <c r="S328" s="497"/>
      <c r="T328" s="497"/>
      <c r="U328" s="497"/>
      <c r="V328" s="497"/>
      <c r="W328" s="497"/>
      <c r="X328" s="497"/>
      <c r="Y328" s="497"/>
      <c r="Z328" s="497"/>
      <c r="AA328" s="497"/>
      <c r="AB328" s="497"/>
      <c r="AC328" s="497"/>
      <c r="AD328" s="497"/>
      <c r="AE328" s="497"/>
      <c r="AF328" s="497"/>
      <c r="AG328" s="497"/>
      <c r="AH328" s="497"/>
      <c r="AI328" s="497"/>
      <c r="AJ328" s="497"/>
      <c r="AK328" s="497"/>
      <c r="AL328" s="497"/>
      <c r="AM328" s="497"/>
      <c r="AN328" s="497"/>
      <c r="AO328" s="497"/>
      <c r="AP328" s="497"/>
      <c r="AQ328" s="497"/>
      <c r="AR328" s="497"/>
      <c r="AS328" s="497"/>
      <c r="AT328" s="497"/>
      <c r="AU328" s="497"/>
      <c r="AV328" s="497"/>
      <c r="AW328" s="497"/>
      <c r="AX328" s="497"/>
      <c r="AY328" s="497"/>
      <c r="AZ328" s="497"/>
      <c r="BA328" s="497"/>
      <c r="BB328" s="497"/>
      <c r="BC328" s="497"/>
      <c r="BD328" s="497"/>
      <c r="BE328" s="497"/>
      <c r="BF328" s="489"/>
      <c r="BG328" s="489"/>
      <c r="BH328" s="489"/>
      <c r="BI328" s="489"/>
      <c r="BJ328" s="489"/>
    </row>
    <row r="329" spans="1:62" ht="15.75" customHeight="1">
      <c r="A329" s="490"/>
      <c r="B329" s="497"/>
      <c r="C329" s="497"/>
      <c r="D329" s="497"/>
      <c r="E329" s="497"/>
      <c r="F329" s="497"/>
      <c r="G329" s="497"/>
      <c r="H329" s="497"/>
      <c r="I329" s="497"/>
      <c r="J329" s="497"/>
      <c r="K329" s="497"/>
      <c r="L329" s="497"/>
      <c r="M329" s="497"/>
      <c r="N329" s="498"/>
      <c r="O329" s="497"/>
      <c r="P329" s="497"/>
      <c r="Q329" s="497"/>
      <c r="R329" s="497"/>
      <c r="S329" s="497"/>
      <c r="T329" s="497"/>
      <c r="U329" s="497"/>
      <c r="V329" s="497"/>
      <c r="W329" s="497"/>
      <c r="X329" s="497"/>
      <c r="Y329" s="497"/>
      <c r="Z329" s="497"/>
      <c r="AA329" s="497"/>
      <c r="AB329" s="497"/>
      <c r="AC329" s="497"/>
      <c r="AD329" s="497"/>
      <c r="AE329" s="497"/>
      <c r="AF329" s="497"/>
      <c r="AG329" s="497"/>
      <c r="AH329" s="497"/>
      <c r="AI329" s="497"/>
      <c r="AJ329" s="497"/>
      <c r="AK329" s="497"/>
      <c r="AL329" s="497"/>
      <c r="AM329" s="497"/>
      <c r="AN329" s="497"/>
      <c r="AO329" s="497"/>
      <c r="AP329" s="497"/>
      <c r="AQ329" s="497"/>
      <c r="AR329" s="497"/>
      <c r="AS329" s="497"/>
      <c r="AT329" s="497"/>
      <c r="AU329" s="497"/>
      <c r="AV329" s="497"/>
      <c r="AW329" s="497"/>
      <c r="AX329" s="497"/>
      <c r="AY329" s="497"/>
      <c r="AZ329" s="497"/>
      <c r="BA329" s="497"/>
      <c r="BB329" s="497"/>
      <c r="BC329" s="497"/>
      <c r="BD329" s="497"/>
      <c r="BE329" s="497"/>
      <c r="BF329" s="489"/>
      <c r="BG329" s="489"/>
      <c r="BH329" s="489"/>
      <c r="BI329" s="489"/>
      <c r="BJ329" s="489"/>
    </row>
    <row r="330" spans="1:62" ht="15.75" customHeight="1">
      <c r="A330" s="490"/>
      <c r="B330" s="497"/>
      <c r="C330" s="497"/>
      <c r="D330" s="497"/>
      <c r="E330" s="497"/>
      <c r="F330" s="497"/>
      <c r="G330" s="497"/>
      <c r="H330" s="497"/>
      <c r="I330" s="497"/>
      <c r="J330" s="497"/>
      <c r="K330" s="497"/>
      <c r="L330" s="497"/>
      <c r="M330" s="497"/>
      <c r="N330" s="498"/>
      <c r="O330" s="497"/>
      <c r="P330" s="497"/>
      <c r="Q330" s="497"/>
      <c r="R330" s="497"/>
      <c r="S330" s="497"/>
      <c r="T330" s="497"/>
      <c r="U330" s="497"/>
      <c r="V330" s="497"/>
      <c r="W330" s="497"/>
      <c r="X330" s="497"/>
      <c r="Y330" s="497"/>
      <c r="Z330" s="497"/>
      <c r="AA330" s="497"/>
      <c r="AB330" s="497"/>
      <c r="AC330" s="497"/>
      <c r="AD330" s="497"/>
      <c r="AE330" s="497"/>
      <c r="AF330" s="497"/>
      <c r="AG330" s="497"/>
      <c r="AH330" s="497"/>
      <c r="AI330" s="497"/>
      <c r="AJ330" s="497"/>
      <c r="AK330" s="497"/>
      <c r="AL330" s="497"/>
      <c r="AM330" s="497"/>
      <c r="AN330" s="497"/>
      <c r="AO330" s="497"/>
      <c r="AP330" s="497"/>
      <c r="AQ330" s="497"/>
      <c r="AR330" s="497"/>
      <c r="AS330" s="497"/>
      <c r="AT330" s="497"/>
      <c r="AU330" s="497"/>
      <c r="AV330" s="497"/>
      <c r="AW330" s="497"/>
      <c r="AX330" s="497"/>
      <c r="AY330" s="497"/>
      <c r="AZ330" s="497"/>
      <c r="BA330" s="497"/>
      <c r="BB330" s="497"/>
      <c r="BC330" s="497"/>
      <c r="BD330" s="497"/>
      <c r="BE330" s="497"/>
      <c r="BF330" s="489"/>
      <c r="BG330" s="489"/>
      <c r="BH330" s="489"/>
      <c r="BI330" s="489"/>
      <c r="BJ330" s="489"/>
    </row>
    <row r="331" spans="1:62" ht="15.75" customHeight="1">
      <c r="A331" s="490"/>
      <c r="B331" s="497"/>
      <c r="C331" s="497"/>
      <c r="D331" s="497"/>
      <c r="E331" s="497"/>
      <c r="F331" s="497"/>
      <c r="G331" s="497"/>
      <c r="H331" s="497"/>
      <c r="I331" s="497"/>
      <c r="J331" s="497"/>
      <c r="K331" s="497"/>
      <c r="L331" s="497"/>
      <c r="M331" s="497"/>
      <c r="N331" s="498"/>
      <c r="O331" s="497"/>
      <c r="P331" s="497"/>
      <c r="Q331" s="497"/>
      <c r="R331" s="497"/>
      <c r="S331" s="497"/>
      <c r="T331" s="497"/>
      <c r="U331" s="497"/>
      <c r="V331" s="497"/>
      <c r="W331" s="497"/>
      <c r="X331" s="497"/>
      <c r="Y331" s="497"/>
      <c r="Z331" s="497"/>
      <c r="AA331" s="497"/>
      <c r="AB331" s="497"/>
      <c r="AC331" s="497"/>
      <c r="AD331" s="497"/>
      <c r="AE331" s="497"/>
      <c r="AF331" s="497"/>
      <c r="AG331" s="497"/>
      <c r="AH331" s="497"/>
      <c r="AI331" s="497"/>
      <c r="AJ331" s="497"/>
      <c r="AK331" s="497"/>
      <c r="AL331" s="497"/>
      <c r="AM331" s="497"/>
      <c r="AN331" s="497"/>
      <c r="AO331" s="497"/>
      <c r="AP331" s="497"/>
      <c r="AQ331" s="497"/>
      <c r="AR331" s="497"/>
      <c r="AS331" s="497"/>
      <c r="AT331" s="497"/>
      <c r="AU331" s="497"/>
      <c r="AV331" s="497"/>
      <c r="AW331" s="497"/>
      <c r="AX331" s="497"/>
      <c r="AY331" s="497"/>
      <c r="AZ331" s="497"/>
      <c r="BA331" s="497"/>
      <c r="BB331" s="497"/>
      <c r="BC331" s="497"/>
      <c r="BD331" s="497"/>
      <c r="BE331" s="497"/>
      <c r="BF331" s="489"/>
      <c r="BG331" s="489"/>
      <c r="BH331" s="489"/>
      <c r="BI331" s="489"/>
      <c r="BJ331" s="489"/>
    </row>
    <row r="332" spans="1:62" ht="15.75" customHeight="1">
      <c r="A332" s="490"/>
      <c r="B332" s="497"/>
      <c r="C332" s="497"/>
      <c r="D332" s="497"/>
      <c r="E332" s="497"/>
      <c r="F332" s="497"/>
      <c r="G332" s="497"/>
      <c r="H332" s="497"/>
      <c r="I332" s="497"/>
      <c r="J332" s="497"/>
      <c r="K332" s="497"/>
      <c r="L332" s="497"/>
      <c r="M332" s="497"/>
      <c r="N332" s="498"/>
      <c r="O332" s="497"/>
      <c r="P332" s="497"/>
      <c r="Q332" s="497"/>
      <c r="R332" s="497"/>
      <c r="S332" s="497"/>
      <c r="T332" s="497"/>
      <c r="U332" s="497"/>
      <c r="V332" s="497"/>
      <c r="W332" s="497"/>
      <c r="X332" s="497"/>
      <c r="Y332" s="497"/>
      <c r="Z332" s="497"/>
      <c r="AA332" s="497"/>
      <c r="AB332" s="497"/>
      <c r="AC332" s="497"/>
      <c r="AD332" s="497"/>
      <c r="AE332" s="497"/>
      <c r="AF332" s="497"/>
      <c r="AG332" s="497"/>
      <c r="AH332" s="497"/>
      <c r="AI332" s="497"/>
      <c r="AJ332" s="497"/>
      <c r="AK332" s="497"/>
      <c r="AL332" s="497"/>
      <c r="AM332" s="497"/>
      <c r="AN332" s="497"/>
      <c r="AO332" s="497"/>
      <c r="AP332" s="497"/>
      <c r="AQ332" s="497"/>
      <c r="AR332" s="497"/>
      <c r="AS332" s="497"/>
      <c r="AT332" s="497"/>
      <c r="AU332" s="497"/>
      <c r="AV332" s="497"/>
      <c r="AW332" s="497"/>
      <c r="AX332" s="497"/>
      <c r="AY332" s="497"/>
      <c r="AZ332" s="497"/>
      <c r="BA332" s="497"/>
      <c r="BB332" s="497"/>
      <c r="BC332" s="497"/>
      <c r="BD332" s="497"/>
      <c r="BE332" s="497"/>
      <c r="BF332" s="489"/>
      <c r="BG332" s="489"/>
      <c r="BH332" s="489"/>
      <c r="BI332" s="489"/>
      <c r="BJ332" s="489"/>
    </row>
    <row r="333" spans="1:62" ht="15.75" customHeight="1">
      <c r="A333" s="490"/>
      <c r="B333" s="497"/>
      <c r="C333" s="497"/>
      <c r="D333" s="497"/>
      <c r="E333" s="497"/>
      <c r="F333" s="497"/>
      <c r="G333" s="497"/>
      <c r="H333" s="497"/>
      <c r="I333" s="497"/>
      <c r="J333" s="497"/>
      <c r="K333" s="497"/>
      <c r="L333" s="497"/>
      <c r="M333" s="497"/>
      <c r="N333" s="498"/>
      <c r="O333" s="497"/>
      <c r="P333" s="497"/>
      <c r="Q333" s="497"/>
      <c r="R333" s="497"/>
      <c r="S333" s="497"/>
      <c r="T333" s="497"/>
      <c r="U333" s="497"/>
      <c r="V333" s="497"/>
      <c r="W333" s="497"/>
      <c r="X333" s="497"/>
      <c r="Y333" s="497"/>
      <c r="Z333" s="497"/>
      <c r="AA333" s="497"/>
      <c r="AB333" s="497"/>
      <c r="AC333" s="497"/>
      <c r="AD333" s="497"/>
      <c r="AE333" s="497"/>
      <c r="AF333" s="497"/>
      <c r="AG333" s="497"/>
      <c r="AH333" s="497"/>
      <c r="AI333" s="497"/>
      <c r="AJ333" s="497"/>
      <c r="AK333" s="497"/>
      <c r="AL333" s="497"/>
      <c r="AM333" s="497"/>
      <c r="AN333" s="497"/>
      <c r="AO333" s="497"/>
      <c r="AP333" s="497"/>
      <c r="AQ333" s="497"/>
      <c r="AR333" s="497"/>
      <c r="AS333" s="497"/>
      <c r="AT333" s="497"/>
      <c r="AU333" s="497"/>
      <c r="AV333" s="497"/>
      <c r="AW333" s="497"/>
      <c r="AX333" s="497"/>
      <c r="AY333" s="497"/>
      <c r="AZ333" s="497"/>
      <c r="BA333" s="497"/>
      <c r="BB333" s="497"/>
      <c r="BC333" s="497"/>
      <c r="BD333" s="497"/>
      <c r="BE333" s="497"/>
      <c r="BF333" s="489"/>
      <c r="BG333" s="489"/>
      <c r="BH333" s="489"/>
      <c r="BI333" s="489"/>
      <c r="BJ333" s="489"/>
    </row>
    <row r="334" spans="1:62" ht="15.75" customHeight="1">
      <c r="A334" s="490"/>
      <c r="B334" s="497"/>
      <c r="C334" s="497"/>
      <c r="D334" s="497"/>
      <c r="E334" s="497"/>
      <c r="F334" s="497"/>
      <c r="G334" s="497"/>
      <c r="H334" s="497"/>
      <c r="I334" s="497"/>
      <c r="J334" s="497"/>
      <c r="K334" s="497"/>
      <c r="L334" s="497"/>
      <c r="M334" s="497"/>
      <c r="N334" s="498"/>
      <c r="O334" s="497"/>
      <c r="P334" s="497"/>
      <c r="Q334" s="497"/>
      <c r="R334" s="497"/>
      <c r="S334" s="497"/>
      <c r="T334" s="497"/>
      <c r="U334" s="497"/>
      <c r="V334" s="497"/>
      <c r="W334" s="497"/>
      <c r="X334" s="497"/>
      <c r="Y334" s="497"/>
      <c r="Z334" s="497"/>
      <c r="AA334" s="497"/>
      <c r="AB334" s="497"/>
      <c r="AC334" s="497"/>
      <c r="AD334" s="497"/>
      <c r="AE334" s="497"/>
      <c r="AF334" s="497"/>
      <c r="AG334" s="497"/>
      <c r="AH334" s="497"/>
      <c r="AI334" s="497"/>
      <c r="AJ334" s="497"/>
      <c r="AK334" s="497"/>
      <c r="AL334" s="497"/>
      <c r="AM334" s="497"/>
      <c r="AN334" s="497"/>
      <c r="AO334" s="497"/>
      <c r="AP334" s="497"/>
      <c r="AQ334" s="497"/>
      <c r="AR334" s="497"/>
      <c r="AS334" s="497"/>
      <c r="AT334" s="497"/>
      <c r="AU334" s="497"/>
      <c r="AV334" s="497"/>
      <c r="AW334" s="497"/>
      <c r="AX334" s="497"/>
      <c r="AY334" s="497"/>
      <c r="AZ334" s="497"/>
      <c r="BA334" s="497"/>
      <c r="BB334" s="497"/>
      <c r="BC334" s="497"/>
      <c r="BD334" s="497"/>
      <c r="BE334" s="497"/>
      <c r="BF334" s="489"/>
      <c r="BG334" s="489"/>
      <c r="BH334" s="489"/>
      <c r="BI334" s="489"/>
      <c r="BJ334" s="489"/>
    </row>
    <row r="335" spans="1:62" ht="15.75" customHeight="1">
      <c r="A335" s="490"/>
      <c r="B335" s="497"/>
      <c r="C335" s="497"/>
      <c r="D335" s="497"/>
      <c r="E335" s="497"/>
      <c r="F335" s="497"/>
      <c r="G335" s="497"/>
      <c r="H335" s="497"/>
      <c r="I335" s="497"/>
      <c r="J335" s="497"/>
      <c r="K335" s="497"/>
      <c r="L335" s="497"/>
      <c r="M335" s="497"/>
      <c r="N335" s="498"/>
      <c r="O335" s="497"/>
      <c r="P335" s="497"/>
      <c r="Q335" s="497"/>
      <c r="R335" s="497"/>
      <c r="S335" s="497"/>
      <c r="T335" s="497"/>
      <c r="U335" s="497"/>
      <c r="V335" s="497"/>
      <c r="W335" s="497"/>
      <c r="X335" s="497"/>
      <c r="Y335" s="497"/>
      <c r="Z335" s="497"/>
      <c r="AA335" s="497"/>
      <c r="AB335" s="497"/>
      <c r="AC335" s="497"/>
      <c r="AD335" s="497"/>
      <c r="AE335" s="497"/>
      <c r="AF335" s="497"/>
      <c r="AG335" s="497"/>
      <c r="AH335" s="497"/>
      <c r="AI335" s="497"/>
      <c r="AJ335" s="497"/>
      <c r="AK335" s="497"/>
      <c r="AL335" s="497"/>
      <c r="AM335" s="497"/>
      <c r="AN335" s="497"/>
      <c r="AO335" s="497"/>
      <c r="AP335" s="497"/>
      <c r="AQ335" s="497"/>
      <c r="AR335" s="497"/>
      <c r="AS335" s="497"/>
      <c r="AT335" s="497"/>
      <c r="AU335" s="497"/>
      <c r="AV335" s="497"/>
      <c r="AW335" s="497"/>
      <c r="AX335" s="497"/>
      <c r="AY335" s="497"/>
      <c r="AZ335" s="497"/>
      <c r="BA335" s="497"/>
      <c r="BB335" s="497"/>
      <c r="BC335" s="497"/>
      <c r="BD335" s="497"/>
      <c r="BE335" s="497"/>
      <c r="BF335" s="489"/>
      <c r="BG335" s="489"/>
      <c r="BH335" s="489"/>
      <c r="BI335" s="489"/>
      <c r="BJ335" s="489"/>
    </row>
    <row r="336" spans="1:62" ht="15.75" customHeight="1">
      <c r="A336" s="490"/>
      <c r="B336" s="497"/>
      <c r="C336" s="497"/>
      <c r="D336" s="497"/>
      <c r="E336" s="497"/>
      <c r="F336" s="497"/>
      <c r="G336" s="497"/>
      <c r="H336" s="497"/>
      <c r="I336" s="497"/>
      <c r="J336" s="497"/>
      <c r="K336" s="497"/>
      <c r="L336" s="497"/>
      <c r="M336" s="497"/>
      <c r="N336" s="498"/>
      <c r="O336" s="497"/>
      <c r="P336" s="497"/>
      <c r="Q336" s="497"/>
      <c r="R336" s="497"/>
      <c r="S336" s="497"/>
      <c r="T336" s="497"/>
      <c r="U336" s="497"/>
      <c r="V336" s="497"/>
      <c r="W336" s="497"/>
      <c r="X336" s="497"/>
      <c r="Y336" s="497"/>
      <c r="Z336" s="497"/>
      <c r="AA336" s="497"/>
      <c r="AB336" s="497"/>
      <c r="AC336" s="497"/>
      <c r="AD336" s="497"/>
      <c r="AE336" s="497"/>
      <c r="AF336" s="497"/>
      <c r="AG336" s="497"/>
      <c r="AH336" s="497"/>
      <c r="AI336" s="497"/>
      <c r="AJ336" s="497"/>
      <c r="AK336" s="497"/>
      <c r="AL336" s="497"/>
      <c r="AM336" s="497"/>
      <c r="AN336" s="497"/>
      <c r="AO336" s="497"/>
      <c r="AP336" s="497"/>
      <c r="AQ336" s="497"/>
      <c r="AR336" s="497"/>
      <c r="AS336" s="497"/>
      <c r="AT336" s="497"/>
      <c r="AU336" s="497"/>
      <c r="AV336" s="497"/>
      <c r="AW336" s="497"/>
      <c r="AX336" s="497"/>
      <c r="AY336" s="497"/>
      <c r="AZ336" s="497"/>
      <c r="BA336" s="497"/>
      <c r="BB336" s="497"/>
      <c r="BC336" s="497"/>
      <c r="BD336" s="497"/>
      <c r="BE336" s="497"/>
      <c r="BF336" s="489"/>
      <c r="BG336" s="489"/>
      <c r="BH336" s="489"/>
      <c r="BI336" s="489"/>
      <c r="BJ336" s="489"/>
    </row>
    <row r="337" spans="1:62" ht="15.75" customHeight="1">
      <c r="A337" s="490"/>
      <c r="B337" s="497"/>
      <c r="C337" s="497"/>
      <c r="D337" s="497"/>
      <c r="E337" s="497"/>
      <c r="F337" s="497"/>
      <c r="G337" s="497"/>
      <c r="H337" s="497"/>
      <c r="I337" s="497"/>
      <c r="J337" s="497"/>
      <c r="K337" s="497"/>
      <c r="L337" s="497"/>
      <c r="M337" s="497"/>
      <c r="N337" s="498"/>
      <c r="O337" s="497"/>
      <c r="P337" s="497"/>
      <c r="Q337" s="497"/>
      <c r="R337" s="497"/>
      <c r="S337" s="497"/>
      <c r="T337" s="497"/>
      <c r="U337" s="497"/>
      <c r="V337" s="497"/>
      <c r="W337" s="497"/>
      <c r="X337" s="497"/>
      <c r="Y337" s="497"/>
      <c r="Z337" s="497"/>
      <c r="AA337" s="497"/>
      <c r="AB337" s="497"/>
      <c r="AC337" s="497"/>
      <c r="AD337" s="497"/>
      <c r="AE337" s="497"/>
      <c r="AF337" s="497"/>
      <c r="AG337" s="497"/>
      <c r="AH337" s="497"/>
      <c r="AI337" s="497"/>
      <c r="AJ337" s="497"/>
      <c r="AK337" s="497"/>
      <c r="AL337" s="497"/>
      <c r="AM337" s="497"/>
      <c r="AN337" s="497"/>
      <c r="AO337" s="497"/>
      <c r="AP337" s="497"/>
      <c r="AQ337" s="497"/>
      <c r="AR337" s="497"/>
      <c r="AS337" s="497"/>
      <c r="AT337" s="497"/>
      <c r="AU337" s="497"/>
      <c r="AV337" s="497"/>
      <c r="AW337" s="497"/>
      <c r="AX337" s="497"/>
      <c r="AY337" s="497"/>
      <c r="AZ337" s="497"/>
      <c r="BA337" s="497"/>
      <c r="BB337" s="497"/>
      <c r="BC337" s="497"/>
      <c r="BD337" s="497"/>
      <c r="BE337" s="497"/>
      <c r="BF337" s="489"/>
      <c r="BG337" s="489"/>
      <c r="BH337" s="489"/>
      <c r="BI337" s="489"/>
      <c r="BJ337" s="489"/>
    </row>
    <row r="338" spans="1:62" ht="15.75" customHeight="1">
      <c r="A338" s="490"/>
      <c r="B338" s="497"/>
      <c r="C338" s="497"/>
      <c r="D338" s="497"/>
      <c r="E338" s="497"/>
      <c r="F338" s="497"/>
      <c r="G338" s="497"/>
      <c r="H338" s="497"/>
      <c r="I338" s="497"/>
      <c r="J338" s="497"/>
      <c r="K338" s="497"/>
      <c r="L338" s="497"/>
      <c r="M338" s="497"/>
      <c r="N338" s="498"/>
      <c r="O338" s="497"/>
      <c r="P338" s="497"/>
      <c r="Q338" s="497"/>
      <c r="R338" s="497"/>
      <c r="S338" s="497"/>
      <c r="T338" s="497"/>
      <c r="U338" s="497"/>
      <c r="V338" s="497"/>
      <c r="W338" s="497"/>
      <c r="X338" s="497"/>
      <c r="Y338" s="497"/>
      <c r="Z338" s="497"/>
      <c r="AA338" s="497"/>
      <c r="AB338" s="497"/>
      <c r="AC338" s="497"/>
      <c r="AD338" s="497"/>
      <c r="AE338" s="497"/>
      <c r="AF338" s="497"/>
      <c r="AG338" s="497"/>
      <c r="AH338" s="497"/>
      <c r="AI338" s="497"/>
      <c r="AJ338" s="497"/>
      <c r="AK338" s="497"/>
      <c r="AL338" s="497"/>
      <c r="AM338" s="497"/>
      <c r="AN338" s="497"/>
      <c r="AO338" s="497"/>
      <c r="AP338" s="497"/>
      <c r="AQ338" s="497"/>
      <c r="AR338" s="497"/>
      <c r="AS338" s="497"/>
      <c r="AT338" s="497"/>
      <c r="AU338" s="497"/>
      <c r="AV338" s="497"/>
      <c r="AW338" s="497"/>
      <c r="AX338" s="497"/>
      <c r="AY338" s="497"/>
      <c r="AZ338" s="497"/>
      <c r="BA338" s="497"/>
      <c r="BB338" s="497"/>
      <c r="BC338" s="497"/>
      <c r="BD338" s="497"/>
      <c r="BE338" s="497"/>
      <c r="BF338" s="489"/>
      <c r="BG338" s="489"/>
      <c r="BH338" s="489"/>
      <c r="BI338" s="489"/>
      <c r="BJ338" s="489"/>
    </row>
    <row r="339" spans="1:62" ht="15.75" customHeight="1">
      <c r="A339" s="490"/>
      <c r="B339" s="497"/>
      <c r="C339" s="497"/>
      <c r="D339" s="497"/>
      <c r="E339" s="497"/>
      <c r="F339" s="497"/>
      <c r="G339" s="497"/>
      <c r="H339" s="497"/>
      <c r="I339" s="497"/>
      <c r="J339" s="497"/>
      <c r="K339" s="497"/>
      <c r="L339" s="497"/>
      <c r="M339" s="497"/>
      <c r="N339" s="498"/>
      <c r="O339" s="497"/>
      <c r="P339" s="497"/>
      <c r="Q339" s="497"/>
      <c r="R339" s="497"/>
      <c r="S339" s="497"/>
      <c r="T339" s="497"/>
      <c r="U339" s="497"/>
      <c r="V339" s="497"/>
      <c r="W339" s="497"/>
      <c r="X339" s="497"/>
      <c r="Y339" s="497"/>
      <c r="Z339" s="497"/>
      <c r="AA339" s="497"/>
      <c r="AB339" s="497"/>
      <c r="AC339" s="497"/>
      <c r="AD339" s="497"/>
      <c r="AE339" s="497"/>
      <c r="AF339" s="497"/>
      <c r="AG339" s="497"/>
      <c r="AH339" s="497"/>
      <c r="AI339" s="497"/>
      <c r="AJ339" s="497"/>
      <c r="AK339" s="497"/>
      <c r="AL339" s="497"/>
      <c r="AM339" s="497"/>
      <c r="AN339" s="497"/>
      <c r="AO339" s="497"/>
      <c r="AP339" s="497"/>
      <c r="AQ339" s="497"/>
      <c r="AR339" s="497"/>
      <c r="AS339" s="497"/>
      <c r="AT339" s="497"/>
      <c r="AU339" s="497"/>
      <c r="AV339" s="497"/>
      <c r="AW339" s="497"/>
      <c r="AX339" s="497"/>
      <c r="AY339" s="497"/>
      <c r="AZ339" s="497"/>
      <c r="BA339" s="497"/>
      <c r="BB339" s="497"/>
      <c r="BC339" s="497"/>
      <c r="BD339" s="497"/>
      <c r="BE339" s="497"/>
      <c r="BF339" s="489"/>
      <c r="BG339" s="489"/>
      <c r="BH339" s="489"/>
      <c r="BI339" s="489"/>
      <c r="BJ339" s="489"/>
    </row>
    <row r="340" spans="1:62" ht="15.75" customHeight="1">
      <c r="A340" s="490"/>
      <c r="B340" s="497"/>
      <c r="C340" s="497"/>
      <c r="D340" s="497"/>
      <c r="E340" s="497"/>
      <c r="F340" s="497"/>
      <c r="G340" s="497"/>
      <c r="H340" s="497"/>
      <c r="I340" s="497"/>
      <c r="J340" s="497"/>
      <c r="K340" s="497"/>
      <c r="L340" s="497"/>
      <c r="M340" s="497"/>
      <c r="N340" s="498"/>
      <c r="O340" s="497"/>
      <c r="P340" s="497"/>
      <c r="Q340" s="497"/>
      <c r="R340" s="497"/>
      <c r="S340" s="497"/>
      <c r="T340" s="497"/>
      <c r="U340" s="497"/>
      <c r="V340" s="497"/>
      <c r="W340" s="497"/>
      <c r="X340" s="497"/>
      <c r="Y340" s="497"/>
      <c r="Z340" s="497"/>
      <c r="AA340" s="497"/>
      <c r="AB340" s="497"/>
      <c r="AC340" s="497"/>
      <c r="AD340" s="497"/>
      <c r="AE340" s="497"/>
      <c r="AF340" s="497"/>
      <c r="AG340" s="497"/>
      <c r="AH340" s="497"/>
      <c r="AI340" s="497"/>
      <c r="AJ340" s="497"/>
      <c r="AK340" s="497"/>
      <c r="AL340" s="497"/>
      <c r="AM340" s="497"/>
      <c r="AN340" s="497"/>
      <c r="AO340" s="497"/>
      <c r="AP340" s="497"/>
      <c r="AQ340" s="497"/>
      <c r="AR340" s="497"/>
      <c r="AS340" s="497"/>
      <c r="AT340" s="497"/>
      <c r="AU340" s="497"/>
      <c r="AV340" s="497"/>
      <c r="AW340" s="497"/>
      <c r="AX340" s="497"/>
      <c r="AY340" s="497"/>
      <c r="AZ340" s="497"/>
      <c r="BA340" s="497"/>
      <c r="BB340" s="497"/>
      <c r="BC340" s="497"/>
      <c r="BD340" s="497"/>
      <c r="BE340" s="497"/>
      <c r="BF340" s="489"/>
      <c r="BG340" s="489"/>
      <c r="BH340" s="489"/>
      <c r="BI340" s="489"/>
      <c r="BJ340" s="489"/>
    </row>
    <row r="341" spans="1:62" ht="15.75" customHeight="1">
      <c r="A341" s="490"/>
      <c r="B341" s="497"/>
      <c r="C341" s="497"/>
      <c r="D341" s="497"/>
      <c r="E341" s="497"/>
      <c r="F341" s="497"/>
      <c r="G341" s="497"/>
      <c r="H341" s="497"/>
      <c r="I341" s="497"/>
      <c r="J341" s="497"/>
      <c r="K341" s="497"/>
      <c r="L341" s="497"/>
      <c r="M341" s="497"/>
      <c r="N341" s="498"/>
      <c r="O341" s="497"/>
      <c r="P341" s="497"/>
      <c r="Q341" s="497"/>
      <c r="R341" s="497"/>
      <c r="S341" s="497"/>
      <c r="T341" s="497"/>
      <c r="U341" s="497"/>
      <c r="V341" s="497"/>
      <c r="W341" s="497"/>
      <c r="X341" s="497"/>
      <c r="Y341" s="497"/>
      <c r="Z341" s="497"/>
      <c r="AA341" s="497"/>
      <c r="AB341" s="497"/>
      <c r="AC341" s="497"/>
      <c r="AD341" s="497"/>
      <c r="AE341" s="497"/>
      <c r="AF341" s="497"/>
      <c r="AG341" s="497"/>
      <c r="AH341" s="497"/>
      <c r="AI341" s="497"/>
      <c r="AJ341" s="497"/>
      <c r="AK341" s="497"/>
      <c r="AL341" s="497"/>
      <c r="AM341" s="497"/>
      <c r="AN341" s="497"/>
      <c r="AO341" s="497"/>
      <c r="AP341" s="497"/>
      <c r="AQ341" s="497"/>
      <c r="AR341" s="497"/>
      <c r="AS341" s="497"/>
      <c r="AT341" s="497"/>
      <c r="AU341" s="497"/>
      <c r="AV341" s="497"/>
      <c r="AW341" s="497"/>
      <c r="AX341" s="497"/>
      <c r="AY341" s="497"/>
      <c r="AZ341" s="497"/>
      <c r="BA341" s="497"/>
      <c r="BB341" s="497"/>
      <c r="BC341" s="497"/>
      <c r="BD341" s="497"/>
      <c r="BE341" s="497"/>
      <c r="BF341" s="489"/>
      <c r="BG341" s="489"/>
      <c r="BH341" s="489"/>
      <c r="BI341" s="489"/>
      <c r="BJ341" s="489"/>
    </row>
    <row r="342" spans="1:62" ht="15.75" customHeight="1">
      <c r="A342" s="490"/>
      <c r="B342" s="497"/>
      <c r="C342" s="497"/>
      <c r="D342" s="497"/>
      <c r="E342" s="497"/>
      <c r="F342" s="497"/>
      <c r="G342" s="497"/>
      <c r="H342" s="497"/>
      <c r="I342" s="497"/>
      <c r="J342" s="497"/>
      <c r="K342" s="497"/>
      <c r="L342" s="497"/>
      <c r="M342" s="497"/>
      <c r="N342" s="498"/>
      <c r="O342" s="497"/>
      <c r="P342" s="497"/>
      <c r="Q342" s="497"/>
      <c r="R342" s="497"/>
      <c r="S342" s="497"/>
      <c r="T342" s="497"/>
      <c r="U342" s="497"/>
      <c r="V342" s="497"/>
      <c r="W342" s="497"/>
      <c r="X342" s="497"/>
      <c r="Y342" s="497"/>
      <c r="Z342" s="497"/>
      <c r="AA342" s="497"/>
      <c r="AB342" s="497"/>
      <c r="AC342" s="497"/>
      <c r="AD342" s="497"/>
      <c r="AE342" s="497"/>
      <c r="AF342" s="497"/>
      <c r="AG342" s="497"/>
      <c r="AH342" s="497"/>
      <c r="AI342" s="497"/>
      <c r="AJ342" s="497"/>
      <c r="AK342" s="497"/>
      <c r="AL342" s="497"/>
      <c r="AM342" s="497"/>
      <c r="AN342" s="497"/>
      <c r="AO342" s="497"/>
      <c r="AP342" s="497"/>
      <c r="AQ342" s="497"/>
      <c r="AR342" s="497"/>
      <c r="AS342" s="497"/>
      <c r="AT342" s="497"/>
      <c r="AU342" s="497"/>
      <c r="AV342" s="497"/>
      <c r="AW342" s="497"/>
      <c r="AX342" s="497"/>
      <c r="AY342" s="497"/>
      <c r="AZ342" s="497"/>
      <c r="BA342" s="497"/>
      <c r="BB342" s="497"/>
      <c r="BC342" s="497"/>
      <c r="BD342" s="497"/>
      <c r="BE342" s="497"/>
      <c r="BF342" s="489"/>
      <c r="BG342" s="489"/>
      <c r="BH342" s="489"/>
      <c r="BI342" s="489"/>
      <c r="BJ342" s="489"/>
    </row>
    <row r="343" spans="1:62" ht="15.75" customHeight="1">
      <c r="A343" s="490"/>
      <c r="B343" s="497"/>
      <c r="C343" s="497"/>
      <c r="D343" s="497"/>
      <c r="E343" s="497"/>
      <c r="F343" s="497"/>
      <c r="G343" s="497"/>
      <c r="H343" s="497"/>
      <c r="I343" s="497"/>
      <c r="J343" s="497"/>
      <c r="K343" s="497"/>
      <c r="L343" s="497"/>
      <c r="M343" s="497"/>
      <c r="N343" s="498"/>
      <c r="O343" s="497"/>
      <c r="P343" s="497"/>
      <c r="Q343" s="497"/>
      <c r="R343" s="497"/>
      <c r="S343" s="497"/>
      <c r="T343" s="497"/>
      <c r="U343" s="497"/>
      <c r="V343" s="497"/>
      <c r="W343" s="497"/>
      <c r="X343" s="497"/>
      <c r="Y343" s="497"/>
      <c r="Z343" s="497"/>
      <c r="AA343" s="497"/>
      <c r="AB343" s="497"/>
      <c r="AC343" s="497"/>
      <c r="AD343" s="497"/>
      <c r="AE343" s="497"/>
      <c r="AF343" s="497"/>
      <c r="AG343" s="497"/>
      <c r="AH343" s="497"/>
      <c r="AI343" s="497"/>
      <c r="AJ343" s="497"/>
      <c r="AK343" s="497"/>
      <c r="AL343" s="497"/>
      <c r="AM343" s="497"/>
      <c r="AN343" s="497"/>
      <c r="AO343" s="497"/>
      <c r="AP343" s="497"/>
      <c r="AQ343" s="497"/>
      <c r="AR343" s="497"/>
      <c r="AS343" s="497"/>
      <c r="AT343" s="497"/>
      <c r="AU343" s="497"/>
      <c r="AV343" s="497"/>
      <c r="AW343" s="497"/>
      <c r="AX343" s="497"/>
      <c r="AY343" s="497"/>
      <c r="AZ343" s="497"/>
      <c r="BA343" s="497"/>
      <c r="BB343" s="497"/>
      <c r="BC343" s="497"/>
      <c r="BD343" s="497"/>
      <c r="BE343" s="497"/>
      <c r="BF343" s="489"/>
      <c r="BG343" s="489"/>
      <c r="BH343" s="489"/>
      <c r="BI343" s="489"/>
      <c r="BJ343" s="489"/>
    </row>
    <row r="344" spans="1:62" ht="15.75" customHeight="1">
      <c r="A344" s="490"/>
      <c r="B344" s="497"/>
      <c r="C344" s="497"/>
      <c r="D344" s="497"/>
      <c r="E344" s="497"/>
      <c r="F344" s="497"/>
      <c r="G344" s="497"/>
      <c r="H344" s="497"/>
      <c r="I344" s="497"/>
      <c r="J344" s="497"/>
      <c r="K344" s="497"/>
      <c r="L344" s="497"/>
      <c r="M344" s="497"/>
      <c r="N344" s="498"/>
      <c r="O344" s="497"/>
      <c r="P344" s="497"/>
      <c r="Q344" s="497"/>
      <c r="R344" s="497"/>
      <c r="S344" s="497"/>
      <c r="T344" s="497"/>
      <c r="U344" s="497"/>
      <c r="V344" s="497"/>
      <c r="W344" s="497"/>
      <c r="X344" s="497"/>
      <c r="Y344" s="497"/>
      <c r="Z344" s="497"/>
      <c r="AA344" s="497"/>
      <c r="AB344" s="497"/>
      <c r="AC344" s="497"/>
      <c r="AD344" s="497"/>
      <c r="AE344" s="497"/>
      <c r="AF344" s="497"/>
      <c r="AG344" s="497"/>
      <c r="AH344" s="497"/>
      <c r="AI344" s="497"/>
      <c r="AJ344" s="497"/>
      <c r="AK344" s="497"/>
      <c r="AL344" s="497"/>
      <c r="AM344" s="497"/>
      <c r="AN344" s="497"/>
      <c r="AO344" s="497"/>
      <c r="AP344" s="497"/>
      <c r="AQ344" s="497"/>
      <c r="AR344" s="497"/>
      <c r="AS344" s="497"/>
      <c r="AT344" s="497"/>
      <c r="AU344" s="497"/>
      <c r="AV344" s="497"/>
      <c r="AW344" s="497"/>
      <c r="AX344" s="497"/>
      <c r="AY344" s="497"/>
      <c r="AZ344" s="497"/>
      <c r="BA344" s="497"/>
      <c r="BB344" s="497"/>
      <c r="BC344" s="497"/>
      <c r="BD344" s="497"/>
      <c r="BE344" s="497"/>
      <c r="BF344" s="489"/>
      <c r="BG344" s="489"/>
      <c r="BH344" s="489"/>
      <c r="BI344" s="489"/>
      <c r="BJ344" s="489"/>
    </row>
    <row r="345" spans="1:62" ht="15.75" customHeight="1">
      <c r="A345" s="490"/>
      <c r="B345" s="497"/>
      <c r="C345" s="497"/>
      <c r="D345" s="497"/>
      <c r="E345" s="497"/>
      <c r="F345" s="497"/>
      <c r="G345" s="497"/>
      <c r="H345" s="497"/>
      <c r="I345" s="497"/>
      <c r="J345" s="497"/>
      <c r="K345" s="497"/>
      <c r="L345" s="497"/>
      <c r="M345" s="497"/>
      <c r="N345" s="498"/>
      <c r="O345" s="497"/>
      <c r="P345" s="497"/>
      <c r="Q345" s="497"/>
      <c r="R345" s="497"/>
      <c r="S345" s="497"/>
      <c r="T345" s="497"/>
      <c r="U345" s="497"/>
      <c r="V345" s="497"/>
      <c r="W345" s="497"/>
      <c r="X345" s="497"/>
      <c r="Y345" s="497"/>
      <c r="Z345" s="497"/>
      <c r="AA345" s="497"/>
      <c r="AB345" s="497"/>
      <c r="AC345" s="497"/>
      <c r="AD345" s="497"/>
      <c r="AE345" s="497"/>
      <c r="AF345" s="497"/>
      <c r="AG345" s="497"/>
      <c r="AH345" s="497"/>
      <c r="AI345" s="497"/>
      <c r="AJ345" s="497"/>
      <c r="AK345" s="497"/>
      <c r="AL345" s="497"/>
      <c r="AM345" s="497"/>
      <c r="AN345" s="497"/>
      <c r="AO345" s="497"/>
      <c r="AP345" s="497"/>
      <c r="AQ345" s="497"/>
      <c r="AR345" s="497"/>
      <c r="AS345" s="497"/>
      <c r="AT345" s="497"/>
      <c r="AU345" s="497"/>
      <c r="AV345" s="497"/>
      <c r="AW345" s="497"/>
      <c r="AX345" s="497"/>
      <c r="AY345" s="497"/>
      <c r="AZ345" s="497"/>
      <c r="BA345" s="497"/>
      <c r="BB345" s="497"/>
      <c r="BC345" s="497"/>
      <c r="BD345" s="497"/>
      <c r="BE345" s="497"/>
      <c r="BF345" s="489"/>
      <c r="BG345" s="489"/>
      <c r="BH345" s="489"/>
      <c r="BI345" s="489"/>
      <c r="BJ345" s="489"/>
    </row>
    <row r="346" spans="1:62" ht="15.75" customHeight="1">
      <c r="A346" s="490"/>
      <c r="B346" s="497"/>
      <c r="C346" s="497"/>
      <c r="D346" s="497"/>
      <c r="E346" s="497"/>
      <c r="F346" s="497"/>
      <c r="G346" s="497"/>
      <c r="H346" s="497"/>
      <c r="I346" s="497"/>
      <c r="J346" s="497"/>
      <c r="K346" s="497"/>
      <c r="L346" s="497"/>
      <c r="M346" s="497"/>
      <c r="N346" s="498"/>
      <c r="O346" s="497"/>
      <c r="P346" s="497"/>
      <c r="Q346" s="497"/>
      <c r="R346" s="497"/>
      <c r="S346" s="497"/>
      <c r="T346" s="497"/>
      <c r="U346" s="497"/>
      <c r="V346" s="497"/>
      <c r="W346" s="497"/>
      <c r="X346" s="497"/>
      <c r="Y346" s="497"/>
      <c r="Z346" s="497"/>
      <c r="AA346" s="497"/>
      <c r="AB346" s="497"/>
      <c r="AC346" s="497"/>
      <c r="AD346" s="497"/>
      <c r="AE346" s="497"/>
      <c r="AF346" s="497"/>
      <c r="AG346" s="497"/>
      <c r="AH346" s="497"/>
      <c r="AI346" s="497"/>
      <c r="AJ346" s="497"/>
      <c r="AK346" s="497"/>
      <c r="AL346" s="497"/>
      <c r="AM346" s="497"/>
      <c r="AN346" s="497"/>
      <c r="AO346" s="497"/>
      <c r="AP346" s="497"/>
      <c r="AQ346" s="497"/>
      <c r="AR346" s="497"/>
      <c r="AS346" s="497"/>
      <c r="AT346" s="497"/>
      <c r="AU346" s="497"/>
      <c r="AV346" s="497"/>
      <c r="AW346" s="497"/>
      <c r="AX346" s="497"/>
      <c r="AY346" s="497"/>
      <c r="AZ346" s="497"/>
      <c r="BA346" s="497"/>
      <c r="BB346" s="497"/>
      <c r="BC346" s="497"/>
      <c r="BD346" s="497"/>
      <c r="BE346" s="497"/>
      <c r="BF346" s="489"/>
      <c r="BG346" s="489"/>
      <c r="BH346" s="489"/>
      <c r="BI346" s="489"/>
      <c r="BJ346" s="489"/>
    </row>
    <row r="347" spans="1:62" ht="15.75" customHeight="1">
      <c r="A347" s="490"/>
      <c r="B347" s="497"/>
      <c r="C347" s="497"/>
      <c r="D347" s="497"/>
      <c r="E347" s="497"/>
      <c r="F347" s="497"/>
      <c r="G347" s="497"/>
      <c r="H347" s="497"/>
      <c r="I347" s="497"/>
      <c r="J347" s="497"/>
      <c r="K347" s="497"/>
      <c r="L347" s="497"/>
      <c r="M347" s="497"/>
      <c r="N347" s="498"/>
      <c r="O347" s="497"/>
      <c r="P347" s="497"/>
      <c r="Q347" s="497"/>
      <c r="R347" s="497"/>
      <c r="S347" s="497"/>
      <c r="T347" s="497"/>
      <c r="U347" s="497"/>
      <c r="V347" s="497"/>
      <c r="W347" s="497"/>
      <c r="X347" s="497"/>
      <c r="Y347" s="497"/>
      <c r="Z347" s="497"/>
      <c r="AA347" s="497"/>
      <c r="AB347" s="497"/>
      <c r="AC347" s="497"/>
      <c r="AD347" s="497"/>
      <c r="AE347" s="497"/>
      <c r="AF347" s="497"/>
      <c r="AG347" s="497"/>
      <c r="AH347" s="497"/>
      <c r="AI347" s="497"/>
      <c r="AJ347" s="497"/>
      <c r="AK347" s="497"/>
      <c r="AL347" s="497"/>
      <c r="AM347" s="497"/>
      <c r="AN347" s="497"/>
      <c r="AO347" s="497"/>
      <c r="AP347" s="497"/>
      <c r="AQ347" s="497"/>
      <c r="AR347" s="497"/>
      <c r="AS347" s="497"/>
      <c r="AT347" s="497"/>
      <c r="AU347" s="497"/>
      <c r="AV347" s="497"/>
      <c r="AW347" s="497"/>
      <c r="AX347" s="497"/>
      <c r="AY347" s="497"/>
      <c r="AZ347" s="497"/>
      <c r="BA347" s="497"/>
      <c r="BB347" s="497"/>
      <c r="BC347" s="497"/>
      <c r="BD347" s="497"/>
      <c r="BE347" s="497"/>
      <c r="BF347" s="489"/>
      <c r="BG347" s="489"/>
      <c r="BH347" s="489"/>
      <c r="BI347" s="489"/>
      <c r="BJ347" s="489"/>
    </row>
    <row r="348" spans="1:62" ht="15.75" customHeight="1">
      <c r="A348" s="490"/>
      <c r="B348" s="497"/>
      <c r="C348" s="497"/>
      <c r="D348" s="497"/>
      <c r="E348" s="497"/>
      <c r="F348" s="497"/>
      <c r="G348" s="497"/>
      <c r="H348" s="497"/>
      <c r="I348" s="497"/>
      <c r="J348" s="497"/>
      <c r="K348" s="497"/>
      <c r="L348" s="497"/>
      <c r="M348" s="497"/>
      <c r="N348" s="498"/>
      <c r="O348" s="497"/>
      <c r="P348" s="497"/>
      <c r="Q348" s="497"/>
      <c r="R348" s="497"/>
      <c r="S348" s="497"/>
      <c r="T348" s="497"/>
      <c r="U348" s="497"/>
      <c r="V348" s="497"/>
      <c r="W348" s="497"/>
      <c r="X348" s="497"/>
      <c r="Y348" s="497"/>
      <c r="Z348" s="497"/>
      <c r="AA348" s="497"/>
      <c r="AB348" s="497"/>
      <c r="AC348" s="497"/>
      <c r="AD348" s="497"/>
      <c r="AE348" s="497"/>
      <c r="AF348" s="497"/>
      <c r="AG348" s="497"/>
      <c r="AH348" s="497"/>
      <c r="AI348" s="497"/>
      <c r="AJ348" s="497"/>
      <c r="AK348" s="497"/>
      <c r="AL348" s="497"/>
      <c r="AM348" s="497"/>
      <c r="AN348" s="497"/>
      <c r="AO348" s="497"/>
      <c r="AP348" s="497"/>
      <c r="AQ348" s="497"/>
      <c r="AR348" s="497"/>
      <c r="AS348" s="497"/>
      <c r="AT348" s="497"/>
      <c r="AU348" s="497"/>
      <c r="AV348" s="497"/>
      <c r="AW348" s="497"/>
      <c r="AX348" s="497"/>
      <c r="AY348" s="497"/>
      <c r="AZ348" s="497"/>
      <c r="BA348" s="497"/>
      <c r="BB348" s="497"/>
      <c r="BC348" s="497"/>
      <c r="BD348" s="497"/>
      <c r="BE348" s="497"/>
      <c r="BF348" s="489"/>
      <c r="BG348" s="489"/>
      <c r="BH348" s="489"/>
      <c r="BI348" s="489"/>
      <c r="BJ348" s="489"/>
    </row>
    <row r="349" spans="1:62" ht="15.75" customHeight="1">
      <c r="A349" s="490"/>
      <c r="B349" s="497"/>
      <c r="C349" s="497"/>
      <c r="D349" s="497"/>
      <c r="E349" s="497"/>
      <c r="F349" s="497"/>
      <c r="G349" s="497"/>
      <c r="H349" s="497"/>
      <c r="I349" s="497"/>
      <c r="J349" s="497"/>
      <c r="K349" s="497"/>
      <c r="L349" s="497"/>
      <c r="M349" s="497"/>
      <c r="N349" s="498"/>
      <c r="O349" s="497"/>
      <c r="P349" s="497"/>
      <c r="Q349" s="497"/>
      <c r="R349" s="497"/>
      <c r="S349" s="497"/>
      <c r="T349" s="497"/>
      <c r="U349" s="497"/>
      <c r="V349" s="497"/>
      <c r="W349" s="497"/>
      <c r="X349" s="497"/>
      <c r="Y349" s="497"/>
      <c r="Z349" s="497"/>
      <c r="AA349" s="497"/>
      <c r="AB349" s="497"/>
      <c r="AC349" s="497"/>
      <c r="AD349" s="497"/>
      <c r="AE349" s="497"/>
      <c r="AF349" s="497"/>
      <c r="AG349" s="497"/>
      <c r="AH349" s="497"/>
      <c r="AI349" s="497"/>
      <c r="AJ349" s="497"/>
      <c r="AK349" s="497"/>
      <c r="AL349" s="497"/>
      <c r="AM349" s="497"/>
      <c r="AN349" s="497"/>
      <c r="AO349" s="497"/>
      <c r="AP349" s="497"/>
      <c r="AQ349" s="497"/>
      <c r="AR349" s="497"/>
      <c r="AS349" s="497"/>
      <c r="AT349" s="497"/>
      <c r="AU349" s="497"/>
      <c r="AV349" s="497"/>
      <c r="AW349" s="497"/>
      <c r="AX349" s="497"/>
      <c r="AY349" s="497"/>
      <c r="AZ349" s="497"/>
      <c r="BA349" s="497"/>
      <c r="BB349" s="497"/>
      <c r="BC349" s="497"/>
      <c r="BD349" s="497"/>
      <c r="BE349" s="497"/>
      <c r="BF349" s="489"/>
      <c r="BG349" s="489"/>
      <c r="BH349" s="489"/>
      <c r="BI349" s="489"/>
      <c r="BJ349" s="489"/>
    </row>
    <row r="350" spans="1:62" ht="15.75" customHeight="1">
      <c r="A350" s="490"/>
      <c r="B350" s="497"/>
      <c r="C350" s="497"/>
      <c r="D350" s="497"/>
      <c r="E350" s="497"/>
      <c r="F350" s="497"/>
      <c r="G350" s="497"/>
      <c r="H350" s="497"/>
      <c r="I350" s="497"/>
      <c r="J350" s="497"/>
      <c r="K350" s="497"/>
      <c r="L350" s="497"/>
      <c r="M350" s="497"/>
      <c r="N350" s="498"/>
      <c r="O350" s="497"/>
      <c r="P350" s="497"/>
      <c r="Q350" s="497"/>
      <c r="R350" s="497"/>
      <c r="S350" s="497"/>
      <c r="T350" s="497"/>
      <c r="U350" s="497"/>
      <c r="V350" s="497"/>
      <c r="W350" s="497"/>
      <c r="X350" s="497"/>
      <c r="Y350" s="497"/>
      <c r="Z350" s="497"/>
      <c r="AA350" s="497"/>
      <c r="AB350" s="497"/>
      <c r="AC350" s="497"/>
      <c r="AD350" s="497"/>
      <c r="AE350" s="497"/>
      <c r="AF350" s="497"/>
      <c r="AG350" s="497"/>
      <c r="AH350" s="497"/>
      <c r="AI350" s="497"/>
      <c r="AJ350" s="497"/>
      <c r="AK350" s="497"/>
      <c r="AL350" s="497"/>
      <c r="AM350" s="497"/>
      <c r="AN350" s="497"/>
      <c r="AO350" s="497"/>
      <c r="AP350" s="497"/>
      <c r="AQ350" s="497"/>
      <c r="AR350" s="497"/>
      <c r="AS350" s="497"/>
      <c r="AT350" s="497"/>
      <c r="AU350" s="497"/>
      <c r="AV350" s="497"/>
      <c r="AW350" s="497"/>
      <c r="AX350" s="497"/>
      <c r="AY350" s="497"/>
      <c r="AZ350" s="497"/>
      <c r="BA350" s="497"/>
      <c r="BB350" s="497"/>
      <c r="BC350" s="497"/>
      <c r="BD350" s="497"/>
      <c r="BE350" s="497"/>
      <c r="BF350" s="489"/>
      <c r="BG350" s="489"/>
      <c r="BH350" s="489"/>
      <c r="BI350" s="489"/>
      <c r="BJ350" s="489"/>
    </row>
    <row r="351" spans="1:62" ht="15.75" customHeight="1">
      <c r="A351" s="490"/>
      <c r="B351" s="497"/>
      <c r="C351" s="497"/>
      <c r="D351" s="497"/>
      <c r="E351" s="497"/>
      <c r="F351" s="497"/>
      <c r="G351" s="497"/>
      <c r="H351" s="497"/>
      <c r="I351" s="497"/>
      <c r="J351" s="497"/>
      <c r="K351" s="497"/>
      <c r="L351" s="497"/>
      <c r="M351" s="497"/>
      <c r="N351" s="498"/>
      <c r="O351" s="497"/>
      <c r="P351" s="497"/>
      <c r="Q351" s="497"/>
      <c r="R351" s="497"/>
      <c r="S351" s="497"/>
      <c r="T351" s="497"/>
      <c r="U351" s="497"/>
      <c r="V351" s="497"/>
      <c r="W351" s="497"/>
      <c r="X351" s="497"/>
      <c r="Y351" s="497"/>
      <c r="Z351" s="497"/>
      <c r="AA351" s="497"/>
      <c r="AB351" s="497"/>
      <c r="AC351" s="497"/>
      <c r="AD351" s="497"/>
      <c r="AE351" s="497"/>
      <c r="AF351" s="497"/>
      <c r="AG351" s="497"/>
      <c r="AH351" s="497"/>
      <c r="AI351" s="497"/>
      <c r="AJ351" s="497"/>
      <c r="AK351" s="497"/>
      <c r="AL351" s="497"/>
      <c r="AM351" s="497"/>
      <c r="AN351" s="497"/>
      <c r="AO351" s="497"/>
      <c r="AP351" s="497"/>
      <c r="AQ351" s="497"/>
      <c r="AR351" s="497"/>
      <c r="AS351" s="497"/>
      <c r="AT351" s="497"/>
      <c r="AU351" s="497"/>
      <c r="AV351" s="497"/>
      <c r="AW351" s="497"/>
      <c r="AX351" s="497"/>
      <c r="AY351" s="497"/>
      <c r="AZ351" s="497"/>
      <c r="BA351" s="497"/>
      <c r="BB351" s="497"/>
      <c r="BC351" s="497"/>
      <c r="BD351" s="497"/>
      <c r="BE351" s="497"/>
      <c r="BF351" s="489"/>
      <c r="BG351" s="489"/>
      <c r="BH351" s="489"/>
      <c r="BI351" s="489"/>
      <c r="BJ351" s="489"/>
    </row>
    <row r="352" spans="1:62" ht="15.75" customHeight="1">
      <c r="A352" s="490"/>
      <c r="B352" s="497"/>
      <c r="C352" s="497"/>
      <c r="D352" s="497"/>
      <c r="E352" s="497"/>
      <c r="F352" s="497"/>
      <c r="G352" s="497"/>
      <c r="H352" s="497"/>
      <c r="I352" s="497"/>
      <c r="J352" s="497"/>
      <c r="K352" s="497"/>
      <c r="L352" s="497"/>
      <c r="M352" s="497"/>
      <c r="N352" s="498"/>
      <c r="O352" s="497"/>
      <c r="P352" s="497"/>
      <c r="Q352" s="497"/>
      <c r="R352" s="497"/>
      <c r="S352" s="497"/>
      <c r="T352" s="497"/>
      <c r="U352" s="497"/>
      <c r="V352" s="497"/>
      <c r="W352" s="497"/>
      <c r="X352" s="497"/>
      <c r="Y352" s="497"/>
      <c r="Z352" s="497"/>
      <c r="AA352" s="497"/>
      <c r="AB352" s="497"/>
      <c r="AC352" s="497"/>
      <c r="AD352" s="497"/>
      <c r="AE352" s="497"/>
      <c r="AF352" s="497"/>
      <c r="AG352" s="497"/>
      <c r="AH352" s="497"/>
      <c r="AI352" s="497"/>
      <c r="AJ352" s="497"/>
      <c r="AK352" s="497"/>
      <c r="AL352" s="497"/>
      <c r="AM352" s="497"/>
      <c r="AN352" s="497"/>
      <c r="AO352" s="497"/>
      <c r="AP352" s="497"/>
      <c r="AQ352" s="497"/>
      <c r="AR352" s="497"/>
      <c r="AS352" s="497"/>
      <c r="AT352" s="497"/>
      <c r="AU352" s="497"/>
      <c r="AV352" s="497"/>
      <c r="AW352" s="497"/>
      <c r="AX352" s="497"/>
      <c r="AY352" s="497"/>
      <c r="AZ352" s="497"/>
      <c r="BA352" s="497"/>
      <c r="BB352" s="497"/>
      <c r="BC352" s="497"/>
      <c r="BD352" s="497"/>
      <c r="BE352" s="497"/>
      <c r="BF352" s="489"/>
      <c r="BG352" s="489"/>
      <c r="BH352" s="489"/>
      <c r="BI352" s="489"/>
      <c r="BJ352" s="489"/>
    </row>
    <row r="353" spans="1:62" ht="15.75" customHeight="1">
      <c r="A353" s="490"/>
      <c r="B353" s="497"/>
      <c r="C353" s="497"/>
      <c r="D353" s="497"/>
      <c r="E353" s="497"/>
      <c r="F353" s="497"/>
      <c r="G353" s="497"/>
      <c r="H353" s="497"/>
      <c r="I353" s="497"/>
      <c r="J353" s="497"/>
      <c r="K353" s="497"/>
      <c r="L353" s="497"/>
      <c r="M353" s="497"/>
      <c r="N353" s="498"/>
      <c r="O353" s="497"/>
      <c r="P353" s="497"/>
      <c r="Q353" s="497"/>
      <c r="R353" s="497"/>
      <c r="S353" s="497"/>
      <c r="T353" s="497"/>
      <c r="U353" s="497"/>
      <c r="V353" s="497"/>
      <c r="W353" s="497"/>
      <c r="X353" s="497"/>
      <c r="Y353" s="497"/>
      <c r="Z353" s="497"/>
      <c r="AA353" s="497"/>
      <c r="AB353" s="497"/>
      <c r="AC353" s="497"/>
      <c r="AD353" s="497"/>
      <c r="AE353" s="497"/>
      <c r="AF353" s="497"/>
      <c r="AG353" s="497"/>
      <c r="AH353" s="497"/>
      <c r="AI353" s="497"/>
      <c r="AJ353" s="497"/>
      <c r="AK353" s="497"/>
      <c r="AL353" s="497"/>
      <c r="AM353" s="497"/>
      <c r="AN353" s="497"/>
      <c r="AO353" s="497"/>
      <c r="AP353" s="497"/>
      <c r="AQ353" s="497"/>
      <c r="AR353" s="497"/>
      <c r="AS353" s="497"/>
      <c r="AT353" s="497"/>
      <c r="AU353" s="497"/>
      <c r="AV353" s="497"/>
      <c r="AW353" s="497"/>
      <c r="AX353" s="497"/>
      <c r="AY353" s="497"/>
      <c r="AZ353" s="497"/>
      <c r="BA353" s="497"/>
      <c r="BB353" s="497"/>
      <c r="BC353" s="497"/>
      <c r="BD353" s="497"/>
      <c r="BE353" s="497"/>
      <c r="BF353" s="489"/>
      <c r="BG353" s="489"/>
      <c r="BH353" s="489"/>
      <c r="BI353" s="489"/>
      <c r="BJ353" s="489"/>
    </row>
    <row r="354" spans="1:62" ht="15.75" customHeight="1">
      <c r="A354" s="490"/>
      <c r="B354" s="497"/>
      <c r="C354" s="497"/>
      <c r="D354" s="497"/>
      <c r="E354" s="497"/>
      <c r="F354" s="497"/>
      <c r="G354" s="497"/>
      <c r="H354" s="497"/>
      <c r="I354" s="497"/>
      <c r="J354" s="497"/>
      <c r="K354" s="497"/>
      <c r="L354" s="497"/>
      <c r="M354" s="497"/>
      <c r="N354" s="498"/>
      <c r="O354" s="497"/>
      <c r="P354" s="497"/>
      <c r="Q354" s="497"/>
      <c r="R354" s="497"/>
      <c r="S354" s="497"/>
      <c r="T354" s="497"/>
      <c r="U354" s="497"/>
      <c r="V354" s="497"/>
      <c r="W354" s="497"/>
      <c r="X354" s="497"/>
      <c r="Y354" s="497"/>
      <c r="Z354" s="497"/>
      <c r="AA354" s="497"/>
      <c r="AB354" s="497"/>
      <c r="AC354" s="497"/>
      <c r="AD354" s="497"/>
      <c r="AE354" s="497"/>
      <c r="AF354" s="497"/>
      <c r="AG354" s="497"/>
      <c r="AH354" s="497"/>
      <c r="AI354" s="497"/>
      <c r="AJ354" s="497"/>
      <c r="AK354" s="497"/>
      <c r="AL354" s="497"/>
      <c r="AM354" s="497"/>
      <c r="AN354" s="497"/>
      <c r="AO354" s="497"/>
      <c r="AP354" s="497"/>
      <c r="AQ354" s="497"/>
      <c r="AR354" s="497"/>
      <c r="AS354" s="497"/>
      <c r="AT354" s="497"/>
      <c r="AU354" s="497"/>
      <c r="AV354" s="497"/>
      <c r="AW354" s="497"/>
      <c r="AX354" s="497"/>
      <c r="AY354" s="497"/>
      <c r="AZ354" s="497"/>
      <c r="BA354" s="497"/>
      <c r="BB354" s="497"/>
      <c r="BC354" s="497"/>
      <c r="BD354" s="497"/>
      <c r="BE354" s="497"/>
      <c r="BF354" s="489"/>
      <c r="BG354" s="489"/>
      <c r="BH354" s="489"/>
      <c r="BI354" s="489"/>
      <c r="BJ354" s="489"/>
    </row>
    <row r="355" spans="1:62" ht="15.75" customHeight="1">
      <c r="A355" s="490"/>
      <c r="B355" s="497"/>
      <c r="C355" s="497"/>
      <c r="D355" s="497"/>
      <c r="E355" s="497"/>
      <c r="F355" s="497"/>
      <c r="G355" s="497"/>
      <c r="H355" s="497"/>
      <c r="I355" s="497"/>
      <c r="J355" s="497"/>
      <c r="K355" s="497"/>
      <c r="L355" s="497"/>
      <c r="M355" s="497"/>
      <c r="N355" s="498"/>
      <c r="O355" s="497"/>
      <c r="P355" s="497"/>
      <c r="Q355" s="497"/>
      <c r="R355" s="497"/>
      <c r="S355" s="497"/>
      <c r="T355" s="497"/>
      <c r="U355" s="497"/>
      <c r="V355" s="497"/>
      <c r="W355" s="497"/>
      <c r="X355" s="497"/>
      <c r="Y355" s="497"/>
      <c r="Z355" s="497"/>
      <c r="AA355" s="497"/>
      <c r="AB355" s="497"/>
      <c r="AC355" s="497"/>
      <c r="AD355" s="497"/>
      <c r="AE355" s="497"/>
      <c r="AF355" s="497"/>
      <c r="AG355" s="497"/>
      <c r="AH355" s="497"/>
      <c r="AI355" s="497"/>
      <c r="AJ355" s="497"/>
      <c r="AK355" s="497"/>
      <c r="AL355" s="497"/>
      <c r="AM355" s="497"/>
      <c r="AN355" s="497"/>
      <c r="AO355" s="497"/>
      <c r="AP355" s="497"/>
      <c r="AQ355" s="497"/>
      <c r="AR355" s="497"/>
      <c r="AS355" s="497"/>
      <c r="AT355" s="497"/>
      <c r="AU355" s="497"/>
      <c r="AV355" s="497"/>
      <c r="AW355" s="497"/>
      <c r="AX355" s="497"/>
      <c r="AY355" s="497"/>
      <c r="AZ355" s="497"/>
      <c r="BA355" s="497"/>
      <c r="BB355" s="497"/>
      <c r="BC355" s="497"/>
      <c r="BD355" s="497"/>
      <c r="BE355" s="497"/>
      <c r="BF355" s="489"/>
      <c r="BG355" s="489"/>
      <c r="BH355" s="489"/>
      <c r="BI355" s="489"/>
      <c r="BJ355" s="489"/>
    </row>
    <row r="356" spans="1:62" ht="15.75" customHeight="1">
      <c r="A356" s="490"/>
      <c r="B356" s="497"/>
      <c r="C356" s="497"/>
      <c r="D356" s="497"/>
      <c r="E356" s="497"/>
      <c r="F356" s="497"/>
      <c r="G356" s="497"/>
      <c r="H356" s="497"/>
      <c r="I356" s="497"/>
      <c r="J356" s="497"/>
      <c r="K356" s="497"/>
      <c r="L356" s="497"/>
      <c r="M356" s="497"/>
      <c r="N356" s="498"/>
      <c r="O356" s="497"/>
      <c r="P356" s="497"/>
      <c r="Q356" s="497"/>
      <c r="R356" s="497"/>
      <c r="S356" s="497"/>
      <c r="T356" s="497"/>
      <c r="U356" s="497"/>
      <c r="V356" s="497"/>
      <c r="W356" s="497"/>
      <c r="X356" s="497"/>
      <c r="Y356" s="497"/>
      <c r="Z356" s="497"/>
      <c r="AA356" s="497"/>
      <c r="AB356" s="497"/>
      <c r="AC356" s="497"/>
      <c r="AD356" s="497"/>
      <c r="AE356" s="497"/>
      <c r="AF356" s="497"/>
      <c r="AG356" s="497"/>
      <c r="AH356" s="497"/>
      <c r="AI356" s="497"/>
      <c r="AJ356" s="497"/>
      <c r="AK356" s="497"/>
      <c r="AL356" s="497"/>
      <c r="AM356" s="497"/>
      <c r="AN356" s="497"/>
      <c r="AO356" s="497"/>
      <c r="AP356" s="497"/>
      <c r="AQ356" s="497"/>
      <c r="AR356" s="497"/>
      <c r="AS356" s="497"/>
      <c r="AT356" s="497"/>
      <c r="AU356" s="497"/>
      <c r="AV356" s="497"/>
      <c r="AW356" s="497"/>
      <c r="AX356" s="497"/>
      <c r="AY356" s="497"/>
      <c r="AZ356" s="497"/>
      <c r="BA356" s="497"/>
      <c r="BB356" s="497"/>
      <c r="BC356" s="497"/>
      <c r="BD356" s="497"/>
      <c r="BE356" s="497"/>
      <c r="BF356" s="489"/>
      <c r="BG356" s="489"/>
      <c r="BH356" s="489"/>
      <c r="BI356" s="489"/>
      <c r="BJ356" s="489"/>
    </row>
    <row r="357" spans="1:62" ht="15.75" customHeight="1">
      <c r="A357" s="490"/>
      <c r="B357" s="497"/>
      <c r="C357" s="497"/>
      <c r="D357" s="497"/>
      <c r="E357" s="497"/>
      <c r="F357" s="497"/>
      <c r="G357" s="497"/>
      <c r="H357" s="497"/>
      <c r="I357" s="497"/>
      <c r="J357" s="497"/>
      <c r="K357" s="497"/>
      <c r="L357" s="497"/>
      <c r="M357" s="497"/>
      <c r="N357" s="498"/>
      <c r="O357" s="497"/>
      <c r="P357" s="497"/>
      <c r="Q357" s="497"/>
      <c r="R357" s="497"/>
      <c r="S357" s="497"/>
      <c r="T357" s="497"/>
      <c r="U357" s="497"/>
      <c r="V357" s="497"/>
      <c r="W357" s="497"/>
      <c r="X357" s="497"/>
      <c r="Y357" s="497"/>
      <c r="Z357" s="497"/>
      <c r="AA357" s="497"/>
      <c r="AB357" s="497"/>
      <c r="AC357" s="497"/>
      <c r="AD357" s="497"/>
      <c r="AE357" s="497"/>
      <c r="AF357" s="497"/>
      <c r="AG357" s="497"/>
      <c r="AH357" s="497"/>
      <c r="AI357" s="497"/>
      <c r="AJ357" s="497"/>
      <c r="AK357" s="497"/>
      <c r="AL357" s="497"/>
      <c r="AM357" s="497"/>
      <c r="AN357" s="497"/>
      <c r="AO357" s="497"/>
      <c r="AP357" s="497"/>
      <c r="AQ357" s="497"/>
      <c r="AR357" s="497"/>
      <c r="AS357" s="497"/>
      <c r="AT357" s="497"/>
      <c r="AU357" s="497"/>
      <c r="AV357" s="497"/>
      <c r="AW357" s="497"/>
      <c r="AX357" s="497"/>
      <c r="AY357" s="497"/>
      <c r="AZ357" s="497"/>
      <c r="BA357" s="497"/>
      <c r="BB357" s="497"/>
      <c r="BC357" s="497"/>
      <c r="BD357" s="497"/>
      <c r="BE357" s="497"/>
      <c r="BF357" s="489"/>
      <c r="BG357" s="489"/>
      <c r="BH357" s="489"/>
      <c r="BI357" s="489"/>
      <c r="BJ357" s="489"/>
    </row>
    <row r="358" spans="1:62" ht="15.75" customHeight="1">
      <c r="A358" s="490"/>
      <c r="B358" s="497"/>
      <c r="C358" s="497"/>
      <c r="D358" s="497"/>
      <c r="E358" s="497"/>
      <c r="F358" s="497"/>
      <c r="G358" s="497"/>
      <c r="H358" s="497"/>
      <c r="I358" s="497"/>
      <c r="J358" s="497"/>
      <c r="K358" s="497"/>
      <c r="L358" s="497"/>
      <c r="M358" s="497"/>
      <c r="N358" s="498"/>
      <c r="O358" s="497"/>
      <c r="P358" s="497"/>
      <c r="Q358" s="497"/>
      <c r="R358" s="497"/>
      <c r="S358" s="497"/>
      <c r="T358" s="497"/>
      <c r="U358" s="497"/>
      <c r="V358" s="497"/>
      <c r="W358" s="497"/>
      <c r="X358" s="497"/>
      <c r="Y358" s="497"/>
      <c r="Z358" s="497"/>
      <c r="AA358" s="497"/>
      <c r="AB358" s="497"/>
      <c r="AC358" s="497"/>
      <c r="AD358" s="497"/>
      <c r="AE358" s="497"/>
      <c r="AF358" s="497"/>
      <c r="AG358" s="497"/>
      <c r="AH358" s="497"/>
      <c r="AI358" s="497"/>
      <c r="AJ358" s="497"/>
      <c r="AK358" s="497"/>
      <c r="AL358" s="497"/>
      <c r="AM358" s="497"/>
      <c r="AN358" s="497"/>
      <c r="AO358" s="497"/>
      <c r="AP358" s="497"/>
      <c r="AQ358" s="497"/>
      <c r="AR358" s="497"/>
      <c r="AS358" s="497"/>
      <c r="AT358" s="497"/>
      <c r="AU358" s="497"/>
      <c r="AV358" s="497"/>
      <c r="AW358" s="497"/>
      <c r="AX358" s="497"/>
      <c r="AY358" s="497"/>
      <c r="AZ358" s="497"/>
      <c r="BA358" s="497"/>
      <c r="BB358" s="497"/>
      <c r="BC358" s="497"/>
      <c r="BD358" s="497"/>
      <c r="BE358" s="497"/>
      <c r="BF358" s="489"/>
      <c r="BG358" s="489"/>
      <c r="BH358" s="489"/>
      <c r="BI358" s="489"/>
      <c r="BJ358" s="489"/>
    </row>
    <row r="359" spans="1:62" ht="15.75" customHeight="1">
      <c r="A359" s="490"/>
      <c r="B359" s="497"/>
      <c r="C359" s="497"/>
      <c r="D359" s="497"/>
      <c r="E359" s="497"/>
      <c r="F359" s="497"/>
      <c r="G359" s="497"/>
      <c r="H359" s="497"/>
      <c r="I359" s="497"/>
      <c r="J359" s="497"/>
      <c r="K359" s="497"/>
      <c r="L359" s="497"/>
      <c r="M359" s="497"/>
      <c r="N359" s="498"/>
      <c r="O359" s="497"/>
      <c r="P359" s="497"/>
      <c r="Q359" s="497"/>
      <c r="R359" s="497"/>
      <c r="S359" s="497"/>
      <c r="T359" s="497"/>
      <c r="U359" s="497"/>
      <c r="V359" s="497"/>
      <c r="W359" s="497"/>
      <c r="X359" s="497"/>
      <c r="Y359" s="497"/>
      <c r="Z359" s="497"/>
      <c r="AA359" s="497"/>
      <c r="AB359" s="497"/>
      <c r="AC359" s="497"/>
      <c r="AD359" s="497"/>
      <c r="AE359" s="497"/>
      <c r="AF359" s="497"/>
      <c r="AG359" s="497"/>
      <c r="AH359" s="497"/>
      <c r="AI359" s="497"/>
      <c r="AJ359" s="497"/>
      <c r="AK359" s="497"/>
      <c r="AL359" s="497"/>
      <c r="AM359" s="497"/>
      <c r="AN359" s="497"/>
      <c r="AO359" s="497"/>
      <c r="AP359" s="497"/>
      <c r="AQ359" s="497"/>
      <c r="AR359" s="497"/>
      <c r="AS359" s="497"/>
      <c r="AT359" s="497"/>
      <c r="AU359" s="497"/>
      <c r="AV359" s="497"/>
      <c r="AW359" s="497"/>
      <c r="AX359" s="497"/>
      <c r="AY359" s="497"/>
      <c r="AZ359" s="497"/>
      <c r="BA359" s="497"/>
      <c r="BB359" s="497"/>
      <c r="BC359" s="497"/>
      <c r="BD359" s="497"/>
      <c r="BE359" s="497"/>
      <c r="BF359" s="489"/>
      <c r="BG359" s="489"/>
      <c r="BH359" s="489"/>
      <c r="BI359" s="489"/>
      <c r="BJ359" s="489"/>
    </row>
    <row r="360" spans="1:62" ht="15.75" customHeight="1">
      <c r="A360" s="490"/>
      <c r="B360" s="497"/>
      <c r="C360" s="497"/>
      <c r="D360" s="497"/>
      <c r="E360" s="497"/>
      <c r="F360" s="497"/>
      <c r="G360" s="497"/>
      <c r="H360" s="497"/>
      <c r="I360" s="497"/>
      <c r="J360" s="497"/>
      <c r="K360" s="497"/>
      <c r="L360" s="497"/>
      <c r="M360" s="497"/>
      <c r="N360" s="498"/>
      <c r="O360" s="497"/>
      <c r="P360" s="497"/>
      <c r="Q360" s="497"/>
      <c r="R360" s="497"/>
      <c r="S360" s="497"/>
      <c r="T360" s="497"/>
      <c r="U360" s="497"/>
      <c r="V360" s="497"/>
      <c r="W360" s="497"/>
      <c r="X360" s="497"/>
      <c r="Y360" s="497"/>
      <c r="Z360" s="497"/>
      <c r="AA360" s="497"/>
      <c r="AB360" s="497"/>
      <c r="AC360" s="497"/>
      <c r="AD360" s="497"/>
      <c r="AE360" s="497"/>
      <c r="AF360" s="497"/>
      <c r="AG360" s="497"/>
      <c r="AH360" s="497"/>
      <c r="AI360" s="497"/>
      <c r="AJ360" s="497"/>
      <c r="AK360" s="497"/>
      <c r="AL360" s="497"/>
      <c r="AM360" s="497"/>
      <c r="AN360" s="497"/>
      <c r="AO360" s="497"/>
      <c r="AP360" s="497"/>
      <c r="AQ360" s="497"/>
      <c r="AR360" s="497"/>
      <c r="AS360" s="497"/>
      <c r="AT360" s="497"/>
      <c r="AU360" s="497"/>
      <c r="AV360" s="497"/>
      <c r="AW360" s="497"/>
      <c r="AX360" s="497"/>
      <c r="AY360" s="497"/>
      <c r="AZ360" s="497"/>
      <c r="BA360" s="497"/>
      <c r="BB360" s="497"/>
      <c r="BC360" s="497"/>
      <c r="BD360" s="497"/>
      <c r="BE360" s="497"/>
      <c r="BF360" s="489"/>
      <c r="BG360" s="489"/>
      <c r="BH360" s="489"/>
      <c r="BI360" s="489"/>
      <c r="BJ360" s="489"/>
    </row>
    <row r="361" spans="1:62" ht="15.75" customHeight="1">
      <c r="A361" s="490"/>
      <c r="B361" s="497"/>
      <c r="C361" s="497"/>
      <c r="D361" s="497"/>
      <c r="E361" s="497"/>
      <c r="F361" s="497"/>
      <c r="G361" s="497"/>
      <c r="H361" s="497"/>
      <c r="I361" s="497"/>
      <c r="J361" s="497"/>
      <c r="K361" s="497"/>
      <c r="L361" s="497"/>
      <c r="M361" s="497"/>
      <c r="N361" s="498"/>
      <c r="O361" s="497"/>
      <c r="P361" s="497"/>
      <c r="Q361" s="497"/>
      <c r="R361" s="497"/>
      <c r="S361" s="497"/>
      <c r="T361" s="497"/>
      <c r="U361" s="497"/>
      <c r="V361" s="497"/>
      <c r="W361" s="497"/>
      <c r="X361" s="497"/>
      <c r="Y361" s="497"/>
      <c r="Z361" s="497"/>
      <c r="AA361" s="497"/>
      <c r="AB361" s="497"/>
      <c r="AC361" s="497"/>
      <c r="AD361" s="497"/>
      <c r="AE361" s="497"/>
      <c r="AF361" s="497"/>
      <c r="AG361" s="497"/>
      <c r="AH361" s="497"/>
      <c r="AI361" s="497"/>
      <c r="AJ361" s="497"/>
      <c r="AK361" s="497"/>
      <c r="AL361" s="497"/>
      <c r="AM361" s="497"/>
      <c r="AN361" s="497"/>
      <c r="AO361" s="497"/>
      <c r="AP361" s="497"/>
      <c r="AQ361" s="497"/>
      <c r="AR361" s="497"/>
      <c r="AS361" s="497"/>
      <c r="AT361" s="497"/>
      <c r="AU361" s="497"/>
      <c r="AV361" s="497"/>
      <c r="AW361" s="497"/>
      <c r="AX361" s="497"/>
      <c r="AY361" s="497"/>
      <c r="AZ361" s="497"/>
      <c r="BA361" s="497"/>
      <c r="BB361" s="497"/>
      <c r="BC361" s="497"/>
      <c r="BD361" s="497"/>
      <c r="BE361" s="497"/>
      <c r="BF361" s="489"/>
      <c r="BG361" s="489"/>
      <c r="BH361" s="489"/>
      <c r="BI361" s="489"/>
      <c r="BJ361" s="489"/>
    </row>
    <row r="362" spans="1:62" ht="15.75" customHeight="1">
      <c r="A362" s="490"/>
      <c r="B362" s="497"/>
      <c r="C362" s="497"/>
      <c r="D362" s="497"/>
      <c r="E362" s="497"/>
      <c r="F362" s="497"/>
      <c r="G362" s="497"/>
      <c r="H362" s="497"/>
      <c r="I362" s="497"/>
      <c r="J362" s="497"/>
      <c r="K362" s="497"/>
      <c r="L362" s="497"/>
      <c r="M362" s="497"/>
      <c r="N362" s="498"/>
      <c r="O362" s="497"/>
      <c r="P362" s="497"/>
      <c r="Q362" s="497"/>
      <c r="R362" s="497"/>
      <c r="S362" s="497"/>
      <c r="T362" s="497"/>
      <c r="U362" s="497"/>
      <c r="V362" s="497"/>
      <c r="W362" s="497"/>
      <c r="X362" s="497"/>
      <c r="Y362" s="497"/>
      <c r="Z362" s="497"/>
      <c r="AA362" s="497"/>
      <c r="AB362" s="497"/>
      <c r="AC362" s="497"/>
      <c r="AD362" s="497"/>
      <c r="AE362" s="497"/>
      <c r="AF362" s="497"/>
      <c r="AG362" s="497"/>
      <c r="AH362" s="497"/>
      <c r="AI362" s="497"/>
      <c r="AJ362" s="497"/>
      <c r="AK362" s="497"/>
      <c r="AL362" s="497"/>
      <c r="AM362" s="497"/>
      <c r="AN362" s="497"/>
      <c r="AO362" s="497"/>
      <c r="AP362" s="497"/>
      <c r="AQ362" s="497"/>
      <c r="AR362" s="497"/>
      <c r="AS362" s="497"/>
      <c r="AT362" s="497"/>
      <c r="AU362" s="497"/>
      <c r="AV362" s="497"/>
      <c r="AW362" s="497"/>
      <c r="AX362" s="497"/>
      <c r="AY362" s="497"/>
      <c r="AZ362" s="497"/>
      <c r="BA362" s="497"/>
      <c r="BB362" s="497"/>
      <c r="BC362" s="497"/>
      <c r="BD362" s="497"/>
      <c r="BE362" s="497"/>
      <c r="BF362" s="489"/>
      <c r="BG362" s="489"/>
      <c r="BH362" s="489"/>
      <c r="BI362" s="489"/>
      <c r="BJ362" s="489"/>
    </row>
    <row r="363" spans="1:62" ht="15.75" customHeight="1">
      <c r="A363" s="490"/>
      <c r="B363" s="497"/>
      <c r="C363" s="497"/>
      <c r="D363" s="497"/>
      <c r="E363" s="497"/>
      <c r="F363" s="497"/>
      <c r="G363" s="497"/>
      <c r="H363" s="497"/>
      <c r="I363" s="497"/>
      <c r="J363" s="497"/>
      <c r="K363" s="497"/>
      <c r="L363" s="497"/>
      <c r="M363" s="497"/>
      <c r="N363" s="498"/>
      <c r="O363" s="497"/>
      <c r="P363" s="497"/>
      <c r="Q363" s="497"/>
      <c r="R363" s="497"/>
      <c r="S363" s="497"/>
      <c r="T363" s="497"/>
      <c r="U363" s="497"/>
      <c r="V363" s="497"/>
      <c r="W363" s="497"/>
      <c r="X363" s="497"/>
      <c r="Y363" s="497"/>
      <c r="Z363" s="497"/>
      <c r="AA363" s="497"/>
      <c r="AB363" s="497"/>
      <c r="AC363" s="497"/>
      <c r="AD363" s="497"/>
      <c r="AE363" s="497"/>
      <c r="AF363" s="497"/>
      <c r="AG363" s="497"/>
      <c r="AH363" s="497"/>
      <c r="AI363" s="497"/>
      <c r="AJ363" s="497"/>
      <c r="AK363" s="497"/>
      <c r="AL363" s="497"/>
      <c r="AM363" s="497"/>
      <c r="AN363" s="497"/>
      <c r="AO363" s="497"/>
      <c r="AP363" s="497"/>
      <c r="AQ363" s="497"/>
      <c r="AR363" s="497"/>
      <c r="AS363" s="497"/>
      <c r="AT363" s="497"/>
      <c r="AU363" s="497"/>
      <c r="AV363" s="497"/>
      <c r="AW363" s="497"/>
      <c r="AX363" s="497"/>
      <c r="AY363" s="497"/>
      <c r="AZ363" s="497"/>
      <c r="BA363" s="497"/>
      <c r="BB363" s="497"/>
      <c r="BC363" s="497"/>
      <c r="BD363" s="497"/>
      <c r="BE363" s="497"/>
      <c r="BF363" s="489"/>
      <c r="BG363" s="489"/>
      <c r="BH363" s="489"/>
      <c r="BI363" s="489"/>
      <c r="BJ363" s="489"/>
    </row>
    <row r="364" spans="1:62" ht="15.75" customHeight="1">
      <c r="A364" s="490"/>
      <c r="B364" s="497"/>
      <c r="C364" s="497"/>
      <c r="D364" s="497"/>
      <c r="E364" s="497"/>
      <c r="F364" s="497"/>
      <c r="G364" s="497"/>
      <c r="H364" s="497"/>
      <c r="I364" s="497"/>
      <c r="J364" s="497"/>
      <c r="K364" s="497"/>
      <c r="L364" s="497"/>
      <c r="M364" s="497"/>
      <c r="N364" s="498"/>
      <c r="O364" s="497"/>
      <c r="P364" s="497"/>
      <c r="Q364" s="497"/>
      <c r="R364" s="497"/>
      <c r="S364" s="497"/>
      <c r="T364" s="497"/>
      <c r="U364" s="497"/>
      <c r="V364" s="497"/>
      <c r="W364" s="497"/>
      <c r="X364" s="497"/>
      <c r="Y364" s="497"/>
      <c r="Z364" s="497"/>
      <c r="AA364" s="497"/>
      <c r="AB364" s="497"/>
      <c r="AC364" s="497"/>
      <c r="AD364" s="497"/>
      <c r="AE364" s="497"/>
      <c r="AF364" s="497"/>
      <c r="AG364" s="497"/>
      <c r="AH364" s="497"/>
      <c r="AI364" s="497"/>
      <c r="AJ364" s="497"/>
      <c r="AK364" s="497"/>
      <c r="AL364" s="497"/>
      <c r="AM364" s="497"/>
      <c r="AN364" s="497"/>
      <c r="AO364" s="497"/>
      <c r="AP364" s="497"/>
      <c r="AQ364" s="497"/>
      <c r="AR364" s="497"/>
      <c r="AS364" s="497"/>
      <c r="AT364" s="497"/>
      <c r="AU364" s="497"/>
      <c r="AV364" s="497"/>
      <c r="AW364" s="497"/>
      <c r="AX364" s="497"/>
      <c r="AY364" s="497"/>
      <c r="AZ364" s="497"/>
      <c r="BA364" s="497"/>
      <c r="BB364" s="497"/>
      <c r="BC364" s="497"/>
      <c r="BD364" s="497"/>
      <c r="BE364" s="497"/>
      <c r="BF364" s="489"/>
      <c r="BG364" s="489"/>
      <c r="BH364" s="489"/>
      <c r="BI364" s="489"/>
      <c r="BJ364" s="489"/>
    </row>
    <row r="365" spans="1:62" ht="15.75" customHeight="1">
      <c r="A365" s="490"/>
      <c r="B365" s="497"/>
      <c r="C365" s="497"/>
      <c r="D365" s="497"/>
      <c r="E365" s="497"/>
      <c r="F365" s="497"/>
      <c r="G365" s="497"/>
      <c r="H365" s="497"/>
      <c r="I365" s="497"/>
      <c r="J365" s="497"/>
      <c r="K365" s="497"/>
      <c r="L365" s="497"/>
      <c r="M365" s="497"/>
      <c r="N365" s="498"/>
      <c r="O365" s="497"/>
      <c r="P365" s="497"/>
      <c r="Q365" s="497"/>
      <c r="R365" s="497"/>
      <c r="S365" s="497"/>
      <c r="T365" s="497"/>
      <c r="U365" s="497"/>
      <c r="V365" s="497"/>
      <c r="W365" s="497"/>
      <c r="X365" s="497"/>
      <c r="Y365" s="497"/>
      <c r="Z365" s="497"/>
      <c r="AA365" s="497"/>
      <c r="AB365" s="497"/>
      <c r="AC365" s="497"/>
      <c r="AD365" s="497"/>
      <c r="AE365" s="497"/>
      <c r="AF365" s="497"/>
      <c r="AG365" s="497"/>
      <c r="AH365" s="497"/>
      <c r="AI365" s="497"/>
      <c r="AJ365" s="497"/>
      <c r="AK365" s="497"/>
      <c r="AL365" s="497"/>
      <c r="AM365" s="497"/>
      <c r="AN365" s="497"/>
      <c r="AO365" s="497"/>
      <c r="AP365" s="497"/>
      <c r="AQ365" s="497"/>
      <c r="AR365" s="497"/>
      <c r="AS365" s="497"/>
      <c r="AT365" s="497"/>
      <c r="AU365" s="497"/>
      <c r="AV365" s="497"/>
      <c r="AW365" s="497"/>
      <c r="AX365" s="497"/>
      <c r="AY365" s="497"/>
      <c r="AZ365" s="497"/>
      <c r="BA365" s="497"/>
      <c r="BB365" s="497"/>
      <c r="BC365" s="497"/>
      <c r="BD365" s="497"/>
      <c r="BE365" s="497"/>
      <c r="BF365" s="489"/>
      <c r="BG365" s="489"/>
      <c r="BH365" s="489"/>
      <c r="BI365" s="489"/>
      <c r="BJ365" s="489"/>
    </row>
    <row r="366" spans="1:62" ht="15.75" customHeight="1">
      <c r="A366" s="490"/>
      <c r="B366" s="497"/>
      <c r="C366" s="497"/>
      <c r="D366" s="497"/>
      <c r="E366" s="497"/>
      <c r="F366" s="497"/>
      <c r="G366" s="497"/>
      <c r="H366" s="497"/>
      <c r="I366" s="497"/>
      <c r="J366" s="497"/>
      <c r="K366" s="497"/>
      <c r="L366" s="497"/>
      <c r="M366" s="497"/>
      <c r="N366" s="498"/>
      <c r="O366" s="497"/>
      <c r="P366" s="497"/>
      <c r="Q366" s="497"/>
      <c r="R366" s="497"/>
      <c r="S366" s="497"/>
      <c r="T366" s="497"/>
      <c r="U366" s="497"/>
      <c r="V366" s="497"/>
      <c r="W366" s="497"/>
      <c r="X366" s="497"/>
      <c r="Y366" s="497"/>
      <c r="Z366" s="497"/>
      <c r="AA366" s="497"/>
      <c r="AB366" s="497"/>
      <c r="AC366" s="497"/>
      <c r="AD366" s="497"/>
      <c r="AE366" s="497"/>
      <c r="AF366" s="497"/>
      <c r="AG366" s="497"/>
      <c r="AH366" s="497"/>
      <c r="AI366" s="497"/>
      <c r="AJ366" s="497"/>
      <c r="AK366" s="497"/>
      <c r="AL366" s="497"/>
      <c r="AM366" s="497"/>
      <c r="AN366" s="497"/>
      <c r="AO366" s="497"/>
      <c r="AP366" s="497"/>
      <c r="AQ366" s="497"/>
      <c r="AR366" s="497"/>
      <c r="AS366" s="497"/>
      <c r="AT366" s="497"/>
      <c r="AU366" s="497"/>
      <c r="AV366" s="497"/>
      <c r="AW366" s="497"/>
      <c r="AX366" s="497"/>
      <c r="AY366" s="497"/>
      <c r="AZ366" s="497"/>
      <c r="BA366" s="497"/>
      <c r="BB366" s="497"/>
      <c r="BC366" s="497"/>
      <c r="BD366" s="497"/>
      <c r="BE366" s="497"/>
      <c r="BF366" s="489"/>
      <c r="BG366" s="489"/>
      <c r="BH366" s="489"/>
      <c r="BI366" s="489"/>
      <c r="BJ366" s="489"/>
    </row>
    <row r="367" spans="1:62" ht="15.75" customHeight="1">
      <c r="A367" s="490"/>
      <c r="B367" s="497"/>
      <c r="C367" s="497"/>
      <c r="D367" s="497"/>
      <c r="E367" s="497"/>
      <c r="F367" s="497"/>
      <c r="G367" s="497"/>
      <c r="H367" s="497"/>
      <c r="I367" s="497"/>
      <c r="J367" s="497"/>
      <c r="K367" s="497"/>
      <c r="L367" s="497"/>
      <c r="M367" s="497"/>
      <c r="N367" s="498"/>
      <c r="O367" s="497"/>
      <c r="P367" s="497"/>
      <c r="Q367" s="497"/>
      <c r="R367" s="497"/>
      <c r="S367" s="497"/>
      <c r="T367" s="497"/>
      <c r="U367" s="497"/>
      <c r="V367" s="497"/>
      <c r="W367" s="497"/>
      <c r="X367" s="497"/>
      <c r="Y367" s="497"/>
      <c r="Z367" s="497"/>
      <c r="AA367" s="497"/>
      <c r="AB367" s="497"/>
      <c r="AC367" s="497"/>
      <c r="AD367" s="497"/>
      <c r="AE367" s="497"/>
      <c r="AF367" s="497"/>
      <c r="AG367" s="497"/>
      <c r="AH367" s="497"/>
      <c r="AI367" s="497"/>
      <c r="AJ367" s="497"/>
      <c r="AK367" s="497"/>
      <c r="AL367" s="497"/>
      <c r="AM367" s="497"/>
      <c r="AN367" s="497"/>
      <c r="AO367" s="497"/>
      <c r="AP367" s="497"/>
      <c r="AQ367" s="497"/>
      <c r="AR367" s="497"/>
      <c r="AS367" s="497"/>
      <c r="AT367" s="497"/>
      <c r="AU367" s="497"/>
      <c r="AV367" s="497"/>
      <c r="AW367" s="497"/>
      <c r="AX367" s="497"/>
      <c r="AY367" s="497"/>
      <c r="AZ367" s="497"/>
      <c r="BA367" s="497"/>
      <c r="BB367" s="497"/>
      <c r="BC367" s="497"/>
      <c r="BD367" s="497"/>
      <c r="BE367" s="497"/>
      <c r="BF367" s="489"/>
      <c r="BG367" s="489"/>
      <c r="BH367" s="489"/>
      <c r="BI367" s="489"/>
      <c r="BJ367" s="489"/>
    </row>
    <row r="368" spans="1:62" ht="15.75" customHeight="1">
      <c r="A368" s="490"/>
      <c r="B368" s="497"/>
      <c r="C368" s="497"/>
      <c r="D368" s="497"/>
      <c r="E368" s="497"/>
      <c r="F368" s="497"/>
      <c r="G368" s="497"/>
      <c r="H368" s="497"/>
      <c r="I368" s="497"/>
      <c r="J368" s="497"/>
      <c r="K368" s="497"/>
      <c r="L368" s="497"/>
      <c r="M368" s="497"/>
      <c r="N368" s="498"/>
      <c r="O368" s="497"/>
      <c r="P368" s="497"/>
      <c r="Q368" s="497"/>
      <c r="R368" s="497"/>
      <c r="S368" s="497"/>
      <c r="T368" s="497"/>
      <c r="U368" s="497"/>
      <c r="V368" s="497"/>
      <c r="W368" s="497"/>
      <c r="X368" s="497"/>
      <c r="Y368" s="497"/>
      <c r="Z368" s="497"/>
      <c r="AA368" s="497"/>
      <c r="AB368" s="497"/>
      <c r="AC368" s="497"/>
      <c r="AD368" s="497"/>
      <c r="AE368" s="497"/>
      <c r="AF368" s="497"/>
      <c r="AG368" s="497"/>
      <c r="AH368" s="497"/>
      <c r="AI368" s="497"/>
      <c r="AJ368" s="497"/>
      <c r="AK368" s="497"/>
      <c r="AL368" s="497"/>
      <c r="AM368" s="497"/>
      <c r="AN368" s="497"/>
      <c r="AO368" s="497"/>
      <c r="AP368" s="497"/>
      <c r="AQ368" s="497"/>
      <c r="AR368" s="497"/>
      <c r="AS368" s="497"/>
      <c r="AT368" s="497"/>
      <c r="AU368" s="497"/>
      <c r="AV368" s="497"/>
      <c r="AW368" s="497"/>
      <c r="AX368" s="497"/>
      <c r="AY368" s="497"/>
      <c r="AZ368" s="497"/>
      <c r="BA368" s="497"/>
      <c r="BB368" s="497"/>
      <c r="BC368" s="497"/>
      <c r="BD368" s="497"/>
      <c r="BE368" s="497"/>
      <c r="BF368" s="489"/>
      <c r="BG368" s="489"/>
      <c r="BH368" s="489"/>
      <c r="BI368" s="489"/>
      <c r="BJ368" s="489"/>
    </row>
    <row r="369" spans="1:62" ht="15.75" customHeight="1">
      <c r="A369" s="490"/>
      <c r="B369" s="497"/>
      <c r="C369" s="497"/>
      <c r="D369" s="497"/>
      <c r="E369" s="497"/>
      <c r="F369" s="497"/>
      <c r="G369" s="497"/>
      <c r="H369" s="497"/>
      <c r="I369" s="497"/>
      <c r="J369" s="497"/>
      <c r="K369" s="497"/>
      <c r="L369" s="497"/>
      <c r="M369" s="497"/>
      <c r="N369" s="498"/>
      <c r="O369" s="497"/>
      <c r="P369" s="497"/>
      <c r="Q369" s="497"/>
      <c r="R369" s="497"/>
      <c r="S369" s="497"/>
      <c r="T369" s="497"/>
      <c r="U369" s="497"/>
      <c r="V369" s="497"/>
      <c r="W369" s="497"/>
      <c r="X369" s="497"/>
      <c r="Y369" s="497"/>
      <c r="Z369" s="497"/>
      <c r="AA369" s="497"/>
      <c r="AB369" s="497"/>
      <c r="AC369" s="497"/>
      <c r="AD369" s="497"/>
      <c r="AE369" s="497"/>
      <c r="AF369" s="497"/>
      <c r="AG369" s="497"/>
      <c r="AH369" s="497"/>
      <c r="AI369" s="497"/>
      <c r="AJ369" s="497"/>
      <c r="AK369" s="497"/>
      <c r="AL369" s="497"/>
      <c r="AM369" s="497"/>
      <c r="AN369" s="497"/>
      <c r="AO369" s="497"/>
      <c r="AP369" s="497"/>
      <c r="AQ369" s="497"/>
      <c r="AR369" s="497"/>
      <c r="AS369" s="497"/>
      <c r="AT369" s="497"/>
      <c r="AU369" s="497"/>
      <c r="AV369" s="497"/>
      <c r="AW369" s="497"/>
      <c r="AX369" s="497"/>
      <c r="AY369" s="497"/>
      <c r="AZ369" s="497"/>
      <c r="BA369" s="497"/>
      <c r="BB369" s="497"/>
      <c r="BC369" s="497"/>
      <c r="BD369" s="497"/>
      <c r="BE369" s="497"/>
      <c r="BF369" s="489"/>
      <c r="BG369" s="489"/>
      <c r="BH369" s="489"/>
      <c r="BI369" s="489"/>
      <c r="BJ369" s="489"/>
    </row>
    <row r="370" spans="1:62" ht="15.75" customHeight="1">
      <c r="A370" s="490"/>
      <c r="B370" s="497"/>
      <c r="C370" s="497"/>
      <c r="D370" s="497"/>
      <c r="E370" s="497"/>
      <c r="F370" s="497"/>
      <c r="G370" s="497"/>
      <c r="H370" s="497"/>
      <c r="I370" s="497"/>
      <c r="J370" s="497"/>
      <c r="K370" s="497"/>
      <c r="L370" s="497"/>
      <c r="M370" s="497"/>
      <c r="N370" s="498"/>
      <c r="O370" s="497"/>
      <c r="P370" s="497"/>
      <c r="Q370" s="497"/>
      <c r="R370" s="497"/>
      <c r="S370" s="497"/>
      <c r="T370" s="497"/>
      <c r="U370" s="497"/>
      <c r="V370" s="497"/>
      <c r="W370" s="497"/>
      <c r="X370" s="497"/>
      <c r="Y370" s="497"/>
      <c r="Z370" s="497"/>
      <c r="AA370" s="497"/>
      <c r="AB370" s="497"/>
      <c r="AC370" s="497"/>
      <c r="AD370" s="497"/>
      <c r="AE370" s="497"/>
      <c r="AF370" s="497"/>
      <c r="AG370" s="497"/>
      <c r="AH370" s="497"/>
      <c r="AI370" s="497"/>
      <c r="AJ370" s="497"/>
      <c r="AK370" s="497"/>
      <c r="AL370" s="497"/>
      <c r="AM370" s="497"/>
      <c r="AN370" s="497"/>
      <c r="AO370" s="497"/>
      <c r="AP370" s="497"/>
      <c r="AQ370" s="497"/>
      <c r="AR370" s="497"/>
      <c r="AS370" s="497"/>
      <c r="AT370" s="497"/>
      <c r="AU370" s="497"/>
      <c r="AV370" s="497"/>
      <c r="AW370" s="497"/>
      <c r="AX370" s="497"/>
      <c r="AY370" s="497"/>
      <c r="AZ370" s="497"/>
      <c r="BA370" s="497"/>
      <c r="BB370" s="497"/>
      <c r="BC370" s="497"/>
      <c r="BD370" s="497"/>
      <c r="BE370" s="497"/>
      <c r="BF370" s="489"/>
      <c r="BG370" s="489"/>
      <c r="BH370" s="489"/>
      <c r="BI370" s="489"/>
      <c r="BJ370" s="489"/>
    </row>
    <row r="371" spans="1:62" ht="15.75" customHeight="1">
      <c r="A371" s="490"/>
      <c r="B371" s="497"/>
      <c r="C371" s="497"/>
      <c r="D371" s="497"/>
      <c r="E371" s="497"/>
      <c r="F371" s="497"/>
      <c r="G371" s="497"/>
      <c r="H371" s="497"/>
      <c r="I371" s="497"/>
      <c r="J371" s="497"/>
      <c r="K371" s="497"/>
      <c r="L371" s="497"/>
      <c r="M371" s="497"/>
      <c r="N371" s="498"/>
      <c r="O371" s="497"/>
      <c r="P371" s="497"/>
      <c r="Q371" s="497"/>
      <c r="R371" s="497"/>
      <c r="S371" s="497"/>
      <c r="T371" s="497"/>
      <c r="U371" s="497"/>
      <c r="V371" s="497"/>
      <c r="W371" s="497"/>
      <c r="X371" s="497"/>
      <c r="Y371" s="497"/>
      <c r="Z371" s="497"/>
      <c r="AA371" s="497"/>
      <c r="AB371" s="497"/>
      <c r="AC371" s="497"/>
      <c r="AD371" s="497"/>
      <c r="AE371" s="497"/>
      <c r="AF371" s="497"/>
      <c r="AG371" s="497"/>
      <c r="AH371" s="497"/>
      <c r="AI371" s="497"/>
      <c r="AJ371" s="497"/>
      <c r="AK371" s="497"/>
      <c r="AL371" s="497"/>
      <c r="AM371" s="497"/>
      <c r="AN371" s="497"/>
      <c r="AO371" s="497"/>
      <c r="AP371" s="497"/>
      <c r="AQ371" s="497"/>
      <c r="AR371" s="497"/>
      <c r="AS371" s="497"/>
      <c r="AT371" s="497"/>
      <c r="AU371" s="497"/>
      <c r="AV371" s="497"/>
      <c r="AW371" s="497"/>
      <c r="AX371" s="497"/>
      <c r="AY371" s="497"/>
      <c r="AZ371" s="497"/>
      <c r="BA371" s="497"/>
      <c r="BB371" s="497"/>
      <c r="BC371" s="497"/>
      <c r="BD371" s="497"/>
      <c r="BE371" s="497"/>
      <c r="BF371" s="489"/>
      <c r="BG371" s="489"/>
      <c r="BH371" s="489"/>
      <c r="BI371" s="489"/>
      <c r="BJ371" s="489"/>
    </row>
    <row r="372" spans="1:62" ht="15.75" customHeight="1">
      <c r="A372" s="490"/>
      <c r="B372" s="497"/>
      <c r="C372" s="497"/>
      <c r="D372" s="497"/>
      <c r="E372" s="497"/>
      <c r="F372" s="497"/>
      <c r="G372" s="497"/>
      <c r="H372" s="497"/>
      <c r="I372" s="497"/>
      <c r="J372" s="497"/>
      <c r="K372" s="497"/>
      <c r="L372" s="497"/>
      <c r="M372" s="497"/>
      <c r="N372" s="498"/>
      <c r="O372" s="497"/>
      <c r="P372" s="497"/>
      <c r="Q372" s="497"/>
      <c r="R372" s="497"/>
      <c r="S372" s="497"/>
      <c r="T372" s="497"/>
      <c r="U372" s="497"/>
      <c r="V372" s="497"/>
      <c r="W372" s="497"/>
      <c r="X372" s="497"/>
      <c r="Y372" s="497"/>
      <c r="Z372" s="497"/>
      <c r="AA372" s="497"/>
      <c r="AB372" s="497"/>
      <c r="AC372" s="497"/>
      <c r="AD372" s="497"/>
      <c r="AE372" s="497"/>
      <c r="AF372" s="497"/>
      <c r="AG372" s="497"/>
      <c r="AH372" s="497"/>
      <c r="AI372" s="497"/>
      <c r="AJ372" s="497"/>
      <c r="AK372" s="497"/>
      <c r="AL372" s="497"/>
      <c r="AM372" s="497"/>
      <c r="AN372" s="497"/>
      <c r="AO372" s="497"/>
      <c r="AP372" s="497"/>
      <c r="AQ372" s="497"/>
      <c r="AR372" s="497"/>
      <c r="AS372" s="497"/>
      <c r="AT372" s="497"/>
      <c r="AU372" s="497"/>
      <c r="AV372" s="497"/>
      <c r="AW372" s="497"/>
      <c r="AX372" s="497"/>
      <c r="AY372" s="497"/>
      <c r="AZ372" s="497"/>
      <c r="BA372" s="497"/>
      <c r="BB372" s="497"/>
      <c r="BC372" s="497"/>
      <c r="BD372" s="497"/>
      <c r="BE372" s="497"/>
      <c r="BF372" s="489"/>
      <c r="BG372" s="489"/>
      <c r="BH372" s="489"/>
      <c r="BI372" s="489"/>
      <c r="BJ372" s="489"/>
    </row>
    <row r="373" spans="1:62" ht="15.75" customHeight="1">
      <c r="A373" s="490"/>
      <c r="B373" s="497"/>
      <c r="C373" s="497"/>
      <c r="D373" s="497"/>
      <c r="E373" s="497"/>
      <c r="F373" s="497"/>
      <c r="G373" s="497"/>
      <c r="H373" s="497"/>
      <c r="I373" s="497"/>
      <c r="J373" s="497"/>
      <c r="K373" s="497"/>
      <c r="L373" s="497"/>
      <c r="M373" s="497"/>
      <c r="N373" s="498"/>
      <c r="O373" s="497"/>
      <c r="P373" s="497"/>
      <c r="Q373" s="497"/>
      <c r="R373" s="497"/>
      <c r="S373" s="497"/>
      <c r="T373" s="497"/>
      <c r="U373" s="497"/>
      <c r="V373" s="497"/>
      <c r="W373" s="497"/>
      <c r="X373" s="497"/>
      <c r="Y373" s="497"/>
      <c r="Z373" s="497"/>
      <c r="AA373" s="497"/>
      <c r="AB373" s="497"/>
      <c r="AC373" s="497"/>
      <c r="AD373" s="497"/>
      <c r="AE373" s="497"/>
      <c r="AF373" s="497"/>
      <c r="AG373" s="497"/>
      <c r="AH373" s="497"/>
      <c r="AI373" s="497"/>
      <c r="AJ373" s="497"/>
      <c r="AK373" s="497"/>
      <c r="AL373" s="497"/>
      <c r="AM373" s="497"/>
      <c r="AN373" s="497"/>
      <c r="AO373" s="497"/>
      <c r="AP373" s="497"/>
      <c r="AQ373" s="497"/>
      <c r="AR373" s="497"/>
      <c r="AS373" s="497"/>
      <c r="AT373" s="497"/>
      <c r="AU373" s="497"/>
      <c r="AV373" s="497"/>
      <c r="AW373" s="497"/>
      <c r="AX373" s="497"/>
      <c r="AY373" s="497"/>
      <c r="AZ373" s="497"/>
      <c r="BA373" s="497"/>
      <c r="BB373" s="497"/>
      <c r="BC373" s="497"/>
      <c r="BD373" s="497"/>
      <c r="BE373" s="497"/>
      <c r="BF373" s="489"/>
      <c r="BG373" s="489"/>
      <c r="BH373" s="489"/>
      <c r="BI373" s="489"/>
      <c r="BJ373" s="489"/>
    </row>
    <row r="374" spans="1:62" ht="15.75" customHeight="1">
      <c r="A374" s="490"/>
      <c r="B374" s="497"/>
      <c r="C374" s="497"/>
      <c r="D374" s="497"/>
      <c r="E374" s="497"/>
      <c r="F374" s="497"/>
      <c r="G374" s="497"/>
      <c r="H374" s="497"/>
      <c r="I374" s="497"/>
      <c r="J374" s="497"/>
      <c r="K374" s="497"/>
      <c r="L374" s="497"/>
      <c r="M374" s="497"/>
      <c r="N374" s="498"/>
      <c r="O374" s="497"/>
      <c r="P374" s="497"/>
      <c r="Q374" s="497"/>
      <c r="R374" s="497"/>
      <c r="S374" s="497"/>
      <c r="T374" s="497"/>
      <c r="U374" s="497"/>
      <c r="V374" s="497"/>
      <c r="W374" s="497"/>
      <c r="X374" s="497"/>
      <c r="Y374" s="497"/>
      <c r="Z374" s="497"/>
      <c r="AA374" s="497"/>
      <c r="AB374" s="497"/>
      <c r="AC374" s="497"/>
      <c r="AD374" s="497"/>
      <c r="AE374" s="497"/>
      <c r="AF374" s="497"/>
      <c r="AG374" s="497"/>
      <c r="AH374" s="497"/>
      <c r="AI374" s="497"/>
      <c r="AJ374" s="497"/>
      <c r="AK374" s="497"/>
      <c r="AL374" s="497"/>
      <c r="AM374" s="497"/>
      <c r="AN374" s="497"/>
      <c r="AO374" s="497"/>
      <c r="AP374" s="497"/>
      <c r="AQ374" s="497"/>
      <c r="AR374" s="497"/>
      <c r="AS374" s="497"/>
      <c r="AT374" s="497"/>
      <c r="AU374" s="497"/>
      <c r="AV374" s="497"/>
      <c r="AW374" s="497"/>
      <c r="AX374" s="497"/>
      <c r="AY374" s="497"/>
      <c r="AZ374" s="497"/>
      <c r="BA374" s="497"/>
      <c r="BB374" s="497"/>
      <c r="BC374" s="497"/>
      <c r="BD374" s="497"/>
      <c r="BE374" s="497"/>
      <c r="BF374" s="489"/>
      <c r="BG374" s="489"/>
      <c r="BH374" s="489"/>
      <c r="BI374" s="489"/>
      <c r="BJ374" s="489"/>
    </row>
    <row r="375" spans="1:62" ht="15.75" customHeight="1">
      <c r="A375" s="490"/>
      <c r="B375" s="497"/>
      <c r="C375" s="497"/>
      <c r="D375" s="497"/>
      <c r="E375" s="497"/>
      <c r="F375" s="497"/>
      <c r="G375" s="497"/>
      <c r="H375" s="497"/>
      <c r="I375" s="497"/>
      <c r="J375" s="497"/>
      <c r="K375" s="497"/>
      <c r="L375" s="497"/>
      <c r="M375" s="497"/>
      <c r="N375" s="498"/>
      <c r="O375" s="497"/>
      <c r="P375" s="497"/>
      <c r="Q375" s="497"/>
      <c r="R375" s="497"/>
      <c r="S375" s="497"/>
      <c r="T375" s="497"/>
      <c r="U375" s="497"/>
      <c r="V375" s="497"/>
      <c r="W375" s="497"/>
      <c r="X375" s="497"/>
      <c r="Y375" s="497"/>
      <c r="Z375" s="497"/>
      <c r="AA375" s="497"/>
      <c r="AB375" s="497"/>
      <c r="AC375" s="497"/>
      <c r="AD375" s="497"/>
      <c r="AE375" s="497"/>
      <c r="AF375" s="497"/>
      <c r="AG375" s="497"/>
      <c r="AH375" s="497"/>
      <c r="AI375" s="497"/>
      <c r="AJ375" s="497"/>
      <c r="AK375" s="497"/>
      <c r="AL375" s="497"/>
      <c r="AM375" s="497"/>
      <c r="AN375" s="497"/>
      <c r="AO375" s="497"/>
      <c r="AP375" s="497"/>
      <c r="AQ375" s="497"/>
      <c r="AR375" s="497"/>
      <c r="AS375" s="497"/>
      <c r="AT375" s="497"/>
      <c r="AU375" s="497"/>
      <c r="AV375" s="497"/>
      <c r="AW375" s="497"/>
      <c r="AX375" s="497"/>
      <c r="AY375" s="497"/>
      <c r="AZ375" s="497"/>
      <c r="BA375" s="497"/>
      <c r="BB375" s="497"/>
      <c r="BC375" s="497"/>
      <c r="BD375" s="497"/>
      <c r="BE375" s="497"/>
      <c r="BF375" s="489"/>
      <c r="BG375" s="489"/>
      <c r="BH375" s="489"/>
      <c r="BI375" s="489"/>
      <c r="BJ375" s="489"/>
    </row>
    <row r="376" spans="1:62" ht="15.75" customHeight="1">
      <c r="A376" s="490"/>
      <c r="B376" s="497"/>
      <c r="C376" s="497"/>
      <c r="D376" s="497"/>
      <c r="E376" s="497"/>
      <c r="F376" s="497"/>
      <c r="G376" s="497"/>
      <c r="H376" s="497"/>
      <c r="I376" s="497"/>
      <c r="J376" s="497"/>
      <c r="K376" s="497"/>
      <c r="L376" s="497"/>
      <c r="M376" s="497"/>
      <c r="N376" s="498"/>
      <c r="O376" s="497"/>
      <c r="P376" s="497"/>
      <c r="Q376" s="497"/>
      <c r="R376" s="497"/>
      <c r="S376" s="497"/>
      <c r="T376" s="497"/>
      <c r="U376" s="497"/>
      <c r="V376" s="497"/>
      <c r="W376" s="497"/>
      <c r="X376" s="497"/>
      <c r="Y376" s="497"/>
      <c r="Z376" s="497"/>
      <c r="AA376" s="497"/>
      <c r="AB376" s="497"/>
      <c r="AC376" s="497"/>
      <c r="AD376" s="497"/>
      <c r="AE376" s="497"/>
      <c r="AF376" s="497"/>
      <c r="AG376" s="497"/>
      <c r="AH376" s="497"/>
      <c r="AI376" s="497"/>
      <c r="AJ376" s="497"/>
      <c r="AK376" s="497"/>
      <c r="AL376" s="497"/>
      <c r="AM376" s="497"/>
      <c r="AN376" s="497"/>
      <c r="AO376" s="497"/>
      <c r="AP376" s="497"/>
      <c r="AQ376" s="497"/>
      <c r="AR376" s="497"/>
      <c r="AS376" s="497"/>
      <c r="AT376" s="497"/>
      <c r="AU376" s="497"/>
      <c r="AV376" s="497"/>
      <c r="AW376" s="497"/>
      <c r="AX376" s="497"/>
      <c r="AY376" s="497"/>
      <c r="AZ376" s="497"/>
      <c r="BA376" s="497"/>
      <c r="BB376" s="497"/>
      <c r="BC376" s="497"/>
      <c r="BD376" s="497"/>
      <c r="BE376" s="497"/>
      <c r="BF376" s="489"/>
      <c r="BG376" s="489"/>
      <c r="BH376" s="489"/>
      <c r="BI376" s="489"/>
      <c r="BJ376" s="489"/>
    </row>
    <row r="377" spans="1:62" ht="15.75" customHeight="1">
      <c r="A377" s="490"/>
      <c r="B377" s="497"/>
      <c r="C377" s="497"/>
      <c r="D377" s="497"/>
      <c r="E377" s="497"/>
      <c r="F377" s="497"/>
      <c r="G377" s="497"/>
      <c r="H377" s="497"/>
      <c r="I377" s="497"/>
      <c r="J377" s="497"/>
      <c r="K377" s="497"/>
      <c r="L377" s="497"/>
      <c r="M377" s="497"/>
      <c r="N377" s="498"/>
      <c r="O377" s="497"/>
      <c r="P377" s="497"/>
      <c r="Q377" s="497"/>
      <c r="R377" s="497"/>
      <c r="S377" s="497"/>
      <c r="T377" s="497"/>
      <c r="U377" s="497"/>
      <c r="V377" s="497"/>
      <c r="W377" s="497"/>
      <c r="X377" s="497"/>
      <c r="Y377" s="497"/>
      <c r="Z377" s="497"/>
      <c r="AA377" s="497"/>
      <c r="AB377" s="497"/>
      <c r="AC377" s="497"/>
      <c r="AD377" s="497"/>
      <c r="AE377" s="497"/>
      <c r="AF377" s="497"/>
      <c r="AG377" s="497"/>
      <c r="AH377" s="497"/>
      <c r="AI377" s="497"/>
      <c r="AJ377" s="497"/>
      <c r="AK377" s="497"/>
      <c r="AL377" s="497"/>
      <c r="AM377" s="497"/>
      <c r="AN377" s="497"/>
      <c r="AO377" s="497"/>
      <c r="AP377" s="497"/>
      <c r="AQ377" s="497"/>
      <c r="AR377" s="497"/>
      <c r="AS377" s="497"/>
      <c r="AT377" s="497"/>
      <c r="AU377" s="497"/>
      <c r="AV377" s="497"/>
      <c r="AW377" s="497"/>
      <c r="AX377" s="497"/>
      <c r="AY377" s="497"/>
      <c r="AZ377" s="497"/>
      <c r="BA377" s="497"/>
      <c r="BB377" s="497"/>
      <c r="BC377" s="497"/>
      <c r="BD377" s="497"/>
      <c r="BE377" s="497"/>
      <c r="BF377" s="489"/>
      <c r="BG377" s="489"/>
      <c r="BH377" s="489"/>
      <c r="BI377" s="489"/>
      <c r="BJ377" s="489"/>
    </row>
    <row r="378" spans="1:62" ht="15.75" customHeight="1">
      <c r="A378" s="490"/>
      <c r="B378" s="497"/>
      <c r="C378" s="497"/>
      <c r="D378" s="497"/>
      <c r="E378" s="497"/>
      <c r="F378" s="497"/>
      <c r="G378" s="497"/>
      <c r="H378" s="497"/>
      <c r="I378" s="497"/>
      <c r="J378" s="497"/>
      <c r="K378" s="497"/>
      <c r="L378" s="497"/>
      <c r="M378" s="497"/>
      <c r="N378" s="498"/>
      <c r="O378" s="497"/>
      <c r="P378" s="497"/>
      <c r="Q378" s="497"/>
      <c r="R378" s="497"/>
      <c r="S378" s="497"/>
      <c r="T378" s="497"/>
      <c r="U378" s="497"/>
      <c r="V378" s="497"/>
      <c r="W378" s="497"/>
      <c r="X378" s="497"/>
      <c r="Y378" s="497"/>
      <c r="Z378" s="497"/>
      <c r="AA378" s="497"/>
      <c r="AB378" s="497"/>
      <c r="AC378" s="497"/>
      <c r="AD378" s="497"/>
      <c r="AE378" s="497"/>
      <c r="AF378" s="497"/>
      <c r="AG378" s="497"/>
      <c r="AH378" s="497"/>
      <c r="AI378" s="497"/>
      <c r="AJ378" s="497"/>
      <c r="AK378" s="497"/>
      <c r="AL378" s="497"/>
      <c r="AM378" s="497"/>
      <c r="AN378" s="497"/>
      <c r="AO378" s="497"/>
      <c r="AP378" s="497"/>
      <c r="AQ378" s="497"/>
      <c r="AR378" s="497"/>
      <c r="AS378" s="497"/>
      <c r="AT378" s="497"/>
      <c r="AU378" s="497"/>
      <c r="AV378" s="497"/>
      <c r="AW378" s="497"/>
      <c r="AX378" s="497"/>
      <c r="AY378" s="497"/>
      <c r="AZ378" s="497"/>
      <c r="BA378" s="497"/>
      <c r="BB378" s="497"/>
      <c r="BC378" s="497"/>
      <c r="BD378" s="497"/>
      <c r="BE378" s="497"/>
      <c r="BF378" s="489"/>
      <c r="BG378" s="489"/>
      <c r="BH378" s="489"/>
      <c r="BI378" s="489"/>
      <c r="BJ378" s="489"/>
    </row>
    <row r="379" spans="1:62" ht="15.75" customHeight="1">
      <c r="A379" s="490"/>
      <c r="B379" s="497"/>
      <c r="C379" s="497"/>
      <c r="D379" s="497"/>
      <c r="E379" s="497"/>
      <c r="F379" s="497"/>
      <c r="G379" s="497"/>
      <c r="H379" s="497"/>
      <c r="I379" s="497"/>
      <c r="J379" s="497"/>
      <c r="K379" s="497"/>
      <c r="L379" s="497"/>
      <c r="M379" s="497"/>
      <c r="N379" s="498"/>
      <c r="O379" s="497"/>
      <c r="P379" s="497"/>
      <c r="Q379" s="497"/>
      <c r="R379" s="497"/>
      <c r="S379" s="497"/>
      <c r="T379" s="497"/>
      <c r="U379" s="497"/>
      <c r="V379" s="497"/>
      <c r="W379" s="497"/>
      <c r="X379" s="497"/>
      <c r="Y379" s="497"/>
      <c r="Z379" s="497"/>
      <c r="AA379" s="497"/>
      <c r="AB379" s="497"/>
      <c r="AC379" s="497"/>
      <c r="AD379" s="497"/>
      <c r="AE379" s="497"/>
      <c r="AF379" s="497"/>
      <c r="AG379" s="497"/>
      <c r="AH379" s="497"/>
      <c r="AI379" s="497"/>
      <c r="AJ379" s="497"/>
      <c r="AK379" s="497"/>
      <c r="AL379" s="497"/>
      <c r="AM379" s="497"/>
      <c r="AN379" s="497"/>
      <c r="AO379" s="497"/>
      <c r="AP379" s="497"/>
      <c r="AQ379" s="497"/>
      <c r="AR379" s="497"/>
      <c r="AS379" s="497"/>
      <c r="AT379" s="497"/>
      <c r="AU379" s="497"/>
      <c r="AV379" s="497"/>
      <c r="AW379" s="497"/>
      <c r="AX379" s="497"/>
      <c r="AY379" s="497"/>
      <c r="AZ379" s="497"/>
      <c r="BA379" s="497"/>
      <c r="BB379" s="497"/>
      <c r="BC379" s="497"/>
      <c r="BD379" s="497"/>
      <c r="BE379" s="497"/>
      <c r="BF379" s="489"/>
      <c r="BG379" s="489"/>
      <c r="BH379" s="489"/>
      <c r="BI379" s="489"/>
      <c r="BJ379" s="489"/>
    </row>
    <row r="380" spans="1:62" ht="15.75" customHeight="1">
      <c r="A380" s="490"/>
      <c r="B380" s="497"/>
      <c r="C380" s="497"/>
      <c r="D380" s="497"/>
      <c r="E380" s="497"/>
      <c r="F380" s="497"/>
      <c r="G380" s="497"/>
      <c r="H380" s="497"/>
      <c r="I380" s="497"/>
      <c r="J380" s="497"/>
      <c r="K380" s="497"/>
      <c r="L380" s="497"/>
      <c r="M380" s="497"/>
      <c r="N380" s="498"/>
      <c r="O380" s="497"/>
      <c r="P380" s="497"/>
      <c r="Q380" s="497"/>
      <c r="R380" s="497"/>
      <c r="S380" s="497"/>
      <c r="T380" s="497"/>
      <c r="U380" s="497"/>
      <c r="V380" s="497"/>
      <c r="W380" s="497"/>
      <c r="X380" s="497"/>
      <c r="Y380" s="497"/>
      <c r="Z380" s="497"/>
      <c r="AA380" s="497"/>
      <c r="AB380" s="497"/>
      <c r="AC380" s="497"/>
      <c r="AD380" s="497"/>
      <c r="AE380" s="497"/>
      <c r="AF380" s="497"/>
      <c r="AG380" s="497"/>
      <c r="AH380" s="497"/>
      <c r="AI380" s="497"/>
      <c r="AJ380" s="497"/>
      <c r="AK380" s="497"/>
      <c r="AL380" s="497"/>
      <c r="AM380" s="497"/>
      <c r="AN380" s="497"/>
      <c r="AO380" s="497"/>
      <c r="AP380" s="497"/>
      <c r="AQ380" s="497"/>
      <c r="AR380" s="497"/>
      <c r="AS380" s="497"/>
      <c r="AT380" s="497"/>
      <c r="AU380" s="497"/>
      <c r="AV380" s="497"/>
      <c r="AW380" s="497"/>
      <c r="AX380" s="497"/>
      <c r="AY380" s="497"/>
      <c r="AZ380" s="497"/>
      <c r="BA380" s="497"/>
      <c r="BB380" s="497"/>
      <c r="BC380" s="497"/>
      <c r="BD380" s="497"/>
      <c r="BE380" s="497"/>
      <c r="BF380" s="489"/>
      <c r="BG380" s="489"/>
      <c r="BH380" s="489"/>
      <c r="BI380" s="489"/>
      <c r="BJ380" s="489"/>
    </row>
    <row r="381" spans="1:62" ht="15.75" customHeight="1">
      <c r="A381" s="490"/>
      <c r="B381" s="497"/>
      <c r="C381" s="497"/>
      <c r="D381" s="497"/>
      <c r="E381" s="497"/>
      <c r="F381" s="497"/>
      <c r="G381" s="497"/>
      <c r="H381" s="497"/>
      <c r="I381" s="497"/>
      <c r="J381" s="497"/>
      <c r="K381" s="497"/>
      <c r="L381" s="497"/>
      <c r="M381" s="497"/>
      <c r="N381" s="498"/>
      <c r="O381" s="497"/>
      <c r="P381" s="497"/>
      <c r="Q381" s="497"/>
      <c r="R381" s="497"/>
      <c r="S381" s="497"/>
      <c r="T381" s="497"/>
      <c r="U381" s="497"/>
      <c r="V381" s="497"/>
      <c r="W381" s="497"/>
      <c r="X381" s="497"/>
      <c r="Y381" s="497"/>
      <c r="Z381" s="497"/>
      <c r="AA381" s="497"/>
      <c r="AB381" s="497"/>
      <c r="AC381" s="497"/>
      <c r="AD381" s="497"/>
      <c r="AE381" s="497"/>
      <c r="AF381" s="497"/>
      <c r="AG381" s="497"/>
      <c r="AH381" s="497"/>
      <c r="AI381" s="497"/>
      <c r="AJ381" s="497"/>
      <c r="AK381" s="497"/>
      <c r="AL381" s="497"/>
      <c r="AM381" s="497"/>
      <c r="AN381" s="497"/>
      <c r="AO381" s="497"/>
      <c r="AP381" s="497"/>
      <c r="AQ381" s="497"/>
      <c r="AR381" s="497"/>
      <c r="AS381" s="497"/>
      <c r="AT381" s="497"/>
      <c r="AU381" s="497"/>
      <c r="AV381" s="497"/>
      <c r="AW381" s="497"/>
      <c r="AX381" s="497"/>
      <c r="AY381" s="497"/>
      <c r="AZ381" s="497"/>
      <c r="BA381" s="497"/>
      <c r="BB381" s="497"/>
      <c r="BC381" s="497"/>
      <c r="BD381" s="497"/>
      <c r="BE381" s="497"/>
      <c r="BF381" s="489"/>
      <c r="BG381" s="489"/>
      <c r="BH381" s="489"/>
      <c r="BI381" s="489"/>
      <c r="BJ381" s="489"/>
    </row>
    <row r="382" spans="1:62" ht="15.75" customHeight="1">
      <c r="A382" s="490"/>
      <c r="B382" s="497"/>
      <c r="C382" s="497"/>
      <c r="D382" s="497"/>
      <c r="E382" s="497"/>
      <c r="F382" s="497"/>
      <c r="G382" s="497"/>
      <c r="H382" s="497"/>
      <c r="I382" s="497"/>
      <c r="J382" s="497"/>
      <c r="K382" s="497"/>
      <c r="L382" s="497"/>
      <c r="M382" s="497"/>
      <c r="N382" s="498"/>
      <c r="O382" s="497"/>
      <c r="P382" s="497"/>
      <c r="Q382" s="497"/>
      <c r="R382" s="497"/>
      <c r="S382" s="497"/>
      <c r="T382" s="497"/>
      <c r="U382" s="497"/>
      <c r="V382" s="497"/>
      <c r="W382" s="497"/>
      <c r="X382" s="497"/>
      <c r="Y382" s="497"/>
      <c r="Z382" s="497"/>
      <c r="AA382" s="497"/>
      <c r="AB382" s="497"/>
      <c r="AC382" s="497"/>
      <c r="AD382" s="497"/>
      <c r="AE382" s="497"/>
      <c r="AF382" s="497"/>
      <c r="AG382" s="497"/>
      <c r="AH382" s="497"/>
      <c r="AI382" s="497"/>
      <c r="AJ382" s="497"/>
      <c r="AK382" s="497"/>
      <c r="AL382" s="497"/>
      <c r="AM382" s="497"/>
      <c r="AN382" s="497"/>
      <c r="AO382" s="497"/>
      <c r="AP382" s="497"/>
      <c r="AQ382" s="497"/>
      <c r="AR382" s="497"/>
      <c r="AS382" s="497"/>
      <c r="AT382" s="497"/>
      <c r="AU382" s="497"/>
      <c r="AV382" s="497"/>
      <c r="AW382" s="497"/>
      <c r="AX382" s="497"/>
      <c r="AY382" s="497"/>
      <c r="AZ382" s="497"/>
      <c r="BA382" s="497"/>
      <c r="BB382" s="497"/>
      <c r="BC382" s="497"/>
      <c r="BD382" s="497"/>
      <c r="BE382" s="497"/>
      <c r="BF382" s="489"/>
      <c r="BG382" s="489"/>
      <c r="BH382" s="489"/>
      <c r="BI382" s="489"/>
      <c r="BJ382" s="489"/>
    </row>
    <row r="383" spans="1:62" ht="15.75" customHeight="1">
      <c r="A383" s="490"/>
      <c r="B383" s="497"/>
      <c r="C383" s="497"/>
      <c r="D383" s="497"/>
      <c r="E383" s="497"/>
      <c r="F383" s="497"/>
      <c r="G383" s="497"/>
      <c r="H383" s="497"/>
      <c r="I383" s="497"/>
      <c r="J383" s="497"/>
      <c r="K383" s="497"/>
      <c r="L383" s="497"/>
      <c r="M383" s="497"/>
      <c r="N383" s="498"/>
      <c r="O383" s="497"/>
      <c r="P383" s="497"/>
      <c r="Q383" s="497"/>
      <c r="R383" s="497"/>
      <c r="S383" s="497"/>
      <c r="T383" s="497"/>
      <c r="U383" s="497"/>
      <c r="V383" s="497"/>
      <c r="W383" s="497"/>
      <c r="X383" s="497"/>
      <c r="Y383" s="497"/>
      <c r="Z383" s="497"/>
      <c r="AA383" s="497"/>
      <c r="AB383" s="497"/>
      <c r="AC383" s="497"/>
      <c r="AD383" s="497"/>
      <c r="AE383" s="497"/>
      <c r="AF383" s="497"/>
      <c r="AG383" s="497"/>
      <c r="AH383" s="497"/>
      <c r="AI383" s="497"/>
      <c r="AJ383" s="497"/>
      <c r="AK383" s="497"/>
      <c r="AL383" s="497"/>
      <c r="AM383" s="497"/>
      <c r="AN383" s="497"/>
      <c r="AO383" s="497"/>
      <c r="AP383" s="497"/>
      <c r="AQ383" s="497"/>
      <c r="AR383" s="497"/>
      <c r="AS383" s="497"/>
      <c r="AT383" s="497"/>
      <c r="AU383" s="497"/>
      <c r="AV383" s="497"/>
      <c r="AW383" s="497"/>
      <c r="AX383" s="497"/>
      <c r="AY383" s="497"/>
      <c r="AZ383" s="497"/>
      <c r="BA383" s="497"/>
      <c r="BB383" s="497"/>
      <c r="BC383" s="497"/>
      <c r="BD383" s="497"/>
      <c r="BE383" s="497"/>
      <c r="BF383" s="489"/>
      <c r="BG383" s="489"/>
      <c r="BH383" s="489"/>
      <c r="BI383" s="489"/>
      <c r="BJ383" s="489"/>
    </row>
    <row r="384" spans="1:62" ht="15.75" customHeight="1">
      <c r="A384" s="490"/>
      <c r="B384" s="497"/>
      <c r="C384" s="497"/>
      <c r="D384" s="497"/>
      <c r="E384" s="497"/>
      <c r="F384" s="497"/>
      <c r="G384" s="497"/>
      <c r="H384" s="497"/>
      <c r="I384" s="497"/>
      <c r="J384" s="497"/>
      <c r="K384" s="497"/>
      <c r="L384" s="497"/>
      <c r="M384" s="497"/>
      <c r="N384" s="498"/>
      <c r="O384" s="497"/>
      <c r="P384" s="497"/>
      <c r="Q384" s="497"/>
      <c r="R384" s="497"/>
      <c r="S384" s="497"/>
      <c r="T384" s="497"/>
      <c r="U384" s="497"/>
      <c r="V384" s="497"/>
      <c r="W384" s="497"/>
      <c r="X384" s="497"/>
      <c r="Y384" s="497"/>
      <c r="Z384" s="497"/>
      <c r="AA384" s="497"/>
      <c r="AB384" s="497"/>
      <c r="AC384" s="497"/>
      <c r="AD384" s="497"/>
      <c r="AE384" s="497"/>
      <c r="AF384" s="497"/>
      <c r="AG384" s="497"/>
      <c r="AH384" s="497"/>
      <c r="AI384" s="497"/>
      <c r="AJ384" s="497"/>
      <c r="AK384" s="497"/>
      <c r="AL384" s="497"/>
      <c r="AM384" s="497"/>
      <c r="AN384" s="497"/>
      <c r="AO384" s="497"/>
      <c r="AP384" s="497"/>
      <c r="AQ384" s="497"/>
      <c r="AR384" s="497"/>
      <c r="AS384" s="497"/>
      <c r="AT384" s="497"/>
      <c r="AU384" s="497"/>
      <c r="AV384" s="497"/>
      <c r="AW384" s="497"/>
      <c r="AX384" s="497"/>
      <c r="AY384" s="497"/>
      <c r="AZ384" s="497"/>
      <c r="BA384" s="497"/>
      <c r="BB384" s="497"/>
      <c r="BC384" s="497"/>
      <c r="BD384" s="497"/>
      <c r="BE384" s="497"/>
      <c r="BF384" s="489"/>
      <c r="BG384" s="489"/>
      <c r="BH384" s="489"/>
      <c r="BI384" s="489"/>
      <c r="BJ384" s="489"/>
    </row>
    <row r="385" spans="1:62" ht="15.75" customHeight="1">
      <c r="A385" s="490"/>
      <c r="B385" s="497"/>
      <c r="C385" s="497"/>
      <c r="D385" s="497"/>
      <c r="E385" s="497"/>
      <c r="F385" s="497"/>
      <c r="G385" s="497"/>
      <c r="H385" s="497"/>
      <c r="I385" s="497"/>
      <c r="J385" s="497"/>
      <c r="K385" s="497"/>
      <c r="L385" s="497"/>
      <c r="M385" s="497"/>
      <c r="N385" s="498"/>
      <c r="O385" s="497"/>
      <c r="P385" s="497"/>
      <c r="Q385" s="497"/>
      <c r="R385" s="497"/>
      <c r="S385" s="497"/>
      <c r="T385" s="497"/>
      <c r="U385" s="497"/>
      <c r="V385" s="497"/>
      <c r="W385" s="497"/>
      <c r="X385" s="497"/>
      <c r="Y385" s="497"/>
      <c r="Z385" s="497"/>
      <c r="AA385" s="497"/>
      <c r="AB385" s="497"/>
      <c r="AC385" s="497"/>
      <c r="AD385" s="497"/>
      <c r="AE385" s="497"/>
      <c r="AF385" s="497"/>
      <c r="AG385" s="497"/>
      <c r="AH385" s="497"/>
      <c r="AI385" s="497"/>
      <c r="AJ385" s="497"/>
      <c r="AK385" s="497"/>
      <c r="AL385" s="497"/>
      <c r="AM385" s="497"/>
      <c r="AN385" s="497"/>
      <c r="AO385" s="497"/>
      <c r="AP385" s="497"/>
      <c r="AQ385" s="497"/>
      <c r="AR385" s="497"/>
      <c r="AS385" s="497"/>
      <c r="AT385" s="497"/>
      <c r="AU385" s="497"/>
      <c r="AV385" s="497"/>
      <c r="AW385" s="497"/>
      <c r="AX385" s="497"/>
      <c r="AY385" s="497"/>
      <c r="AZ385" s="497"/>
      <c r="BA385" s="497"/>
      <c r="BB385" s="497"/>
      <c r="BC385" s="497"/>
      <c r="BD385" s="497"/>
      <c r="BE385" s="497"/>
      <c r="BF385" s="489"/>
      <c r="BG385" s="489"/>
      <c r="BH385" s="489"/>
      <c r="BI385" s="489"/>
      <c r="BJ385" s="489"/>
    </row>
    <row r="386" spans="1:62" ht="15.75" customHeight="1">
      <c r="A386" s="490"/>
      <c r="B386" s="497"/>
      <c r="C386" s="497"/>
      <c r="D386" s="497"/>
      <c r="E386" s="497"/>
      <c r="F386" s="497"/>
      <c r="G386" s="497"/>
      <c r="H386" s="497"/>
      <c r="I386" s="497"/>
      <c r="J386" s="497"/>
      <c r="K386" s="497"/>
      <c r="L386" s="497"/>
      <c r="M386" s="497"/>
      <c r="N386" s="498"/>
      <c r="O386" s="497"/>
      <c r="P386" s="497"/>
      <c r="Q386" s="497"/>
      <c r="R386" s="497"/>
      <c r="S386" s="497"/>
      <c r="T386" s="497"/>
      <c r="U386" s="497"/>
      <c r="V386" s="497"/>
      <c r="W386" s="497"/>
      <c r="X386" s="497"/>
      <c r="Y386" s="497"/>
      <c r="Z386" s="497"/>
      <c r="AA386" s="497"/>
      <c r="AB386" s="497"/>
      <c r="AC386" s="497"/>
      <c r="AD386" s="497"/>
      <c r="AE386" s="497"/>
      <c r="AF386" s="497"/>
      <c r="AG386" s="497"/>
      <c r="AH386" s="497"/>
      <c r="AI386" s="497"/>
      <c r="AJ386" s="497"/>
      <c r="AK386" s="497"/>
      <c r="AL386" s="497"/>
      <c r="AM386" s="497"/>
      <c r="AN386" s="497"/>
      <c r="AO386" s="497"/>
      <c r="AP386" s="497"/>
      <c r="AQ386" s="497"/>
      <c r="AR386" s="497"/>
      <c r="AS386" s="497"/>
      <c r="AT386" s="497"/>
      <c r="AU386" s="497"/>
      <c r="AV386" s="497"/>
      <c r="AW386" s="497"/>
      <c r="AX386" s="497"/>
      <c r="AY386" s="497"/>
      <c r="AZ386" s="497"/>
      <c r="BA386" s="497"/>
      <c r="BB386" s="497"/>
      <c r="BC386" s="497"/>
      <c r="BD386" s="497"/>
      <c r="BE386" s="497"/>
      <c r="BF386" s="489"/>
      <c r="BG386" s="489"/>
      <c r="BH386" s="489"/>
      <c r="BI386" s="489"/>
      <c r="BJ386" s="489"/>
    </row>
    <row r="387" spans="1:62" ht="15.75" customHeight="1">
      <c r="A387" s="490"/>
      <c r="B387" s="497"/>
      <c r="C387" s="497"/>
      <c r="D387" s="497"/>
      <c r="E387" s="497"/>
      <c r="F387" s="497"/>
      <c r="G387" s="497"/>
      <c r="H387" s="497"/>
      <c r="I387" s="497"/>
      <c r="J387" s="497"/>
      <c r="K387" s="497"/>
      <c r="L387" s="497"/>
      <c r="M387" s="497"/>
      <c r="N387" s="498"/>
      <c r="O387" s="497"/>
      <c r="P387" s="497"/>
      <c r="Q387" s="497"/>
      <c r="R387" s="497"/>
      <c r="S387" s="497"/>
      <c r="T387" s="497"/>
      <c r="U387" s="497"/>
      <c r="V387" s="497"/>
      <c r="W387" s="497"/>
      <c r="X387" s="497"/>
      <c r="Y387" s="497"/>
      <c r="Z387" s="497"/>
      <c r="AA387" s="497"/>
      <c r="AB387" s="497"/>
      <c r="AC387" s="497"/>
      <c r="AD387" s="497"/>
      <c r="AE387" s="497"/>
      <c r="AF387" s="497"/>
      <c r="AG387" s="497"/>
      <c r="AH387" s="497"/>
      <c r="AI387" s="497"/>
      <c r="AJ387" s="497"/>
      <c r="AK387" s="497"/>
      <c r="AL387" s="497"/>
      <c r="AM387" s="497"/>
      <c r="AN387" s="497"/>
      <c r="AO387" s="497"/>
      <c r="AP387" s="497"/>
      <c r="AQ387" s="497"/>
      <c r="AR387" s="497"/>
      <c r="AS387" s="497"/>
      <c r="AT387" s="497"/>
      <c r="AU387" s="497"/>
      <c r="AV387" s="497"/>
      <c r="AW387" s="497"/>
      <c r="AX387" s="497"/>
      <c r="AY387" s="497"/>
      <c r="AZ387" s="497"/>
      <c r="BA387" s="497"/>
      <c r="BB387" s="497"/>
      <c r="BC387" s="497"/>
      <c r="BD387" s="497"/>
      <c r="BE387" s="497"/>
      <c r="BF387" s="489"/>
      <c r="BG387" s="489"/>
      <c r="BH387" s="489"/>
      <c r="BI387" s="489"/>
      <c r="BJ387" s="489"/>
    </row>
    <row r="388" spans="1:62" ht="15.75" customHeight="1">
      <c r="A388" s="490"/>
      <c r="B388" s="497"/>
      <c r="C388" s="497"/>
      <c r="D388" s="497"/>
      <c r="E388" s="497"/>
      <c r="F388" s="497"/>
      <c r="G388" s="497"/>
      <c r="H388" s="497"/>
      <c r="I388" s="497"/>
      <c r="J388" s="497"/>
      <c r="K388" s="497"/>
      <c r="L388" s="497"/>
      <c r="M388" s="497"/>
      <c r="N388" s="498"/>
      <c r="O388" s="497"/>
      <c r="P388" s="497"/>
      <c r="Q388" s="497"/>
      <c r="R388" s="497"/>
      <c r="S388" s="497"/>
      <c r="T388" s="497"/>
      <c r="U388" s="497"/>
      <c r="V388" s="497"/>
      <c r="W388" s="497"/>
      <c r="X388" s="497"/>
      <c r="Y388" s="497"/>
      <c r="Z388" s="497"/>
      <c r="AA388" s="497"/>
      <c r="AB388" s="497"/>
      <c r="AC388" s="497"/>
      <c r="AD388" s="497"/>
      <c r="AE388" s="497"/>
      <c r="AF388" s="497"/>
      <c r="AG388" s="497"/>
      <c r="AH388" s="497"/>
      <c r="AI388" s="497"/>
      <c r="AJ388" s="497"/>
      <c r="AK388" s="497"/>
      <c r="AL388" s="497"/>
      <c r="AM388" s="497"/>
      <c r="AN388" s="497"/>
      <c r="AO388" s="497"/>
      <c r="AP388" s="497"/>
      <c r="AQ388" s="497"/>
      <c r="AR388" s="497"/>
      <c r="AS388" s="497"/>
      <c r="AT388" s="497"/>
      <c r="AU388" s="497"/>
      <c r="AV388" s="497"/>
      <c r="AW388" s="497"/>
      <c r="AX388" s="497"/>
      <c r="AY388" s="497"/>
      <c r="AZ388" s="497"/>
      <c r="BA388" s="497"/>
      <c r="BB388" s="497"/>
      <c r="BC388" s="497"/>
      <c r="BD388" s="497"/>
      <c r="BE388" s="497"/>
      <c r="BF388" s="489"/>
      <c r="BG388" s="489"/>
      <c r="BH388" s="489"/>
      <c r="BI388" s="489"/>
      <c r="BJ388" s="489"/>
    </row>
    <row r="389" spans="1:62" ht="15.75" customHeight="1">
      <c r="A389" s="490"/>
      <c r="B389" s="497"/>
      <c r="C389" s="497"/>
      <c r="D389" s="497"/>
      <c r="E389" s="497"/>
      <c r="F389" s="497"/>
      <c r="G389" s="497"/>
      <c r="H389" s="497"/>
      <c r="I389" s="497"/>
      <c r="J389" s="497"/>
      <c r="K389" s="497"/>
      <c r="L389" s="497"/>
      <c r="M389" s="497"/>
      <c r="N389" s="498"/>
      <c r="O389" s="497"/>
      <c r="P389" s="497"/>
      <c r="Q389" s="497"/>
      <c r="R389" s="497"/>
      <c r="S389" s="497"/>
      <c r="T389" s="497"/>
      <c r="U389" s="497"/>
      <c r="V389" s="497"/>
      <c r="W389" s="497"/>
      <c r="X389" s="497"/>
      <c r="Y389" s="497"/>
      <c r="Z389" s="497"/>
      <c r="AA389" s="497"/>
      <c r="AB389" s="497"/>
      <c r="AC389" s="497"/>
      <c r="AD389" s="497"/>
      <c r="AE389" s="497"/>
      <c r="AF389" s="497"/>
      <c r="AG389" s="497"/>
      <c r="AH389" s="497"/>
      <c r="AI389" s="497"/>
      <c r="AJ389" s="497"/>
      <c r="AK389" s="497"/>
      <c r="AL389" s="497"/>
      <c r="AM389" s="497"/>
      <c r="AN389" s="497"/>
      <c r="AO389" s="497"/>
      <c r="AP389" s="497"/>
      <c r="AQ389" s="497"/>
      <c r="AR389" s="497"/>
      <c r="AS389" s="497"/>
      <c r="AT389" s="497"/>
      <c r="AU389" s="497"/>
      <c r="AV389" s="497"/>
      <c r="AW389" s="497"/>
      <c r="AX389" s="497"/>
      <c r="AY389" s="497"/>
      <c r="AZ389" s="497"/>
      <c r="BA389" s="497"/>
      <c r="BB389" s="497"/>
      <c r="BC389" s="497"/>
      <c r="BD389" s="497"/>
      <c r="BE389" s="497"/>
      <c r="BF389" s="489"/>
      <c r="BG389" s="489"/>
      <c r="BH389" s="489"/>
      <c r="BI389" s="489"/>
      <c r="BJ389" s="489"/>
    </row>
    <row r="390" spans="1:62" ht="15.75" customHeight="1">
      <c r="A390" s="490"/>
      <c r="B390" s="497"/>
      <c r="C390" s="497"/>
      <c r="D390" s="497"/>
      <c r="E390" s="497"/>
      <c r="F390" s="497"/>
      <c r="G390" s="497"/>
      <c r="H390" s="497"/>
      <c r="I390" s="497"/>
      <c r="J390" s="497"/>
      <c r="K390" s="497"/>
      <c r="L390" s="497"/>
      <c r="M390" s="497"/>
      <c r="N390" s="498"/>
      <c r="O390" s="497"/>
      <c r="P390" s="497"/>
      <c r="Q390" s="497"/>
      <c r="R390" s="497"/>
      <c r="S390" s="497"/>
      <c r="T390" s="497"/>
      <c r="U390" s="497"/>
      <c r="V390" s="497"/>
      <c r="W390" s="497"/>
      <c r="X390" s="497"/>
      <c r="Y390" s="497"/>
      <c r="Z390" s="497"/>
      <c r="AA390" s="497"/>
      <c r="AB390" s="497"/>
      <c r="AC390" s="497"/>
      <c r="AD390" s="497"/>
      <c r="AE390" s="497"/>
      <c r="AF390" s="497"/>
      <c r="AG390" s="497"/>
      <c r="AH390" s="497"/>
      <c r="AI390" s="497"/>
      <c r="AJ390" s="497"/>
      <c r="AK390" s="497"/>
      <c r="AL390" s="497"/>
      <c r="AM390" s="497"/>
      <c r="AN390" s="497"/>
      <c r="AO390" s="497"/>
      <c r="AP390" s="497"/>
      <c r="AQ390" s="497"/>
      <c r="AR390" s="497"/>
      <c r="AS390" s="497"/>
      <c r="AT390" s="497"/>
      <c r="AU390" s="497"/>
      <c r="AV390" s="497"/>
      <c r="AW390" s="497"/>
      <c r="AX390" s="497"/>
      <c r="AY390" s="497"/>
      <c r="AZ390" s="497"/>
      <c r="BA390" s="497"/>
      <c r="BB390" s="497"/>
      <c r="BC390" s="497"/>
      <c r="BD390" s="497"/>
      <c r="BE390" s="497"/>
      <c r="BF390" s="489"/>
      <c r="BG390" s="489"/>
      <c r="BH390" s="489"/>
      <c r="BI390" s="489"/>
      <c r="BJ390" s="489"/>
    </row>
    <row r="391" spans="1:62" ht="15.75" customHeight="1">
      <c r="A391" s="490"/>
      <c r="B391" s="497"/>
      <c r="C391" s="497"/>
      <c r="D391" s="497"/>
      <c r="E391" s="497"/>
      <c r="F391" s="497"/>
      <c r="G391" s="497"/>
      <c r="H391" s="497"/>
      <c r="I391" s="497"/>
      <c r="J391" s="497"/>
      <c r="K391" s="497"/>
      <c r="L391" s="497"/>
      <c r="M391" s="497"/>
      <c r="N391" s="498"/>
      <c r="O391" s="497"/>
      <c r="P391" s="497"/>
      <c r="Q391" s="497"/>
      <c r="R391" s="497"/>
      <c r="S391" s="497"/>
      <c r="T391" s="497"/>
      <c r="U391" s="497"/>
      <c r="V391" s="497"/>
      <c r="W391" s="497"/>
      <c r="X391" s="497"/>
      <c r="Y391" s="497"/>
      <c r="Z391" s="497"/>
      <c r="AA391" s="497"/>
      <c r="AB391" s="497"/>
      <c r="AC391" s="497"/>
      <c r="AD391" s="497"/>
      <c r="AE391" s="497"/>
      <c r="AF391" s="497"/>
      <c r="AG391" s="497"/>
      <c r="AH391" s="497"/>
      <c r="AI391" s="497"/>
      <c r="AJ391" s="497"/>
      <c r="AK391" s="497"/>
      <c r="AL391" s="497"/>
      <c r="AM391" s="497"/>
      <c r="AN391" s="497"/>
      <c r="AO391" s="497"/>
      <c r="AP391" s="497"/>
      <c r="AQ391" s="497"/>
      <c r="AR391" s="497"/>
      <c r="AS391" s="497"/>
      <c r="AT391" s="497"/>
      <c r="AU391" s="497"/>
      <c r="AV391" s="497"/>
      <c r="AW391" s="497"/>
      <c r="AX391" s="497"/>
      <c r="AY391" s="497"/>
      <c r="AZ391" s="497"/>
      <c r="BA391" s="497"/>
      <c r="BB391" s="497"/>
      <c r="BC391" s="497"/>
      <c r="BD391" s="497"/>
      <c r="BE391" s="497"/>
      <c r="BF391" s="489"/>
      <c r="BG391" s="489"/>
      <c r="BH391" s="489"/>
      <c r="BI391" s="489"/>
      <c r="BJ391" s="489"/>
    </row>
    <row r="392" spans="1:62" ht="15.75" customHeight="1">
      <c r="A392" s="490"/>
      <c r="B392" s="497"/>
      <c r="C392" s="497"/>
      <c r="D392" s="497"/>
      <c r="E392" s="497"/>
      <c r="F392" s="497"/>
      <c r="G392" s="497"/>
      <c r="H392" s="497"/>
      <c r="I392" s="497"/>
      <c r="J392" s="497"/>
      <c r="K392" s="497"/>
      <c r="L392" s="497"/>
      <c r="M392" s="497"/>
      <c r="N392" s="498"/>
      <c r="O392" s="497"/>
      <c r="P392" s="497"/>
      <c r="Q392" s="497"/>
      <c r="R392" s="497"/>
      <c r="S392" s="497"/>
      <c r="T392" s="497"/>
      <c r="U392" s="497"/>
      <c r="V392" s="497"/>
      <c r="W392" s="497"/>
      <c r="X392" s="497"/>
      <c r="Y392" s="497"/>
      <c r="Z392" s="497"/>
      <c r="AA392" s="497"/>
      <c r="AB392" s="497"/>
      <c r="AC392" s="497"/>
      <c r="AD392" s="497"/>
      <c r="AE392" s="497"/>
      <c r="AF392" s="497"/>
      <c r="AG392" s="497"/>
      <c r="AH392" s="497"/>
      <c r="AI392" s="497"/>
      <c r="AJ392" s="497"/>
      <c r="AK392" s="497"/>
      <c r="AL392" s="497"/>
      <c r="AM392" s="497"/>
      <c r="AN392" s="497"/>
      <c r="AO392" s="497"/>
      <c r="AP392" s="497"/>
      <c r="AQ392" s="497"/>
      <c r="AR392" s="497"/>
      <c r="AS392" s="497"/>
      <c r="AT392" s="497"/>
      <c r="AU392" s="497"/>
      <c r="AV392" s="497"/>
      <c r="AW392" s="497"/>
      <c r="AX392" s="497"/>
      <c r="AY392" s="497"/>
      <c r="AZ392" s="497"/>
      <c r="BA392" s="497"/>
      <c r="BB392" s="497"/>
      <c r="BC392" s="497"/>
      <c r="BD392" s="497"/>
      <c r="BE392" s="497"/>
      <c r="BF392" s="489"/>
      <c r="BG392" s="489"/>
      <c r="BH392" s="489"/>
      <c r="BI392" s="489"/>
      <c r="BJ392" s="489"/>
    </row>
    <row r="393" spans="1:62" ht="15.75" customHeight="1">
      <c r="A393" s="490"/>
      <c r="B393" s="497"/>
      <c r="C393" s="497"/>
      <c r="D393" s="497"/>
      <c r="E393" s="497"/>
      <c r="F393" s="497"/>
      <c r="G393" s="497"/>
      <c r="H393" s="497"/>
      <c r="I393" s="497"/>
      <c r="J393" s="497"/>
      <c r="K393" s="497"/>
      <c r="L393" s="497"/>
      <c r="M393" s="497"/>
      <c r="N393" s="498"/>
      <c r="O393" s="497"/>
      <c r="P393" s="497"/>
      <c r="Q393" s="497"/>
      <c r="R393" s="497"/>
      <c r="S393" s="497"/>
      <c r="T393" s="497"/>
      <c r="U393" s="497"/>
      <c r="V393" s="497"/>
      <c r="W393" s="497"/>
      <c r="X393" s="497"/>
      <c r="Y393" s="497"/>
      <c r="Z393" s="497"/>
      <c r="AA393" s="497"/>
      <c r="AB393" s="497"/>
      <c r="AC393" s="497"/>
      <c r="AD393" s="497"/>
      <c r="AE393" s="497"/>
      <c r="AF393" s="497"/>
      <c r="AG393" s="497"/>
      <c r="AH393" s="497"/>
      <c r="AI393" s="497"/>
      <c r="AJ393" s="497"/>
      <c r="AK393" s="497"/>
      <c r="AL393" s="497"/>
      <c r="AM393" s="497"/>
      <c r="AN393" s="497"/>
      <c r="AO393" s="497"/>
      <c r="AP393" s="497"/>
      <c r="AQ393" s="497"/>
      <c r="AR393" s="497"/>
      <c r="AS393" s="497"/>
      <c r="AT393" s="497"/>
      <c r="AU393" s="497"/>
      <c r="AV393" s="497"/>
      <c r="AW393" s="497"/>
      <c r="AX393" s="497"/>
      <c r="AY393" s="497"/>
      <c r="AZ393" s="497"/>
      <c r="BA393" s="497"/>
      <c r="BB393" s="497"/>
      <c r="BC393" s="497"/>
      <c r="BD393" s="497"/>
      <c r="BE393" s="497"/>
      <c r="BF393" s="489"/>
      <c r="BG393" s="489"/>
      <c r="BH393" s="489"/>
      <c r="BI393" s="489"/>
      <c r="BJ393" s="489"/>
    </row>
    <row r="394" spans="1:62" ht="15.75" customHeight="1">
      <c r="A394" s="490"/>
      <c r="B394" s="497"/>
      <c r="C394" s="497"/>
      <c r="D394" s="497"/>
      <c r="E394" s="497"/>
      <c r="F394" s="497"/>
      <c r="G394" s="497"/>
      <c r="H394" s="497"/>
      <c r="I394" s="497"/>
      <c r="J394" s="497"/>
      <c r="K394" s="497"/>
      <c r="L394" s="497"/>
      <c r="M394" s="497"/>
      <c r="N394" s="498"/>
      <c r="O394" s="497"/>
      <c r="P394" s="497"/>
      <c r="Q394" s="497"/>
      <c r="R394" s="497"/>
      <c r="S394" s="497"/>
      <c r="T394" s="497"/>
      <c r="U394" s="497"/>
      <c r="V394" s="497"/>
      <c r="W394" s="497"/>
      <c r="X394" s="497"/>
      <c r="Y394" s="497"/>
      <c r="Z394" s="497"/>
      <c r="AA394" s="497"/>
      <c r="AB394" s="497"/>
      <c r="AC394" s="497"/>
      <c r="AD394" s="497"/>
      <c r="AE394" s="497"/>
      <c r="AF394" s="497"/>
      <c r="AG394" s="497"/>
      <c r="AH394" s="497"/>
      <c r="AI394" s="497"/>
      <c r="AJ394" s="497"/>
      <c r="AK394" s="497"/>
      <c r="AL394" s="497"/>
      <c r="AM394" s="497"/>
      <c r="AN394" s="497"/>
      <c r="AO394" s="497"/>
      <c r="AP394" s="497"/>
      <c r="AQ394" s="497"/>
      <c r="AR394" s="497"/>
      <c r="AS394" s="497"/>
      <c r="AT394" s="497"/>
      <c r="AU394" s="497"/>
      <c r="AV394" s="497"/>
      <c r="AW394" s="497"/>
      <c r="AX394" s="497"/>
      <c r="AY394" s="497"/>
      <c r="AZ394" s="497"/>
      <c r="BA394" s="497"/>
      <c r="BB394" s="497"/>
      <c r="BC394" s="497"/>
      <c r="BD394" s="497"/>
      <c r="BE394" s="497"/>
      <c r="BF394" s="489"/>
      <c r="BG394" s="489"/>
      <c r="BH394" s="489"/>
      <c r="BI394" s="489"/>
      <c r="BJ394" s="489"/>
    </row>
    <row r="395" spans="1:62" ht="15.75" customHeight="1">
      <c r="A395" s="490"/>
      <c r="B395" s="497"/>
      <c r="C395" s="497"/>
      <c r="D395" s="497"/>
      <c r="E395" s="497"/>
      <c r="F395" s="497"/>
      <c r="G395" s="497"/>
      <c r="H395" s="497"/>
      <c r="I395" s="497"/>
      <c r="J395" s="497"/>
      <c r="K395" s="497"/>
      <c r="L395" s="497"/>
      <c r="M395" s="497"/>
      <c r="N395" s="498"/>
      <c r="O395" s="497"/>
      <c r="P395" s="497"/>
      <c r="Q395" s="497"/>
      <c r="R395" s="497"/>
      <c r="S395" s="497"/>
      <c r="T395" s="497"/>
      <c r="U395" s="497"/>
      <c r="V395" s="497"/>
      <c r="W395" s="497"/>
      <c r="X395" s="497"/>
      <c r="Y395" s="497"/>
      <c r="Z395" s="497"/>
      <c r="AA395" s="497"/>
      <c r="AB395" s="497"/>
      <c r="AC395" s="497"/>
      <c r="AD395" s="497"/>
      <c r="AE395" s="497"/>
      <c r="AF395" s="497"/>
      <c r="AG395" s="497"/>
      <c r="AH395" s="497"/>
      <c r="AI395" s="497"/>
      <c r="AJ395" s="497"/>
      <c r="AK395" s="497"/>
      <c r="AL395" s="497"/>
      <c r="AM395" s="497"/>
      <c r="AN395" s="497"/>
      <c r="AO395" s="497"/>
      <c r="AP395" s="497"/>
      <c r="AQ395" s="497"/>
      <c r="AR395" s="497"/>
      <c r="AS395" s="497"/>
      <c r="AT395" s="497"/>
      <c r="AU395" s="497"/>
      <c r="AV395" s="497"/>
      <c r="AW395" s="497"/>
      <c r="AX395" s="497"/>
      <c r="AY395" s="497"/>
      <c r="AZ395" s="497"/>
      <c r="BA395" s="497"/>
      <c r="BB395" s="497"/>
      <c r="BC395" s="497"/>
      <c r="BD395" s="497"/>
      <c r="BE395" s="497"/>
      <c r="BF395" s="489"/>
      <c r="BG395" s="489"/>
      <c r="BH395" s="489"/>
      <c r="BI395" s="489"/>
      <c r="BJ395" s="489"/>
    </row>
    <row r="396" spans="1:62" ht="15.75" customHeight="1">
      <c r="A396" s="490"/>
      <c r="B396" s="497"/>
      <c r="C396" s="497"/>
      <c r="D396" s="497"/>
      <c r="E396" s="497"/>
      <c r="F396" s="497"/>
      <c r="G396" s="497"/>
      <c r="H396" s="497"/>
      <c r="I396" s="497"/>
      <c r="J396" s="497"/>
      <c r="K396" s="497"/>
      <c r="L396" s="497"/>
      <c r="M396" s="497"/>
      <c r="N396" s="498"/>
      <c r="O396" s="497"/>
      <c r="P396" s="497"/>
      <c r="Q396" s="497"/>
      <c r="R396" s="497"/>
      <c r="S396" s="497"/>
      <c r="T396" s="497"/>
      <c r="U396" s="497"/>
      <c r="V396" s="497"/>
      <c r="W396" s="497"/>
      <c r="X396" s="497"/>
      <c r="Y396" s="497"/>
      <c r="Z396" s="497"/>
      <c r="AA396" s="497"/>
      <c r="AB396" s="497"/>
      <c r="AC396" s="497"/>
      <c r="AD396" s="497"/>
      <c r="AE396" s="497"/>
      <c r="AF396" s="497"/>
      <c r="AG396" s="497"/>
      <c r="AH396" s="497"/>
      <c r="AI396" s="497"/>
      <c r="AJ396" s="497"/>
      <c r="AK396" s="497"/>
      <c r="AL396" s="497"/>
      <c r="AM396" s="497"/>
      <c r="AN396" s="497"/>
      <c r="AO396" s="497"/>
      <c r="AP396" s="497"/>
      <c r="AQ396" s="497"/>
      <c r="AR396" s="497"/>
      <c r="AS396" s="497"/>
      <c r="AT396" s="497"/>
      <c r="AU396" s="497"/>
      <c r="AV396" s="497"/>
      <c r="AW396" s="497"/>
      <c r="AX396" s="497"/>
      <c r="AY396" s="497"/>
      <c r="AZ396" s="497"/>
      <c r="BA396" s="497"/>
      <c r="BB396" s="497"/>
      <c r="BC396" s="497"/>
      <c r="BD396" s="497"/>
      <c r="BE396" s="497"/>
      <c r="BF396" s="489"/>
      <c r="BG396" s="489"/>
      <c r="BH396" s="489"/>
      <c r="BI396" s="489"/>
      <c r="BJ396" s="489"/>
    </row>
    <row r="397" spans="1:62" ht="15.75" customHeight="1">
      <c r="A397" s="490"/>
      <c r="B397" s="497"/>
      <c r="C397" s="497"/>
      <c r="D397" s="497"/>
      <c r="E397" s="497"/>
      <c r="F397" s="497"/>
      <c r="G397" s="497"/>
      <c r="H397" s="497"/>
      <c r="I397" s="497"/>
      <c r="J397" s="497"/>
      <c r="K397" s="497"/>
      <c r="L397" s="497"/>
      <c r="M397" s="497"/>
      <c r="N397" s="498"/>
      <c r="O397" s="497"/>
      <c r="P397" s="497"/>
      <c r="Q397" s="497"/>
      <c r="R397" s="497"/>
      <c r="S397" s="497"/>
      <c r="T397" s="497"/>
      <c r="U397" s="497"/>
      <c r="V397" s="497"/>
      <c r="W397" s="497"/>
      <c r="X397" s="497"/>
      <c r="Y397" s="497"/>
      <c r="Z397" s="497"/>
      <c r="AA397" s="497"/>
      <c r="AB397" s="497"/>
      <c r="AC397" s="497"/>
      <c r="AD397" s="497"/>
      <c r="AE397" s="497"/>
      <c r="AF397" s="497"/>
      <c r="AG397" s="497"/>
      <c r="AH397" s="497"/>
      <c r="AI397" s="497"/>
      <c r="AJ397" s="497"/>
      <c r="AK397" s="497"/>
      <c r="AL397" s="497"/>
      <c r="AM397" s="497"/>
      <c r="AN397" s="497"/>
      <c r="AO397" s="497"/>
      <c r="AP397" s="497"/>
      <c r="AQ397" s="497"/>
      <c r="AR397" s="497"/>
      <c r="AS397" s="497"/>
      <c r="AT397" s="497"/>
      <c r="AU397" s="497"/>
      <c r="AV397" s="497"/>
      <c r="AW397" s="497"/>
      <c r="AX397" s="497"/>
      <c r="AY397" s="497"/>
      <c r="AZ397" s="497"/>
      <c r="BA397" s="497"/>
      <c r="BB397" s="497"/>
      <c r="BC397" s="497"/>
      <c r="BD397" s="497"/>
      <c r="BE397" s="497"/>
      <c r="BF397" s="489"/>
      <c r="BG397" s="489"/>
      <c r="BH397" s="489"/>
      <c r="BI397" s="489"/>
      <c r="BJ397" s="489"/>
    </row>
    <row r="398" spans="1:62" ht="15.75" customHeight="1">
      <c r="A398" s="490"/>
      <c r="B398" s="497"/>
      <c r="C398" s="497"/>
      <c r="D398" s="497"/>
      <c r="E398" s="497"/>
      <c r="F398" s="497"/>
      <c r="G398" s="497"/>
      <c r="H398" s="497"/>
      <c r="I398" s="497"/>
      <c r="J398" s="497"/>
      <c r="K398" s="497"/>
      <c r="L398" s="497"/>
      <c r="M398" s="497"/>
      <c r="N398" s="498"/>
      <c r="O398" s="497"/>
      <c r="P398" s="497"/>
      <c r="Q398" s="497"/>
      <c r="R398" s="497"/>
      <c r="S398" s="497"/>
      <c r="T398" s="497"/>
      <c r="U398" s="497"/>
      <c r="V398" s="497"/>
      <c r="W398" s="497"/>
      <c r="X398" s="497"/>
      <c r="Y398" s="497"/>
      <c r="Z398" s="497"/>
      <c r="AA398" s="497"/>
      <c r="AB398" s="497"/>
      <c r="AC398" s="497"/>
      <c r="AD398" s="497"/>
      <c r="AE398" s="497"/>
      <c r="AF398" s="497"/>
      <c r="AG398" s="497"/>
      <c r="AH398" s="497"/>
      <c r="AI398" s="497"/>
      <c r="AJ398" s="497"/>
      <c r="AK398" s="497"/>
      <c r="AL398" s="497"/>
      <c r="AM398" s="497"/>
      <c r="AN398" s="497"/>
      <c r="AO398" s="497"/>
      <c r="AP398" s="497"/>
      <c r="AQ398" s="497"/>
      <c r="AR398" s="497"/>
      <c r="AS398" s="497"/>
      <c r="AT398" s="497"/>
      <c r="AU398" s="497"/>
      <c r="AV398" s="497"/>
      <c r="AW398" s="497"/>
      <c r="AX398" s="497"/>
      <c r="AY398" s="497"/>
      <c r="AZ398" s="497"/>
      <c r="BA398" s="497"/>
      <c r="BB398" s="497"/>
      <c r="BC398" s="497"/>
      <c r="BD398" s="497"/>
      <c r="BE398" s="497"/>
      <c r="BF398" s="489"/>
      <c r="BG398" s="489"/>
      <c r="BH398" s="489"/>
      <c r="BI398" s="489"/>
      <c r="BJ398" s="489"/>
    </row>
    <row r="399" spans="1:62" ht="15.75" customHeight="1">
      <c r="A399" s="490"/>
      <c r="B399" s="497"/>
      <c r="C399" s="497"/>
      <c r="D399" s="497"/>
      <c r="E399" s="497"/>
      <c r="F399" s="497"/>
      <c r="G399" s="497"/>
      <c r="H399" s="497"/>
      <c r="I399" s="497"/>
      <c r="J399" s="497"/>
      <c r="K399" s="497"/>
      <c r="L399" s="497"/>
      <c r="M399" s="497"/>
      <c r="N399" s="498"/>
      <c r="O399" s="497"/>
      <c r="P399" s="497"/>
      <c r="Q399" s="497"/>
      <c r="R399" s="497"/>
      <c r="S399" s="497"/>
      <c r="T399" s="497"/>
      <c r="U399" s="497"/>
      <c r="V399" s="497"/>
      <c r="W399" s="497"/>
      <c r="X399" s="497"/>
      <c r="Y399" s="497"/>
      <c r="Z399" s="497"/>
      <c r="AA399" s="497"/>
      <c r="AB399" s="497"/>
      <c r="AC399" s="497"/>
      <c r="AD399" s="497"/>
      <c r="AE399" s="497"/>
      <c r="AF399" s="497"/>
      <c r="AG399" s="497"/>
      <c r="AH399" s="497"/>
      <c r="AI399" s="497"/>
      <c r="AJ399" s="497"/>
      <c r="AK399" s="497"/>
      <c r="AL399" s="497"/>
      <c r="AM399" s="497"/>
      <c r="AN399" s="497"/>
      <c r="AO399" s="497"/>
      <c r="AP399" s="497"/>
      <c r="AQ399" s="497"/>
      <c r="AR399" s="497"/>
      <c r="AS399" s="497"/>
      <c r="AT399" s="497"/>
      <c r="AU399" s="497"/>
      <c r="AV399" s="497"/>
      <c r="AW399" s="497"/>
      <c r="AX399" s="497"/>
      <c r="AY399" s="497"/>
      <c r="AZ399" s="497"/>
      <c r="BA399" s="497"/>
      <c r="BB399" s="497"/>
      <c r="BC399" s="497"/>
      <c r="BD399" s="497"/>
      <c r="BE399" s="497"/>
      <c r="BF399" s="489"/>
      <c r="BG399" s="489"/>
      <c r="BH399" s="489"/>
      <c r="BI399" s="489"/>
      <c r="BJ399" s="489"/>
    </row>
    <row r="400" spans="1:62" ht="15.75" customHeight="1">
      <c r="A400" s="490"/>
      <c r="B400" s="497"/>
      <c r="C400" s="497"/>
      <c r="D400" s="497"/>
      <c r="E400" s="497"/>
      <c r="F400" s="497"/>
      <c r="G400" s="497"/>
      <c r="H400" s="497"/>
      <c r="I400" s="497"/>
      <c r="J400" s="497"/>
      <c r="K400" s="497"/>
      <c r="L400" s="497"/>
      <c r="M400" s="497"/>
      <c r="N400" s="498"/>
      <c r="O400" s="497"/>
      <c r="P400" s="497"/>
      <c r="Q400" s="497"/>
      <c r="R400" s="497"/>
      <c r="S400" s="497"/>
      <c r="T400" s="497"/>
      <c r="U400" s="497"/>
      <c r="V400" s="497"/>
      <c r="W400" s="497"/>
      <c r="X400" s="497"/>
      <c r="Y400" s="497"/>
      <c r="Z400" s="497"/>
      <c r="AA400" s="497"/>
      <c r="AB400" s="497"/>
      <c r="AC400" s="497"/>
      <c r="AD400" s="497"/>
      <c r="AE400" s="497"/>
      <c r="AF400" s="497"/>
      <c r="AG400" s="497"/>
      <c r="AH400" s="497"/>
      <c r="AI400" s="497"/>
      <c r="AJ400" s="497"/>
      <c r="AK400" s="497"/>
      <c r="AL400" s="497"/>
      <c r="AM400" s="497"/>
      <c r="AN400" s="497"/>
      <c r="AO400" s="497"/>
      <c r="AP400" s="497"/>
      <c r="AQ400" s="497"/>
      <c r="AR400" s="497"/>
      <c r="AS400" s="497"/>
      <c r="AT400" s="497"/>
      <c r="AU400" s="497"/>
      <c r="AV400" s="497"/>
      <c r="AW400" s="497"/>
      <c r="AX400" s="497"/>
      <c r="AY400" s="497"/>
      <c r="AZ400" s="497"/>
      <c r="BA400" s="497"/>
      <c r="BB400" s="497"/>
      <c r="BC400" s="497"/>
      <c r="BD400" s="497"/>
      <c r="BE400" s="497"/>
      <c r="BF400" s="489"/>
      <c r="BG400" s="489"/>
      <c r="BH400" s="489"/>
      <c r="BI400" s="489"/>
      <c r="BJ400" s="489"/>
    </row>
    <row r="401" spans="1:62" ht="15.75" customHeight="1">
      <c r="A401" s="490"/>
      <c r="B401" s="497"/>
      <c r="C401" s="497"/>
      <c r="D401" s="497"/>
      <c r="E401" s="497"/>
      <c r="F401" s="497"/>
      <c r="G401" s="497"/>
      <c r="H401" s="497"/>
      <c r="I401" s="497"/>
      <c r="J401" s="497"/>
      <c r="K401" s="497"/>
      <c r="L401" s="497"/>
      <c r="M401" s="497"/>
      <c r="N401" s="498"/>
      <c r="O401" s="497"/>
      <c r="P401" s="497"/>
      <c r="Q401" s="497"/>
      <c r="R401" s="497"/>
      <c r="S401" s="497"/>
      <c r="T401" s="497"/>
      <c r="U401" s="497"/>
      <c r="V401" s="497"/>
      <c r="W401" s="497"/>
      <c r="X401" s="497"/>
      <c r="Y401" s="497"/>
      <c r="Z401" s="497"/>
      <c r="AA401" s="497"/>
      <c r="AB401" s="497"/>
      <c r="AC401" s="497"/>
      <c r="AD401" s="497"/>
      <c r="AE401" s="497"/>
      <c r="AF401" s="497"/>
      <c r="AG401" s="497"/>
      <c r="AH401" s="497"/>
      <c r="AI401" s="497"/>
      <c r="AJ401" s="497"/>
      <c r="AK401" s="497"/>
      <c r="AL401" s="497"/>
      <c r="AM401" s="497"/>
      <c r="AN401" s="497"/>
      <c r="AO401" s="497"/>
      <c r="AP401" s="497"/>
      <c r="AQ401" s="497"/>
      <c r="AR401" s="497"/>
      <c r="AS401" s="497"/>
      <c r="AT401" s="497"/>
      <c r="AU401" s="497"/>
      <c r="AV401" s="497"/>
      <c r="AW401" s="497"/>
      <c r="AX401" s="497"/>
      <c r="AY401" s="497"/>
      <c r="AZ401" s="497"/>
      <c r="BA401" s="497"/>
      <c r="BB401" s="497"/>
      <c r="BC401" s="497"/>
      <c r="BD401" s="497"/>
      <c r="BE401" s="497"/>
      <c r="BF401" s="489"/>
      <c r="BG401" s="489"/>
      <c r="BH401" s="489"/>
      <c r="BI401" s="489"/>
      <c r="BJ401" s="489"/>
    </row>
    <row r="402" spans="1:62" ht="15.75" customHeight="1">
      <c r="A402" s="490"/>
      <c r="B402" s="497"/>
      <c r="C402" s="497"/>
      <c r="D402" s="497"/>
      <c r="E402" s="497"/>
      <c r="F402" s="497"/>
      <c r="G402" s="497"/>
      <c r="H402" s="497"/>
      <c r="I402" s="497"/>
      <c r="J402" s="497"/>
      <c r="K402" s="497"/>
      <c r="L402" s="497"/>
      <c r="M402" s="497"/>
      <c r="N402" s="498"/>
      <c r="O402" s="497"/>
      <c r="P402" s="497"/>
      <c r="Q402" s="497"/>
      <c r="R402" s="497"/>
      <c r="S402" s="497"/>
      <c r="T402" s="497"/>
      <c r="U402" s="497"/>
      <c r="V402" s="497"/>
      <c r="W402" s="497"/>
      <c r="X402" s="497"/>
      <c r="Y402" s="497"/>
      <c r="Z402" s="497"/>
      <c r="AA402" s="497"/>
      <c r="AB402" s="497"/>
      <c r="AC402" s="497"/>
      <c r="AD402" s="497"/>
      <c r="AE402" s="497"/>
      <c r="AF402" s="497"/>
      <c r="AG402" s="497"/>
      <c r="AH402" s="497"/>
      <c r="AI402" s="497"/>
      <c r="AJ402" s="497"/>
      <c r="AK402" s="497"/>
      <c r="AL402" s="497"/>
      <c r="AM402" s="497"/>
      <c r="AN402" s="497"/>
      <c r="AO402" s="497"/>
      <c r="AP402" s="497"/>
      <c r="AQ402" s="497"/>
      <c r="AR402" s="497"/>
      <c r="AS402" s="497"/>
      <c r="AT402" s="497"/>
      <c r="AU402" s="497"/>
      <c r="AV402" s="497"/>
      <c r="AW402" s="497"/>
      <c r="AX402" s="497"/>
      <c r="AY402" s="497"/>
      <c r="AZ402" s="497"/>
      <c r="BA402" s="497"/>
      <c r="BB402" s="497"/>
      <c r="BC402" s="497"/>
      <c r="BD402" s="497"/>
      <c r="BE402" s="497"/>
      <c r="BF402" s="489"/>
      <c r="BG402" s="489"/>
      <c r="BH402" s="489"/>
      <c r="BI402" s="489"/>
      <c r="BJ402" s="489"/>
    </row>
    <row r="403" spans="1:62" ht="15.75" customHeight="1">
      <c r="A403" s="490"/>
      <c r="B403" s="497"/>
      <c r="C403" s="497"/>
      <c r="D403" s="497"/>
      <c r="E403" s="497"/>
      <c r="F403" s="497"/>
      <c r="G403" s="497"/>
      <c r="H403" s="497"/>
      <c r="I403" s="497"/>
      <c r="J403" s="497"/>
      <c r="K403" s="497"/>
      <c r="L403" s="497"/>
      <c r="M403" s="497"/>
      <c r="N403" s="498"/>
      <c r="O403" s="497"/>
      <c r="P403" s="497"/>
      <c r="Q403" s="497"/>
      <c r="R403" s="497"/>
      <c r="S403" s="497"/>
      <c r="T403" s="497"/>
      <c r="U403" s="497"/>
      <c r="V403" s="497"/>
      <c r="W403" s="497"/>
      <c r="X403" s="497"/>
      <c r="Y403" s="497"/>
      <c r="Z403" s="497"/>
      <c r="AA403" s="497"/>
      <c r="AB403" s="497"/>
      <c r="AC403" s="497"/>
      <c r="AD403" s="497"/>
      <c r="AE403" s="497"/>
      <c r="AF403" s="497"/>
      <c r="AG403" s="497"/>
      <c r="AH403" s="497"/>
      <c r="AI403" s="497"/>
      <c r="AJ403" s="497"/>
      <c r="AK403" s="497"/>
      <c r="AL403" s="497"/>
      <c r="AM403" s="497"/>
      <c r="AN403" s="497"/>
      <c r="AO403" s="497"/>
      <c r="AP403" s="497"/>
      <c r="AQ403" s="497"/>
      <c r="AR403" s="497"/>
      <c r="AS403" s="497"/>
      <c r="AT403" s="497"/>
      <c r="AU403" s="497"/>
      <c r="AV403" s="497"/>
      <c r="AW403" s="497"/>
      <c r="AX403" s="497"/>
      <c r="AY403" s="497"/>
      <c r="AZ403" s="497"/>
      <c r="BA403" s="497"/>
      <c r="BB403" s="497"/>
      <c r="BC403" s="497"/>
      <c r="BD403" s="497"/>
      <c r="BE403" s="497"/>
      <c r="BF403" s="489"/>
      <c r="BG403" s="489"/>
      <c r="BH403" s="489"/>
      <c r="BI403" s="489"/>
      <c r="BJ403" s="489"/>
    </row>
    <row r="404" spans="1:62" ht="15.75" customHeight="1">
      <c r="A404" s="490"/>
      <c r="B404" s="497"/>
      <c r="C404" s="497"/>
      <c r="D404" s="497"/>
      <c r="E404" s="497"/>
      <c r="F404" s="497"/>
      <c r="G404" s="497"/>
      <c r="H404" s="497"/>
      <c r="I404" s="497"/>
      <c r="J404" s="497"/>
      <c r="K404" s="497"/>
      <c r="L404" s="497"/>
      <c r="M404" s="497"/>
      <c r="N404" s="498"/>
      <c r="O404" s="497"/>
      <c r="P404" s="497"/>
      <c r="Q404" s="497"/>
      <c r="R404" s="497"/>
      <c r="S404" s="497"/>
      <c r="T404" s="497"/>
      <c r="U404" s="497"/>
      <c r="V404" s="497"/>
      <c r="W404" s="497"/>
      <c r="X404" s="497"/>
      <c r="Y404" s="497"/>
      <c r="Z404" s="497"/>
      <c r="AA404" s="497"/>
      <c r="AB404" s="497"/>
      <c r="AC404" s="497"/>
      <c r="AD404" s="497"/>
      <c r="AE404" s="497"/>
      <c r="AF404" s="497"/>
      <c r="AG404" s="497"/>
      <c r="AH404" s="497"/>
      <c r="AI404" s="497"/>
      <c r="AJ404" s="497"/>
      <c r="AK404" s="497"/>
      <c r="AL404" s="497"/>
      <c r="AM404" s="497"/>
      <c r="AN404" s="497"/>
      <c r="AO404" s="497"/>
      <c r="AP404" s="497"/>
      <c r="AQ404" s="497"/>
      <c r="AR404" s="497"/>
      <c r="AS404" s="497"/>
      <c r="AT404" s="497"/>
      <c r="AU404" s="497"/>
      <c r="AV404" s="497"/>
      <c r="AW404" s="497"/>
      <c r="AX404" s="497"/>
      <c r="AY404" s="497"/>
      <c r="AZ404" s="497"/>
      <c r="BA404" s="497"/>
      <c r="BB404" s="497"/>
      <c r="BC404" s="497"/>
      <c r="BD404" s="497"/>
      <c r="BE404" s="497"/>
      <c r="BF404" s="489"/>
      <c r="BG404" s="489"/>
      <c r="BH404" s="489"/>
      <c r="BI404" s="489"/>
      <c r="BJ404" s="489"/>
    </row>
    <row r="405" spans="1:62" ht="15.75" customHeight="1">
      <c r="A405" s="490"/>
      <c r="B405" s="497"/>
      <c r="C405" s="497"/>
      <c r="D405" s="497"/>
      <c r="E405" s="497"/>
      <c r="F405" s="497"/>
      <c r="G405" s="497"/>
      <c r="H405" s="497"/>
      <c r="I405" s="497"/>
      <c r="J405" s="497"/>
      <c r="K405" s="497"/>
      <c r="L405" s="497"/>
      <c r="M405" s="497"/>
      <c r="N405" s="498"/>
      <c r="O405" s="497"/>
      <c r="P405" s="497"/>
      <c r="Q405" s="497"/>
      <c r="R405" s="497"/>
      <c r="S405" s="497"/>
      <c r="T405" s="497"/>
      <c r="U405" s="497"/>
      <c r="V405" s="497"/>
      <c r="W405" s="497"/>
      <c r="X405" s="497"/>
      <c r="Y405" s="497"/>
      <c r="Z405" s="497"/>
      <c r="AA405" s="497"/>
      <c r="AB405" s="497"/>
      <c r="AC405" s="497"/>
      <c r="AD405" s="497"/>
      <c r="AE405" s="497"/>
      <c r="AF405" s="497"/>
      <c r="AG405" s="497"/>
      <c r="AH405" s="497"/>
      <c r="AI405" s="497"/>
      <c r="AJ405" s="497"/>
      <c r="AK405" s="497"/>
      <c r="AL405" s="497"/>
      <c r="AM405" s="497"/>
      <c r="AN405" s="497"/>
      <c r="AO405" s="497"/>
      <c r="AP405" s="497"/>
      <c r="AQ405" s="497"/>
      <c r="AR405" s="497"/>
      <c r="AS405" s="497"/>
      <c r="AT405" s="497"/>
      <c r="AU405" s="497"/>
      <c r="AV405" s="497"/>
      <c r="AW405" s="497"/>
      <c r="AX405" s="497"/>
      <c r="AY405" s="497"/>
      <c r="AZ405" s="497"/>
      <c r="BA405" s="497"/>
      <c r="BB405" s="497"/>
      <c r="BC405" s="497"/>
      <c r="BD405" s="497"/>
      <c r="BE405" s="497"/>
      <c r="BF405" s="489"/>
      <c r="BG405" s="489"/>
      <c r="BH405" s="489"/>
      <c r="BI405" s="489"/>
      <c r="BJ405" s="489"/>
    </row>
    <row r="406" spans="1:62" ht="15.75" customHeight="1">
      <c r="A406" s="490"/>
      <c r="B406" s="497"/>
      <c r="C406" s="497"/>
      <c r="D406" s="497"/>
      <c r="E406" s="497"/>
      <c r="F406" s="497"/>
      <c r="G406" s="497"/>
      <c r="H406" s="497"/>
      <c r="I406" s="497"/>
      <c r="J406" s="497"/>
      <c r="K406" s="497"/>
      <c r="L406" s="497"/>
      <c r="M406" s="497"/>
      <c r="N406" s="498"/>
      <c r="O406" s="497"/>
      <c r="P406" s="497"/>
      <c r="Q406" s="497"/>
      <c r="R406" s="497"/>
      <c r="S406" s="497"/>
      <c r="T406" s="497"/>
      <c r="U406" s="497"/>
      <c r="V406" s="497"/>
      <c r="W406" s="497"/>
      <c r="X406" s="497"/>
      <c r="Y406" s="497"/>
      <c r="Z406" s="497"/>
      <c r="AA406" s="497"/>
      <c r="AB406" s="497"/>
      <c r="AC406" s="497"/>
      <c r="AD406" s="497"/>
      <c r="AE406" s="497"/>
      <c r="AF406" s="497"/>
      <c r="AG406" s="497"/>
      <c r="AH406" s="497"/>
      <c r="AI406" s="497"/>
      <c r="AJ406" s="497"/>
      <c r="AK406" s="497"/>
      <c r="AL406" s="497"/>
      <c r="AM406" s="497"/>
      <c r="AN406" s="497"/>
      <c r="AO406" s="497"/>
      <c r="AP406" s="497"/>
      <c r="AQ406" s="497"/>
      <c r="AR406" s="497"/>
      <c r="AS406" s="497"/>
      <c r="AT406" s="497"/>
      <c r="AU406" s="497"/>
      <c r="AV406" s="497"/>
      <c r="AW406" s="497"/>
      <c r="AX406" s="497"/>
      <c r="AY406" s="497"/>
      <c r="AZ406" s="497"/>
      <c r="BA406" s="497"/>
      <c r="BB406" s="497"/>
      <c r="BC406" s="497"/>
      <c r="BD406" s="497"/>
      <c r="BE406" s="497"/>
      <c r="BF406" s="489"/>
      <c r="BG406" s="489"/>
      <c r="BH406" s="489"/>
      <c r="BI406" s="489"/>
      <c r="BJ406" s="489"/>
    </row>
    <row r="407" spans="1:62" ht="15.75" customHeight="1">
      <c r="A407" s="490"/>
      <c r="B407" s="497"/>
      <c r="C407" s="497"/>
      <c r="D407" s="497"/>
      <c r="E407" s="497"/>
      <c r="F407" s="497"/>
      <c r="G407" s="497"/>
      <c r="H407" s="497"/>
      <c r="I407" s="497"/>
      <c r="J407" s="497"/>
      <c r="K407" s="497"/>
      <c r="L407" s="497"/>
      <c r="M407" s="497"/>
      <c r="N407" s="498"/>
      <c r="O407" s="497"/>
      <c r="P407" s="497"/>
      <c r="Q407" s="497"/>
      <c r="R407" s="497"/>
      <c r="S407" s="497"/>
      <c r="T407" s="497"/>
      <c r="U407" s="497"/>
      <c r="V407" s="497"/>
      <c r="W407" s="497"/>
      <c r="X407" s="497"/>
      <c r="Y407" s="497"/>
      <c r="Z407" s="497"/>
      <c r="AA407" s="497"/>
      <c r="AB407" s="497"/>
      <c r="AC407" s="497"/>
      <c r="AD407" s="497"/>
      <c r="AE407" s="497"/>
      <c r="AF407" s="497"/>
      <c r="AG407" s="497"/>
      <c r="AH407" s="497"/>
      <c r="AI407" s="497"/>
      <c r="AJ407" s="497"/>
      <c r="AK407" s="497"/>
      <c r="AL407" s="497"/>
      <c r="AM407" s="497"/>
      <c r="AN407" s="497"/>
      <c r="AO407" s="497"/>
      <c r="AP407" s="497"/>
      <c r="AQ407" s="497"/>
      <c r="AR407" s="497"/>
      <c r="AS407" s="497"/>
      <c r="AT407" s="497"/>
      <c r="AU407" s="497"/>
      <c r="AV407" s="497"/>
      <c r="AW407" s="497"/>
      <c r="AX407" s="497"/>
      <c r="AY407" s="497"/>
      <c r="AZ407" s="497"/>
      <c r="BA407" s="497"/>
      <c r="BB407" s="497"/>
      <c r="BC407" s="497"/>
      <c r="BD407" s="497"/>
      <c r="BE407" s="497"/>
      <c r="BF407" s="489"/>
      <c r="BG407" s="489"/>
      <c r="BH407" s="489"/>
      <c r="BI407" s="489"/>
      <c r="BJ407" s="489"/>
    </row>
    <row r="408" spans="1:62" ht="15.75" customHeight="1">
      <c r="A408" s="490"/>
      <c r="B408" s="497"/>
      <c r="C408" s="497"/>
      <c r="D408" s="497"/>
      <c r="E408" s="497"/>
      <c r="F408" s="497"/>
      <c r="G408" s="497"/>
      <c r="H408" s="497"/>
      <c r="I408" s="497"/>
      <c r="J408" s="497"/>
      <c r="K408" s="497"/>
      <c r="L408" s="497"/>
      <c r="M408" s="497"/>
      <c r="N408" s="498"/>
      <c r="O408" s="497"/>
      <c r="P408" s="497"/>
      <c r="Q408" s="497"/>
      <c r="R408" s="497"/>
      <c r="S408" s="497"/>
      <c r="T408" s="497"/>
      <c r="U408" s="497"/>
      <c r="V408" s="497"/>
      <c r="W408" s="497"/>
      <c r="X408" s="497"/>
      <c r="Y408" s="497"/>
      <c r="Z408" s="497"/>
      <c r="AA408" s="497"/>
      <c r="AB408" s="497"/>
      <c r="AC408" s="497"/>
      <c r="AD408" s="497"/>
      <c r="AE408" s="497"/>
      <c r="AF408" s="497"/>
      <c r="AG408" s="497"/>
      <c r="AH408" s="497"/>
      <c r="AI408" s="497"/>
      <c r="AJ408" s="497"/>
      <c r="AK408" s="497"/>
      <c r="AL408" s="497"/>
      <c r="AM408" s="497"/>
      <c r="AN408" s="497"/>
      <c r="AO408" s="497"/>
      <c r="AP408" s="497"/>
      <c r="AQ408" s="497"/>
      <c r="AR408" s="497"/>
      <c r="AS408" s="497"/>
      <c r="AT408" s="497"/>
      <c r="AU408" s="497"/>
      <c r="AV408" s="497"/>
      <c r="AW408" s="497"/>
      <c r="AX408" s="497"/>
      <c r="AY408" s="497"/>
      <c r="AZ408" s="497"/>
      <c r="BA408" s="497"/>
      <c r="BB408" s="497"/>
      <c r="BC408" s="497"/>
      <c r="BD408" s="497"/>
      <c r="BE408" s="497"/>
      <c r="BF408" s="489"/>
      <c r="BG408" s="489"/>
      <c r="BH408" s="489"/>
      <c r="BI408" s="489"/>
      <c r="BJ408" s="489"/>
    </row>
    <row r="409" spans="1:62" ht="15.75" customHeight="1">
      <c r="A409" s="490"/>
      <c r="B409" s="497"/>
      <c r="C409" s="497"/>
      <c r="D409" s="497"/>
      <c r="E409" s="497"/>
      <c r="F409" s="497"/>
      <c r="G409" s="497"/>
      <c r="H409" s="497"/>
      <c r="I409" s="497"/>
      <c r="J409" s="497"/>
      <c r="K409" s="497"/>
      <c r="L409" s="497"/>
      <c r="M409" s="497"/>
      <c r="N409" s="498"/>
      <c r="O409" s="497"/>
      <c r="P409" s="497"/>
      <c r="Q409" s="497"/>
      <c r="R409" s="497"/>
      <c r="S409" s="497"/>
      <c r="T409" s="497"/>
      <c r="U409" s="497"/>
      <c r="V409" s="497"/>
      <c r="W409" s="497"/>
      <c r="X409" s="497"/>
      <c r="Y409" s="497"/>
      <c r="Z409" s="497"/>
      <c r="AA409" s="497"/>
      <c r="AB409" s="497"/>
      <c r="AC409" s="497"/>
      <c r="AD409" s="497"/>
      <c r="AE409" s="497"/>
      <c r="AF409" s="497"/>
      <c r="AG409" s="497"/>
      <c r="AH409" s="497"/>
      <c r="AI409" s="497"/>
      <c r="AJ409" s="497"/>
      <c r="AK409" s="497"/>
      <c r="AL409" s="497"/>
      <c r="AM409" s="497"/>
      <c r="AN409" s="497"/>
      <c r="AO409" s="497"/>
      <c r="AP409" s="497"/>
      <c r="AQ409" s="497"/>
      <c r="AR409" s="497"/>
      <c r="AS409" s="497"/>
      <c r="AT409" s="497"/>
      <c r="AU409" s="497"/>
      <c r="AV409" s="497"/>
      <c r="AW409" s="497"/>
      <c r="AX409" s="497"/>
      <c r="AY409" s="497"/>
      <c r="AZ409" s="497"/>
      <c r="BA409" s="497"/>
      <c r="BB409" s="497"/>
      <c r="BC409" s="497"/>
      <c r="BD409" s="497"/>
      <c r="BE409" s="497"/>
      <c r="BF409" s="489"/>
      <c r="BG409" s="489"/>
      <c r="BH409" s="489"/>
      <c r="BI409" s="489"/>
      <c r="BJ409" s="489"/>
    </row>
    <row r="410" spans="1:62" ht="15.75" customHeight="1">
      <c r="A410" s="490"/>
      <c r="B410" s="497"/>
      <c r="C410" s="497"/>
      <c r="D410" s="497"/>
      <c r="E410" s="497"/>
      <c r="F410" s="497"/>
      <c r="G410" s="497"/>
      <c r="H410" s="497"/>
      <c r="I410" s="497"/>
      <c r="J410" s="497"/>
      <c r="K410" s="497"/>
      <c r="L410" s="497"/>
      <c r="M410" s="497"/>
      <c r="N410" s="498"/>
      <c r="O410" s="497"/>
      <c r="P410" s="497"/>
      <c r="Q410" s="497"/>
      <c r="R410" s="497"/>
      <c r="S410" s="497"/>
      <c r="T410" s="497"/>
      <c r="U410" s="497"/>
      <c r="V410" s="497"/>
      <c r="W410" s="497"/>
      <c r="X410" s="497"/>
      <c r="Y410" s="497"/>
      <c r="Z410" s="497"/>
      <c r="AA410" s="497"/>
      <c r="AB410" s="497"/>
      <c r="AC410" s="497"/>
      <c r="AD410" s="497"/>
      <c r="AE410" s="497"/>
      <c r="AF410" s="497"/>
      <c r="AG410" s="497"/>
      <c r="AH410" s="497"/>
      <c r="AI410" s="497"/>
      <c r="AJ410" s="497"/>
      <c r="AK410" s="497"/>
      <c r="AL410" s="497"/>
      <c r="AM410" s="497"/>
      <c r="AN410" s="497"/>
      <c r="AO410" s="497"/>
      <c r="AP410" s="497"/>
      <c r="AQ410" s="497"/>
      <c r="AR410" s="497"/>
      <c r="AS410" s="497"/>
      <c r="AT410" s="497"/>
      <c r="AU410" s="497"/>
      <c r="AV410" s="497"/>
      <c r="AW410" s="497"/>
      <c r="AX410" s="497"/>
      <c r="AY410" s="497"/>
      <c r="AZ410" s="497"/>
      <c r="BA410" s="497"/>
      <c r="BB410" s="497"/>
      <c r="BC410" s="497"/>
      <c r="BD410" s="497"/>
      <c r="BE410" s="497"/>
      <c r="BF410" s="489"/>
      <c r="BG410" s="489"/>
      <c r="BH410" s="489"/>
      <c r="BI410" s="489"/>
      <c r="BJ410" s="489"/>
    </row>
    <row r="411" spans="1:62" ht="15.75" customHeight="1">
      <c r="A411" s="490"/>
      <c r="B411" s="497"/>
      <c r="C411" s="497"/>
      <c r="D411" s="497"/>
      <c r="E411" s="497"/>
      <c r="F411" s="497"/>
      <c r="G411" s="497"/>
      <c r="H411" s="497"/>
      <c r="I411" s="497"/>
      <c r="J411" s="497"/>
      <c r="K411" s="497"/>
      <c r="L411" s="497"/>
      <c r="M411" s="497"/>
      <c r="N411" s="498"/>
      <c r="O411" s="497"/>
      <c r="P411" s="497"/>
      <c r="Q411" s="497"/>
      <c r="R411" s="497"/>
      <c r="S411" s="497"/>
      <c r="T411" s="497"/>
      <c r="U411" s="497"/>
      <c r="V411" s="497"/>
      <c r="W411" s="497"/>
      <c r="X411" s="497"/>
      <c r="Y411" s="497"/>
      <c r="Z411" s="497"/>
      <c r="AA411" s="497"/>
      <c r="AB411" s="497"/>
      <c r="AC411" s="497"/>
      <c r="AD411" s="497"/>
      <c r="AE411" s="497"/>
      <c r="AF411" s="497"/>
      <c r="AG411" s="497"/>
      <c r="AH411" s="497"/>
      <c r="AI411" s="497"/>
      <c r="AJ411" s="497"/>
      <c r="AK411" s="497"/>
      <c r="AL411" s="497"/>
      <c r="AM411" s="497"/>
      <c r="AN411" s="497"/>
      <c r="AO411" s="497"/>
      <c r="AP411" s="497"/>
      <c r="AQ411" s="497"/>
      <c r="AR411" s="497"/>
      <c r="AS411" s="497"/>
      <c r="AT411" s="497"/>
      <c r="AU411" s="497"/>
      <c r="AV411" s="497"/>
      <c r="AW411" s="497"/>
      <c r="AX411" s="497"/>
      <c r="AY411" s="497"/>
      <c r="AZ411" s="497"/>
      <c r="BA411" s="497"/>
      <c r="BB411" s="497"/>
      <c r="BC411" s="497"/>
      <c r="BD411" s="497"/>
      <c r="BE411" s="497"/>
      <c r="BF411" s="489"/>
      <c r="BG411" s="489"/>
      <c r="BH411" s="489"/>
      <c r="BI411" s="489"/>
      <c r="BJ411" s="489"/>
    </row>
    <row r="412" spans="1:62" ht="15.75" customHeight="1">
      <c r="A412" s="490"/>
      <c r="B412" s="497"/>
      <c r="C412" s="497"/>
      <c r="D412" s="497"/>
      <c r="E412" s="497"/>
      <c r="F412" s="497"/>
      <c r="G412" s="497"/>
      <c r="H412" s="497"/>
      <c r="I412" s="497"/>
      <c r="J412" s="497"/>
      <c r="K412" s="497"/>
      <c r="L412" s="497"/>
      <c r="M412" s="497"/>
      <c r="N412" s="498"/>
      <c r="O412" s="497"/>
      <c r="P412" s="497"/>
      <c r="Q412" s="497"/>
      <c r="R412" s="497"/>
      <c r="S412" s="497"/>
      <c r="T412" s="497"/>
      <c r="U412" s="497"/>
      <c r="V412" s="497"/>
      <c r="W412" s="497"/>
      <c r="X412" s="497"/>
      <c r="Y412" s="497"/>
      <c r="Z412" s="497"/>
      <c r="AA412" s="497"/>
      <c r="AB412" s="497"/>
      <c r="AC412" s="497"/>
      <c r="AD412" s="497"/>
      <c r="AE412" s="497"/>
      <c r="AF412" s="497"/>
      <c r="AG412" s="497"/>
      <c r="AH412" s="497"/>
      <c r="AI412" s="497"/>
      <c r="AJ412" s="497"/>
      <c r="AK412" s="497"/>
      <c r="AL412" s="497"/>
      <c r="AM412" s="497"/>
      <c r="AN412" s="497"/>
      <c r="AO412" s="497"/>
      <c r="AP412" s="497"/>
      <c r="AQ412" s="497"/>
      <c r="AR412" s="497"/>
      <c r="AS412" s="497"/>
      <c r="AT412" s="497"/>
      <c r="AU412" s="497"/>
      <c r="AV412" s="497"/>
      <c r="AW412" s="497"/>
      <c r="AX412" s="497"/>
      <c r="AY412" s="497"/>
      <c r="AZ412" s="497"/>
      <c r="BA412" s="497"/>
      <c r="BB412" s="497"/>
      <c r="BC412" s="497"/>
      <c r="BD412" s="497"/>
      <c r="BE412" s="497"/>
      <c r="BF412" s="489"/>
      <c r="BG412" s="489"/>
      <c r="BH412" s="489"/>
      <c r="BI412" s="489"/>
      <c r="BJ412" s="489"/>
    </row>
    <row r="413" spans="1:62" ht="15.75" customHeight="1">
      <c r="A413" s="490"/>
      <c r="B413" s="497"/>
      <c r="C413" s="497"/>
      <c r="D413" s="497"/>
      <c r="E413" s="497"/>
      <c r="F413" s="497"/>
      <c r="G413" s="497"/>
      <c r="H413" s="497"/>
      <c r="I413" s="497"/>
      <c r="J413" s="497"/>
      <c r="K413" s="497"/>
      <c r="L413" s="497"/>
      <c r="M413" s="497"/>
      <c r="N413" s="498"/>
      <c r="O413" s="497"/>
      <c r="P413" s="497"/>
      <c r="Q413" s="497"/>
      <c r="R413" s="497"/>
      <c r="S413" s="497"/>
      <c r="T413" s="497"/>
      <c r="U413" s="497"/>
      <c r="V413" s="497"/>
      <c r="W413" s="497"/>
      <c r="X413" s="497"/>
      <c r="Y413" s="497"/>
      <c r="Z413" s="497"/>
      <c r="AA413" s="497"/>
      <c r="AB413" s="497"/>
      <c r="AC413" s="497"/>
      <c r="AD413" s="497"/>
      <c r="AE413" s="497"/>
      <c r="AF413" s="497"/>
      <c r="AG413" s="497"/>
      <c r="AH413" s="497"/>
      <c r="AI413" s="497"/>
      <c r="AJ413" s="497"/>
      <c r="AK413" s="497"/>
      <c r="AL413" s="497"/>
      <c r="AM413" s="497"/>
      <c r="AN413" s="497"/>
      <c r="AO413" s="497"/>
      <c r="AP413" s="497"/>
      <c r="AQ413" s="497"/>
      <c r="AR413" s="497"/>
      <c r="AS413" s="497"/>
      <c r="AT413" s="497"/>
      <c r="AU413" s="497"/>
      <c r="AV413" s="497"/>
      <c r="AW413" s="497"/>
      <c r="AX413" s="497"/>
      <c r="AY413" s="497"/>
      <c r="AZ413" s="497"/>
      <c r="BA413" s="497"/>
      <c r="BB413" s="497"/>
      <c r="BC413" s="497"/>
      <c r="BD413" s="497"/>
      <c r="BE413" s="497"/>
      <c r="BF413" s="489"/>
      <c r="BG413" s="489"/>
      <c r="BH413" s="489"/>
      <c r="BI413" s="489"/>
      <c r="BJ413" s="489"/>
    </row>
    <row r="414" spans="1:62" ht="15.75" customHeight="1">
      <c r="A414" s="490"/>
      <c r="B414" s="497"/>
      <c r="C414" s="497"/>
      <c r="D414" s="497"/>
      <c r="E414" s="497"/>
      <c r="F414" s="497"/>
      <c r="G414" s="497"/>
      <c r="H414" s="497"/>
      <c r="I414" s="497"/>
      <c r="J414" s="497"/>
      <c r="K414" s="497"/>
      <c r="L414" s="497"/>
      <c r="M414" s="497"/>
      <c r="N414" s="498"/>
      <c r="O414" s="497"/>
      <c r="P414" s="497"/>
      <c r="Q414" s="497"/>
      <c r="R414" s="497"/>
      <c r="S414" s="497"/>
      <c r="T414" s="497"/>
      <c r="U414" s="497"/>
      <c r="V414" s="497"/>
      <c r="W414" s="497"/>
      <c r="X414" s="497"/>
      <c r="Y414" s="497"/>
      <c r="Z414" s="497"/>
      <c r="AA414" s="497"/>
      <c r="AB414" s="497"/>
      <c r="AC414" s="497"/>
      <c r="AD414" s="497"/>
      <c r="AE414" s="497"/>
      <c r="AF414" s="497"/>
      <c r="AG414" s="497"/>
      <c r="AH414" s="497"/>
      <c r="AI414" s="497"/>
      <c r="AJ414" s="497"/>
      <c r="AK414" s="497"/>
      <c r="AL414" s="497"/>
      <c r="AM414" s="497"/>
      <c r="AN414" s="497"/>
      <c r="AO414" s="497"/>
      <c r="AP414" s="497"/>
      <c r="AQ414" s="497"/>
      <c r="AR414" s="497"/>
      <c r="AS414" s="497"/>
      <c r="AT414" s="497"/>
      <c r="AU414" s="497"/>
      <c r="AV414" s="497"/>
      <c r="AW414" s="497"/>
      <c r="AX414" s="497"/>
      <c r="AY414" s="497"/>
      <c r="AZ414" s="497"/>
      <c r="BA414" s="497"/>
      <c r="BB414" s="497"/>
      <c r="BC414" s="497"/>
      <c r="BD414" s="497"/>
      <c r="BE414" s="497"/>
      <c r="BF414" s="489"/>
      <c r="BG414" s="489"/>
      <c r="BH414" s="489"/>
      <c r="BI414" s="489"/>
      <c r="BJ414" s="489"/>
    </row>
    <row r="415" spans="1:62" ht="15.75" customHeight="1">
      <c r="A415" s="490"/>
      <c r="B415" s="497"/>
      <c r="C415" s="497"/>
      <c r="D415" s="497"/>
      <c r="E415" s="497"/>
      <c r="F415" s="497"/>
      <c r="G415" s="497"/>
      <c r="H415" s="497"/>
      <c r="I415" s="497"/>
      <c r="J415" s="497"/>
      <c r="K415" s="497"/>
      <c r="L415" s="497"/>
      <c r="M415" s="497"/>
      <c r="N415" s="498"/>
      <c r="O415" s="497"/>
      <c r="P415" s="497"/>
      <c r="Q415" s="497"/>
      <c r="R415" s="497"/>
      <c r="S415" s="497"/>
      <c r="T415" s="497"/>
      <c r="U415" s="497"/>
      <c r="V415" s="497"/>
      <c r="W415" s="497"/>
      <c r="X415" s="497"/>
      <c r="Y415" s="497"/>
      <c r="Z415" s="497"/>
      <c r="AA415" s="497"/>
      <c r="AB415" s="497"/>
      <c r="AC415" s="497"/>
      <c r="AD415" s="497"/>
      <c r="AE415" s="497"/>
      <c r="AF415" s="497"/>
      <c r="AG415" s="497"/>
      <c r="AH415" s="497"/>
      <c r="AI415" s="497"/>
      <c r="AJ415" s="497"/>
      <c r="AK415" s="497"/>
      <c r="AL415" s="497"/>
      <c r="AM415" s="497"/>
      <c r="AN415" s="497"/>
      <c r="AO415" s="497"/>
      <c r="AP415" s="497"/>
      <c r="AQ415" s="497"/>
      <c r="AR415" s="497"/>
      <c r="AS415" s="497"/>
      <c r="AT415" s="497"/>
      <c r="AU415" s="497"/>
      <c r="AV415" s="497"/>
      <c r="AW415" s="497"/>
      <c r="AX415" s="497"/>
      <c r="AY415" s="497"/>
      <c r="AZ415" s="497"/>
      <c r="BA415" s="497"/>
      <c r="BB415" s="497"/>
      <c r="BC415" s="497"/>
      <c r="BD415" s="497"/>
      <c r="BE415" s="497"/>
      <c r="BF415" s="489"/>
      <c r="BG415" s="489"/>
      <c r="BH415" s="489"/>
      <c r="BI415" s="489"/>
      <c r="BJ415" s="489"/>
    </row>
    <row r="416" spans="1:62" ht="15.75" customHeight="1">
      <c r="A416" s="490"/>
      <c r="B416" s="497"/>
      <c r="C416" s="497"/>
      <c r="D416" s="497"/>
      <c r="E416" s="497"/>
      <c r="F416" s="497"/>
      <c r="G416" s="497"/>
      <c r="H416" s="497"/>
      <c r="I416" s="497"/>
      <c r="J416" s="497"/>
      <c r="K416" s="497"/>
      <c r="L416" s="497"/>
      <c r="M416" s="497"/>
      <c r="N416" s="498"/>
      <c r="O416" s="497"/>
      <c r="P416" s="497"/>
      <c r="Q416" s="497"/>
      <c r="R416" s="497"/>
      <c r="S416" s="497"/>
      <c r="T416" s="497"/>
      <c r="U416" s="497"/>
      <c r="V416" s="497"/>
      <c r="W416" s="497"/>
      <c r="X416" s="497"/>
      <c r="Y416" s="497"/>
      <c r="Z416" s="497"/>
      <c r="AA416" s="497"/>
      <c r="AB416" s="497"/>
      <c r="AC416" s="497"/>
      <c r="AD416" s="497"/>
      <c r="AE416" s="497"/>
      <c r="AF416" s="497"/>
      <c r="AG416" s="497"/>
      <c r="AH416" s="497"/>
      <c r="AI416" s="497"/>
      <c r="AJ416" s="497"/>
      <c r="AK416" s="497"/>
      <c r="AL416" s="497"/>
      <c r="AM416" s="497"/>
      <c r="AN416" s="497"/>
      <c r="AO416" s="497"/>
      <c r="AP416" s="497"/>
      <c r="AQ416" s="497"/>
      <c r="AR416" s="497"/>
      <c r="AS416" s="497"/>
      <c r="AT416" s="497"/>
      <c r="AU416" s="497"/>
      <c r="AV416" s="497"/>
      <c r="AW416" s="497"/>
      <c r="AX416" s="497"/>
      <c r="AY416" s="497"/>
      <c r="AZ416" s="497"/>
      <c r="BA416" s="497"/>
      <c r="BB416" s="497"/>
      <c r="BC416" s="497"/>
      <c r="BD416" s="497"/>
      <c r="BE416" s="497"/>
      <c r="BF416" s="489"/>
      <c r="BG416" s="489"/>
      <c r="BH416" s="489"/>
      <c r="BI416" s="489"/>
      <c r="BJ416" s="489"/>
    </row>
    <row r="417" spans="1:62" ht="15.75" customHeight="1">
      <c r="A417" s="490"/>
      <c r="B417" s="497"/>
      <c r="C417" s="497"/>
      <c r="D417" s="497"/>
      <c r="E417" s="497"/>
      <c r="F417" s="497"/>
      <c r="G417" s="497"/>
      <c r="H417" s="497"/>
      <c r="I417" s="497"/>
      <c r="J417" s="497"/>
      <c r="K417" s="497"/>
      <c r="L417" s="497"/>
      <c r="M417" s="497"/>
      <c r="N417" s="498"/>
      <c r="O417" s="497"/>
      <c r="P417" s="497"/>
      <c r="Q417" s="497"/>
      <c r="R417" s="497"/>
      <c r="S417" s="497"/>
      <c r="T417" s="497"/>
      <c r="U417" s="497"/>
      <c r="V417" s="497"/>
      <c r="W417" s="497"/>
      <c r="X417" s="497"/>
      <c r="Y417" s="497"/>
      <c r="Z417" s="497"/>
      <c r="AA417" s="497"/>
      <c r="AB417" s="497"/>
      <c r="AC417" s="497"/>
      <c r="AD417" s="497"/>
      <c r="AE417" s="497"/>
      <c r="AF417" s="497"/>
      <c r="AG417" s="497"/>
      <c r="AH417" s="497"/>
      <c r="AI417" s="497"/>
      <c r="AJ417" s="497"/>
      <c r="AK417" s="497"/>
      <c r="AL417" s="497"/>
      <c r="AM417" s="497"/>
      <c r="AN417" s="497"/>
      <c r="AO417" s="497"/>
      <c r="AP417" s="497"/>
      <c r="AQ417" s="497"/>
      <c r="AR417" s="497"/>
      <c r="AS417" s="497"/>
      <c r="AT417" s="497"/>
      <c r="AU417" s="497"/>
      <c r="AV417" s="497"/>
      <c r="AW417" s="497"/>
      <c r="AX417" s="497"/>
      <c r="AY417" s="497"/>
      <c r="AZ417" s="497"/>
      <c r="BA417" s="497"/>
      <c r="BB417" s="497"/>
      <c r="BC417" s="497"/>
      <c r="BD417" s="497"/>
      <c r="BE417" s="497"/>
      <c r="BF417" s="489"/>
      <c r="BG417" s="489"/>
      <c r="BH417" s="489"/>
      <c r="BI417" s="489"/>
      <c r="BJ417" s="489"/>
    </row>
    <row r="418" spans="1:62" ht="15.75" customHeight="1">
      <c r="A418" s="490"/>
      <c r="B418" s="497"/>
      <c r="C418" s="497"/>
      <c r="D418" s="497"/>
      <c r="E418" s="497"/>
      <c r="F418" s="497"/>
      <c r="G418" s="497"/>
      <c r="H418" s="497"/>
      <c r="I418" s="497"/>
      <c r="J418" s="497"/>
      <c r="K418" s="497"/>
      <c r="L418" s="497"/>
      <c r="M418" s="497"/>
      <c r="N418" s="498"/>
      <c r="O418" s="497"/>
      <c r="P418" s="497"/>
      <c r="Q418" s="497"/>
      <c r="R418" s="497"/>
      <c r="S418" s="497"/>
      <c r="T418" s="497"/>
      <c r="U418" s="497"/>
      <c r="V418" s="497"/>
      <c r="W418" s="497"/>
      <c r="X418" s="497"/>
      <c r="Y418" s="497"/>
      <c r="Z418" s="497"/>
      <c r="AA418" s="497"/>
      <c r="AB418" s="497"/>
      <c r="AC418" s="497"/>
      <c r="AD418" s="497"/>
      <c r="AE418" s="497"/>
      <c r="AF418" s="497"/>
      <c r="AG418" s="497"/>
      <c r="AH418" s="497"/>
      <c r="AI418" s="497"/>
      <c r="AJ418" s="497"/>
      <c r="AK418" s="497"/>
      <c r="AL418" s="497"/>
      <c r="AM418" s="497"/>
      <c r="AN418" s="497"/>
      <c r="AO418" s="497"/>
      <c r="AP418" s="497"/>
      <c r="AQ418" s="497"/>
      <c r="AR418" s="497"/>
      <c r="AS418" s="497"/>
      <c r="AT418" s="497"/>
      <c r="AU418" s="497"/>
      <c r="AV418" s="497"/>
      <c r="AW418" s="497"/>
      <c r="AX418" s="497"/>
      <c r="AY418" s="497"/>
      <c r="AZ418" s="497"/>
      <c r="BA418" s="497"/>
      <c r="BB418" s="497"/>
      <c r="BC418" s="497"/>
      <c r="BD418" s="497"/>
      <c r="BE418" s="497"/>
      <c r="BF418" s="489"/>
      <c r="BG418" s="489"/>
      <c r="BH418" s="489"/>
      <c r="BI418" s="489"/>
      <c r="BJ418" s="489"/>
    </row>
    <row r="419" spans="1:62" ht="15.75" customHeight="1">
      <c r="A419" s="490"/>
      <c r="B419" s="497"/>
      <c r="C419" s="497"/>
      <c r="D419" s="497"/>
      <c r="E419" s="497"/>
      <c r="F419" s="497"/>
      <c r="G419" s="497"/>
      <c r="H419" s="497"/>
      <c r="I419" s="497"/>
      <c r="J419" s="497"/>
      <c r="K419" s="497"/>
      <c r="L419" s="497"/>
      <c r="M419" s="497"/>
      <c r="N419" s="498"/>
      <c r="O419" s="497"/>
      <c r="P419" s="497"/>
      <c r="Q419" s="497"/>
      <c r="R419" s="497"/>
      <c r="S419" s="497"/>
      <c r="T419" s="497"/>
      <c r="U419" s="497"/>
      <c r="V419" s="497"/>
      <c r="W419" s="497"/>
      <c r="X419" s="497"/>
      <c r="Y419" s="497"/>
      <c r="Z419" s="497"/>
      <c r="AA419" s="497"/>
      <c r="AB419" s="497"/>
      <c r="AC419" s="497"/>
      <c r="AD419" s="497"/>
      <c r="AE419" s="497"/>
      <c r="AF419" s="497"/>
      <c r="AG419" s="497"/>
      <c r="AH419" s="497"/>
      <c r="AI419" s="497"/>
      <c r="AJ419" s="497"/>
      <c r="AK419" s="497"/>
      <c r="AL419" s="497"/>
      <c r="AM419" s="497"/>
      <c r="AN419" s="497"/>
      <c r="AO419" s="497"/>
      <c r="AP419" s="497"/>
      <c r="AQ419" s="497"/>
      <c r="AR419" s="497"/>
      <c r="AS419" s="497"/>
      <c r="AT419" s="497"/>
      <c r="AU419" s="497"/>
      <c r="AV419" s="497"/>
      <c r="AW419" s="497"/>
      <c r="AX419" s="497"/>
      <c r="AY419" s="497"/>
      <c r="AZ419" s="497"/>
      <c r="BA419" s="497"/>
      <c r="BB419" s="497"/>
      <c r="BC419" s="497"/>
      <c r="BD419" s="497"/>
      <c r="BE419" s="497"/>
      <c r="BF419" s="489"/>
      <c r="BG419" s="489"/>
      <c r="BH419" s="489"/>
      <c r="BI419" s="489"/>
      <c r="BJ419" s="489"/>
    </row>
    <row r="420" spans="1:62" ht="15.75" customHeight="1">
      <c r="A420" s="490"/>
      <c r="B420" s="497"/>
      <c r="C420" s="497"/>
      <c r="D420" s="497"/>
      <c r="E420" s="497"/>
      <c r="F420" s="497"/>
      <c r="G420" s="497"/>
      <c r="H420" s="497"/>
      <c r="I420" s="497"/>
      <c r="J420" s="497"/>
      <c r="K420" s="497"/>
      <c r="L420" s="497"/>
      <c r="M420" s="497"/>
      <c r="N420" s="498"/>
      <c r="O420" s="497"/>
      <c r="P420" s="497"/>
      <c r="Q420" s="497"/>
      <c r="R420" s="497"/>
      <c r="S420" s="497"/>
      <c r="T420" s="497"/>
      <c r="U420" s="497"/>
      <c r="V420" s="497"/>
      <c r="W420" s="497"/>
      <c r="X420" s="497"/>
      <c r="Y420" s="497"/>
      <c r="Z420" s="497"/>
      <c r="AA420" s="497"/>
      <c r="AB420" s="497"/>
      <c r="AC420" s="497"/>
      <c r="AD420" s="497"/>
      <c r="AE420" s="497"/>
      <c r="AF420" s="497"/>
      <c r="AG420" s="497"/>
      <c r="AH420" s="497"/>
      <c r="AI420" s="497"/>
      <c r="AJ420" s="497"/>
      <c r="AK420" s="497"/>
      <c r="AL420" s="497"/>
      <c r="AM420" s="497"/>
      <c r="AN420" s="497"/>
      <c r="AO420" s="497"/>
      <c r="AP420" s="497"/>
      <c r="AQ420" s="497"/>
      <c r="AR420" s="497"/>
      <c r="AS420" s="497"/>
      <c r="AT420" s="497"/>
      <c r="AU420" s="497"/>
      <c r="AV420" s="497"/>
      <c r="AW420" s="497"/>
      <c r="AX420" s="497"/>
      <c r="AY420" s="497"/>
      <c r="AZ420" s="497"/>
      <c r="BA420" s="497"/>
      <c r="BB420" s="497"/>
      <c r="BC420" s="497"/>
      <c r="BD420" s="497"/>
      <c r="BE420" s="497"/>
      <c r="BF420" s="489"/>
      <c r="BG420" s="489"/>
      <c r="BH420" s="489"/>
      <c r="BI420" s="489"/>
      <c r="BJ420" s="489"/>
    </row>
    <row r="421" spans="1:62" ht="15.75" customHeight="1">
      <c r="A421" s="490"/>
      <c r="B421" s="497"/>
      <c r="C421" s="497"/>
      <c r="D421" s="497"/>
      <c r="E421" s="497"/>
      <c r="F421" s="497"/>
      <c r="G421" s="497"/>
      <c r="H421" s="497"/>
      <c r="I421" s="497"/>
      <c r="J421" s="497"/>
      <c r="K421" s="497"/>
      <c r="L421" s="497"/>
      <c r="M421" s="497"/>
      <c r="N421" s="498"/>
      <c r="O421" s="497"/>
      <c r="P421" s="497"/>
      <c r="Q421" s="497"/>
      <c r="R421" s="497"/>
      <c r="S421" s="497"/>
      <c r="T421" s="497"/>
      <c r="U421" s="497"/>
      <c r="V421" s="497"/>
      <c r="W421" s="497"/>
      <c r="X421" s="497"/>
      <c r="Y421" s="497"/>
      <c r="Z421" s="497"/>
      <c r="AA421" s="497"/>
      <c r="AB421" s="497"/>
      <c r="AC421" s="497"/>
      <c r="AD421" s="497"/>
      <c r="AE421" s="497"/>
      <c r="AF421" s="497"/>
      <c r="AG421" s="497"/>
      <c r="AH421" s="497"/>
      <c r="AI421" s="497"/>
      <c r="AJ421" s="497"/>
      <c r="AK421" s="497"/>
      <c r="AL421" s="497"/>
      <c r="AM421" s="497"/>
      <c r="AN421" s="497"/>
      <c r="AO421" s="497"/>
      <c r="AP421" s="497"/>
      <c r="AQ421" s="497"/>
      <c r="AR421" s="497"/>
      <c r="AS421" s="497"/>
      <c r="AT421" s="497"/>
      <c r="AU421" s="497"/>
      <c r="AV421" s="497"/>
      <c r="AW421" s="497"/>
      <c r="AX421" s="497"/>
      <c r="AY421" s="497"/>
      <c r="AZ421" s="497"/>
      <c r="BA421" s="497"/>
      <c r="BB421" s="497"/>
      <c r="BC421" s="497"/>
      <c r="BD421" s="497"/>
      <c r="BE421" s="497"/>
      <c r="BF421" s="489"/>
      <c r="BG421" s="489"/>
      <c r="BH421" s="489"/>
      <c r="BI421" s="489"/>
      <c r="BJ421" s="489"/>
    </row>
    <row r="422" spans="1:62" ht="15.75" customHeight="1">
      <c r="A422" s="490"/>
      <c r="B422" s="497"/>
      <c r="C422" s="497"/>
      <c r="D422" s="497"/>
      <c r="E422" s="497"/>
      <c r="F422" s="497"/>
      <c r="G422" s="497"/>
      <c r="H422" s="497"/>
      <c r="I422" s="497"/>
      <c r="J422" s="497"/>
      <c r="K422" s="497"/>
      <c r="L422" s="497"/>
      <c r="M422" s="497"/>
      <c r="N422" s="498"/>
      <c r="O422" s="497"/>
      <c r="P422" s="497"/>
      <c r="Q422" s="497"/>
      <c r="R422" s="497"/>
      <c r="S422" s="497"/>
      <c r="T422" s="497"/>
      <c r="U422" s="497"/>
      <c r="V422" s="497"/>
      <c r="W422" s="497"/>
      <c r="X422" s="497"/>
      <c r="Y422" s="497"/>
      <c r="Z422" s="497"/>
      <c r="AA422" s="497"/>
      <c r="AB422" s="497"/>
      <c r="AC422" s="497"/>
      <c r="AD422" s="497"/>
      <c r="AE422" s="497"/>
      <c r="AF422" s="497"/>
      <c r="AG422" s="497"/>
      <c r="AH422" s="497"/>
      <c r="AI422" s="497"/>
      <c r="AJ422" s="497"/>
      <c r="AK422" s="497"/>
      <c r="AL422" s="497"/>
      <c r="AM422" s="497"/>
      <c r="AN422" s="497"/>
      <c r="AO422" s="497"/>
      <c r="AP422" s="497"/>
      <c r="AQ422" s="497"/>
      <c r="AR422" s="497"/>
      <c r="AS422" s="497"/>
      <c r="AT422" s="497"/>
      <c r="AU422" s="497"/>
      <c r="AV422" s="497"/>
      <c r="AW422" s="497"/>
      <c r="AX422" s="497"/>
      <c r="AY422" s="497"/>
      <c r="AZ422" s="497"/>
      <c r="BA422" s="497"/>
      <c r="BB422" s="497"/>
      <c r="BC422" s="497"/>
      <c r="BD422" s="497"/>
      <c r="BE422" s="497"/>
      <c r="BF422" s="489"/>
      <c r="BG422" s="489"/>
      <c r="BH422" s="489"/>
      <c r="BI422" s="489"/>
      <c r="BJ422" s="489"/>
    </row>
    <row r="423" spans="1:62" ht="15.75" customHeight="1">
      <c r="A423" s="490"/>
      <c r="B423" s="497"/>
      <c r="C423" s="497"/>
      <c r="D423" s="497"/>
      <c r="E423" s="497"/>
      <c r="F423" s="497"/>
      <c r="G423" s="497"/>
      <c r="H423" s="497"/>
      <c r="I423" s="497"/>
      <c r="J423" s="497"/>
      <c r="K423" s="497"/>
      <c r="L423" s="497"/>
      <c r="M423" s="497"/>
      <c r="N423" s="498"/>
      <c r="O423" s="497"/>
      <c r="P423" s="497"/>
      <c r="Q423" s="497"/>
      <c r="R423" s="497"/>
      <c r="S423" s="497"/>
      <c r="T423" s="497"/>
      <c r="U423" s="497"/>
      <c r="V423" s="497"/>
      <c r="W423" s="497"/>
      <c r="X423" s="497"/>
      <c r="Y423" s="497"/>
      <c r="Z423" s="497"/>
      <c r="AA423" s="497"/>
      <c r="AB423" s="497"/>
      <c r="AC423" s="497"/>
      <c r="AD423" s="497"/>
      <c r="AE423" s="497"/>
      <c r="AF423" s="497"/>
      <c r="AG423" s="497"/>
      <c r="AH423" s="497"/>
      <c r="AI423" s="497"/>
      <c r="AJ423" s="497"/>
      <c r="AK423" s="497"/>
      <c r="AL423" s="497"/>
      <c r="AM423" s="497"/>
      <c r="AN423" s="497"/>
      <c r="AO423" s="497"/>
      <c r="AP423" s="497"/>
      <c r="AQ423" s="497"/>
      <c r="AR423" s="497"/>
      <c r="AS423" s="497"/>
      <c r="AT423" s="497"/>
      <c r="AU423" s="497"/>
      <c r="AV423" s="497"/>
      <c r="AW423" s="497"/>
      <c r="AX423" s="497"/>
      <c r="AY423" s="497"/>
      <c r="AZ423" s="497"/>
      <c r="BA423" s="497"/>
      <c r="BB423" s="497"/>
      <c r="BC423" s="497"/>
      <c r="BD423" s="497"/>
      <c r="BE423" s="497"/>
      <c r="BF423" s="489"/>
      <c r="BG423" s="489"/>
      <c r="BH423" s="489"/>
      <c r="BI423" s="489"/>
      <c r="BJ423" s="489"/>
    </row>
    <row r="424" spans="1:62" ht="15.75" customHeight="1">
      <c r="A424" s="490"/>
      <c r="B424" s="497"/>
      <c r="C424" s="497"/>
      <c r="D424" s="497"/>
      <c r="E424" s="497"/>
      <c r="F424" s="497"/>
      <c r="G424" s="497"/>
      <c r="H424" s="497"/>
      <c r="I424" s="497"/>
      <c r="J424" s="497"/>
      <c r="K424" s="497"/>
      <c r="L424" s="497"/>
      <c r="M424" s="497"/>
      <c r="N424" s="498"/>
      <c r="O424" s="497"/>
      <c r="P424" s="497"/>
      <c r="Q424" s="497"/>
      <c r="R424" s="497"/>
      <c r="S424" s="497"/>
      <c r="T424" s="497"/>
      <c r="U424" s="497"/>
      <c r="V424" s="497"/>
      <c r="W424" s="497"/>
      <c r="X424" s="497"/>
      <c r="Y424" s="497"/>
      <c r="Z424" s="497"/>
      <c r="AA424" s="497"/>
      <c r="AB424" s="497"/>
      <c r="AC424" s="497"/>
      <c r="AD424" s="497"/>
      <c r="AE424" s="497"/>
      <c r="AF424" s="497"/>
      <c r="AG424" s="497"/>
      <c r="AH424" s="497"/>
      <c r="AI424" s="497"/>
      <c r="AJ424" s="497"/>
      <c r="AK424" s="497"/>
      <c r="AL424" s="497"/>
      <c r="AM424" s="497"/>
      <c r="AN424" s="497"/>
      <c r="AO424" s="497"/>
      <c r="AP424" s="497"/>
      <c r="AQ424" s="497"/>
      <c r="AR424" s="497"/>
      <c r="AS424" s="497"/>
      <c r="AT424" s="497"/>
      <c r="AU424" s="497"/>
      <c r="AV424" s="497"/>
      <c r="AW424" s="497"/>
      <c r="AX424" s="497"/>
      <c r="AY424" s="497"/>
      <c r="AZ424" s="497"/>
      <c r="BA424" s="497"/>
      <c r="BB424" s="497"/>
      <c r="BC424" s="497"/>
      <c r="BD424" s="497"/>
      <c r="BE424" s="497"/>
      <c r="BF424" s="489"/>
      <c r="BG424" s="489"/>
      <c r="BH424" s="489"/>
      <c r="BI424" s="489"/>
      <c r="BJ424" s="489"/>
    </row>
    <row r="425" spans="1:62" ht="15.75" customHeight="1">
      <c r="A425" s="490"/>
      <c r="B425" s="497"/>
      <c r="C425" s="497"/>
      <c r="D425" s="497"/>
      <c r="E425" s="497"/>
      <c r="F425" s="497"/>
      <c r="G425" s="497"/>
      <c r="H425" s="497"/>
      <c r="I425" s="497"/>
      <c r="J425" s="497"/>
      <c r="K425" s="497"/>
      <c r="L425" s="497"/>
      <c r="M425" s="497"/>
      <c r="N425" s="498"/>
      <c r="O425" s="497"/>
      <c r="P425" s="497"/>
      <c r="Q425" s="497"/>
      <c r="R425" s="497"/>
      <c r="S425" s="497"/>
      <c r="T425" s="497"/>
      <c r="U425" s="497"/>
      <c r="V425" s="497"/>
      <c r="W425" s="497"/>
      <c r="X425" s="497"/>
      <c r="Y425" s="497"/>
      <c r="Z425" s="497"/>
      <c r="AA425" s="497"/>
      <c r="AB425" s="497"/>
      <c r="AC425" s="497"/>
      <c r="AD425" s="497"/>
      <c r="AE425" s="497"/>
      <c r="AF425" s="497"/>
      <c r="AG425" s="497"/>
      <c r="AH425" s="497"/>
      <c r="AI425" s="497"/>
      <c r="AJ425" s="497"/>
      <c r="AK425" s="497"/>
      <c r="AL425" s="497"/>
      <c r="AM425" s="497"/>
      <c r="AN425" s="497"/>
      <c r="AO425" s="497"/>
      <c r="AP425" s="497"/>
      <c r="AQ425" s="497"/>
      <c r="AR425" s="497"/>
      <c r="AS425" s="497"/>
      <c r="AT425" s="497"/>
      <c r="AU425" s="497"/>
      <c r="AV425" s="497"/>
      <c r="AW425" s="497"/>
      <c r="AX425" s="497"/>
      <c r="AY425" s="497"/>
      <c r="AZ425" s="497"/>
      <c r="BA425" s="497"/>
      <c r="BB425" s="497"/>
      <c r="BC425" s="497"/>
      <c r="BD425" s="497"/>
      <c r="BE425" s="497"/>
      <c r="BF425" s="489"/>
      <c r="BG425" s="489"/>
      <c r="BH425" s="489"/>
      <c r="BI425" s="489"/>
      <c r="BJ425" s="489"/>
    </row>
    <row r="426" spans="1:62" ht="15.75" customHeight="1">
      <c r="A426" s="490"/>
      <c r="B426" s="497"/>
      <c r="C426" s="497"/>
      <c r="D426" s="497"/>
      <c r="E426" s="497"/>
      <c r="F426" s="497"/>
      <c r="G426" s="497"/>
      <c r="H426" s="497"/>
      <c r="I426" s="497"/>
      <c r="J426" s="497"/>
      <c r="K426" s="497"/>
      <c r="L426" s="497"/>
      <c r="M426" s="497"/>
      <c r="N426" s="498"/>
      <c r="O426" s="497"/>
      <c r="P426" s="497"/>
      <c r="Q426" s="497"/>
      <c r="R426" s="497"/>
      <c r="S426" s="497"/>
      <c r="T426" s="497"/>
      <c r="U426" s="497"/>
      <c r="V426" s="497"/>
      <c r="W426" s="497"/>
      <c r="X426" s="497"/>
      <c r="Y426" s="497"/>
      <c r="Z426" s="497"/>
      <c r="AA426" s="497"/>
      <c r="AB426" s="497"/>
      <c r="AC426" s="497"/>
      <c r="AD426" s="497"/>
      <c r="AE426" s="497"/>
      <c r="AF426" s="497"/>
      <c r="AG426" s="497"/>
      <c r="AH426" s="497"/>
      <c r="AI426" s="497"/>
      <c r="AJ426" s="497"/>
      <c r="AK426" s="497"/>
      <c r="AL426" s="497"/>
      <c r="AM426" s="497"/>
      <c r="AN426" s="497"/>
      <c r="AO426" s="497"/>
      <c r="AP426" s="497"/>
      <c r="AQ426" s="497"/>
      <c r="AR426" s="497"/>
      <c r="AS426" s="497"/>
      <c r="AT426" s="497"/>
      <c r="AU426" s="497"/>
      <c r="AV426" s="497"/>
      <c r="AW426" s="497"/>
      <c r="AX426" s="497"/>
      <c r="AY426" s="497"/>
      <c r="AZ426" s="497"/>
      <c r="BA426" s="497"/>
      <c r="BB426" s="497"/>
      <c r="BC426" s="497"/>
      <c r="BD426" s="497"/>
      <c r="BE426" s="497"/>
      <c r="BF426" s="489"/>
      <c r="BG426" s="489"/>
      <c r="BH426" s="489"/>
      <c r="BI426" s="489"/>
      <c r="BJ426" s="489"/>
    </row>
    <row r="427" spans="1:62" ht="15.75" customHeight="1">
      <c r="A427" s="490"/>
      <c r="B427" s="497"/>
      <c r="C427" s="497"/>
      <c r="D427" s="497"/>
      <c r="E427" s="497"/>
      <c r="F427" s="497"/>
      <c r="G427" s="497"/>
      <c r="H427" s="497"/>
      <c r="I427" s="497"/>
      <c r="J427" s="497"/>
      <c r="K427" s="497"/>
      <c r="L427" s="497"/>
      <c r="M427" s="497"/>
      <c r="N427" s="498"/>
      <c r="O427" s="497"/>
      <c r="P427" s="497"/>
      <c r="Q427" s="497"/>
      <c r="R427" s="497"/>
      <c r="S427" s="497"/>
      <c r="T427" s="497"/>
      <c r="U427" s="497"/>
      <c r="V427" s="497"/>
      <c r="W427" s="497"/>
      <c r="X427" s="497"/>
      <c r="Y427" s="497"/>
      <c r="Z427" s="497"/>
      <c r="AA427" s="497"/>
      <c r="AB427" s="497"/>
      <c r="AC427" s="497"/>
      <c r="AD427" s="497"/>
      <c r="AE427" s="497"/>
      <c r="AF427" s="497"/>
      <c r="AG427" s="497"/>
      <c r="AH427" s="497"/>
      <c r="AI427" s="497"/>
      <c r="AJ427" s="497"/>
      <c r="AK427" s="497"/>
      <c r="AL427" s="497"/>
      <c r="AM427" s="497"/>
      <c r="AN427" s="497"/>
      <c r="AO427" s="497"/>
      <c r="AP427" s="497"/>
      <c r="AQ427" s="497"/>
      <c r="AR427" s="497"/>
      <c r="AS427" s="497"/>
      <c r="AT427" s="497"/>
      <c r="AU427" s="497"/>
      <c r="AV427" s="497"/>
      <c r="AW427" s="497"/>
      <c r="AX427" s="497"/>
      <c r="AY427" s="497"/>
      <c r="AZ427" s="497"/>
      <c r="BA427" s="497"/>
      <c r="BB427" s="497"/>
      <c r="BC427" s="497"/>
      <c r="BD427" s="497"/>
      <c r="BE427" s="497"/>
      <c r="BF427" s="489"/>
      <c r="BG427" s="489"/>
      <c r="BH427" s="489"/>
      <c r="BI427" s="489"/>
      <c r="BJ427" s="489"/>
    </row>
    <row r="428" spans="1:62" ht="15.75" customHeight="1">
      <c r="A428" s="490"/>
      <c r="B428" s="497"/>
      <c r="C428" s="497"/>
      <c r="D428" s="497"/>
      <c r="E428" s="497"/>
      <c r="F428" s="497"/>
      <c r="G428" s="497"/>
      <c r="H428" s="497"/>
      <c r="I428" s="497"/>
      <c r="J428" s="497"/>
      <c r="K428" s="497"/>
      <c r="L428" s="497"/>
      <c r="M428" s="497"/>
      <c r="N428" s="498"/>
      <c r="O428" s="497"/>
      <c r="P428" s="497"/>
      <c r="Q428" s="497"/>
      <c r="R428" s="497"/>
      <c r="S428" s="497"/>
      <c r="T428" s="497"/>
      <c r="U428" s="497"/>
      <c r="V428" s="497"/>
      <c r="W428" s="497"/>
      <c r="X428" s="497"/>
      <c r="Y428" s="497"/>
      <c r="Z428" s="497"/>
      <c r="AA428" s="497"/>
      <c r="AB428" s="497"/>
      <c r="AC428" s="497"/>
      <c r="AD428" s="497"/>
      <c r="AE428" s="497"/>
      <c r="AF428" s="497"/>
      <c r="AG428" s="497"/>
      <c r="AH428" s="497"/>
      <c r="AI428" s="497"/>
      <c r="AJ428" s="497"/>
      <c r="AK428" s="497"/>
      <c r="AL428" s="497"/>
      <c r="AM428" s="497"/>
      <c r="AN428" s="497"/>
      <c r="AO428" s="497"/>
      <c r="AP428" s="497"/>
      <c r="AQ428" s="497"/>
      <c r="AR428" s="497"/>
      <c r="AS428" s="497"/>
      <c r="AT428" s="497"/>
      <c r="AU428" s="497"/>
      <c r="AV428" s="497"/>
      <c r="AW428" s="497"/>
      <c r="AX428" s="497"/>
      <c r="AY428" s="497"/>
      <c r="AZ428" s="497"/>
      <c r="BA428" s="497"/>
      <c r="BB428" s="497"/>
      <c r="BC428" s="497"/>
      <c r="BD428" s="497"/>
      <c r="BE428" s="497"/>
      <c r="BF428" s="489"/>
      <c r="BG428" s="489"/>
      <c r="BH428" s="489"/>
      <c r="BI428" s="489"/>
      <c r="BJ428" s="489"/>
    </row>
    <row r="429" spans="1:62" ht="15.75" customHeight="1">
      <c r="A429" s="490"/>
      <c r="B429" s="497"/>
      <c r="C429" s="497"/>
      <c r="D429" s="497"/>
      <c r="E429" s="497"/>
      <c r="F429" s="497"/>
      <c r="G429" s="497"/>
      <c r="H429" s="497"/>
      <c r="I429" s="497"/>
      <c r="J429" s="497"/>
      <c r="K429" s="497"/>
      <c r="L429" s="497"/>
      <c r="M429" s="497"/>
      <c r="N429" s="498"/>
      <c r="O429" s="497"/>
      <c r="P429" s="497"/>
      <c r="Q429" s="497"/>
      <c r="R429" s="497"/>
      <c r="S429" s="497"/>
      <c r="T429" s="497"/>
      <c r="U429" s="497"/>
      <c r="V429" s="497"/>
      <c r="W429" s="497"/>
      <c r="X429" s="497"/>
      <c r="Y429" s="497"/>
      <c r="Z429" s="497"/>
      <c r="AA429" s="497"/>
      <c r="AB429" s="497"/>
      <c r="AC429" s="497"/>
      <c r="AD429" s="497"/>
      <c r="AE429" s="497"/>
      <c r="AF429" s="497"/>
      <c r="AG429" s="497"/>
      <c r="AH429" s="497"/>
      <c r="AI429" s="497"/>
      <c r="AJ429" s="497"/>
      <c r="AK429" s="497"/>
      <c r="AL429" s="497"/>
      <c r="AM429" s="497"/>
      <c r="AN429" s="497"/>
      <c r="AO429" s="497"/>
      <c r="AP429" s="497"/>
      <c r="AQ429" s="497"/>
      <c r="AR429" s="497"/>
      <c r="AS429" s="497"/>
      <c r="AT429" s="497"/>
      <c r="AU429" s="497"/>
      <c r="AV429" s="497"/>
      <c r="AW429" s="497"/>
      <c r="AX429" s="497"/>
      <c r="AY429" s="497"/>
      <c r="AZ429" s="497"/>
      <c r="BA429" s="497"/>
      <c r="BB429" s="497"/>
      <c r="BC429" s="497"/>
      <c r="BD429" s="497"/>
      <c r="BE429" s="497"/>
      <c r="BF429" s="489"/>
      <c r="BG429" s="489"/>
      <c r="BH429" s="489"/>
      <c r="BI429" s="489"/>
      <c r="BJ429" s="489"/>
    </row>
    <row r="430" spans="1:62" ht="15.75" customHeight="1">
      <c r="A430" s="490"/>
      <c r="B430" s="497"/>
      <c r="C430" s="497"/>
      <c r="D430" s="497"/>
      <c r="E430" s="497"/>
      <c r="F430" s="497"/>
      <c r="G430" s="497"/>
      <c r="H430" s="497"/>
      <c r="I430" s="497"/>
      <c r="J430" s="497"/>
      <c r="K430" s="497"/>
      <c r="L430" s="497"/>
      <c r="M430" s="497"/>
      <c r="N430" s="498"/>
      <c r="O430" s="497"/>
      <c r="P430" s="497"/>
      <c r="Q430" s="497"/>
      <c r="R430" s="497"/>
      <c r="S430" s="497"/>
      <c r="T430" s="497"/>
      <c r="U430" s="497"/>
      <c r="V430" s="497"/>
      <c r="W430" s="497"/>
      <c r="X430" s="497"/>
      <c r="Y430" s="497"/>
      <c r="Z430" s="497"/>
      <c r="AA430" s="497"/>
      <c r="AB430" s="497"/>
      <c r="AC430" s="497"/>
      <c r="AD430" s="497"/>
      <c r="AE430" s="497"/>
      <c r="AF430" s="497"/>
      <c r="AG430" s="497"/>
      <c r="AH430" s="497"/>
      <c r="AI430" s="497"/>
      <c r="AJ430" s="497"/>
      <c r="AK430" s="497"/>
      <c r="AL430" s="497"/>
      <c r="AM430" s="497"/>
      <c r="AN430" s="497"/>
      <c r="AO430" s="497"/>
      <c r="AP430" s="497"/>
      <c r="AQ430" s="497"/>
      <c r="AR430" s="497"/>
      <c r="AS430" s="497"/>
      <c r="AT430" s="497"/>
      <c r="AU430" s="497"/>
      <c r="AV430" s="497"/>
      <c r="AW430" s="497"/>
      <c r="AX430" s="497"/>
      <c r="AY430" s="497"/>
      <c r="AZ430" s="497"/>
      <c r="BA430" s="497"/>
      <c r="BB430" s="497"/>
      <c r="BC430" s="497"/>
      <c r="BD430" s="497"/>
      <c r="BE430" s="497"/>
      <c r="BF430" s="489"/>
      <c r="BG430" s="489"/>
      <c r="BH430" s="489"/>
      <c r="BI430" s="489"/>
      <c r="BJ430" s="489"/>
    </row>
    <row r="431" spans="1:62" ht="15.75" customHeight="1">
      <c r="A431" s="490"/>
      <c r="B431" s="497"/>
      <c r="C431" s="497"/>
      <c r="D431" s="497"/>
      <c r="E431" s="497"/>
      <c r="F431" s="497"/>
      <c r="G431" s="497"/>
      <c r="H431" s="497"/>
      <c r="I431" s="497"/>
      <c r="J431" s="497"/>
      <c r="K431" s="497"/>
      <c r="L431" s="497"/>
      <c r="M431" s="497"/>
      <c r="N431" s="498"/>
      <c r="O431" s="497"/>
      <c r="P431" s="497"/>
      <c r="Q431" s="497"/>
      <c r="R431" s="497"/>
      <c r="S431" s="497"/>
      <c r="T431" s="497"/>
      <c r="U431" s="497"/>
      <c r="V431" s="497"/>
      <c r="W431" s="497"/>
      <c r="X431" s="497"/>
      <c r="Y431" s="497"/>
      <c r="Z431" s="497"/>
      <c r="AA431" s="497"/>
      <c r="AB431" s="497"/>
      <c r="AC431" s="497"/>
      <c r="AD431" s="497"/>
      <c r="AE431" s="497"/>
      <c r="AF431" s="497"/>
      <c r="AG431" s="497"/>
      <c r="AH431" s="497"/>
      <c r="AI431" s="497"/>
      <c r="AJ431" s="497"/>
      <c r="AK431" s="497"/>
      <c r="AL431" s="497"/>
      <c r="AM431" s="497"/>
      <c r="AN431" s="497"/>
      <c r="AO431" s="497"/>
      <c r="AP431" s="497"/>
      <c r="AQ431" s="497"/>
      <c r="AR431" s="497"/>
      <c r="AS431" s="497"/>
      <c r="AT431" s="497"/>
      <c r="AU431" s="497"/>
      <c r="AV431" s="497"/>
      <c r="AW431" s="497"/>
      <c r="AX431" s="497"/>
      <c r="AY431" s="497"/>
      <c r="AZ431" s="497"/>
      <c r="BA431" s="497"/>
      <c r="BB431" s="497"/>
      <c r="BC431" s="497"/>
      <c r="BD431" s="497"/>
      <c r="BE431" s="497"/>
      <c r="BF431" s="489"/>
      <c r="BG431" s="489"/>
      <c r="BH431" s="489"/>
      <c r="BI431" s="489"/>
      <c r="BJ431" s="489"/>
    </row>
    <row r="432" spans="1:62" ht="15.75" customHeight="1">
      <c r="A432" s="490"/>
      <c r="B432" s="497"/>
      <c r="C432" s="497"/>
      <c r="D432" s="497"/>
      <c r="E432" s="497"/>
      <c r="F432" s="497"/>
      <c r="G432" s="497"/>
      <c r="H432" s="497"/>
      <c r="I432" s="497"/>
      <c r="J432" s="497"/>
      <c r="K432" s="497"/>
      <c r="L432" s="497"/>
      <c r="M432" s="497"/>
      <c r="N432" s="498"/>
      <c r="O432" s="497"/>
      <c r="P432" s="497"/>
      <c r="Q432" s="497"/>
      <c r="R432" s="497"/>
      <c r="S432" s="497"/>
      <c r="T432" s="497"/>
      <c r="U432" s="497"/>
      <c r="V432" s="497"/>
      <c r="W432" s="497"/>
      <c r="X432" s="497"/>
      <c r="Y432" s="497"/>
      <c r="Z432" s="497"/>
      <c r="AA432" s="497"/>
      <c r="AB432" s="497"/>
      <c r="AC432" s="497"/>
      <c r="AD432" s="497"/>
      <c r="AE432" s="497"/>
      <c r="AF432" s="497"/>
      <c r="AG432" s="497"/>
      <c r="AH432" s="497"/>
      <c r="AI432" s="497"/>
      <c r="AJ432" s="497"/>
      <c r="AK432" s="497"/>
      <c r="AL432" s="497"/>
      <c r="AM432" s="497"/>
      <c r="AN432" s="497"/>
      <c r="AO432" s="497"/>
      <c r="AP432" s="497"/>
      <c r="AQ432" s="497"/>
      <c r="AR432" s="497"/>
      <c r="AS432" s="497"/>
      <c r="AT432" s="497"/>
      <c r="AU432" s="497"/>
      <c r="AV432" s="497"/>
      <c r="AW432" s="497"/>
      <c r="AX432" s="497"/>
      <c r="AY432" s="497"/>
      <c r="AZ432" s="497"/>
      <c r="BA432" s="497"/>
      <c r="BB432" s="497"/>
      <c r="BC432" s="497"/>
      <c r="BD432" s="497"/>
      <c r="BE432" s="497"/>
      <c r="BF432" s="489"/>
      <c r="BG432" s="489"/>
      <c r="BH432" s="489"/>
      <c r="BI432" s="489"/>
      <c r="BJ432" s="489"/>
    </row>
    <row r="433" spans="1:62" ht="15.75" customHeight="1">
      <c r="A433" s="490"/>
      <c r="B433" s="497"/>
      <c r="C433" s="497"/>
      <c r="D433" s="497"/>
      <c r="E433" s="497"/>
      <c r="F433" s="497"/>
      <c r="G433" s="497"/>
      <c r="H433" s="497"/>
      <c r="I433" s="497"/>
      <c r="J433" s="497"/>
      <c r="K433" s="497"/>
      <c r="L433" s="497"/>
      <c r="M433" s="497"/>
      <c r="N433" s="498"/>
      <c r="O433" s="497"/>
      <c r="P433" s="497"/>
      <c r="Q433" s="497"/>
      <c r="R433" s="497"/>
      <c r="S433" s="497"/>
      <c r="T433" s="497"/>
      <c r="U433" s="497"/>
      <c r="V433" s="497"/>
      <c r="W433" s="497"/>
      <c r="X433" s="497"/>
      <c r="Y433" s="497"/>
      <c r="Z433" s="497"/>
      <c r="AA433" s="497"/>
      <c r="AB433" s="497"/>
      <c r="AC433" s="497"/>
      <c r="AD433" s="497"/>
      <c r="AE433" s="497"/>
      <c r="AF433" s="497"/>
      <c r="AG433" s="497"/>
      <c r="AH433" s="497"/>
      <c r="AI433" s="497"/>
      <c r="AJ433" s="497"/>
      <c r="AK433" s="497"/>
      <c r="AL433" s="497"/>
      <c r="AM433" s="497"/>
      <c r="AN433" s="497"/>
      <c r="AO433" s="497"/>
      <c r="AP433" s="497"/>
      <c r="AQ433" s="497"/>
      <c r="AR433" s="497"/>
      <c r="AS433" s="497"/>
      <c r="AT433" s="497"/>
      <c r="AU433" s="497"/>
      <c r="AV433" s="497"/>
      <c r="AW433" s="497"/>
      <c r="AX433" s="497"/>
      <c r="AY433" s="497"/>
      <c r="AZ433" s="497"/>
      <c r="BA433" s="497"/>
      <c r="BB433" s="497"/>
      <c r="BC433" s="497"/>
      <c r="BD433" s="497"/>
      <c r="BE433" s="497"/>
      <c r="BF433" s="489"/>
      <c r="BG433" s="489"/>
      <c r="BH433" s="489"/>
      <c r="BI433" s="489"/>
      <c r="BJ433" s="489"/>
    </row>
    <row r="434" spans="1:62" ht="15.75" customHeight="1">
      <c r="A434" s="490"/>
      <c r="B434" s="497"/>
      <c r="C434" s="497"/>
      <c r="D434" s="497"/>
      <c r="E434" s="497"/>
      <c r="F434" s="497"/>
      <c r="G434" s="497"/>
      <c r="H434" s="497"/>
      <c r="I434" s="497"/>
      <c r="J434" s="497"/>
      <c r="K434" s="497"/>
      <c r="L434" s="497"/>
      <c r="M434" s="497"/>
      <c r="N434" s="498"/>
      <c r="O434" s="497"/>
      <c r="P434" s="497"/>
      <c r="Q434" s="497"/>
      <c r="R434" s="497"/>
      <c r="S434" s="497"/>
      <c r="T434" s="497"/>
      <c r="U434" s="497"/>
      <c r="V434" s="497"/>
      <c r="W434" s="497"/>
      <c r="X434" s="497"/>
      <c r="Y434" s="497"/>
      <c r="Z434" s="497"/>
      <c r="AA434" s="497"/>
      <c r="AB434" s="497"/>
      <c r="AC434" s="497"/>
      <c r="AD434" s="497"/>
      <c r="AE434" s="497"/>
      <c r="AF434" s="497"/>
      <c r="AG434" s="497"/>
      <c r="AH434" s="497"/>
      <c r="AI434" s="497"/>
      <c r="AJ434" s="497"/>
      <c r="AK434" s="497"/>
      <c r="AL434" s="497"/>
      <c r="AM434" s="497"/>
      <c r="AN434" s="497"/>
      <c r="AO434" s="497"/>
      <c r="AP434" s="497"/>
      <c r="AQ434" s="497"/>
      <c r="AR434" s="497"/>
      <c r="AS434" s="497"/>
      <c r="AT434" s="497"/>
      <c r="AU434" s="497"/>
      <c r="AV434" s="497"/>
      <c r="AW434" s="497"/>
      <c r="AX434" s="497"/>
      <c r="AY434" s="497"/>
      <c r="AZ434" s="497"/>
      <c r="BA434" s="497"/>
      <c r="BB434" s="497"/>
      <c r="BC434" s="497"/>
      <c r="BD434" s="497"/>
      <c r="BE434" s="497"/>
      <c r="BF434" s="489"/>
      <c r="BG434" s="489"/>
      <c r="BH434" s="489"/>
      <c r="BI434" s="489"/>
      <c r="BJ434" s="489"/>
    </row>
    <row r="435" spans="1:62" ht="15.75" customHeight="1">
      <c r="A435" s="490"/>
      <c r="B435" s="497"/>
      <c r="C435" s="497"/>
      <c r="D435" s="497"/>
      <c r="E435" s="497"/>
      <c r="F435" s="497"/>
      <c r="G435" s="497"/>
      <c r="H435" s="497"/>
      <c r="I435" s="497"/>
      <c r="J435" s="497"/>
      <c r="K435" s="497"/>
      <c r="L435" s="497"/>
      <c r="M435" s="497"/>
      <c r="N435" s="498"/>
      <c r="O435" s="497"/>
      <c r="P435" s="497"/>
      <c r="Q435" s="497"/>
      <c r="R435" s="497"/>
      <c r="S435" s="497"/>
      <c r="T435" s="497"/>
      <c r="U435" s="497"/>
      <c r="V435" s="497"/>
      <c r="W435" s="497"/>
      <c r="X435" s="497"/>
      <c r="Y435" s="497"/>
      <c r="Z435" s="497"/>
      <c r="AA435" s="497"/>
      <c r="AB435" s="497"/>
      <c r="AC435" s="497"/>
      <c r="AD435" s="497"/>
      <c r="AE435" s="497"/>
      <c r="AF435" s="497"/>
      <c r="AG435" s="497"/>
      <c r="AH435" s="497"/>
      <c r="AI435" s="497"/>
      <c r="AJ435" s="497"/>
      <c r="AK435" s="497"/>
      <c r="AL435" s="497"/>
      <c r="AM435" s="497"/>
      <c r="AN435" s="497"/>
      <c r="AO435" s="497"/>
      <c r="AP435" s="497"/>
      <c r="AQ435" s="497"/>
      <c r="AR435" s="497"/>
      <c r="AS435" s="497"/>
      <c r="AT435" s="497"/>
      <c r="AU435" s="497"/>
      <c r="AV435" s="497"/>
      <c r="AW435" s="497"/>
      <c r="AX435" s="497"/>
      <c r="AY435" s="497"/>
      <c r="AZ435" s="497"/>
      <c r="BA435" s="497"/>
      <c r="BB435" s="497"/>
      <c r="BC435" s="497"/>
      <c r="BD435" s="497"/>
      <c r="BE435" s="497"/>
      <c r="BF435" s="489"/>
      <c r="BG435" s="489"/>
      <c r="BH435" s="489"/>
      <c r="BI435" s="489"/>
      <c r="BJ435" s="489"/>
    </row>
    <row r="436" spans="1:62" ht="15.75" customHeight="1">
      <c r="A436" s="490"/>
      <c r="B436" s="497"/>
      <c r="C436" s="497"/>
      <c r="D436" s="497"/>
      <c r="E436" s="497"/>
      <c r="F436" s="497"/>
      <c r="G436" s="497"/>
      <c r="H436" s="497"/>
      <c r="I436" s="497"/>
      <c r="J436" s="497"/>
      <c r="K436" s="497"/>
      <c r="L436" s="497"/>
      <c r="M436" s="497"/>
      <c r="N436" s="498"/>
      <c r="O436" s="497"/>
      <c r="P436" s="497"/>
      <c r="Q436" s="497"/>
      <c r="R436" s="497"/>
      <c r="S436" s="497"/>
      <c r="T436" s="497"/>
      <c r="U436" s="497"/>
      <c r="V436" s="497"/>
      <c r="W436" s="497"/>
      <c r="X436" s="497"/>
      <c r="Y436" s="497"/>
      <c r="Z436" s="497"/>
      <c r="AA436" s="497"/>
      <c r="AB436" s="497"/>
      <c r="AC436" s="497"/>
      <c r="AD436" s="497"/>
      <c r="AE436" s="497"/>
      <c r="AF436" s="497"/>
      <c r="AG436" s="497"/>
      <c r="AH436" s="497"/>
      <c r="AI436" s="497"/>
      <c r="AJ436" s="497"/>
      <c r="AK436" s="497"/>
      <c r="AL436" s="497"/>
      <c r="AM436" s="497"/>
      <c r="AN436" s="497"/>
      <c r="AO436" s="497"/>
      <c r="AP436" s="497"/>
      <c r="AQ436" s="497"/>
      <c r="AR436" s="497"/>
      <c r="AS436" s="497"/>
      <c r="AT436" s="497"/>
      <c r="AU436" s="497"/>
      <c r="AV436" s="497"/>
      <c r="AW436" s="497"/>
      <c r="AX436" s="497"/>
      <c r="AY436" s="497"/>
      <c r="AZ436" s="497"/>
      <c r="BA436" s="497"/>
      <c r="BB436" s="497"/>
      <c r="BC436" s="497"/>
      <c r="BD436" s="497"/>
      <c r="BE436" s="497"/>
      <c r="BF436" s="489"/>
      <c r="BG436" s="489"/>
      <c r="BH436" s="489"/>
      <c r="BI436" s="489"/>
      <c r="BJ436" s="489"/>
    </row>
    <row r="437" spans="1:62" ht="15.75" customHeight="1">
      <c r="A437" s="490"/>
      <c r="B437" s="497"/>
      <c r="C437" s="497"/>
      <c r="D437" s="497"/>
      <c r="E437" s="497"/>
      <c r="F437" s="497"/>
      <c r="G437" s="497"/>
      <c r="H437" s="497"/>
      <c r="I437" s="497"/>
      <c r="J437" s="497"/>
      <c r="K437" s="497"/>
      <c r="L437" s="497"/>
      <c r="M437" s="497"/>
      <c r="N437" s="498"/>
      <c r="O437" s="497"/>
      <c r="P437" s="497"/>
      <c r="Q437" s="497"/>
      <c r="R437" s="497"/>
      <c r="S437" s="497"/>
      <c r="T437" s="497"/>
      <c r="U437" s="497"/>
      <c r="V437" s="497"/>
      <c r="W437" s="497"/>
      <c r="X437" s="497"/>
      <c r="Y437" s="497"/>
      <c r="Z437" s="497"/>
      <c r="AA437" s="497"/>
      <c r="AB437" s="497"/>
      <c r="AC437" s="497"/>
      <c r="AD437" s="497"/>
      <c r="AE437" s="497"/>
      <c r="AF437" s="497"/>
      <c r="AG437" s="497"/>
      <c r="AH437" s="497"/>
      <c r="AI437" s="497"/>
      <c r="AJ437" s="497"/>
      <c r="AK437" s="497"/>
      <c r="AL437" s="497"/>
      <c r="AM437" s="497"/>
      <c r="AN437" s="497"/>
      <c r="AO437" s="497"/>
      <c r="AP437" s="497"/>
      <c r="AQ437" s="497"/>
      <c r="AR437" s="497"/>
      <c r="AS437" s="497"/>
      <c r="AT437" s="497"/>
      <c r="AU437" s="497"/>
      <c r="AV437" s="497"/>
      <c r="AW437" s="497"/>
      <c r="AX437" s="497"/>
      <c r="AY437" s="497"/>
      <c r="AZ437" s="497"/>
      <c r="BA437" s="497"/>
      <c r="BB437" s="497"/>
      <c r="BC437" s="497"/>
      <c r="BD437" s="497"/>
      <c r="BE437" s="497"/>
      <c r="BF437" s="489"/>
      <c r="BG437" s="489"/>
      <c r="BH437" s="489"/>
      <c r="BI437" s="489"/>
      <c r="BJ437" s="489"/>
    </row>
    <row r="438" spans="1:62" ht="15.75" customHeight="1">
      <c r="A438" s="490"/>
      <c r="B438" s="497"/>
      <c r="C438" s="497"/>
      <c r="D438" s="497"/>
      <c r="E438" s="497"/>
      <c r="F438" s="497"/>
      <c r="G438" s="497"/>
      <c r="H438" s="497"/>
      <c r="I438" s="497"/>
      <c r="J438" s="497"/>
      <c r="K438" s="497"/>
      <c r="L438" s="497"/>
      <c r="M438" s="497"/>
      <c r="N438" s="498"/>
      <c r="O438" s="497"/>
      <c r="P438" s="497"/>
      <c r="Q438" s="497"/>
      <c r="R438" s="497"/>
      <c r="S438" s="497"/>
      <c r="T438" s="497"/>
      <c r="U438" s="497"/>
      <c r="V438" s="497"/>
      <c r="W438" s="497"/>
      <c r="X438" s="497"/>
      <c r="Y438" s="497"/>
      <c r="Z438" s="497"/>
      <c r="AA438" s="497"/>
      <c r="AB438" s="497"/>
      <c r="AC438" s="497"/>
      <c r="AD438" s="497"/>
      <c r="AE438" s="497"/>
      <c r="AF438" s="497"/>
      <c r="AG438" s="497"/>
      <c r="AH438" s="497"/>
      <c r="AI438" s="497"/>
      <c r="AJ438" s="497"/>
      <c r="AK438" s="497"/>
      <c r="AL438" s="497"/>
      <c r="AM438" s="497"/>
      <c r="AN438" s="497"/>
      <c r="AO438" s="497"/>
      <c r="AP438" s="497"/>
      <c r="AQ438" s="497"/>
      <c r="AR438" s="497"/>
      <c r="AS438" s="497"/>
      <c r="AT438" s="497"/>
      <c r="AU438" s="497"/>
      <c r="AV438" s="497"/>
      <c r="AW438" s="497"/>
      <c r="AX438" s="497"/>
      <c r="AY438" s="497"/>
      <c r="AZ438" s="497"/>
      <c r="BA438" s="497"/>
      <c r="BB438" s="497"/>
      <c r="BC438" s="497"/>
      <c r="BD438" s="497"/>
      <c r="BE438" s="497"/>
      <c r="BF438" s="489"/>
      <c r="BG438" s="489"/>
      <c r="BH438" s="489"/>
      <c r="BI438" s="489"/>
      <c r="BJ438" s="489"/>
    </row>
    <row r="439" spans="1:62" ht="15.75" customHeight="1">
      <c r="A439" s="490"/>
      <c r="B439" s="497"/>
      <c r="C439" s="497"/>
      <c r="D439" s="497"/>
      <c r="E439" s="497"/>
      <c r="F439" s="497"/>
      <c r="G439" s="497"/>
      <c r="H439" s="497"/>
      <c r="I439" s="497"/>
      <c r="J439" s="497"/>
      <c r="K439" s="497"/>
      <c r="L439" s="497"/>
      <c r="M439" s="497"/>
      <c r="N439" s="498"/>
      <c r="O439" s="497"/>
      <c r="P439" s="497"/>
      <c r="Q439" s="497"/>
      <c r="R439" s="497"/>
      <c r="S439" s="497"/>
      <c r="T439" s="497"/>
      <c r="U439" s="497"/>
      <c r="V439" s="497"/>
      <c r="W439" s="497"/>
      <c r="X439" s="497"/>
      <c r="Y439" s="497"/>
      <c r="Z439" s="497"/>
      <c r="AA439" s="497"/>
      <c r="AB439" s="497"/>
      <c r="AC439" s="497"/>
      <c r="AD439" s="497"/>
      <c r="AE439" s="497"/>
      <c r="AF439" s="497"/>
      <c r="AG439" s="497"/>
      <c r="AH439" s="497"/>
      <c r="AI439" s="497"/>
      <c r="AJ439" s="497"/>
      <c r="AK439" s="497"/>
      <c r="AL439" s="497"/>
      <c r="AM439" s="497"/>
      <c r="AN439" s="497"/>
      <c r="AO439" s="497"/>
      <c r="AP439" s="497"/>
      <c r="AQ439" s="497"/>
      <c r="AR439" s="497"/>
      <c r="AS439" s="497"/>
      <c r="AT439" s="497"/>
      <c r="AU439" s="497"/>
      <c r="AV439" s="497"/>
      <c r="AW439" s="497"/>
      <c r="AX439" s="497"/>
      <c r="AY439" s="497"/>
      <c r="AZ439" s="497"/>
      <c r="BA439" s="497"/>
      <c r="BB439" s="497"/>
      <c r="BC439" s="497"/>
      <c r="BD439" s="497"/>
      <c r="BE439" s="497"/>
      <c r="BF439" s="489"/>
      <c r="BG439" s="489"/>
      <c r="BH439" s="489"/>
      <c r="BI439" s="489"/>
      <c r="BJ439" s="489"/>
    </row>
    <row r="440" spans="1:62" ht="15.75" customHeight="1">
      <c r="A440" s="490"/>
      <c r="B440" s="497"/>
      <c r="C440" s="497"/>
      <c r="D440" s="497"/>
      <c r="E440" s="497"/>
      <c r="F440" s="497"/>
      <c r="G440" s="497"/>
      <c r="H440" s="497"/>
      <c r="I440" s="497"/>
      <c r="J440" s="497"/>
      <c r="K440" s="497"/>
      <c r="L440" s="497"/>
      <c r="M440" s="497"/>
      <c r="N440" s="498"/>
      <c r="O440" s="497"/>
      <c r="P440" s="497"/>
      <c r="Q440" s="497"/>
      <c r="R440" s="497"/>
      <c r="S440" s="497"/>
      <c r="T440" s="497"/>
      <c r="U440" s="497"/>
      <c r="V440" s="497"/>
      <c r="W440" s="497"/>
      <c r="X440" s="497"/>
      <c r="Y440" s="497"/>
      <c r="Z440" s="497"/>
      <c r="AA440" s="497"/>
      <c r="AB440" s="497"/>
      <c r="AC440" s="497"/>
      <c r="AD440" s="497"/>
      <c r="AE440" s="497"/>
      <c r="AF440" s="497"/>
      <c r="AG440" s="497"/>
      <c r="AH440" s="497"/>
      <c r="AI440" s="497"/>
      <c r="AJ440" s="497"/>
      <c r="AK440" s="497"/>
      <c r="AL440" s="497"/>
      <c r="AM440" s="497"/>
      <c r="AN440" s="497"/>
      <c r="AO440" s="497"/>
      <c r="AP440" s="497"/>
      <c r="AQ440" s="497"/>
      <c r="AR440" s="497"/>
      <c r="AS440" s="497"/>
      <c r="AT440" s="497"/>
      <c r="AU440" s="497"/>
      <c r="AV440" s="497"/>
      <c r="AW440" s="497"/>
      <c r="AX440" s="497"/>
      <c r="AY440" s="497"/>
      <c r="AZ440" s="497"/>
      <c r="BA440" s="497"/>
      <c r="BB440" s="497"/>
      <c r="BC440" s="497"/>
      <c r="BD440" s="497"/>
      <c r="BE440" s="497"/>
      <c r="BF440" s="489"/>
      <c r="BG440" s="489"/>
      <c r="BH440" s="489"/>
      <c r="BI440" s="489"/>
      <c r="BJ440" s="489"/>
    </row>
    <row r="441" spans="1:62" ht="15.75" customHeight="1">
      <c r="A441" s="490"/>
      <c r="B441" s="497"/>
      <c r="C441" s="497"/>
      <c r="D441" s="497"/>
      <c r="E441" s="497"/>
      <c r="F441" s="497"/>
      <c r="G441" s="497"/>
      <c r="H441" s="497"/>
      <c r="I441" s="497"/>
      <c r="J441" s="497"/>
      <c r="K441" s="497"/>
      <c r="L441" s="497"/>
      <c r="M441" s="497"/>
      <c r="N441" s="498"/>
      <c r="O441" s="497"/>
      <c r="P441" s="497"/>
      <c r="Q441" s="497"/>
      <c r="R441" s="497"/>
      <c r="S441" s="497"/>
      <c r="T441" s="497"/>
      <c r="U441" s="497"/>
      <c r="V441" s="497"/>
      <c r="W441" s="497"/>
      <c r="X441" s="497"/>
      <c r="Y441" s="497"/>
      <c r="Z441" s="497"/>
      <c r="AA441" s="497"/>
      <c r="AB441" s="497"/>
      <c r="AC441" s="497"/>
      <c r="AD441" s="497"/>
      <c r="AE441" s="497"/>
      <c r="AF441" s="497"/>
      <c r="AG441" s="497"/>
      <c r="AH441" s="497"/>
      <c r="AI441" s="497"/>
      <c r="AJ441" s="497"/>
      <c r="AK441" s="497"/>
      <c r="AL441" s="497"/>
      <c r="AM441" s="497"/>
      <c r="AN441" s="497"/>
      <c r="AO441" s="497"/>
      <c r="AP441" s="497"/>
      <c r="AQ441" s="497"/>
      <c r="AR441" s="497"/>
      <c r="AS441" s="497"/>
      <c r="AT441" s="497"/>
      <c r="AU441" s="497"/>
      <c r="AV441" s="497"/>
      <c r="AW441" s="497"/>
      <c r="AX441" s="497"/>
      <c r="AY441" s="497"/>
      <c r="AZ441" s="497"/>
      <c r="BA441" s="497"/>
      <c r="BB441" s="497"/>
      <c r="BC441" s="497"/>
      <c r="BD441" s="497"/>
      <c r="BE441" s="497"/>
      <c r="BF441" s="489"/>
      <c r="BG441" s="489"/>
      <c r="BH441" s="489"/>
      <c r="BI441" s="489"/>
      <c r="BJ441" s="489"/>
    </row>
    <row r="442" spans="1:62" ht="15.75" customHeight="1">
      <c r="A442" s="490"/>
      <c r="B442" s="497"/>
      <c r="C442" s="497"/>
      <c r="D442" s="497"/>
      <c r="E442" s="497"/>
      <c r="F442" s="497"/>
      <c r="G442" s="497"/>
      <c r="H442" s="497"/>
      <c r="I442" s="497"/>
      <c r="J442" s="497"/>
      <c r="K442" s="497"/>
      <c r="L442" s="497"/>
      <c r="M442" s="497"/>
      <c r="N442" s="498"/>
      <c r="O442" s="497"/>
      <c r="P442" s="497"/>
      <c r="Q442" s="497"/>
      <c r="R442" s="497"/>
      <c r="S442" s="497"/>
      <c r="T442" s="497"/>
      <c r="U442" s="497"/>
      <c r="V442" s="497"/>
      <c r="W442" s="497"/>
      <c r="X442" s="497"/>
      <c r="Y442" s="497"/>
      <c r="Z442" s="497"/>
      <c r="AA442" s="497"/>
      <c r="AB442" s="497"/>
      <c r="AC442" s="497"/>
      <c r="AD442" s="497"/>
      <c r="AE442" s="497"/>
      <c r="AF442" s="497"/>
      <c r="AG442" s="497"/>
      <c r="AH442" s="497"/>
      <c r="AI442" s="497"/>
      <c r="AJ442" s="497"/>
      <c r="AK442" s="497"/>
      <c r="AL442" s="497"/>
      <c r="AM442" s="497"/>
      <c r="AN442" s="497"/>
      <c r="AO442" s="497"/>
      <c r="AP442" s="497"/>
      <c r="AQ442" s="497"/>
      <c r="AR442" s="497"/>
      <c r="AS442" s="497"/>
      <c r="AT442" s="497"/>
      <c r="AU442" s="497"/>
      <c r="AV442" s="497"/>
      <c r="AW442" s="497"/>
      <c r="AX442" s="497"/>
      <c r="AY442" s="497"/>
      <c r="AZ442" s="497"/>
      <c r="BA442" s="497"/>
      <c r="BB442" s="497"/>
      <c r="BC442" s="497"/>
      <c r="BD442" s="497"/>
      <c r="BE442" s="497"/>
      <c r="BF442" s="489"/>
      <c r="BG442" s="489"/>
      <c r="BH442" s="489"/>
      <c r="BI442" s="489"/>
      <c r="BJ442" s="489"/>
    </row>
    <row r="443" spans="1:62" ht="15.75" customHeight="1">
      <c r="A443" s="490"/>
      <c r="B443" s="497"/>
      <c r="C443" s="497"/>
      <c r="D443" s="497"/>
      <c r="E443" s="497"/>
      <c r="F443" s="497"/>
      <c r="G443" s="497"/>
      <c r="H443" s="497"/>
      <c r="I443" s="497"/>
      <c r="J443" s="497"/>
      <c r="K443" s="497"/>
      <c r="L443" s="497"/>
      <c r="M443" s="497"/>
      <c r="N443" s="498"/>
      <c r="O443" s="497"/>
      <c r="P443" s="497"/>
      <c r="Q443" s="497"/>
      <c r="R443" s="497"/>
      <c r="S443" s="497"/>
      <c r="T443" s="497"/>
      <c r="U443" s="497"/>
      <c r="V443" s="497"/>
      <c r="W443" s="497"/>
      <c r="X443" s="497"/>
      <c r="Y443" s="497"/>
      <c r="Z443" s="497"/>
      <c r="AA443" s="497"/>
      <c r="AB443" s="497"/>
      <c r="AC443" s="497"/>
      <c r="AD443" s="497"/>
      <c r="AE443" s="497"/>
      <c r="AF443" s="497"/>
      <c r="AG443" s="497"/>
      <c r="AH443" s="497"/>
      <c r="AI443" s="497"/>
      <c r="AJ443" s="497"/>
      <c r="AK443" s="497"/>
      <c r="AL443" s="497"/>
      <c r="AM443" s="497"/>
      <c r="AN443" s="497"/>
      <c r="AO443" s="497"/>
      <c r="AP443" s="497"/>
      <c r="AQ443" s="497"/>
      <c r="AR443" s="497"/>
      <c r="AS443" s="497"/>
      <c r="AT443" s="497"/>
      <c r="AU443" s="497"/>
      <c r="AV443" s="497"/>
      <c r="AW443" s="497"/>
      <c r="AX443" s="497"/>
      <c r="AY443" s="497"/>
      <c r="AZ443" s="497"/>
      <c r="BA443" s="497"/>
      <c r="BB443" s="497"/>
      <c r="BC443" s="497"/>
      <c r="BD443" s="497"/>
      <c r="BE443" s="497"/>
      <c r="BF443" s="489"/>
      <c r="BG443" s="489"/>
      <c r="BH443" s="489"/>
      <c r="BI443" s="489"/>
      <c r="BJ443" s="489"/>
    </row>
    <row r="444" spans="1:62" ht="15.75" customHeight="1">
      <c r="A444" s="490"/>
      <c r="B444" s="497"/>
      <c r="C444" s="497"/>
      <c r="D444" s="497"/>
      <c r="E444" s="497"/>
      <c r="F444" s="497"/>
      <c r="G444" s="497"/>
      <c r="H444" s="497"/>
      <c r="I444" s="497"/>
      <c r="J444" s="497"/>
      <c r="K444" s="497"/>
      <c r="L444" s="497"/>
      <c r="M444" s="497"/>
      <c r="N444" s="498"/>
      <c r="O444" s="497"/>
      <c r="P444" s="497"/>
      <c r="Q444" s="497"/>
      <c r="R444" s="497"/>
      <c r="S444" s="497"/>
      <c r="T444" s="497"/>
      <c r="U444" s="497"/>
      <c r="V444" s="497"/>
      <c r="W444" s="497"/>
      <c r="X444" s="497"/>
      <c r="Y444" s="497"/>
      <c r="Z444" s="497"/>
      <c r="AA444" s="497"/>
      <c r="AB444" s="497"/>
      <c r="AC444" s="497"/>
      <c r="AD444" s="497"/>
      <c r="AE444" s="497"/>
      <c r="AF444" s="497"/>
      <c r="AG444" s="497"/>
      <c r="AH444" s="497"/>
      <c r="AI444" s="497"/>
      <c r="AJ444" s="497"/>
      <c r="AK444" s="497"/>
      <c r="AL444" s="497"/>
      <c r="AM444" s="497"/>
      <c r="AN444" s="497"/>
      <c r="AO444" s="497"/>
      <c r="AP444" s="497"/>
      <c r="AQ444" s="497"/>
      <c r="AR444" s="497"/>
      <c r="AS444" s="497"/>
      <c r="AT444" s="497"/>
      <c r="AU444" s="497"/>
      <c r="AV444" s="497"/>
      <c r="AW444" s="497"/>
      <c r="AX444" s="497"/>
      <c r="AY444" s="497"/>
      <c r="AZ444" s="497"/>
      <c r="BA444" s="497"/>
      <c r="BB444" s="497"/>
      <c r="BC444" s="497"/>
      <c r="BD444" s="497"/>
      <c r="BE444" s="497"/>
      <c r="BF444" s="489"/>
      <c r="BG444" s="489"/>
      <c r="BH444" s="489"/>
      <c r="BI444" s="489"/>
      <c r="BJ444" s="489"/>
    </row>
    <row r="445" spans="1:62" ht="15.75" customHeight="1">
      <c r="A445" s="490"/>
      <c r="B445" s="497"/>
      <c r="C445" s="497"/>
      <c r="D445" s="497"/>
      <c r="E445" s="497"/>
      <c r="F445" s="497"/>
      <c r="G445" s="497"/>
      <c r="H445" s="497"/>
      <c r="I445" s="497"/>
      <c r="J445" s="497"/>
      <c r="K445" s="497"/>
      <c r="L445" s="497"/>
      <c r="M445" s="497"/>
      <c r="N445" s="498"/>
      <c r="O445" s="497"/>
      <c r="P445" s="497"/>
      <c r="Q445" s="497"/>
      <c r="R445" s="497"/>
      <c r="S445" s="497"/>
      <c r="T445" s="497"/>
      <c r="U445" s="497"/>
      <c r="V445" s="497"/>
      <c r="W445" s="497"/>
      <c r="X445" s="497"/>
      <c r="Y445" s="497"/>
      <c r="Z445" s="497"/>
      <c r="AA445" s="497"/>
      <c r="AB445" s="497"/>
      <c r="AC445" s="497"/>
      <c r="AD445" s="497"/>
      <c r="AE445" s="497"/>
      <c r="AF445" s="497"/>
      <c r="AG445" s="497"/>
      <c r="AH445" s="497"/>
      <c r="AI445" s="497"/>
      <c r="AJ445" s="497"/>
      <c r="AK445" s="497"/>
      <c r="AL445" s="497"/>
      <c r="AM445" s="497"/>
      <c r="AN445" s="497"/>
      <c r="AO445" s="497"/>
      <c r="AP445" s="497"/>
      <c r="AQ445" s="497"/>
      <c r="AR445" s="497"/>
      <c r="AS445" s="497"/>
      <c r="AT445" s="497"/>
      <c r="AU445" s="497"/>
      <c r="AV445" s="497"/>
      <c r="AW445" s="497"/>
      <c r="AX445" s="497"/>
      <c r="AY445" s="497"/>
      <c r="AZ445" s="497"/>
      <c r="BA445" s="497"/>
      <c r="BB445" s="497"/>
      <c r="BC445" s="497"/>
      <c r="BD445" s="497"/>
      <c r="BE445" s="497"/>
      <c r="BF445" s="489"/>
      <c r="BG445" s="489"/>
      <c r="BH445" s="489"/>
      <c r="BI445" s="489"/>
      <c r="BJ445" s="489"/>
    </row>
    <row r="446" spans="1:62" ht="15.75" customHeight="1">
      <c r="A446" s="490"/>
      <c r="B446" s="497"/>
      <c r="C446" s="497"/>
      <c r="D446" s="497"/>
      <c r="E446" s="497"/>
      <c r="F446" s="497"/>
      <c r="G446" s="497"/>
      <c r="H446" s="497"/>
      <c r="I446" s="497"/>
      <c r="J446" s="497"/>
      <c r="K446" s="497"/>
      <c r="L446" s="497"/>
      <c r="M446" s="497"/>
      <c r="N446" s="498"/>
      <c r="O446" s="497"/>
      <c r="P446" s="497"/>
      <c r="Q446" s="497"/>
      <c r="R446" s="497"/>
      <c r="S446" s="497"/>
      <c r="T446" s="497"/>
      <c r="U446" s="497"/>
      <c r="V446" s="497"/>
      <c r="W446" s="497"/>
      <c r="X446" s="497"/>
      <c r="Y446" s="497"/>
      <c r="Z446" s="497"/>
      <c r="AA446" s="497"/>
      <c r="AB446" s="497"/>
      <c r="AC446" s="497"/>
      <c r="AD446" s="497"/>
      <c r="AE446" s="497"/>
      <c r="AF446" s="497"/>
      <c r="AG446" s="497"/>
      <c r="AH446" s="497"/>
      <c r="AI446" s="497"/>
      <c r="AJ446" s="497"/>
      <c r="AK446" s="497"/>
      <c r="AL446" s="497"/>
      <c r="AM446" s="497"/>
      <c r="AN446" s="497"/>
      <c r="AO446" s="497"/>
      <c r="AP446" s="497"/>
      <c r="AQ446" s="497"/>
      <c r="AR446" s="497"/>
      <c r="AS446" s="497"/>
      <c r="AT446" s="497"/>
      <c r="AU446" s="497"/>
      <c r="AV446" s="497"/>
      <c r="AW446" s="497"/>
      <c r="AX446" s="497"/>
      <c r="AY446" s="497"/>
      <c r="AZ446" s="497"/>
      <c r="BA446" s="497"/>
      <c r="BB446" s="497"/>
      <c r="BC446" s="497"/>
      <c r="BD446" s="497"/>
      <c r="BE446" s="497"/>
      <c r="BF446" s="489"/>
      <c r="BG446" s="489"/>
      <c r="BH446" s="489"/>
      <c r="BI446" s="489"/>
      <c r="BJ446" s="489"/>
    </row>
    <row r="447" spans="1:62" ht="15.75" customHeight="1">
      <c r="A447" s="490"/>
      <c r="B447" s="497"/>
      <c r="C447" s="497"/>
      <c r="D447" s="497"/>
      <c r="E447" s="497"/>
      <c r="F447" s="497"/>
      <c r="G447" s="497"/>
      <c r="H447" s="497"/>
      <c r="I447" s="497"/>
      <c r="J447" s="497"/>
      <c r="K447" s="497"/>
      <c r="L447" s="497"/>
      <c r="M447" s="497"/>
      <c r="N447" s="498"/>
      <c r="O447" s="497"/>
      <c r="P447" s="497"/>
      <c r="Q447" s="497"/>
      <c r="R447" s="497"/>
      <c r="S447" s="497"/>
      <c r="T447" s="497"/>
      <c r="U447" s="497"/>
      <c r="V447" s="497"/>
      <c r="W447" s="497"/>
      <c r="X447" s="497"/>
      <c r="Y447" s="497"/>
      <c r="Z447" s="497"/>
      <c r="AA447" s="497"/>
      <c r="AB447" s="497"/>
      <c r="AC447" s="497"/>
      <c r="AD447" s="497"/>
      <c r="AE447" s="497"/>
      <c r="AF447" s="497"/>
      <c r="AG447" s="497"/>
      <c r="AH447" s="497"/>
      <c r="AI447" s="497"/>
      <c r="AJ447" s="497"/>
      <c r="AK447" s="497"/>
      <c r="AL447" s="497"/>
      <c r="AM447" s="497"/>
      <c r="AN447" s="497"/>
      <c r="AO447" s="497"/>
      <c r="AP447" s="497"/>
      <c r="AQ447" s="497"/>
      <c r="AR447" s="497"/>
      <c r="AS447" s="497"/>
      <c r="AT447" s="497"/>
      <c r="AU447" s="497"/>
      <c r="AV447" s="497"/>
      <c r="AW447" s="497"/>
      <c r="AX447" s="497"/>
      <c r="AY447" s="497"/>
      <c r="AZ447" s="497"/>
      <c r="BA447" s="497"/>
      <c r="BB447" s="497"/>
      <c r="BC447" s="497"/>
      <c r="BD447" s="497"/>
      <c r="BE447" s="497"/>
      <c r="BF447" s="489"/>
      <c r="BG447" s="489"/>
      <c r="BH447" s="489"/>
      <c r="BI447" s="489"/>
      <c r="BJ447" s="489"/>
    </row>
    <row r="448" spans="1:62" ht="15.75" customHeight="1">
      <c r="A448" s="490"/>
      <c r="B448" s="497"/>
      <c r="C448" s="497"/>
      <c r="D448" s="497"/>
      <c r="E448" s="497"/>
      <c r="F448" s="497"/>
      <c r="G448" s="497"/>
      <c r="H448" s="497"/>
      <c r="I448" s="497"/>
      <c r="J448" s="497"/>
      <c r="K448" s="497"/>
      <c r="L448" s="497"/>
      <c r="M448" s="497"/>
      <c r="N448" s="498"/>
      <c r="O448" s="497"/>
      <c r="P448" s="497"/>
      <c r="Q448" s="497"/>
      <c r="R448" s="497"/>
      <c r="S448" s="497"/>
      <c r="T448" s="497"/>
      <c r="U448" s="497"/>
      <c r="V448" s="497"/>
      <c r="W448" s="497"/>
      <c r="X448" s="497"/>
      <c r="Y448" s="497"/>
      <c r="Z448" s="497"/>
      <c r="AA448" s="497"/>
      <c r="AB448" s="497"/>
      <c r="AC448" s="497"/>
      <c r="AD448" s="497"/>
      <c r="AE448" s="497"/>
      <c r="AF448" s="497"/>
      <c r="AG448" s="497"/>
      <c r="AH448" s="497"/>
      <c r="AI448" s="497"/>
      <c r="AJ448" s="497"/>
      <c r="AK448" s="497"/>
      <c r="AL448" s="497"/>
      <c r="AM448" s="497"/>
      <c r="AN448" s="497"/>
      <c r="AO448" s="497"/>
      <c r="AP448" s="497"/>
      <c r="AQ448" s="497"/>
      <c r="AR448" s="497"/>
      <c r="AS448" s="497"/>
      <c r="AT448" s="497"/>
      <c r="AU448" s="497"/>
      <c r="AV448" s="497"/>
      <c r="AW448" s="497"/>
      <c r="AX448" s="497"/>
      <c r="AY448" s="497"/>
      <c r="AZ448" s="497"/>
      <c r="BA448" s="497"/>
      <c r="BB448" s="497"/>
      <c r="BC448" s="497"/>
      <c r="BD448" s="497"/>
      <c r="BE448" s="497"/>
      <c r="BF448" s="489"/>
      <c r="BG448" s="489"/>
      <c r="BH448" s="489"/>
      <c r="BI448" s="489"/>
      <c r="BJ448" s="489"/>
    </row>
    <row r="449" spans="1:62" ht="15.75" customHeight="1">
      <c r="A449" s="490"/>
      <c r="B449" s="497"/>
      <c r="C449" s="497"/>
      <c r="D449" s="497"/>
      <c r="E449" s="497"/>
      <c r="F449" s="497"/>
      <c r="G449" s="497"/>
      <c r="H449" s="497"/>
      <c r="I449" s="497"/>
      <c r="J449" s="497"/>
      <c r="K449" s="497"/>
      <c r="L449" s="497"/>
      <c r="M449" s="497"/>
      <c r="N449" s="498"/>
      <c r="O449" s="497"/>
      <c r="P449" s="497"/>
      <c r="Q449" s="497"/>
      <c r="R449" s="497"/>
      <c r="S449" s="497"/>
      <c r="T449" s="497"/>
      <c r="U449" s="497"/>
      <c r="V449" s="497"/>
      <c r="W449" s="497"/>
      <c r="X449" s="497"/>
      <c r="Y449" s="497"/>
      <c r="Z449" s="497"/>
      <c r="AA449" s="497"/>
      <c r="AB449" s="497"/>
      <c r="AC449" s="497"/>
      <c r="AD449" s="497"/>
      <c r="AE449" s="497"/>
      <c r="AF449" s="497"/>
      <c r="AG449" s="497"/>
      <c r="AH449" s="497"/>
      <c r="AI449" s="497"/>
      <c r="AJ449" s="497"/>
      <c r="AK449" s="497"/>
      <c r="AL449" s="497"/>
      <c r="AM449" s="497"/>
      <c r="AN449" s="497"/>
      <c r="AO449" s="497"/>
      <c r="AP449" s="497"/>
      <c r="AQ449" s="497"/>
      <c r="AR449" s="497"/>
      <c r="AS449" s="497"/>
      <c r="AT449" s="497"/>
      <c r="AU449" s="497"/>
      <c r="AV449" s="497"/>
      <c r="AW449" s="497"/>
      <c r="AX449" s="497"/>
      <c r="AY449" s="497"/>
      <c r="AZ449" s="497"/>
      <c r="BA449" s="497"/>
      <c r="BB449" s="497"/>
      <c r="BC449" s="497"/>
      <c r="BD449" s="497"/>
      <c r="BE449" s="497"/>
      <c r="BF449" s="489"/>
      <c r="BG449" s="489"/>
      <c r="BH449" s="489"/>
      <c r="BI449" s="489"/>
      <c r="BJ449" s="489"/>
    </row>
    <row r="450" spans="1:62" ht="15.75" customHeight="1">
      <c r="A450" s="490"/>
      <c r="B450" s="497"/>
      <c r="C450" s="497"/>
      <c r="D450" s="497"/>
      <c r="E450" s="497"/>
      <c r="F450" s="497"/>
      <c r="G450" s="497"/>
      <c r="H450" s="497"/>
      <c r="I450" s="497"/>
      <c r="J450" s="497"/>
      <c r="K450" s="497"/>
      <c r="L450" s="497"/>
      <c r="M450" s="497"/>
      <c r="N450" s="498"/>
      <c r="O450" s="497"/>
      <c r="P450" s="497"/>
      <c r="Q450" s="497"/>
      <c r="R450" s="497"/>
      <c r="S450" s="497"/>
      <c r="T450" s="497"/>
      <c r="U450" s="497"/>
      <c r="V450" s="497"/>
      <c r="W450" s="497"/>
      <c r="X450" s="497"/>
      <c r="Y450" s="497"/>
      <c r="Z450" s="497"/>
      <c r="AA450" s="497"/>
      <c r="AB450" s="497"/>
      <c r="AC450" s="497"/>
      <c r="AD450" s="497"/>
      <c r="AE450" s="497"/>
      <c r="AF450" s="497"/>
      <c r="AG450" s="497"/>
      <c r="AH450" s="497"/>
      <c r="AI450" s="497"/>
      <c r="AJ450" s="497"/>
      <c r="AK450" s="497"/>
      <c r="AL450" s="497"/>
      <c r="AM450" s="497"/>
      <c r="AN450" s="497"/>
      <c r="AO450" s="497"/>
      <c r="AP450" s="497"/>
      <c r="AQ450" s="497"/>
      <c r="AR450" s="497"/>
      <c r="AS450" s="497"/>
      <c r="AT450" s="497"/>
      <c r="AU450" s="497"/>
      <c r="AV450" s="497"/>
      <c r="AW450" s="497"/>
      <c r="AX450" s="497"/>
      <c r="AY450" s="497"/>
      <c r="AZ450" s="497"/>
      <c r="BA450" s="497"/>
      <c r="BB450" s="497"/>
      <c r="BC450" s="497"/>
      <c r="BD450" s="497"/>
      <c r="BE450" s="497"/>
      <c r="BF450" s="489"/>
      <c r="BG450" s="489"/>
      <c r="BH450" s="489"/>
      <c r="BI450" s="489"/>
      <c r="BJ450" s="489"/>
    </row>
    <row r="451" spans="1:62" ht="15.75" customHeight="1">
      <c r="A451" s="490"/>
      <c r="B451" s="497"/>
      <c r="C451" s="497"/>
      <c r="D451" s="497"/>
      <c r="E451" s="497"/>
      <c r="F451" s="497"/>
      <c r="G451" s="497"/>
      <c r="H451" s="497"/>
      <c r="I451" s="497"/>
      <c r="J451" s="497"/>
      <c r="K451" s="497"/>
      <c r="L451" s="497"/>
      <c r="M451" s="497"/>
      <c r="N451" s="498"/>
      <c r="O451" s="497"/>
      <c r="P451" s="497"/>
      <c r="Q451" s="497"/>
      <c r="R451" s="497"/>
      <c r="S451" s="497"/>
      <c r="T451" s="497"/>
      <c r="U451" s="497"/>
      <c r="V451" s="497"/>
      <c r="W451" s="497"/>
      <c r="X451" s="497"/>
      <c r="Y451" s="497"/>
      <c r="Z451" s="497"/>
      <c r="AA451" s="497"/>
      <c r="AB451" s="497"/>
      <c r="AC451" s="497"/>
      <c r="AD451" s="497"/>
      <c r="AE451" s="497"/>
      <c r="AF451" s="497"/>
      <c r="AG451" s="497"/>
      <c r="AH451" s="497"/>
      <c r="AI451" s="497"/>
      <c r="AJ451" s="497"/>
      <c r="AK451" s="497"/>
      <c r="AL451" s="497"/>
      <c r="AM451" s="497"/>
      <c r="AN451" s="497"/>
      <c r="AO451" s="497"/>
      <c r="AP451" s="497"/>
      <c r="AQ451" s="497"/>
      <c r="AR451" s="497"/>
      <c r="AS451" s="497"/>
      <c r="AT451" s="497"/>
      <c r="AU451" s="497"/>
      <c r="AV451" s="497"/>
      <c r="AW451" s="497"/>
      <c r="AX451" s="497"/>
      <c r="AY451" s="497"/>
      <c r="AZ451" s="497"/>
      <c r="BA451" s="497"/>
      <c r="BB451" s="497"/>
      <c r="BC451" s="497"/>
      <c r="BD451" s="497"/>
      <c r="BE451" s="497"/>
      <c r="BF451" s="489"/>
      <c r="BG451" s="489"/>
      <c r="BH451" s="489"/>
      <c r="BI451" s="489"/>
      <c r="BJ451" s="489"/>
    </row>
    <row r="452" spans="1:62" ht="15.75" customHeight="1">
      <c r="A452" s="490"/>
      <c r="B452" s="497"/>
      <c r="C452" s="497"/>
      <c r="D452" s="497"/>
      <c r="E452" s="497"/>
      <c r="F452" s="497"/>
      <c r="G452" s="497"/>
      <c r="H452" s="497"/>
      <c r="I452" s="497"/>
      <c r="J452" s="497"/>
      <c r="K452" s="497"/>
      <c r="L452" s="497"/>
      <c r="M452" s="497"/>
      <c r="N452" s="498"/>
      <c r="O452" s="497"/>
      <c r="P452" s="497"/>
      <c r="Q452" s="497"/>
      <c r="R452" s="497"/>
      <c r="S452" s="497"/>
      <c r="T452" s="497"/>
      <c r="U452" s="497"/>
      <c r="V452" s="497"/>
      <c r="W452" s="497"/>
      <c r="X452" s="497"/>
      <c r="Y452" s="497"/>
      <c r="Z452" s="497"/>
      <c r="AA452" s="497"/>
      <c r="AB452" s="497"/>
      <c r="AC452" s="497"/>
      <c r="AD452" s="497"/>
      <c r="AE452" s="497"/>
      <c r="AF452" s="497"/>
      <c r="AG452" s="497"/>
      <c r="AH452" s="497"/>
      <c r="AI452" s="497"/>
      <c r="AJ452" s="497"/>
      <c r="AK452" s="497"/>
      <c r="AL452" s="497"/>
      <c r="AM452" s="497"/>
      <c r="AN452" s="497"/>
      <c r="AO452" s="497"/>
      <c r="AP452" s="497"/>
      <c r="AQ452" s="497"/>
      <c r="AR452" s="497"/>
      <c r="AS452" s="497"/>
      <c r="AT452" s="497"/>
      <c r="AU452" s="497"/>
      <c r="AV452" s="497"/>
      <c r="AW452" s="497"/>
      <c r="AX452" s="497"/>
      <c r="AY452" s="497"/>
      <c r="AZ452" s="497"/>
      <c r="BA452" s="497"/>
      <c r="BB452" s="497"/>
      <c r="BC452" s="497"/>
      <c r="BD452" s="497"/>
      <c r="BE452" s="497"/>
      <c r="BF452" s="489"/>
      <c r="BG452" s="489"/>
      <c r="BH452" s="489"/>
      <c r="BI452" s="489"/>
      <c r="BJ452" s="489"/>
    </row>
    <row r="453" spans="1:62" ht="15.75" customHeight="1">
      <c r="A453" s="490"/>
      <c r="B453" s="497"/>
      <c r="C453" s="497"/>
      <c r="D453" s="497"/>
      <c r="E453" s="497"/>
      <c r="F453" s="497"/>
      <c r="G453" s="497"/>
      <c r="H453" s="497"/>
      <c r="I453" s="497"/>
      <c r="J453" s="497"/>
      <c r="K453" s="497"/>
      <c r="L453" s="497"/>
      <c r="M453" s="497"/>
      <c r="N453" s="498"/>
      <c r="O453" s="497"/>
      <c r="P453" s="497"/>
      <c r="Q453" s="497"/>
      <c r="R453" s="497"/>
      <c r="S453" s="497"/>
      <c r="T453" s="497"/>
      <c r="U453" s="497"/>
      <c r="V453" s="497"/>
      <c r="W453" s="497"/>
      <c r="X453" s="497"/>
      <c r="Y453" s="497"/>
      <c r="Z453" s="497"/>
      <c r="AA453" s="497"/>
      <c r="AB453" s="497"/>
      <c r="AC453" s="497"/>
      <c r="AD453" s="497"/>
      <c r="AE453" s="497"/>
      <c r="AF453" s="497"/>
      <c r="AG453" s="497"/>
      <c r="AH453" s="497"/>
      <c r="AI453" s="497"/>
      <c r="AJ453" s="497"/>
      <c r="AK453" s="497"/>
      <c r="AL453" s="497"/>
      <c r="AM453" s="497"/>
      <c r="AN453" s="497"/>
      <c r="AO453" s="497"/>
      <c r="AP453" s="497"/>
      <c r="AQ453" s="497"/>
      <c r="AR453" s="497"/>
      <c r="AS453" s="497"/>
      <c r="AT453" s="497"/>
      <c r="AU453" s="497"/>
      <c r="AV453" s="497"/>
      <c r="AW453" s="497"/>
      <c r="AX453" s="497"/>
      <c r="AY453" s="497"/>
      <c r="AZ453" s="497"/>
      <c r="BA453" s="497"/>
      <c r="BB453" s="497"/>
      <c r="BC453" s="497"/>
      <c r="BD453" s="497"/>
      <c r="BE453" s="497"/>
      <c r="BF453" s="489"/>
      <c r="BG453" s="489"/>
      <c r="BH453" s="489"/>
      <c r="BI453" s="489"/>
      <c r="BJ453" s="489"/>
    </row>
    <row r="454" spans="1:62" ht="15.75" customHeight="1">
      <c r="A454" s="490"/>
      <c r="B454" s="497"/>
      <c r="C454" s="497"/>
      <c r="D454" s="497"/>
      <c r="E454" s="497"/>
      <c r="F454" s="497"/>
      <c r="G454" s="497"/>
      <c r="H454" s="497"/>
      <c r="I454" s="497"/>
      <c r="J454" s="497"/>
      <c r="K454" s="497"/>
      <c r="L454" s="497"/>
      <c r="M454" s="497"/>
      <c r="N454" s="498"/>
      <c r="O454" s="497"/>
      <c r="P454" s="497"/>
      <c r="Q454" s="497"/>
      <c r="R454" s="497"/>
      <c r="S454" s="497"/>
      <c r="T454" s="497"/>
      <c r="U454" s="497"/>
      <c r="V454" s="497"/>
      <c r="W454" s="497"/>
      <c r="X454" s="497"/>
      <c r="Y454" s="497"/>
      <c r="Z454" s="497"/>
      <c r="AA454" s="497"/>
      <c r="AB454" s="497"/>
      <c r="AC454" s="497"/>
      <c r="AD454" s="497"/>
      <c r="AE454" s="497"/>
      <c r="AF454" s="497"/>
      <c r="AG454" s="497"/>
      <c r="AH454" s="497"/>
      <c r="AI454" s="497"/>
      <c r="AJ454" s="497"/>
      <c r="AK454" s="497"/>
      <c r="AL454" s="497"/>
      <c r="AM454" s="497"/>
      <c r="AN454" s="497"/>
      <c r="AO454" s="497"/>
      <c r="AP454" s="497"/>
      <c r="AQ454" s="497"/>
      <c r="AR454" s="497"/>
      <c r="AS454" s="497"/>
      <c r="AT454" s="497"/>
      <c r="AU454" s="497"/>
      <c r="AV454" s="497"/>
      <c r="AW454" s="497"/>
      <c r="AX454" s="497"/>
      <c r="AY454" s="497"/>
      <c r="AZ454" s="497"/>
      <c r="BA454" s="497"/>
      <c r="BB454" s="497"/>
      <c r="BC454" s="497"/>
      <c r="BD454" s="497"/>
      <c r="BE454" s="497"/>
      <c r="BF454" s="489"/>
      <c r="BG454" s="489"/>
      <c r="BH454" s="489"/>
      <c r="BI454" s="489"/>
      <c r="BJ454" s="489"/>
    </row>
    <row r="455" spans="1:62" ht="15.75" customHeight="1">
      <c r="A455" s="490"/>
      <c r="B455" s="497"/>
      <c r="C455" s="497"/>
      <c r="D455" s="497"/>
      <c r="E455" s="497"/>
      <c r="F455" s="497"/>
      <c r="G455" s="497"/>
      <c r="H455" s="497"/>
      <c r="I455" s="497"/>
      <c r="J455" s="497"/>
      <c r="K455" s="497"/>
      <c r="L455" s="497"/>
      <c r="M455" s="497"/>
      <c r="N455" s="498"/>
      <c r="O455" s="497"/>
      <c r="P455" s="497"/>
      <c r="Q455" s="497"/>
      <c r="R455" s="497"/>
      <c r="S455" s="497"/>
      <c r="T455" s="497"/>
      <c r="U455" s="497"/>
      <c r="V455" s="497"/>
      <c r="W455" s="497"/>
      <c r="X455" s="497"/>
      <c r="Y455" s="497"/>
      <c r="Z455" s="497"/>
      <c r="AA455" s="497"/>
      <c r="AB455" s="497"/>
      <c r="AC455" s="497"/>
      <c r="AD455" s="497"/>
      <c r="AE455" s="497"/>
      <c r="AF455" s="497"/>
      <c r="AG455" s="497"/>
      <c r="AH455" s="497"/>
      <c r="AI455" s="497"/>
      <c r="AJ455" s="497"/>
      <c r="AK455" s="497"/>
      <c r="AL455" s="497"/>
      <c r="AM455" s="497"/>
      <c r="AN455" s="497"/>
      <c r="AO455" s="497"/>
      <c r="AP455" s="497"/>
      <c r="AQ455" s="497"/>
      <c r="AR455" s="497"/>
      <c r="AS455" s="497"/>
      <c r="AT455" s="497"/>
      <c r="AU455" s="497"/>
      <c r="AV455" s="497"/>
      <c r="AW455" s="497"/>
      <c r="AX455" s="497"/>
      <c r="AY455" s="497"/>
      <c r="AZ455" s="497"/>
      <c r="BA455" s="497"/>
      <c r="BB455" s="497"/>
      <c r="BC455" s="497"/>
      <c r="BD455" s="497"/>
      <c r="BE455" s="497"/>
      <c r="BF455" s="489"/>
      <c r="BG455" s="489"/>
      <c r="BH455" s="489"/>
      <c r="BI455" s="489"/>
      <c r="BJ455" s="489"/>
    </row>
    <row r="456" spans="1:62" ht="15.75" customHeight="1">
      <c r="A456" s="490"/>
      <c r="B456" s="497"/>
      <c r="C456" s="497"/>
      <c r="D456" s="497"/>
      <c r="E456" s="497"/>
      <c r="F456" s="497"/>
      <c r="G456" s="497"/>
      <c r="H456" s="497"/>
      <c r="I456" s="497"/>
      <c r="J456" s="497"/>
      <c r="K456" s="497"/>
      <c r="L456" s="497"/>
      <c r="M456" s="497"/>
      <c r="N456" s="498"/>
      <c r="O456" s="497"/>
      <c r="P456" s="497"/>
      <c r="Q456" s="497"/>
      <c r="R456" s="497"/>
      <c r="S456" s="497"/>
      <c r="T456" s="497"/>
      <c r="U456" s="497"/>
      <c r="V456" s="497"/>
      <c r="W456" s="497"/>
      <c r="X456" s="497"/>
      <c r="Y456" s="497"/>
      <c r="Z456" s="497"/>
      <c r="AA456" s="497"/>
      <c r="AB456" s="497"/>
      <c r="AC456" s="497"/>
      <c r="AD456" s="497"/>
      <c r="AE456" s="497"/>
      <c r="AF456" s="497"/>
      <c r="AG456" s="497"/>
      <c r="AH456" s="497"/>
      <c r="AI456" s="497"/>
      <c r="AJ456" s="497"/>
      <c r="AK456" s="497"/>
      <c r="AL456" s="497"/>
      <c r="AM456" s="497"/>
      <c r="AN456" s="497"/>
      <c r="AO456" s="497"/>
      <c r="AP456" s="497"/>
      <c r="AQ456" s="497"/>
      <c r="AR456" s="497"/>
      <c r="AS456" s="497"/>
      <c r="AT456" s="497"/>
      <c r="AU456" s="497"/>
      <c r="AV456" s="497"/>
      <c r="AW456" s="497"/>
      <c r="AX456" s="497"/>
      <c r="AY456" s="497"/>
      <c r="AZ456" s="497"/>
      <c r="BA456" s="497"/>
      <c r="BB456" s="497"/>
      <c r="BC456" s="497"/>
      <c r="BD456" s="497"/>
      <c r="BE456" s="497"/>
      <c r="BF456" s="489"/>
      <c r="BG456" s="489"/>
      <c r="BH456" s="489"/>
      <c r="BI456" s="489"/>
      <c r="BJ456" s="489"/>
    </row>
    <row r="457" spans="1:62" ht="15.75" customHeight="1">
      <c r="A457" s="490"/>
      <c r="B457" s="497"/>
      <c r="C457" s="497"/>
      <c r="D457" s="497"/>
      <c r="E457" s="497"/>
      <c r="F457" s="497"/>
      <c r="G457" s="497"/>
      <c r="H457" s="497"/>
      <c r="I457" s="497"/>
      <c r="J457" s="497"/>
      <c r="K457" s="497"/>
      <c r="L457" s="497"/>
      <c r="M457" s="497"/>
      <c r="N457" s="498"/>
      <c r="O457" s="497"/>
      <c r="P457" s="497"/>
      <c r="Q457" s="497"/>
      <c r="R457" s="497"/>
      <c r="S457" s="497"/>
      <c r="T457" s="497"/>
      <c r="U457" s="497"/>
      <c r="V457" s="497"/>
      <c r="W457" s="497"/>
      <c r="X457" s="497"/>
      <c r="Y457" s="497"/>
      <c r="Z457" s="497"/>
      <c r="AA457" s="497"/>
      <c r="AB457" s="497"/>
      <c r="AC457" s="497"/>
      <c r="AD457" s="497"/>
      <c r="AE457" s="497"/>
      <c r="AF457" s="497"/>
      <c r="AG457" s="497"/>
      <c r="AH457" s="497"/>
      <c r="AI457" s="497"/>
      <c r="AJ457" s="497"/>
      <c r="AK457" s="497"/>
      <c r="AL457" s="497"/>
      <c r="AM457" s="497"/>
      <c r="AN457" s="497"/>
      <c r="AO457" s="497"/>
      <c r="AP457" s="497"/>
      <c r="AQ457" s="497"/>
      <c r="AR457" s="497"/>
      <c r="AS457" s="497"/>
      <c r="AT457" s="497"/>
      <c r="AU457" s="497"/>
      <c r="AV457" s="497"/>
      <c r="AW457" s="497"/>
      <c r="AX457" s="497"/>
      <c r="AY457" s="497"/>
      <c r="AZ457" s="497"/>
      <c r="BA457" s="497"/>
      <c r="BB457" s="497"/>
      <c r="BC457" s="497"/>
      <c r="BD457" s="497"/>
      <c r="BE457" s="497"/>
      <c r="BF457" s="489"/>
      <c r="BG457" s="489"/>
      <c r="BH457" s="489"/>
      <c r="BI457" s="489"/>
      <c r="BJ457" s="489"/>
    </row>
    <row r="458" spans="1:62" ht="15.75" customHeight="1">
      <c r="A458" s="490"/>
      <c r="B458" s="497"/>
      <c r="C458" s="497"/>
      <c r="D458" s="497"/>
      <c r="E458" s="497"/>
      <c r="F458" s="497"/>
      <c r="G458" s="497"/>
      <c r="H458" s="497"/>
      <c r="I458" s="497"/>
      <c r="J458" s="497"/>
      <c r="K458" s="497"/>
      <c r="L458" s="497"/>
      <c r="M458" s="497"/>
      <c r="N458" s="498"/>
      <c r="O458" s="497"/>
      <c r="P458" s="497"/>
      <c r="Q458" s="497"/>
      <c r="R458" s="497"/>
      <c r="S458" s="497"/>
      <c r="T458" s="497"/>
      <c r="U458" s="497"/>
      <c r="V458" s="497"/>
      <c r="W458" s="497"/>
      <c r="X458" s="497"/>
      <c r="Y458" s="497"/>
      <c r="Z458" s="497"/>
      <c r="AA458" s="497"/>
      <c r="AB458" s="497"/>
      <c r="AC458" s="497"/>
      <c r="AD458" s="497"/>
      <c r="AE458" s="497"/>
      <c r="AF458" s="497"/>
      <c r="AG458" s="497"/>
      <c r="AH458" s="497"/>
      <c r="AI458" s="497"/>
      <c r="AJ458" s="497"/>
      <c r="AK458" s="497"/>
      <c r="AL458" s="497"/>
      <c r="AM458" s="497"/>
      <c r="AN458" s="497"/>
      <c r="AO458" s="497"/>
      <c r="AP458" s="497"/>
      <c r="AQ458" s="497"/>
      <c r="AR458" s="497"/>
      <c r="AS458" s="497"/>
      <c r="AT458" s="497"/>
      <c r="AU458" s="497"/>
      <c r="AV458" s="497"/>
      <c r="AW458" s="497"/>
      <c r="AX458" s="497"/>
      <c r="AY458" s="497"/>
      <c r="AZ458" s="497"/>
      <c r="BA458" s="497"/>
      <c r="BB458" s="497"/>
      <c r="BC458" s="497"/>
      <c r="BD458" s="497"/>
      <c r="BE458" s="497"/>
      <c r="BF458" s="489"/>
      <c r="BG458" s="489"/>
      <c r="BH458" s="489"/>
      <c r="BI458" s="489"/>
      <c r="BJ458" s="489"/>
    </row>
    <row r="459" spans="1:62" ht="15.75" customHeight="1">
      <c r="A459" s="490"/>
      <c r="B459" s="497"/>
      <c r="C459" s="497"/>
      <c r="D459" s="497"/>
      <c r="E459" s="497"/>
      <c r="F459" s="497"/>
      <c r="G459" s="497"/>
      <c r="H459" s="497"/>
      <c r="I459" s="497"/>
      <c r="J459" s="497"/>
      <c r="K459" s="497"/>
      <c r="L459" s="497"/>
      <c r="M459" s="497"/>
      <c r="N459" s="498"/>
      <c r="O459" s="497"/>
      <c r="P459" s="497"/>
      <c r="Q459" s="497"/>
      <c r="R459" s="497"/>
      <c r="S459" s="497"/>
      <c r="T459" s="497"/>
      <c r="U459" s="497"/>
      <c r="V459" s="497"/>
      <c r="W459" s="497"/>
      <c r="X459" s="497"/>
      <c r="Y459" s="497"/>
      <c r="Z459" s="497"/>
      <c r="AA459" s="497"/>
      <c r="AB459" s="497"/>
      <c r="AC459" s="497"/>
      <c r="AD459" s="497"/>
      <c r="AE459" s="497"/>
      <c r="AF459" s="497"/>
      <c r="AG459" s="497"/>
      <c r="AH459" s="497"/>
      <c r="AI459" s="497"/>
      <c r="AJ459" s="497"/>
      <c r="AK459" s="497"/>
      <c r="AL459" s="497"/>
      <c r="AM459" s="497"/>
      <c r="AN459" s="497"/>
      <c r="AO459" s="497"/>
      <c r="AP459" s="497"/>
      <c r="AQ459" s="497"/>
      <c r="AR459" s="497"/>
      <c r="AS459" s="497"/>
      <c r="AT459" s="497"/>
      <c r="AU459" s="497"/>
      <c r="AV459" s="497"/>
      <c r="AW459" s="497"/>
      <c r="AX459" s="497"/>
      <c r="AY459" s="497"/>
      <c r="AZ459" s="497"/>
      <c r="BA459" s="497"/>
      <c r="BB459" s="497"/>
      <c r="BC459" s="497"/>
      <c r="BD459" s="497"/>
      <c r="BE459" s="497"/>
      <c r="BF459" s="489"/>
      <c r="BG459" s="489"/>
      <c r="BH459" s="489"/>
      <c r="BI459" s="489"/>
      <c r="BJ459" s="489"/>
    </row>
    <row r="460" spans="1:62" ht="15.75" customHeight="1">
      <c r="A460" s="490"/>
      <c r="B460" s="497"/>
      <c r="C460" s="497"/>
      <c r="D460" s="497"/>
      <c r="E460" s="497"/>
      <c r="F460" s="497"/>
      <c r="G460" s="497"/>
      <c r="H460" s="497"/>
      <c r="I460" s="497"/>
      <c r="J460" s="497"/>
      <c r="K460" s="497"/>
      <c r="L460" s="497"/>
      <c r="M460" s="497"/>
      <c r="N460" s="498"/>
      <c r="O460" s="497"/>
      <c r="P460" s="497"/>
      <c r="Q460" s="497"/>
      <c r="R460" s="497"/>
      <c r="S460" s="497"/>
      <c r="T460" s="497"/>
      <c r="U460" s="497"/>
      <c r="V460" s="497"/>
      <c r="W460" s="497"/>
      <c r="X460" s="497"/>
      <c r="Y460" s="497"/>
      <c r="Z460" s="497"/>
      <c r="AA460" s="497"/>
      <c r="AB460" s="497"/>
      <c r="AC460" s="497"/>
      <c r="AD460" s="497"/>
      <c r="AE460" s="497"/>
      <c r="AF460" s="497"/>
      <c r="AG460" s="497"/>
      <c r="AH460" s="497"/>
      <c r="AI460" s="497"/>
      <c r="AJ460" s="497"/>
      <c r="AK460" s="497"/>
      <c r="AL460" s="497"/>
      <c r="AM460" s="497"/>
      <c r="AN460" s="497"/>
      <c r="AO460" s="497"/>
      <c r="AP460" s="497"/>
      <c r="AQ460" s="497"/>
      <c r="AR460" s="497"/>
      <c r="AS460" s="497"/>
      <c r="AT460" s="497"/>
      <c r="AU460" s="497"/>
      <c r="AV460" s="497"/>
      <c r="AW460" s="497"/>
      <c r="AX460" s="497"/>
      <c r="AY460" s="497"/>
      <c r="AZ460" s="497"/>
      <c r="BA460" s="497"/>
      <c r="BB460" s="497"/>
      <c r="BC460" s="497"/>
      <c r="BD460" s="497"/>
      <c r="BE460" s="497"/>
      <c r="BF460" s="489"/>
      <c r="BG460" s="489"/>
      <c r="BH460" s="489"/>
      <c r="BI460" s="489"/>
      <c r="BJ460" s="489"/>
    </row>
    <row r="461" spans="1:62" ht="15.75" customHeight="1">
      <c r="A461" s="490"/>
      <c r="B461" s="497"/>
      <c r="C461" s="497"/>
      <c r="D461" s="497"/>
      <c r="E461" s="497"/>
      <c r="F461" s="497"/>
      <c r="G461" s="497"/>
      <c r="H461" s="497"/>
      <c r="I461" s="497"/>
      <c r="J461" s="497"/>
      <c r="K461" s="497"/>
      <c r="L461" s="497"/>
      <c r="M461" s="497"/>
      <c r="N461" s="498"/>
      <c r="O461" s="497"/>
      <c r="P461" s="497"/>
      <c r="Q461" s="497"/>
      <c r="R461" s="497"/>
      <c r="S461" s="497"/>
      <c r="T461" s="497"/>
      <c r="U461" s="497"/>
      <c r="V461" s="497"/>
      <c r="W461" s="497"/>
      <c r="X461" s="497"/>
      <c r="Y461" s="497"/>
      <c r="Z461" s="497"/>
      <c r="AA461" s="497"/>
      <c r="AB461" s="497"/>
      <c r="AC461" s="497"/>
      <c r="AD461" s="497"/>
      <c r="AE461" s="497"/>
      <c r="AF461" s="497"/>
      <c r="AG461" s="497"/>
      <c r="AH461" s="497"/>
      <c r="AI461" s="497"/>
      <c r="AJ461" s="497"/>
      <c r="AK461" s="497"/>
      <c r="AL461" s="497"/>
      <c r="AM461" s="497"/>
      <c r="AN461" s="497"/>
      <c r="AO461" s="497"/>
      <c r="AP461" s="497"/>
      <c r="AQ461" s="497"/>
      <c r="AR461" s="497"/>
      <c r="AS461" s="497"/>
      <c r="AT461" s="497"/>
      <c r="AU461" s="497"/>
      <c r="AV461" s="497"/>
      <c r="AW461" s="497"/>
      <c r="AX461" s="497"/>
      <c r="AY461" s="497"/>
      <c r="AZ461" s="497"/>
      <c r="BA461" s="497"/>
      <c r="BB461" s="497"/>
      <c r="BC461" s="497"/>
      <c r="BD461" s="497"/>
      <c r="BE461" s="497"/>
      <c r="BF461" s="489"/>
      <c r="BG461" s="489"/>
      <c r="BH461" s="489"/>
      <c r="BI461" s="489"/>
      <c r="BJ461" s="489"/>
    </row>
    <row r="462" spans="1:62" ht="15.75" customHeight="1">
      <c r="A462" s="490"/>
      <c r="B462" s="497"/>
      <c r="C462" s="497"/>
      <c r="D462" s="497"/>
      <c r="E462" s="497"/>
      <c r="F462" s="497"/>
      <c r="G462" s="497"/>
      <c r="H462" s="497"/>
      <c r="I462" s="497"/>
      <c r="J462" s="497"/>
      <c r="K462" s="497"/>
      <c r="L462" s="497"/>
      <c r="M462" s="497"/>
      <c r="N462" s="498"/>
      <c r="O462" s="497"/>
      <c r="P462" s="497"/>
      <c r="Q462" s="497"/>
      <c r="R462" s="497"/>
      <c r="S462" s="497"/>
      <c r="T462" s="497"/>
      <c r="U462" s="497"/>
      <c r="V462" s="497"/>
      <c r="W462" s="497"/>
      <c r="X462" s="497"/>
      <c r="Y462" s="497"/>
      <c r="Z462" s="497"/>
      <c r="AA462" s="497"/>
      <c r="AB462" s="497"/>
      <c r="AC462" s="497"/>
      <c r="AD462" s="497"/>
      <c r="AE462" s="497"/>
      <c r="AF462" s="497"/>
      <c r="AG462" s="497"/>
      <c r="AH462" s="497"/>
      <c r="AI462" s="497"/>
      <c r="AJ462" s="497"/>
      <c r="AK462" s="497"/>
      <c r="AL462" s="497"/>
      <c r="AM462" s="497"/>
      <c r="AN462" s="497"/>
      <c r="AO462" s="497"/>
      <c r="AP462" s="497"/>
      <c r="AQ462" s="497"/>
      <c r="AR462" s="497"/>
      <c r="AS462" s="497"/>
      <c r="AT462" s="497"/>
      <c r="AU462" s="497"/>
      <c r="AV462" s="497"/>
      <c r="AW462" s="497"/>
      <c r="AX462" s="497"/>
      <c r="AY462" s="497"/>
      <c r="AZ462" s="497"/>
      <c r="BA462" s="497"/>
      <c r="BB462" s="497"/>
      <c r="BC462" s="497"/>
      <c r="BD462" s="497"/>
      <c r="BE462" s="497"/>
      <c r="BF462" s="489"/>
      <c r="BG462" s="489"/>
      <c r="BH462" s="489"/>
      <c r="BI462" s="489"/>
      <c r="BJ462" s="489"/>
    </row>
    <row r="463" spans="1:62" ht="15.75" customHeight="1">
      <c r="A463" s="490"/>
      <c r="B463" s="497"/>
      <c r="C463" s="497"/>
      <c r="D463" s="497"/>
      <c r="E463" s="497"/>
      <c r="F463" s="497"/>
      <c r="G463" s="497"/>
      <c r="H463" s="497"/>
      <c r="I463" s="497"/>
      <c r="J463" s="497"/>
      <c r="K463" s="497"/>
      <c r="L463" s="497"/>
      <c r="M463" s="497"/>
      <c r="N463" s="498"/>
      <c r="O463" s="497"/>
      <c r="P463" s="497"/>
      <c r="Q463" s="497"/>
      <c r="R463" s="497"/>
      <c r="S463" s="497"/>
      <c r="T463" s="497"/>
      <c r="U463" s="497"/>
      <c r="V463" s="497"/>
      <c r="W463" s="497"/>
      <c r="X463" s="497"/>
      <c r="Y463" s="497"/>
      <c r="Z463" s="497"/>
      <c r="AA463" s="497"/>
      <c r="AB463" s="497"/>
      <c r="AC463" s="497"/>
      <c r="AD463" s="497"/>
      <c r="AE463" s="497"/>
      <c r="AF463" s="497"/>
      <c r="AG463" s="497"/>
      <c r="AH463" s="497"/>
      <c r="AI463" s="497"/>
      <c r="AJ463" s="497"/>
      <c r="AK463" s="497"/>
      <c r="AL463" s="497"/>
      <c r="AM463" s="497"/>
      <c r="AN463" s="497"/>
      <c r="AO463" s="497"/>
      <c r="AP463" s="497"/>
      <c r="AQ463" s="497"/>
      <c r="AR463" s="497"/>
      <c r="AS463" s="497"/>
      <c r="AT463" s="497"/>
      <c r="AU463" s="497"/>
      <c r="AV463" s="497"/>
      <c r="AW463" s="497"/>
      <c r="AX463" s="497"/>
      <c r="AY463" s="497"/>
      <c r="AZ463" s="497"/>
      <c r="BA463" s="497"/>
      <c r="BB463" s="497"/>
      <c r="BC463" s="497"/>
      <c r="BD463" s="497"/>
      <c r="BE463" s="497"/>
      <c r="BF463" s="489"/>
      <c r="BG463" s="489"/>
      <c r="BH463" s="489"/>
      <c r="BI463" s="489"/>
      <c r="BJ463" s="489"/>
    </row>
    <row r="464" spans="1:62" ht="15.75" customHeight="1">
      <c r="A464" s="490"/>
      <c r="B464" s="497"/>
      <c r="C464" s="497"/>
      <c r="D464" s="497"/>
      <c r="E464" s="497"/>
      <c r="F464" s="497"/>
      <c r="G464" s="497"/>
      <c r="H464" s="497"/>
      <c r="I464" s="497"/>
      <c r="J464" s="497"/>
      <c r="K464" s="497"/>
      <c r="L464" s="497"/>
      <c r="M464" s="497"/>
      <c r="N464" s="498"/>
      <c r="O464" s="497"/>
      <c r="P464" s="497"/>
      <c r="Q464" s="497"/>
      <c r="R464" s="497"/>
      <c r="S464" s="497"/>
      <c r="T464" s="497"/>
      <c r="U464" s="497"/>
      <c r="V464" s="497"/>
      <c r="W464" s="497"/>
      <c r="X464" s="497"/>
      <c r="Y464" s="497"/>
      <c r="Z464" s="497"/>
      <c r="AA464" s="497"/>
      <c r="AB464" s="497"/>
      <c r="AC464" s="497"/>
      <c r="AD464" s="497"/>
      <c r="AE464" s="497"/>
      <c r="AF464" s="497"/>
      <c r="AG464" s="497"/>
      <c r="AH464" s="497"/>
      <c r="AI464" s="497"/>
      <c r="AJ464" s="497"/>
      <c r="AK464" s="497"/>
      <c r="AL464" s="497"/>
      <c r="AM464" s="497"/>
      <c r="AN464" s="497"/>
      <c r="AO464" s="497"/>
      <c r="AP464" s="497"/>
      <c r="AQ464" s="497"/>
      <c r="AR464" s="497"/>
      <c r="AS464" s="497"/>
      <c r="AT464" s="497"/>
      <c r="AU464" s="497"/>
      <c r="AV464" s="497"/>
      <c r="AW464" s="497"/>
      <c r="AX464" s="497"/>
      <c r="AY464" s="497"/>
      <c r="AZ464" s="497"/>
      <c r="BA464" s="497"/>
      <c r="BB464" s="497"/>
      <c r="BC464" s="497"/>
      <c r="BD464" s="497"/>
      <c r="BE464" s="497"/>
      <c r="BF464" s="489"/>
      <c r="BG464" s="489"/>
      <c r="BH464" s="489"/>
      <c r="BI464" s="489"/>
      <c r="BJ464" s="489"/>
    </row>
    <row r="465" spans="1:62" ht="15.75" customHeight="1">
      <c r="A465" s="490"/>
      <c r="B465" s="497"/>
      <c r="C465" s="497"/>
      <c r="D465" s="497"/>
      <c r="E465" s="497"/>
      <c r="F465" s="497"/>
      <c r="G465" s="497"/>
      <c r="H465" s="497"/>
      <c r="I465" s="497"/>
      <c r="J465" s="497"/>
      <c r="K465" s="497"/>
      <c r="L465" s="497"/>
      <c r="M465" s="497"/>
      <c r="N465" s="498"/>
      <c r="O465" s="497"/>
      <c r="P465" s="497"/>
      <c r="Q465" s="497"/>
      <c r="R465" s="497"/>
      <c r="S465" s="497"/>
      <c r="T465" s="497"/>
      <c r="U465" s="497"/>
      <c r="V465" s="497"/>
      <c r="W465" s="497"/>
      <c r="X465" s="497"/>
      <c r="Y465" s="497"/>
      <c r="Z465" s="497"/>
      <c r="AA465" s="497"/>
      <c r="AB465" s="497"/>
      <c r="AC465" s="497"/>
      <c r="AD465" s="497"/>
      <c r="AE465" s="497"/>
      <c r="AF465" s="497"/>
      <c r="AG465" s="497"/>
      <c r="AH465" s="497"/>
      <c r="AI465" s="497"/>
      <c r="AJ465" s="497"/>
      <c r="AK465" s="497"/>
      <c r="AL465" s="497"/>
      <c r="AM465" s="497"/>
      <c r="AN465" s="497"/>
      <c r="AO465" s="497"/>
      <c r="AP465" s="497"/>
      <c r="AQ465" s="497"/>
      <c r="AR465" s="497"/>
      <c r="AS465" s="497"/>
      <c r="AT465" s="497"/>
      <c r="AU465" s="497"/>
      <c r="AV465" s="497"/>
      <c r="AW465" s="497"/>
      <c r="AX465" s="497"/>
      <c r="AY465" s="497"/>
      <c r="AZ465" s="497"/>
      <c r="BA465" s="497"/>
      <c r="BB465" s="497"/>
      <c r="BC465" s="497"/>
      <c r="BD465" s="497"/>
      <c r="BE465" s="497"/>
      <c r="BF465" s="489"/>
      <c r="BG465" s="489"/>
      <c r="BH465" s="489"/>
      <c r="BI465" s="489"/>
      <c r="BJ465" s="489"/>
    </row>
    <row r="466" spans="1:62" ht="15.75" customHeight="1">
      <c r="A466" s="490"/>
      <c r="B466" s="497"/>
      <c r="C466" s="497"/>
      <c r="D466" s="497"/>
      <c r="E466" s="497"/>
      <c r="F466" s="497"/>
      <c r="G466" s="497"/>
      <c r="H466" s="497"/>
      <c r="I466" s="497"/>
      <c r="J466" s="497"/>
      <c r="K466" s="497"/>
      <c r="L466" s="497"/>
      <c r="M466" s="497"/>
      <c r="N466" s="498"/>
      <c r="O466" s="497"/>
      <c r="P466" s="497"/>
      <c r="Q466" s="497"/>
      <c r="R466" s="497"/>
      <c r="S466" s="497"/>
      <c r="T466" s="497"/>
      <c r="U466" s="497"/>
      <c r="V466" s="497"/>
      <c r="W466" s="497"/>
      <c r="X466" s="497"/>
      <c r="Y466" s="497"/>
      <c r="Z466" s="497"/>
      <c r="AA466" s="497"/>
      <c r="AB466" s="497"/>
      <c r="AC466" s="497"/>
      <c r="AD466" s="497"/>
      <c r="AE466" s="497"/>
      <c r="AF466" s="497"/>
      <c r="AG466" s="497"/>
      <c r="AH466" s="497"/>
      <c r="AI466" s="497"/>
      <c r="AJ466" s="497"/>
      <c r="AK466" s="497"/>
      <c r="AL466" s="497"/>
      <c r="AM466" s="497"/>
      <c r="AN466" s="497"/>
      <c r="AO466" s="497"/>
      <c r="AP466" s="497"/>
      <c r="AQ466" s="497"/>
      <c r="AR466" s="497"/>
      <c r="AS466" s="497"/>
      <c r="AT466" s="497"/>
      <c r="AU466" s="497"/>
      <c r="AV466" s="497"/>
      <c r="AW466" s="497"/>
      <c r="AX466" s="497"/>
      <c r="AY466" s="497"/>
      <c r="AZ466" s="497"/>
      <c r="BA466" s="497"/>
      <c r="BB466" s="497"/>
      <c r="BC466" s="497"/>
      <c r="BD466" s="497"/>
      <c r="BE466" s="497"/>
      <c r="BF466" s="489"/>
      <c r="BG466" s="489"/>
      <c r="BH466" s="489"/>
      <c r="BI466" s="489"/>
      <c r="BJ466" s="489"/>
    </row>
    <row r="467" spans="1:62" ht="15.75" customHeight="1">
      <c r="A467" s="490"/>
      <c r="B467" s="497"/>
      <c r="C467" s="497"/>
      <c r="D467" s="497"/>
      <c r="E467" s="497"/>
      <c r="F467" s="497"/>
      <c r="G467" s="497"/>
      <c r="H467" s="497"/>
      <c r="I467" s="497"/>
      <c r="J467" s="497"/>
      <c r="K467" s="497"/>
      <c r="L467" s="497"/>
      <c r="M467" s="497"/>
      <c r="N467" s="498"/>
      <c r="O467" s="497"/>
      <c r="P467" s="497"/>
      <c r="Q467" s="497"/>
      <c r="R467" s="497"/>
      <c r="S467" s="497"/>
      <c r="T467" s="497"/>
      <c r="U467" s="497"/>
      <c r="V467" s="497"/>
      <c r="W467" s="497"/>
      <c r="X467" s="497"/>
      <c r="Y467" s="497"/>
      <c r="Z467" s="497"/>
      <c r="AA467" s="497"/>
      <c r="AB467" s="497"/>
      <c r="AC467" s="497"/>
      <c r="AD467" s="497"/>
      <c r="AE467" s="497"/>
      <c r="AF467" s="497"/>
      <c r="AG467" s="497"/>
      <c r="AH467" s="497"/>
      <c r="AI467" s="497"/>
      <c r="AJ467" s="497"/>
      <c r="AK467" s="497"/>
      <c r="AL467" s="497"/>
      <c r="AM467" s="497"/>
      <c r="AN467" s="497"/>
      <c r="AO467" s="497"/>
      <c r="AP467" s="497"/>
      <c r="AQ467" s="497"/>
      <c r="AR467" s="497"/>
      <c r="AS467" s="497"/>
      <c r="AT467" s="497"/>
      <c r="AU467" s="497"/>
      <c r="AV467" s="497"/>
      <c r="AW467" s="497"/>
      <c r="AX467" s="497"/>
      <c r="AY467" s="497"/>
      <c r="AZ467" s="497"/>
      <c r="BA467" s="497"/>
      <c r="BB467" s="497"/>
      <c r="BC467" s="497"/>
      <c r="BD467" s="497"/>
      <c r="BE467" s="497"/>
      <c r="BF467" s="489"/>
      <c r="BG467" s="489"/>
      <c r="BH467" s="489"/>
      <c r="BI467" s="489"/>
      <c r="BJ467" s="489"/>
    </row>
    <row r="468" spans="1:62" ht="15.75" customHeight="1">
      <c r="A468" s="490"/>
      <c r="B468" s="497"/>
      <c r="C468" s="497"/>
      <c r="D468" s="497"/>
      <c r="E468" s="497"/>
      <c r="F468" s="497"/>
      <c r="G468" s="497"/>
      <c r="H468" s="497"/>
      <c r="I468" s="497"/>
      <c r="J468" s="497"/>
      <c r="K468" s="497"/>
      <c r="L468" s="497"/>
      <c r="M468" s="497"/>
      <c r="N468" s="498"/>
      <c r="O468" s="497"/>
      <c r="P468" s="497"/>
      <c r="Q468" s="497"/>
      <c r="R468" s="497"/>
      <c r="S468" s="497"/>
      <c r="T468" s="497"/>
      <c r="U468" s="497"/>
      <c r="V468" s="497"/>
      <c r="W468" s="497"/>
      <c r="X468" s="497"/>
      <c r="Y468" s="497"/>
      <c r="Z468" s="497"/>
      <c r="AA468" s="497"/>
      <c r="AB468" s="497"/>
      <c r="AC468" s="497"/>
      <c r="AD468" s="497"/>
      <c r="AE468" s="497"/>
      <c r="AF468" s="497"/>
      <c r="AG468" s="497"/>
      <c r="AH468" s="497"/>
      <c r="AI468" s="497"/>
      <c r="AJ468" s="497"/>
      <c r="AK468" s="497"/>
      <c r="AL468" s="497"/>
      <c r="AM468" s="497"/>
      <c r="AN468" s="497"/>
      <c r="AO468" s="497"/>
      <c r="AP468" s="497"/>
      <c r="AQ468" s="497"/>
      <c r="AR468" s="497"/>
      <c r="AS468" s="497"/>
      <c r="AT468" s="497"/>
      <c r="AU468" s="497"/>
      <c r="AV468" s="497"/>
      <c r="AW468" s="497"/>
      <c r="AX468" s="497"/>
      <c r="AY468" s="497"/>
      <c r="AZ468" s="497"/>
      <c r="BA468" s="497"/>
      <c r="BB468" s="497"/>
      <c r="BC468" s="497"/>
      <c r="BD468" s="497"/>
      <c r="BE468" s="497"/>
      <c r="BF468" s="489"/>
      <c r="BG468" s="489"/>
      <c r="BH468" s="489"/>
      <c r="BI468" s="489"/>
      <c r="BJ468" s="489"/>
    </row>
    <row r="469" spans="1:62" ht="15.75" customHeight="1">
      <c r="A469" s="490"/>
      <c r="B469" s="497"/>
      <c r="C469" s="497"/>
      <c r="D469" s="497"/>
      <c r="E469" s="497"/>
      <c r="F469" s="497"/>
      <c r="G469" s="497"/>
      <c r="H469" s="497"/>
      <c r="I469" s="497"/>
      <c r="J469" s="497"/>
      <c r="K469" s="497"/>
      <c r="L469" s="497"/>
      <c r="M469" s="497"/>
      <c r="N469" s="498"/>
      <c r="O469" s="497"/>
      <c r="P469" s="497"/>
      <c r="Q469" s="497"/>
      <c r="R469" s="497"/>
      <c r="S469" s="497"/>
      <c r="T469" s="497"/>
      <c r="U469" s="497"/>
      <c r="V469" s="497"/>
      <c r="W469" s="497"/>
      <c r="X469" s="497"/>
      <c r="Y469" s="497"/>
      <c r="Z469" s="497"/>
      <c r="AA469" s="497"/>
      <c r="AB469" s="497"/>
      <c r="AC469" s="497"/>
      <c r="AD469" s="497"/>
      <c r="AE469" s="497"/>
      <c r="AF469" s="497"/>
      <c r="AG469" s="497"/>
      <c r="AH469" s="497"/>
      <c r="AI469" s="497"/>
      <c r="AJ469" s="497"/>
      <c r="AK469" s="497"/>
      <c r="AL469" s="497"/>
      <c r="AM469" s="497"/>
      <c r="AN469" s="497"/>
      <c r="AO469" s="497"/>
      <c r="AP469" s="497"/>
      <c r="AQ469" s="497"/>
      <c r="AR469" s="497"/>
      <c r="AS469" s="497"/>
      <c r="AT469" s="497"/>
      <c r="AU469" s="497"/>
      <c r="AV469" s="497"/>
      <c r="AW469" s="497"/>
      <c r="AX469" s="497"/>
      <c r="AY469" s="497"/>
      <c r="AZ469" s="497"/>
      <c r="BA469" s="497"/>
      <c r="BB469" s="497"/>
      <c r="BC469" s="497"/>
      <c r="BD469" s="497"/>
      <c r="BE469" s="497"/>
      <c r="BF469" s="489"/>
      <c r="BG469" s="489"/>
      <c r="BH469" s="489"/>
      <c r="BI469" s="489"/>
      <c r="BJ469" s="489"/>
    </row>
    <row r="470" spans="1:62" ht="15.75" customHeight="1">
      <c r="A470" s="490"/>
      <c r="B470" s="497"/>
      <c r="C470" s="497"/>
      <c r="D470" s="497"/>
      <c r="E470" s="497"/>
      <c r="F470" s="497"/>
      <c r="G470" s="497"/>
      <c r="H470" s="497"/>
      <c r="I470" s="497"/>
      <c r="J470" s="497"/>
      <c r="K470" s="497"/>
      <c r="L470" s="497"/>
      <c r="M470" s="497"/>
      <c r="N470" s="498"/>
      <c r="O470" s="497"/>
      <c r="P470" s="497"/>
      <c r="Q470" s="497"/>
      <c r="R470" s="497"/>
      <c r="S470" s="497"/>
      <c r="T470" s="497"/>
      <c r="U470" s="497"/>
      <c r="V470" s="497"/>
      <c r="W470" s="497"/>
      <c r="X470" s="497"/>
      <c r="Y470" s="497"/>
      <c r="Z470" s="497"/>
      <c r="AA470" s="497"/>
      <c r="AB470" s="497"/>
      <c r="AC470" s="497"/>
      <c r="AD470" s="497"/>
      <c r="AE470" s="497"/>
      <c r="AF470" s="497"/>
      <c r="AG470" s="497"/>
      <c r="AH470" s="497"/>
      <c r="AI470" s="497"/>
      <c r="AJ470" s="497"/>
      <c r="AK470" s="497"/>
      <c r="AL470" s="497"/>
      <c r="AM470" s="497"/>
      <c r="AN470" s="497"/>
      <c r="AO470" s="497"/>
      <c r="AP470" s="497"/>
      <c r="AQ470" s="497"/>
      <c r="AR470" s="497"/>
      <c r="AS470" s="497"/>
      <c r="AT470" s="497"/>
      <c r="AU470" s="497"/>
      <c r="AV470" s="497"/>
      <c r="AW470" s="497"/>
      <c r="AX470" s="497"/>
      <c r="AY470" s="497"/>
      <c r="AZ470" s="497"/>
      <c r="BA470" s="497"/>
      <c r="BB470" s="497"/>
      <c r="BC470" s="497"/>
      <c r="BD470" s="497"/>
      <c r="BE470" s="497"/>
      <c r="BF470" s="489"/>
      <c r="BG470" s="489"/>
      <c r="BH470" s="489"/>
      <c r="BI470" s="489"/>
      <c r="BJ470" s="489"/>
    </row>
    <row r="471" spans="1:62" ht="15.75" customHeight="1">
      <c r="A471" s="490"/>
      <c r="B471" s="497"/>
      <c r="C471" s="497"/>
      <c r="D471" s="497"/>
      <c r="E471" s="497"/>
      <c r="F471" s="497"/>
      <c r="G471" s="497"/>
      <c r="H471" s="497"/>
      <c r="I471" s="497"/>
      <c r="J471" s="497"/>
      <c r="K471" s="497"/>
      <c r="L471" s="497"/>
      <c r="M471" s="497"/>
      <c r="N471" s="498"/>
      <c r="O471" s="497"/>
      <c r="P471" s="497"/>
      <c r="Q471" s="497"/>
      <c r="R471" s="497"/>
      <c r="S471" s="497"/>
      <c r="T471" s="497"/>
      <c r="U471" s="497"/>
      <c r="V471" s="497"/>
      <c r="W471" s="497"/>
      <c r="X471" s="497"/>
      <c r="Y471" s="497"/>
      <c r="Z471" s="497"/>
      <c r="AA471" s="497"/>
      <c r="AB471" s="497"/>
      <c r="AC471" s="497"/>
      <c r="AD471" s="497"/>
      <c r="AE471" s="497"/>
      <c r="AF471" s="497"/>
      <c r="AG471" s="497"/>
      <c r="AH471" s="497"/>
      <c r="AI471" s="497"/>
      <c r="AJ471" s="497"/>
      <c r="AK471" s="497"/>
      <c r="AL471" s="497"/>
      <c r="AM471" s="497"/>
      <c r="AN471" s="497"/>
      <c r="AO471" s="497"/>
      <c r="AP471" s="497"/>
      <c r="AQ471" s="497"/>
      <c r="AR471" s="497"/>
      <c r="AS471" s="497"/>
      <c r="AT471" s="497"/>
      <c r="AU471" s="497"/>
      <c r="AV471" s="497"/>
      <c r="AW471" s="497"/>
      <c r="AX471" s="497"/>
      <c r="AY471" s="497"/>
      <c r="AZ471" s="497"/>
      <c r="BA471" s="497"/>
      <c r="BB471" s="497"/>
      <c r="BC471" s="497"/>
      <c r="BD471" s="497"/>
      <c r="BE471" s="497"/>
      <c r="BF471" s="489"/>
      <c r="BG471" s="489"/>
      <c r="BH471" s="489"/>
      <c r="BI471" s="489"/>
      <c r="BJ471" s="489"/>
    </row>
    <row r="472" spans="1:62" ht="15.75" customHeight="1">
      <c r="A472" s="490"/>
      <c r="B472" s="497"/>
      <c r="C472" s="497"/>
      <c r="D472" s="497"/>
      <c r="E472" s="497"/>
      <c r="F472" s="497"/>
      <c r="G472" s="497"/>
      <c r="H472" s="497"/>
      <c r="I472" s="497"/>
      <c r="J472" s="497"/>
      <c r="K472" s="497"/>
      <c r="L472" s="497"/>
      <c r="M472" s="497"/>
      <c r="N472" s="498"/>
      <c r="O472" s="497"/>
      <c r="P472" s="497"/>
      <c r="Q472" s="497"/>
      <c r="R472" s="497"/>
      <c r="S472" s="497"/>
      <c r="T472" s="497"/>
      <c r="U472" s="497"/>
      <c r="V472" s="497"/>
      <c r="W472" s="497"/>
      <c r="X472" s="497"/>
      <c r="Y472" s="497"/>
      <c r="Z472" s="497"/>
      <c r="AA472" s="497"/>
      <c r="AB472" s="497"/>
      <c r="AC472" s="497"/>
      <c r="AD472" s="497"/>
      <c r="AE472" s="497"/>
      <c r="AF472" s="497"/>
      <c r="AG472" s="497"/>
      <c r="AH472" s="497"/>
      <c r="AI472" s="497"/>
      <c r="AJ472" s="497"/>
      <c r="AK472" s="497"/>
      <c r="AL472" s="497"/>
      <c r="AM472" s="497"/>
      <c r="AN472" s="497"/>
      <c r="AO472" s="497"/>
      <c r="AP472" s="497"/>
      <c r="AQ472" s="497"/>
      <c r="AR472" s="497"/>
      <c r="AS472" s="497"/>
      <c r="AT472" s="497"/>
      <c r="AU472" s="497"/>
      <c r="AV472" s="497"/>
      <c r="AW472" s="497"/>
      <c r="AX472" s="497"/>
      <c r="AY472" s="497"/>
      <c r="AZ472" s="497"/>
      <c r="BA472" s="497"/>
      <c r="BB472" s="497"/>
      <c r="BC472" s="497"/>
      <c r="BD472" s="497"/>
      <c r="BE472" s="497"/>
      <c r="BF472" s="489"/>
      <c r="BG472" s="489"/>
      <c r="BH472" s="489"/>
      <c r="BI472" s="489"/>
      <c r="BJ472" s="489"/>
    </row>
    <row r="473" spans="1:62" ht="15.75" customHeight="1">
      <c r="A473" s="490"/>
      <c r="B473" s="497"/>
      <c r="C473" s="497"/>
      <c r="D473" s="497"/>
      <c r="E473" s="497"/>
      <c r="F473" s="497"/>
      <c r="G473" s="497"/>
      <c r="H473" s="497"/>
      <c r="I473" s="497"/>
      <c r="J473" s="497"/>
      <c r="K473" s="497"/>
      <c r="L473" s="497"/>
      <c r="M473" s="497"/>
      <c r="N473" s="498"/>
      <c r="O473" s="497"/>
      <c r="P473" s="497"/>
      <c r="Q473" s="497"/>
      <c r="R473" s="497"/>
      <c r="S473" s="497"/>
      <c r="T473" s="497"/>
      <c r="U473" s="497"/>
      <c r="V473" s="497"/>
      <c r="W473" s="497"/>
      <c r="X473" s="497"/>
      <c r="Y473" s="497"/>
      <c r="Z473" s="497"/>
      <c r="AA473" s="497"/>
      <c r="AB473" s="497"/>
      <c r="AC473" s="497"/>
      <c r="AD473" s="497"/>
      <c r="AE473" s="497"/>
      <c r="AF473" s="497"/>
      <c r="AG473" s="497"/>
      <c r="AH473" s="497"/>
      <c r="AI473" s="497"/>
      <c r="AJ473" s="497"/>
      <c r="AK473" s="497"/>
      <c r="AL473" s="497"/>
      <c r="AM473" s="497"/>
      <c r="AN473" s="497"/>
      <c r="AO473" s="497"/>
      <c r="AP473" s="497"/>
      <c r="AQ473" s="497"/>
      <c r="AR473" s="497"/>
      <c r="AS473" s="497"/>
      <c r="AT473" s="497"/>
      <c r="AU473" s="497"/>
      <c r="AV473" s="497"/>
      <c r="AW473" s="497"/>
      <c r="AX473" s="497"/>
      <c r="AY473" s="497"/>
      <c r="AZ473" s="497"/>
      <c r="BA473" s="497"/>
      <c r="BB473" s="497"/>
      <c r="BC473" s="497"/>
      <c r="BD473" s="497"/>
      <c r="BE473" s="497"/>
      <c r="BF473" s="489"/>
      <c r="BG473" s="489"/>
      <c r="BH473" s="489"/>
      <c r="BI473" s="489"/>
      <c r="BJ473" s="489"/>
    </row>
    <row r="474" spans="1:62" ht="15.75" customHeight="1">
      <c r="A474" s="490"/>
      <c r="B474" s="497"/>
      <c r="C474" s="497"/>
      <c r="D474" s="497"/>
      <c r="E474" s="497"/>
      <c r="F474" s="497"/>
      <c r="G474" s="497"/>
      <c r="H474" s="497"/>
      <c r="I474" s="497"/>
      <c r="J474" s="497"/>
      <c r="K474" s="497"/>
      <c r="L474" s="497"/>
      <c r="M474" s="497"/>
      <c r="N474" s="498"/>
      <c r="O474" s="497"/>
      <c r="P474" s="497"/>
      <c r="Q474" s="497"/>
      <c r="R474" s="497"/>
      <c r="S474" s="497"/>
      <c r="T474" s="497"/>
      <c r="U474" s="497"/>
      <c r="V474" s="497"/>
      <c r="W474" s="497"/>
      <c r="X474" s="497"/>
      <c r="Y474" s="497"/>
      <c r="Z474" s="497"/>
      <c r="AA474" s="497"/>
      <c r="AB474" s="497"/>
      <c r="AC474" s="497"/>
      <c r="AD474" s="497"/>
      <c r="AE474" s="497"/>
      <c r="AF474" s="497"/>
      <c r="AG474" s="497"/>
      <c r="AH474" s="497"/>
      <c r="AI474" s="497"/>
      <c r="AJ474" s="497"/>
      <c r="AK474" s="497"/>
      <c r="AL474" s="497"/>
      <c r="AM474" s="497"/>
      <c r="AN474" s="497"/>
      <c r="AO474" s="497"/>
      <c r="AP474" s="497"/>
      <c r="AQ474" s="497"/>
      <c r="AR474" s="497"/>
      <c r="AS474" s="497"/>
      <c r="AT474" s="497"/>
      <c r="AU474" s="497"/>
      <c r="AV474" s="497"/>
      <c r="AW474" s="497"/>
      <c r="AX474" s="497"/>
      <c r="AY474" s="497"/>
      <c r="AZ474" s="497"/>
      <c r="BA474" s="497"/>
      <c r="BB474" s="497"/>
      <c r="BC474" s="497"/>
      <c r="BD474" s="497"/>
      <c r="BE474" s="497"/>
      <c r="BF474" s="489"/>
      <c r="BG474" s="489"/>
      <c r="BH474" s="489"/>
      <c r="BI474" s="489"/>
      <c r="BJ474" s="489"/>
    </row>
    <row r="475" spans="1:62" ht="15.75" customHeight="1">
      <c r="A475" s="490"/>
      <c r="B475" s="497"/>
      <c r="C475" s="497"/>
      <c r="D475" s="497"/>
      <c r="E475" s="497"/>
      <c r="F475" s="497"/>
      <c r="G475" s="497"/>
      <c r="H475" s="497"/>
      <c r="I475" s="497"/>
      <c r="J475" s="497"/>
      <c r="K475" s="497"/>
      <c r="L475" s="497"/>
      <c r="M475" s="497"/>
      <c r="N475" s="498"/>
      <c r="O475" s="497"/>
      <c r="P475" s="497"/>
      <c r="Q475" s="497"/>
      <c r="R475" s="497"/>
      <c r="S475" s="497"/>
      <c r="T475" s="497"/>
      <c r="U475" s="497"/>
      <c r="V475" s="497"/>
      <c r="W475" s="497"/>
      <c r="X475" s="497"/>
      <c r="Y475" s="497"/>
      <c r="Z475" s="497"/>
      <c r="AA475" s="497"/>
      <c r="AB475" s="497"/>
      <c r="AC475" s="497"/>
      <c r="AD475" s="497"/>
      <c r="AE475" s="497"/>
      <c r="AF475" s="497"/>
      <c r="AG475" s="497"/>
      <c r="AH475" s="497"/>
      <c r="AI475" s="497"/>
      <c r="AJ475" s="497"/>
      <c r="AK475" s="497"/>
      <c r="AL475" s="497"/>
      <c r="AM475" s="497"/>
      <c r="AN475" s="497"/>
      <c r="AO475" s="497"/>
      <c r="AP475" s="497"/>
      <c r="AQ475" s="497"/>
      <c r="AR475" s="497"/>
      <c r="AS475" s="497"/>
      <c r="AT475" s="497"/>
      <c r="AU475" s="497"/>
      <c r="AV475" s="497"/>
      <c r="AW475" s="497"/>
      <c r="AX475" s="497"/>
      <c r="AY475" s="497"/>
      <c r="AZ475" s="497"/>
      <c r="BA475" s="497"/>
      <c r="BB475" s="497"/>
      <c r="BC475" s="497"/>
      <c r="BD475" s="497"/>
      <c r="BE475" s="497"/>
      <c r="BF475" s="489"/>
      <c r="BG475" s="489"/>
      <c r="BH475" s="489"/>
      <c r="BI475" s="489"/>
      <c r="BJ475" s="489"/>
    </row>
    <row r="476" spans="1:62" ht="15.75" customHeight="1">
      <c r="A476" s="490"/>
      <c r="B476" s="497"/>
      <c r="C476" s="497"/>
      <c r="D476" s="497"/>
      <c r="E476" s="497"/>
      <c r="F476" s="497"/>
      <c r="G476" s="497"/>
      <c r="H476" s="497"/>
      <c r="I476" s="497"/>
      <c r="J476" s="497"/>
      <c r="K476" s="497"/>
      <c r="L476" s="497"/>
      <c r="M476" s="497"/>
      <c r="N476" s="498"/>
      <c r="O476" s="497"/>
      <c r="P476" s="497"/>
      <c r="Q476" s="497"/>
      <c r="R476" s="497"/>
      <c r="S476" s="497"/>
      <c r="T476" s="497"/>
      <c r="U476" s="497"/>
      <c r="V476" s="497"/>
      <c r="W476" s="497"/>
      <c r="X476" s="497"/>
      <c r="Y476" s="497"/>
      <c r="Z476" s="497"/>
      <c r="AA476" s="497"/>
      <c r="AB476" s="497"/>
      <c r="AC476" s="497"/>
      <c r="AD476" s="497"/>
      <c r="AE476" s="497"/>
      <c r="AF476" s="497"/>
      <c r="AG476" s="497"/>
      <c r="AH476" s="497"/>
      <c r="AI476" s="497"/>
      <c r="AJ476" s="497"/>
      <c r="AK476" s="497"/>
      <c r="AL476" s="497"/>
      <c r="AM476" s="497"/>
      <c r="AN476" s="497"/>
      <c r="AO476" s="497"/>
      <c r="AP476" s="497"/>
      <c r="AQ476" s="497"/>
      <c r="AR476" s="497"/>
      <c r="AS476" s="497"/>
      <c r="AT476" s="497"/>
      <c r="AU476" s="497"/>
      <c r="AV476" s="497"/>
      <c r="AW476" s="497"/>
      <c r="AX476" s="497"/>
      <c r="AY476" s="497"/>
      <c r="AZ476" s="497"/>
      <c r="BA476" s="497"/>
      <c r="BB476" s="497"/>
      <c r="BC476" s="497"/>
      <c r="BD476" s="497"/>
      <c r="BE476" s="497"/>
      <c r="BF476" s="489"/>
      <c r="BG476" s="489"/>
      <c r="BH476" s="489"/>
      <c r="BI476" s="489"/>
      <c r="BJ476" s="489"/>
    </row>
    <row r="477" spans="1:62" ht="15.75" customHeight="1">
      <c r="A477" s="490"/>
      <c r="B477" s="497"/>
      <c r="C477" s="497"/>
      <c r="D477" s="497"/>
      <c r="E477" s="497"/>
      <c r="F477" s="497"/>
      <c r="G477" s="497"/>
      <c r="H477" s="497"/>
      <c r="I477" s="497"/>
      <c r="J477" s="497"/>
      <c r="K477" s="497"/>
      <c r="L477" s="497"/>
      <c r="M477" s="497"/>
      <c r="N477" s="498"/>
      <c r="O477" s="497"/>
      <c r="P477" s="497"/>
      <c r="Q477" s="497"/>
      <c r="R477" s="497"/>
      <c r="S477" s="497"/>
      <c r="T477" s="497"/>
      <c r="U477" s="497"/>
      <c r="V477" s="497"/>
      <c r="W477" s="497"/>
      <c r="X477" s="497"/>
      <c r="Y477" s="497"/>
      <c r="Z477" s="497"/>
      <c r="AA477" s="497"/>
      <c r="AB477" s="497"/>
      <c r="AC477" s="497"/>
      <c r="AD477" s="497"/>
      <c r="AE477" s="497"/>
      <c r="AF477" s="497"/>
      <c r="AG477" s="497"/>
      <c r="AH477" s="497"/>
      <c r="AI477" s="497"/>
      <c r="AJ477" s="497"/>
      <c r="AK477" s="497"/>
      <c r="AL477" s="497"/>
      <c r="AM477" s="497"/>
      <c r="AN477" s="497"/>
      <c r="AO477" s="497"/>
      <c r="AP477" s="497"/>
      <c r="AQ477" s="497"/>
      <c r="AR477" s="497"/>
      <c r="AS477" s="497"/>
      <c r="AT477" s="497"/>
      <c r="AU477" s="497"/>
      <c r="AV477" s="497"/>
      <c r="AW477" s="497"/>
      <c r="AX477" s="497"/>
      <c r="AY477" s="497"/>
      <c r="AZ477" s="497"/>
      <c r="BA477" s="497"/>
      <c r="BB477" s="497"/>
      <c r="BC477" s="497"/>
      <c r="BD477" s="497"/>
      <c r="BE477" s="497"/>
      <c r="BF477" s="489"/>
      <c r="BG477" s="489"/>
      <c r="BH477" s="489"/>
      <c r="BI477" s="489"/>
      <c r="BJ477" s="489"/>
    </row>
    <row r="478" spans="1:62" ht="15.75" customHeight="1">
      <c r="A478" s="490"/>
      <c r="B478" s="497"/>
      <c r="C478" s="497"/>
      <c r="D478" s="497"/>
      <c r="E478" s="497"/>
      <c r="F478" s="497"/>
      <c r="G478" s="497"/>
      <c r="H478" s="497"/>
      <c r="I478" s="497"/>
      <c r="J478" s="497"/>
      <c r="K478" s="497"/>
      <c r="L478" s="497"/>
      <c r="M478" s="497"/>
      <c r="N478" s="498"/>
      <c r="O478" s="497"/>
      <c r="P478" s="497"/>
      <c r="Q478" s="497"/>
      <c r="R478" s="497"/>
      <c r="S478" s="497"/>
      <c r="T478" s="497"/>
      <c r="U478" s="497"/>
      <c r="V478" s="497"/>
      <c r="W478" s="497"/>
      <c r="X478" s="497"/>
      <c r="Y478" s="497"/>
      <c r="Z478" s="497"/>
      <c r="AA478" s="497"/>
      <c r="AB478" s="497"/>
      <c r="AC478" s="497"/>
      <c r="AD478" s="497"/>
      <c r="AE478" s="497"/>
      <c r="AF478" s="497"/>
      <c r="AG478" s="497"/>
      <c r="AH478" s="497"/>
      <c r="AI478" s="497"/>
      <c r="AJ478" s="497"/>
      <c r="AK478" s="497"/>
      <c r="AL478" s="497"/>
      <c r="AM478" s="497"/>
      <c r="AN478" s="497"/>
      <c r="AO478" s="497"/>
      <c r="AP478" s="497"/>
      <c r="AQ478" s="497"/>
      <c r="AR478" s="497"/>
      <c r="AS478" s="497"/>
      <c r="AT478" s="497"/>
      <c r="AU478" s="497"/>
      <c r="AV478" s="497"/>
      <c r="AW478" s="497"/>
      <c r="AX478" s="497"/>
      <c r="AY478" s="497"/>
      <c r="AZ478" s="497"/>
      <c r="BA478" s="497"/>
      <c r="BB478" s="497"/>
      <c r="BC478" s="497"/>
      <c r="BD478" s="497"/>
      <c r="BE478" s="497"/>
      <c r="BF478" s="489"/>
      <c r="BG478" s="489"/>
      <c r="BH478" s="489"/>
      <c r="BI478" s="489"/>
      <c r="BJ478" s="489"/>
    </row>
    <row r="479" spans="1:62" ht="15.75" customHeight="1">
      <c r="A479" s="490"/>
      <c r="B479" s="497"/>
      <c r="C479" s="497"/>
      <c r="D479" s="497"/>
      <c r="E479" s="497"/>
      <c r="F479" s="497"/>
      <c r="G479" s="497"/>
      <c r="H479" s="497"/>
      <c r="I479" s="497"/>
      <c r="J479" s="497"/>
      <c r="K479" s="497"/>
      <c r="L479" s="497"/>
      <c r="M479" s="497"/>
      <c r="N479" s="498"/>
      <c r="O479" s="497"/>
      <c r="P479" s="497"/>
      <c r="Q479" s="497"/>
      <c r="R479" s="497"/>
      <c r="S479" s="497"/>
      <c r="T479" s="497"/>
      <c r="U479" s="497"/>
      <c r="V479" s="497"/>
      <c r="W479" s="497"/>
      <c r="X479" s="497"/>
      <c r="Y479" s="497"/>
      <c r="Z479" s="497"/>
      <c r="AA479" s="497"/>
      <c r="AB479" s="497"/>
      <c r="AC479" s="497"/>
      <c r="AD479" s="497"/>
      <c r="AE479" s="497"/>
      <c r="AF479" s="497"/>
      <c r="AG479" s="497"/>
      <c r="AH479" s="497"/>
      <c r="AI479" s="497"/>
      <c r="AJ479" s="497"/>
      <c r="AK479" s="497"/>
      <c r="AL479" s="497"/>
      <c r="AM479" s="497"/>
      <c r="AN479" s="497"/>
      <c r="AO479" s="497"/>
      <c r="AP479" s="497"/>
      <c r="AQ479" s="497"/>
      <c r="AR479" s="497"/>
      <c r="AS479" s="497"/>
      <c r="AT479" s="497"/>
      <c r="AU479" s="497"/>
      <c r="AV479" s="497"/>
      <c r="AW479" s="497"/>
      <c r="AX479" s="497"/>
      <c r="AY479" s="497"/>
      <c r="AZ479" s="497"/>
      <c r="BA479" s="497"/>
      <c r="BB479" s="497"/>
      <c r="BC479" s="497"/>
      <c r="BD479" s="497"/>
      <c r="BE479" s="497"/>
      <c r="BF479" s="489"/>
      <c r="BG479" s="489"/>
      <c r="BH479" s="489"/>
      <c r="BI479" s="489"/>
      <c r="BJ479" s="489"/>
    </row>
    <row r="480" spans="1:62" ht="15.75" customHeight="1">
      <c r="A480" s="490"/>
      <c r="B480" s="497"/>
      <c r="C480" s="497"/>
      <c r="D480" s="497"/>
      <c r="E480" s="497"/>
      <c r="F480" s="497"/>
      <c r="G480" s="497"/>
      <c r="H480" s="497"/>
      <c r="I480" s="497"/>
      <c r="J480" s="497"/>
      <c r="K480" s="497"/>
      <c r="L480" s="497"/>
      <c r="M480" s="497"/>
      <c r="N480" s="498"/>
      <c r="O480" s="497"/>
      <c r="P480" s="497"/>
      <c r="Q480" s="497"/>
      <c r="R480" s="497"/>
      <c r="S480" s="497"/>
      <c r="T480" s="497"/>
      <c r="U480" s="497"/>
      <c r="V480" s="497"/>
      <c r="W480" s="497"/>
      <c r="X480" s="497"/>
      <c r="Y480" s="497"/>
      <c r="Z480" s="497"/>
      <c r="AA480" s="497"/>
      <c r="AB480" s="497"/>
      <c r="AC480" s="497"/>
      <c r="AD480" s="497"/>
      <c r="AE480" s="497"/>
      <c r="AF480" s="497"/>
      <c r="AG480" s="497"/>
      <c r="AH480" s="497"/>
      <c r="AI480" s="497"/>
      <c r="AJ480" s="497"/>
      <c r="AK480" s="497"/>
      <c r="AL480" s="497"/>
      <c r="AM480" s="497"/>
      <c r="AN480" s="497"/>
      <c r="AO480" s="497"/>
      <c r="AP480" s="497"/>
      <c r="AQ480" s="497"/>
      <c r="AR480" s="497"/>
      <c r="AS480" s="497"/>
      <c r="AT480" s="497"/>
      <c r="AU480" s="497"/>
      <c r="AV480" s="497"/>
      <c r="AW480" s="497"/>
      <c r="AX480" s="497"/>
      <c r="AY480" s="497"/>
      <c r="AZ480" s="497"/>
      <c r="BA480" s="497"/>
      <c r="BB480" s="497"/>
      <c r="BC480" s="497"/>
      <c r="BD480" s="497"/>
      <c r="BE480" s="497"/>
      <c r="BF480" s="489"/>
      <c r="BG480" s="489"/>
      <c r="BH480" s="489"/>
      <c r="BI480" s="489"/>
      <c r="BJ480" s="489"/>
    </row>
    <row r="481" spans="1:62" ht="15.75" customHeight="1">
      <c r="A481" s="490"/>
      <c r="B481" s="497"/>
      <c r="C481" s="497"/>
      <c r="D481" s="497"/>
      <c r="E481" s="497"/>
      <c r="F481" s="497"/>
      <c r="G481" s="497"/>
      <c r="H481" s="497"/>
      <c r="I481" s="497"/>
      <c r="J481" s="497"/>
      <c r="K481" s="497"/>
      <c r="L481" s="497"/>
      <c r="M481" s="497"/>
      <c r="N481" s="498"/>
      <c r="O481" s="497"/>
      <c r="P481" s="497"/>
      <c r="Q481" s="497"/>
      <c r="R481" s="497"/>
      <c r="S481" s="497"/>
      <c r="T481" s="497"/>
      <c r="U481" s="497"/>
      <c r="V481" s="497"/>
      <c r="W481" s="497"/>
      <c r="X481" s="497"/>
      <c r="Y481" s="497"/>
      <c r="Z481" s="497"/>
      <c r="AA481" s="497"/>
      <c r="AB481" s="497"/>
      <c r="AC481" s="497"/>
      <c r="AD481" s="497"/>
      <c r="AE481" s="497"/>
      <c r="AF481" s="497"/>
      <c r="AG481" s="497"/>
      <c r="AH481" s="497"/>
      <c r="AI481" s="497"/>
      <c r="AJ481" s="497"/>
      <c r="AK481" s="497"/>
      <c r="AL481" s="497"/>
      <c r="AM481" s="497"/>
      <c r="AN481" s="497"/>
      <c r="AO481" s="497"/>
      <c r="AP481" s="497"/>
      <c r="AQ481" s="497"/>
      <c r="AR481" s="497"/>
      <c r="AS481" s="497"/>
      <c r="AT481" s="497"/>
      <c r="AU481" s="497"/>
      <c r="AV481" s="497"/>
      <c r="AW481" s="497"/>
      <c r="AX481" s="497"/>
      <c r="AY481" s="497"/>
      <c r="AZ481" s="497"/>
      <c r="BA481" s="497"/>
      <c r="BB481" s="497"/>
      <c r="BC481" s="497"/>
      <c r="BD481" s="497"/>
      <c r="BE481" s="497"/>
      <c r="BF481" s="489"/>
      <c r="BG481" s="489"/>
      <c r="BH481" s="489"/>
      <c r="BI481" s="489"/>
      <c r="BJ481" s="489"/>
    </row>
    <row r="482" spans="1:62" ht="15.75" customHeight="1">
      <c r="A482" s="490"/>
      <c r="B482" s="497"/>
      <c r="C482" s="497"/>
      <c r="D482" s="497"/>
      <c r="E482" s="497"/>
      <c r="F482" s="497"/>
      <c r="G482" s="497"/>
      <c r="H482" s="497"/>
      <c r="I482" s="497"/>
      <c r="J482" s="497"/>
      <c r="K482" s="497"/>
      <c r="L482" s="497"/>
      <c r="M482" s="497"/>
      <c r="N482" s="498"/>
      <c r="O482" s="497"/>
      <c r="P482" s="497"/>
      <c r="Q482" s="497"/>
      <c r="R482" s="497"/>
      <c r="S482" s="497"/>
      <c r="T482" s="497"/>
      <c r="U482" s="497"/>
      <c r="V482" s="497"/>
      <c r="W482" s="497"/>
      <c r="X482" s="497"/>
      <c r="Y482" s="497"/>
      <c r="Z482" s="497"/>
      <c r="AA482" s="497"/>
      <c r="AB482" s="497"/>
      <c r="AC482" s="497"/>
      <c r="AD482" s="497"/>
      <c r="AE482" s="497"/>
      <c r="AF482" s="497"/>
      <c r="AG482" s="497"/>
      <c r="AH482" s="497"/>
      <c r="AI482" s="497"/>
      <c r="AJ482" s="497"/>
      <c r="AK482" s="497"/>
      <c r="AL482" s="497"/>
      <c r="AM482" s="497"/>
      <c r="AN482" s="497"/>
      <c r="AO482" s="497"/>
      <c r="AP482" s="497"/>
      <c r="AQ482" s="497"/>
      <c r="AR482" s="497"/>
      <c r="AS482" s="497"/>
      <c r="AT482" s="497"/>
      <c r="AU482" s="497"/>
      <c r="AV482" s="497"/>
      <c r="AW482" s="497"/>
      <c r="AX482" s="497"/>
      <c r="AY482" s="497"/>
      <c r="AZ482" s="497"/>
      <c r="BA482" s="497"/>
      <c r="BB482" s="497"/>
      <c r="BC482" s="497"/>
      <c r="BD482" s="497"/>
      <c r="BE482" s="497"/>
      <c r="BF482" s="489"/>
      <c r="BG482" s="489"/>
      <c r="BH482" s="489"/>
      <c r="BI482" s="489"/>
      <c r="BJ482" s="489"/>
    </row>
    <row r="483" spans="1:62" ht="15.75" customHeight="1">
      <c r="A483" s="490"/>
      <c r="B483" s="497"/>
      <c r="C483" s="497"/>
      <c r="D483" s="497"/>
      <c r="E483" s="497"/>
      <c r="F483" s="497"/>
      <c r="G483" s="497"/>
      <c r="H483" s="497"/>
      <c r="I483" s="497"/>
      <c r="J483" s="497"/>
      <c r="K483" s="497"/>
      <c r="L483" s="497"/>
      <c r="M483" s="497"/>
      <c r="N483" s="498"/>
      <c r="O483" s="497"/>
      <c r="P483" s="497"/>
      <c r="Q483" s="497"/>
      <c r="R483" s="497"/>
      <c r="S483" s="497"/>
      <c r="T483" s="497"/>
      <c r="U483" s="497"/>
      <c r="V483" s="497"/>
      <c r="W483" s="497"/>
      <c r="X483" s="497"/>
      <c r="Y483" s="497"/>
      <c r="Z483" s="497"/>
      <c r="AA483" s="497"/>
      <c r="AB483" s="497"/>
      <c r="AC483" s="497"/>
      <c r="AD483" s="497"/>
      <c r="AE483" s="497"/>
      <c r="AF483" s="497"/>
      <c r="AG483" s="497"/>
      <c r="AH483" s="497"/>
      <c r="AI483" s="497"/>
      <c r="AJ483" s="497"/>
      <c r="AK483" s="497"/>
      <c r="AL483" s="497"/>
      <c r="AM483" s="497"/>
      <c r="AN483" s="497"/>
      <c r="AO483" s="497"/>
      <c r="AP483" s="497"/>
      <c r="AQ483" s="497"/>
      <c r="AR483" s="497"/>
      <c r="AS483" s="497"/>
      <c r="AT483" s="497"/>
      <c r="AU483" s="497"/>
      <c r="AV483" s="497"/>
      <c r="AW483" s="497"/>
      <c r="AX483" s="497"/>
      <c r="AY483" s="497"/>
      <c r="AZ483" s="497"/>
      <c r="BA483" s="497"/>
      <c r="BB483" s="497"/>
      <c r="BC483" s="497"/>
      <c r="BD483" s="497"/>
      <c r="BE483" s="497"/>
      <c r="BF483" s="489"/>
      <c r="BG483" s="489"/>
      <c r="BH483" s="489"/>
      <c r="BI483" s="489"/>
      <c r="BJ483" s="489"/>
    </row>
    <row r="484" spans="1:62" ht="15.75" customHeight="1">
      <c r="A484" s="490"/>
      <c r="B484" s="497"/>
      <c r="C484" s="497"/>
      <c r="D484" s="497"/>
      <c r="E484" s="497"/>
      <c r="F484" s="497"/>
      <c r="G484" s="497"/>
      <c r="H484" s="497"/>
      <c r="I484" s="497"/>
      <c r="J484" s="497"/>
      <c r="K484" s="497"/>
      <c r="L484" s="497"/>
      <c r="M484" s="497"/>
      <c r="N484" s="498"/>
      <c r="O484" s="497"/>
      <c r="P484" s="497"/>
      <c r="Q484" s="497"/>
      <c r="R484" s="497"/>
      <c r="S484" s="497"/>
      <c r="T484" s="497"/>
      <c r="U484" s="497"/>
      <c r="V484" s="497"/>
      <c r="W484" s="497"/>
      <c r="X484" s="497"/>
      <c r="Y484" s="497"/>
      <c r="Z484" s="497"/>
      <c r="AA484" s="497"/>
      <c r="AB484" s="497"/>
      <c r="AC484" s="497"/>
      <c r="AD484" s="497"/>
      <c r="AE484" s="497"/>
      <c r="AF484" s="497"/>
      <c r="AG484" s="497"/>
      <c r="AH484" s="497"/>
      <c r="AI484" s="497"/>
      <c r="AJ484" s="497"/>
      <c r="AK484" s="497"/>
      <c r="AL484" s="497"/>
      <c r="AM484" s="497"/>
      <c r="AN484" s="497"/>
      <c r="AO484" s="497"/>
      <c r="AP484" s="497"/>
      <c r="AQ484" s="497"/>
      <c r="AR484" s="497"/>
      <c r="AS484" s="497"/>
      <c r="AT484" s="497"/>
      <c r="AU484" s="497"/>
      <c r="AV484" s="497"/>
      <c r="AW484" s="497"/>
      <c r="AX484" s="497"/>
      <c r="AY484" s="497"/>
      <c r="AZ484" s="497"/>
      <c r="BA484" s="497"/>
      <c r="BB484" s="497"/>
      <c r="BC484" s="497"/>
      <c r="BD484" s="497"/>
      <c r="BE484" s="497"/>
      <c r="BF484" s="489"/>
      <c r="BG484" s="489"/>
      <c r="BH484" s="489"/>
      <c r="BI484" s="489"/>
      <c r="BJ484" s="489"/>
    </row>
    <row r="485" spans="1:62" ht="15.75" customHeight="1">
      <c r="A485" s="490"/>
      <c r="B485" s="497"/>
      <c r="C485" s="497"/>
      <c r="D485" s="497"/>
      <c r="E485" s="497"/>
      <c r="F485" s="497"/>
      <c r="G485" s="497"/>
      <c r="H485" s="497"/>
      <c r="I485" s="497"/>
      <c r="J485" s="497"/>
      <c r="K485" s="497"/>
      <c r="L485" s="497"/>
      <c r="M485" s="497"/>
      <c r="N485" s="498"/>
      <c r="O485" s="497"/>
      <c r="P485" s="497"/>
      <c r="Q485" s="497"/>
      <c r="R485" s="497"/>
      <c r="S485" s="497"/>
      <c r="T485" s="497"/>
      <c r="U485" s="497"/>
      <c r="V485" s="497"/>
      <c r="W485" s="497"/>
      <c r="X485" s="497"/>
      <c r="Y485" s="497"/>
      <c r="Z485" s="497"/>
      <c r="AA485" s="497"/>
      <c r="AB485" s="497"/>
      <c r="AC485" s="497"/>
      <c r="AD485" s="497"/>
      <c r="AE485" s="497"/>
      <c r="AF485" s="497"/>
      <c r="AG485" s="497"/>
      <c r="AH485" s="497"/>
      <c r="AI485" s="497"/>
      <c r="AJ485" s="497"/>
      <c r="AK485" s="497"/>
      <c r="AL485" s="497"/>
      <c r="AM485" s="497"/>
      <c r="AN485" s="497"/>
      <c r="AO485" s="497"/>
      <c r="AP485" s="497"/>
      <c r="AQ485" s="497"/>
      <c r="AR485" s="497"/>
      <c r="AS485" s="497"/>
      <c r="AT485" s="497"/>
      <c r="AU485" s="497"/>
      <c r="AV485" s="497"/>
      <c r="AW485" s="497"/>
      <c r="AX485" s="497"/>
      <c r="AY485" s="497"/>
      <c r="AZ485" s="497"/>
      <c r="BA485" s="497"/>
      <c r="BB485" s="497"/>
      <c r="BC485" s="497"/>
      <c r="BD485" s="497"/>
      <c r="BE485" s="497"/>
      <c r="BF485" s="489"/>
      <c r="BG485" s="489"/>
      <c r="BH485" s="489"/>
      <c r="BI485" s="489"/>
      <c r="BJ485" s="489"/>
    </row>
    <row r="486" spans="1:62" ht="15.75" customHeight="1">
      <c r="A486" s="490"/>
      <c r="B486" s="497"/>
      <c r="C486" s="497"/>
      <c r="D486" s="497"/>
      <c r="E486" s="497"/>
      <c r="F486" s="497"/>
      <c r="G486" s="497"/>
      <c r="H486" s="497"/>
      <c r="I486" s="497"/>
      <c r="J486" s="497"/>
      <c r="K486" s="497"/>
      <c r="L486" s="497"/>
      <c r="M486" s="497"/>
      <c r="N486" s="498"/>
      <c r="O486" s="497"/>
      <c r="P486" s="497"/>
      <c r="Q486" s="497"/>
      <c r="R486" s="497"/>
      <c r="S486" s="497"/>
      <c r="T486" s="497"/>
      <c r="U486" s="497"/>
      <c r="V486" s="497"/>
      <c r="W486" s="497"/>
      <c r="X486" s="497"/>
      <c r="Y486" s="497"/>
      <c r="Z486" s="497"/>
      <c r="AA486" s="497"/>
      <c r="AB486" s="497"/>
      <c r="AC486" s="497"/>
      <c r="AD486" s="497"/>
      <c r="AE486" s="497"/>
      <c r="AF486" s="497"/>
      <c r="AG486" s="497"/>
      <c r="AH486" s="497"/>
      <c r="AI486" s="497"/>
      <c r="AJ486" s="497"/>
      <c r="AK486" s="497"/>
      <c r="AL486" s="497"/>
      <c r="AM486" s="497"/>
      <c r="AN486" s="497"/>
      <c r="AO486" s="497"/>
      <c r="AP486" s="497"/>
      <c r="AQ486" s="497"/>
      <c r="AR486" s="497"/>
      <c r="AS486" s="497"/>
      <c r="AT486" s="497"/>
      <c r="AU486" s="497"/>
      <c r="AV486" s="497"/>
      <c r="AW486" s="497"/>
      <c r="AX486" s="497"/>
      <c r="AY486" s="497"/>
      <c r="AZ486" s="497"/>
      <c r="BA486" s="497"/>
      <c r="BB486" s="497"/>
      <c r="BC486" s="497"/>
      <c r="BD486" s="497"/>
      <c r="BE486" s="497"/>
      <c r="BF486" s="489"/>
      <c r="BG486" s="489"/>
      <c r="BH486" s="489"/>
      <c r="BI486" s="489"/>
      <c r="BJ486" s="489"/>
    </row>
    <row r="487" spans="1:62" ht="15.75" customHeight="1">
      <c r="A487" s="490"/>
      <c r="B487" s="497"/>
      <c r="C487" s="497"/>
      <c r="D487" s="497"/>
      <c r="E487" s="497"/>
      <c r="F487" s="497"/>
      <c r="G487" s="497"/>
      <c r="H487" s="497"/>
      <c r="I487" s="497"/>
      <c r="J487" s="497"/>
      <c r="K487" s="497"/>
      <c r="L487" s="497"/>
      <c r="M487" s="497"/>
      <c r="N487" s="498"/>
      <c r="O487" s="497"/>
      <c r="P487" s="497"/>
      <c r="Q487" s="497"/>
      <c r="R487" s="497"/>
      <c r="S487" s="497"/>
      <c r="T487" s="497"/>
      <c r="U487" s="497"/>
      <c r="V487" s="497"/>
      <c r="W487" s="497"/>
      <c r="X487" s="497"/>
      <c r="Y487" s="497"/>
      <c r="Z487" s="497"/>
      <c r="AA487" s="497"/>
      <c r="AB487" s="497"/>
      <c r="AC487" s="497"/>
      <c r="AD487" s="497"/>
      <c r="AE487" s="497"/>
      <c r="AF487" s="497"/>
      <c r="AG487" s="497"/>
      <c r="AH487" s="497"/>
      <c r="AI487" s="497"/>
      <c r="AJ487" s="497"/>
      <c r="AK487" s="497"/>
      <c r="AL487" s="497"/>
      <c r="AM487" s="497"/>
      <c r="AN487" s="497"/>
      <c r="AO487" s="497"/>
      <c r="AP487" s="497"/>
      <c r="AQ487" s="497"/>
      <c r="AR487" s="497"/>
      <c r="AS487" s="497"/>
      <c r="AT487" s="497"/>
      <c r="AU487" s="497"/>
      <c r="AV487" s="497"/>
      <c r="AW487" s="497"/>
      <c r="AX487" s="497"/>
      <c r="AY487" s="497"/>
      <c r="AZ487" s="497"/>
      <c r="BA487" s="497"/>
      <c r="BB487" s="497"/>
      <c r="BC487" s="497"/>
      <c r="BD487" s="497"/>
      <c r="BE487" s="497"/>
      <c r="BF487" s="489"/>
      <c r="BG487" s="489"/>
      <c r="BH487" s="489"/>
      <c r="BI487" s="489"/>
      <c r="BJ487" s="489"/>
    </row>
    <row r="488" spans="1:62" ht="15.75" customHeight="1">
      <c r="A488" s="490"/>
      <c r="B488" s="497"/>
      <c r="C488" s="497"/>
      <c r="D488" s="497"/>
      <c r="E488" s="497"/>
      <c r="F488" s="497"/>
      <c r="G488" s="497"/>
      <c r="H488" s="497"/>
      <c r="I488" s="497"/>
      <c r="J488" s="497"/>
      <c r="K488" s="497"/>
      <c r="L488" s="497"/>
      <c r="M488" s="497"/>
      <c r="N488" s="498"/>
      <c r="O488" s="497"/>
      <c r="P488" s="497"/>
      <c r="Q488" s="497"/>
      <c r="R488" s="497"/>
      <c r="S488" s="497"/>
      <c r="T488" s="497"/>
      <c r="U488" s="497"/>
      <c r="V488" s="497"/>
      <c r="W488" s="497"/>
      <c r="X488" s="497"/>
      <c r="Y488" s="497"/>
      <c r="Z488" s="497"/>
      <c r="AA488" s="497"/>
      <c r="AB488" s="497"/>
      <c r="AC488" s="497"/>
      <c r="AD488" s="497"/>
      <c r="AE488" s="497"/>
      <c r="AF488" s="497"/>
      <c r="AG488" s="497"/>
      <c r="AH488" s="497"/>
      <c r="AI488" s="497"/>
      <c r="AJ488" s="497"/>
      <c r="AK488" s="497"/>
      <c r="AL488" s="497"/>
      <c r="AM488" s="497"/>
      <c r="AN488" s="497"/>
      <c r="AO488" s="497"/>
      <c r="AP488" s="497"/>
      <c r="AQ488" s="497"/>
      <c r="AR488" s="497"/>
      <c r="AS488" s="497"/>
      <c r="AT488" s="497"/>
      <c r="AU488" s="497"/>
      <c r="AV488" s="497"/>
      <c r="AW488" s="497"/>
      <c r="AX488" s="497"/>
      <c r="AY488" s="497"/>
      <c r="AZ488" s="497"/>
      <c r="BA488" s="497"/>
      <c r="BB488" s="497"/>
      <c r="BC488" s="497"/>
      <c r="BD488" s="497"/>
      <c r="BE488" s="497"/>
      <c r="BF488" s="489"/>
      <c r="BG488" s="489"/>
      <c r="BH488" s="489"/>
      <c r="BI488" s="489"/>
      <c r="BJ488" s="489"/>
    </row>
    <row r="489" spans="1:62" ht="15.75" customHeight="1">
      <c r="A489" s="490"/>
      <c r="B489" s="497"/>
      <c r="C489" s="497"/>
      <c r="D489" s="497"/>
      <c r="E489" s="497"/>
      <c r="F489" s="497"/>
      <c r="G489" s="497"/>
      <c r="H489" s="497"/>
      <c r="I489" s="497"/>
      <c r="J489" s="497"/>
      <c r="K489" s="497"/>
      <c r="L489" s="497"/>
      <c r="M489" s="497"/>
      <c r="N489" s="498"/>
      <c r="O489" s="497"/>
      <c r="P489" s="497"/>
      <c r="Q489" s="497"/>
      <c r="R489" s="497"/>
      <c r="S489" s="497"/>
      <c r="T489" s="497"/>
      <c r="U489" s="497"/>
      <c r="V489" s="497"/>
      <c r="W489" s="497"/>
      <c r="X489" s="497"/>
      <c r="Y489" s="497"/>
      <c r="Z489" s="497"/>
      <c r="AA489" s="497"/>
      <c r="AB489" s="497"/>
      <c r="AC489" s="497"/>
      <c r="AD489" s="497"/>
      <c r="AE489" s="497"/>
      <c r="AF489" s="497"/>
      <c r="AG489" s="497"/>
      <c r="AH489" s="497"/>
      <c r="AI489" s="497"/>
      <c r="AJ489" s="497"/>
      <c r="AK489" s="497"/>
      <c r="AL489" s="497"/>
      <c r="AM489" s="497"/>
      <c r="AN489" s="497"/>
      <c r="AO489" s="497"/>
      <c r="AP489" s="497"/>
      <c r="AQ489" s="497"/>
      <c r="AR489" s="497"/>
      <c r="AS489" s="497"/>
      <c r="AT489" s="497"/>
      <c r="AU489" s="497"/>
      <c r="AV489" s="497"/>
      <c r="AW489" s="497"/>
      <c r="AX489" s="497"/>
      <c r="AY489" s="497"/>
      <c r="AZ489" s="497"/>
      <c r="BA489" s="497"/>
      <c r="BB489" s="497"/>
      <c r="BC489" s="497"/>
      <c r="BD489" s="497"/>
      <c r="BE489" s="497"/>
      <c r="BF489" s="489"/>
      <c r="BG489" s="489"/>
      <c r="BH489" s="489"/>
      <c r="BI489" s="489"/>
      <c r="BJ489" s="489"/>
    </row>
    <row r="490" spans="1:62" ht="15.75" customHeight="1">
      <c r="A490" s="490"/>
      <c r="B490" s="497"/>
      <c r="C490" s="497"/>
      <c r="D490" s="497"/>
      <c r="E490" s="497"/>
      <c r="F490" s="497"/>
      <c r="G490" s="497"/>
      <c r="H490" s="497"/>
      <c r="I490" s="497"/>
      <c r="J490" s="497"/>
      <c r="K490" s="497"/>
      <c r="L490" s="497"/>
      <c r="M490" s="497"/>
      <c r="N490" s="498"/>
      <c r="O490" s="497"/>
      <c r="P490" s="497"/>
      <c r="Q490" s="497"/>
      <c r="R490" s="497"/>
      <c r="S490" s="497"/>
      <c r="T490" s="497"/>
      <c r="U490" s="497"/>
      <c r="V490" s="497"/>
      <c r="W490" s="497"/>
      <c r="X490" s="497"/>
      <c r="Y490" s="497"/>
      <c r="Z490" s="497"/>
      <c r="AA490" s="497"/>
      <c r="AB490" s="497"/>
      <c r="AC490" s="497"/>
      <c r="AD490" s="497"/>
      <c r="AE490" s="497"/>
      <c r="AF490" s="497"/>
      <c r="AG490" s="497"/>
      <c r="AH490" s="497"/>
      <c r="AI490" s="497"/>
      <c r="AJ490" s="497"/>
      <c r="AK490" s="497"/>
      <c r="AL490" s="497"/>
      <c r="AM490" s="497"/>
      <c r="AN490" s="497"/>
      <c r="AO490" s="497"/>
      <c r="AP490" s="497"/>
      <c r="AQ490" s="497"/>
      <c r="AR490" s="497"/>
      <c r="AS490" s="497"/>
      <c r="AT490" s="497"/>
      <c r="AU490" s="497"/>
      <c r="AV490" s="497"/>
      <c r="AW490" s="497"/>
      <c r="AX490" s="497"/>
      <c r="AY490" s="497"/>
      <c r="AZ490" s="497"/>
      <c r="BA490" s="497"/>
      <c r="BB490" s="497"/>
      <c r="BC490" s="497"/>
      <c r="BD490" s="497"/>
      <c r="BE490" s="497"/>
      <c r="BF490" s="489"/>
      <c r="BG490" s="489"/>
      <c r="BH490" s="489"/>
      <c r="BI490" s="489"/>
      <c r="BJ490" s="489"/>
    </row>
    <row r="491" spans="1:62" ht="15.75" customHeight="1">
      <c r="A491" s="490"/>
      <c r="B491" s="497"/>
      <c r="C491" s="497"/>
      <c r="D491" s="497"/>
      <c r="E491" s="497"/>
      <c r="F491" s="497"/>
      <c r="G491" s="497"/>
      <c r="H491" s="497"/>
      <c r="I491" s="497"/>
      <c r="J491" s="497"/>
      <c r="K491" s="497"/>
      <c r="L491" s="497"/>
      <c r="M491" s="497"/>
      <c r="N491" s="498"/>
      <c r="O491" s="497"/>
      <c r="P491" s="497"/>
      <c r="Q491" s="497"/>
      <c r="R491" s="497"/>
      <c r="S491" s="497"/>
      <c r="T491" s="497"/>
      <c r="U491" s="497"/>
      <c r="V491" s="497"/>
      <c r="W491" s="497"/>
      <c r="X491" s="497"/>
      <c r="Y491" s="497"/>
      <c r="Z491" s="497"/>
      <c r="AA491" s="497"/>
      <c r="AB491" s="497"/>
      <c r="AC491" s="497"/>
      <c r="AD491" s="497"/>
      <c r="AE491" s="497"/>
      <c r="AF491" s="497"/>
      <c r="AG491" s="497"/>
      <c r="AH491" s="497"/>
      <c r="AI491" s="497"/>
      <c r="AJ491" s="497"/>
      <c r="AK491" s="497"/>
      <c r="AL491" s="497"/>
      <c r="AM491" s="497"/>
      <c r="AN491" s="497"/>
      <c r="AO491" s="497"/>
      <c r="AP491" s="497"/>
      <c r="AQ491" s="497"/>
      <c r="AR491" s="497"/>
      <c r="AS491" s="497"/>
      <c r="AT491" s="497"/>
      <c r="AU491" s="497"/>
      <c r="AV491" s="497"/>
      <c r="AW491" s="497"/>
      <c r="AX491" s="497"/>
      <c r="AY491" s="497"/>
      <c r="AZ491" s="497"/>
      <c r="BA491" s="497"/>
      <c r="BB491" s="497"/>
      <c r="BC491" s="497"/>
      <c r="BD491" s="497"/>
      <c r="BE491" s="497"/>
      <c r="BF491" s="489"/>
      <c r="BG491" s="489"/>
      <c r="BH491" s="489"/>
      <c r="BI491" s="489"/>
      <c r="BJ491" s="489"/>
    </row>
    <row r="492" spans="1:62" ht="15.75" customHeight="1">
      <c r="A492" s="490"/>
      <c r="B492" s="497"/>
      <c r="C492" s="497"/>
      <c r="D492" s="497"/>
      <c r="E492" s="497"/>
      <c r="F492" s="497"/>
      <c r="G492" s="497"/>
      <c r="H492" s="497"/>
      <c r="I492" s="497"/>
      <c r="J492" s="497"/>
      <c r="K492" s="497"/>
      <c r="L492" s="497"/>
      <c r="M492" s="497"/>
      <c r="N492" s="498"/>
      <c r="O492" s="497"/>
      <c r="P492" s="497"/>
      <c r="Q492" s="497"/>
      <c r="R492" s="497"/>
      <c r="S492" s="497"/>
      <c r="T492" s="497"/>
      <c r="U492" s="497"/>
      <c r="V492" s="497"/>
      <c r="W492" s="497"/>
      <c r="X492" s="497"/>
      <c r="Y492" s="497"/>
      <c r="Z492" s="497"/>
      <c r="AA492" s="497"/>
      <c r="AB492" s="497"/>
      <c r="AC492" s="497"/>
      <c r="AD492" s="497"/>
      <c r="AE492" s="497"/>
      <c r="AF492" s="497"/>
      <c r="AG492" s="497"/>
      <c r="AH492" s="497"/>
      <c r="AI492" s="497"/>
      <c r="AJ492" s="497"/>
      <c r="AK492" s="497"/>
      <c r="AL492" s="497"/>
      <c r="AM492" s="497"/>
      <c r="AN492" s="497"/>
      <c r="AO492" s="497"/>
      <c r="AP492" s="497"/>
      <c r="AQ492" s="497"/>
      <c r="AR492" s="497"/>
      <c r="AS492" s="497"/>
      <c r="AT492" s="497"/>
      <c r="AU492" s="497"/>
      <c r="AV492" s="497"/>
      <c r="AW492" s="497"/>
      <c r="AX492" s="497"/>
      <c r="AY492" s="497"/>
      <c r="AZ492" s="497"/>
      <c r="BA492" s="497"/>
      <c r="BB492" s="497"/>
      <c r="BC492" s="497"/>
      <c r="BD492" s="497"/>
      <c r="BE492" s="497"/>
      <c r="BF492" s="489"/>
      <c r="BG492" s="489"/>
      <c r="BH492" s="489"/>
      <c r="BI492" s="489"/>
      <c r="BJ492" s="489"/>
    </row>
    <row r="493" spans="1:62" ht="15.75" customHeight="1">
      <c r="A493" s="490"/>
      <c r="B493" s="497"/>
      <c r="C493" s="497"/>
      <c r="D493" s="497"/>
      <c r="E493" s="497"/>
      <c r="F493" s="497"/>
      <c r="G493" s="497"/>
      <c r="H493" s="497"/>
      <c r="I493" s="497"/>
      <c r="J493" s="497"/>
      <c r="K493" s="497"/>
      <c r="L493" s="497"/>
      <c r="M493" s="497"/>
      <c r="N493" s="498"/>
      <c r="O493" s="497"/>
      <c r="P493" s="497"/>
      <c r="Q493" s="497"/>
      <c r="R493" s="497"/>
      <c r="S493" s="497"/>
      <c r="T493" s="497"/>
      <c r="U493" s="497"/>
      <c r="V493" s="497"/>
      <c r="W493" s="497"/>
      <c r="X493" s="497"/>
      <c r="Y493" s="497"/>
      <c r="Z493" s="497"/>
      <c r="AA493" s="497"/>
      <c r="AB493" s="497"/>
      <c r="AC493" s="497"/>
      <c r="AD493" s="497"/>
      <c r="AE493" s="497"/>
      <c r="AF493" s="497"/>
      <c r="AG493" s="497"/>
      <c r="AH493" s="497"/>
      <c r="AI493" s="497"/>
      <c r="AJ493" s="497"/>
      <c r="AK493" s="497"/>
      <c r="AL493" s="497"/>
      <c r="AM493" s="497"/>
      <c r="AN493" s="497"/>
      <c r="AO493" s="497"/>
      <c r="AP493" s="497"/>
      <c r="AQ493" s="497"/>
      <c r="AR493" s="497"/>
      <c r="AS493" s="497"/>
      <c r="AT493" s="497"/>
      <c r="AU493" s="497"/>
      <c r="AV493" s="497"/>
      <c r="AW493" s="497"/>
      <c r="AX493" s="497"/>
      <c r="AY493" s="497"/>
      <c r="AZ493" s="497"/>
      <c r="BA493" s="497"/>
      <c r="BB493" s="497"/>
      <c r="BC493" s="497"/>
      <c r="BD493" s="497"/>
      <c r="BE493" s="497"/>
      <c r="BF493" s="489"/>
      <c r="BG493" s="489"/>
      <c r="BH493" s="489"/>
      <c r="BI493" s="489"/>
      <c r="BJ493" s="489"/>
    </row>
    <row r="494" spans="1:62" ht="15.75" customHeight="1">
      <c r="A494" s="490"/>
      <c r="B494" s="497"/>
      <c r="C494" s="497"/>
      <c r="D494" s="497"/>
      <c r="E494" s="497"/>
      <c r="F494" s="497"/>
      <c r="G494" s="497"/>
      <c r="H494" s="497"/>
      <c r="I494" s="497"/>
      <c r="J494" s="497"/>
      <c r="K494" s="497"/>
      <c r="L494" s="497"/>
      <c r="M494" s="497"/>
      <c r="N494" s="498"/>
      <c r="O494" s="497"/>
      <c r="P494" s="497"/>
      <c r="Q494" s="497"/>
      <c r="R494" s="497"/>
      <c r="S494" s="497"/>
      <c r="T494" s="497"/>
      <c r="U494" s="497"/>
      <c r="V494" s="497"/>
      <c r="W494" s="497"/>
      <c r="X494" s="497"/>
      <c r="Y494" s="497"/>
      <c r="Z494" s="497"/>
      <c r="AA494" s="497"/>
      <c r="AB494" s="497"/>
      <c r="AC494" s="497"/>
      <c r="AD494" s="497"/>
      <c r="AE494" s="497"/>
      <c r="AF494" s="497"/>
      <c r="AG494" s="497"/>
      <c r="AH494" s="497"/>
      <c r="AI494" s="497"/>
      <c r="AJ494" s="497"/>
      <c r="AK494" s="497"/>
      <c r="AL494" s="497"/>
      <c r="AM494" s="497"/>
      <c r="AN494" s="497"/>
      <c r="AO494" s="497"/>
      <c r="AP494" s="497"/>
      <c r="AQ494" s="497"/>
      <c r="AR494" s="497"/>
      <c r="AS494" s="497"/>
      <c r="AT494" s="497"/>
      <c r="AU494" s="497"/>
      <c r="AV494" s="497"/>
      <c r="AW494" s="497"/>
      <c r="AX494" s="497"/>
      <c r="AY494" s="497"/>
      <c r="AZ494" s="497"/>
      <c r="BA494" s="497"/>
      <c r="BB494" s="497"/>
      <c r="BC494" s="497"/>
      <c r="BD494" s="497"/>
      <c r="BE494" s="497"/>
      <c r="BF494" s="489"/>
      <c r="BG494" s="489"/>
      <c r="BH494" s="489"/>
      <c r="BI494" s="489"/>
      <c r="BJ494" s="489"/>
    </row>
    <row r="495" spans="1:62" ht="15.75" customHeight="1">
      <c r="A495" s="490"/>
      <c r="B495" s="497"/>
      <c r="C495" s="497"/>
      <c r="D495" s="497"/>
      <c r="E495" s="497"/>
      <c r="F495" s="497"/>
      <c r="G495" s="497"/>
      <c r="H495" s="497"/>
      <c r="I495" s="497"/>
      <c r="J495" s="497"/>
      <c r="K495" s="497"/>
      <c r="L495" s="497"/>
      <c r="M495" s="497"/>
      <c r="N495" s="498"/>
      <c r="O495" s="497"/>
      <c r="P495" s="497"/>
      <c r="Q495" s="497"/>
      <c r="R495" s="497"/>
      <c r="S495" s="497"/>
      <c r="T495" s="497"/>
      <c r="U495" s="497"/>
      <c r="V495" s="497"/>
      <c r="W495" s="497"/>
      <c r="X495" s="497"/>
      <c r="Y495" s="497"/>
      <c r="Z495" s="497"/>
      <c r="AA495" s="497"/>
      <c r="AB495" s="497"/>
      <c r="AC495" s="497"/>
      <c r="AD495" s="497"/>
      <c r="AE495" s="497"/>
      <c r="AF495" s="497"/>
      <c r="AG495" s="497"/>
      <c r="AH495" s="497"/>
      <c r="AI495" s="497"/>
      <c r="AJ495" s="497"/>
      <c r="AK495" s="497"/>
      <c r="AL495" s="497"/>
      <c r="AM495" s="497"/>
      <c r="AN495" s="497"/>
      <c r="AO495" s="497"/>
      <c r="AP495" s="497"/>
      <c r="AQ495" s="497"/>
      <c r="AR495" s="497"/>
      <c r="AS495" s="497"/>
      <c r="AT495" s="497"/>
      <c r="AU495" s="497"/>
      <c r="AV495" s="497"/>
      <c r="AW495" s="497"/>
      <c r="AX495" s="497"/>
      <c r="AY495" s="497"/>
      <c r="AZ495" s="497"/>
      <c r="BA495" s="497"/>
      <c r="BB495" s="497"/>
      <c r="BC495" s="497"/>
      <c r="BD495" s="497"/>
      <c r="BE495" s="497"/>
      <c r="BF495" s="489"/>
      <c r="BG495" s="489"/>
      <c r="BH495" s="489"/>
      <c r="BI495" s="489"/>
      <c r="BJ495" s="489"/>
    </row>
    <row r="496" spans="1:62" ht="15.75" customHeight="1">
      <c r="A496" s="490"/>
      <c r="B496" s="497"/>
      <c r="C496" s="497"/>
      <c r="D496" s="497"/>
      <c r="E496" s="497"/>
      <c r="F496" s="497"/>
      <c r="G496" s="497"/>
      <c r="H496" s="497"/>
      <c r="I496" s="497"/>
      <c r="J496" s="497"/>
      <c r="K496" s="497"/>
      <c r="L496" s="497"/>
      <c r="M496" s="497"/>
      <c r="N496" s="498"/>
      <c r="O496" s="497"/>
      <c r="P496" s="497"/>
      <c r="Q496" s="497"/>
      <c r="R496" s="497"/>
      <c r="S496" s="497"/>
      <c r="T496" s="497"/>
      <c r="U496" s="497"/>
      <c r="V496" s="497"/>
      <c r="W496" s="497"/>
      <c r="X496" s="497"/>
      <c r="Y496" s="497"/>
      <c r="Z496" s="497"/>
      <c r="AA496" s="497"/>
      <c r="AB496" s="497"/>
      <c r="AC496" s="497"/>
      <c r="AD496" s="497"/>
      <c r="AE496" s="497"/>
      <c r="AF496" s="497"/>
      <c r="AG496" s="497"/>
      <c r="AH496" s="497"/>
      <c r="AI496" s="497"/>
      <c r="AJ496" s="497"/>
      <c r="AK496" s="497"/>
      <c r="AL496" s="497"/>
      <c r="AM496" s="497"/>
      <c r="AN496" s="497"/>
      <c r="AO496" s="497"/>
      <c r="AP496" s="497"/>
      <c r="AQ496" s="497"/>
      <c r="AR496" s="497"/>
      <c r="AS496" s="497"/>
      <c r="AT496" s="497"/>
      <c r="AU496" s="497"/>
      <c r="AV496" s="497"/>
      <c r="AW496" s="497"/>
      <c r="AX496" s="497"/>
      <c r="AY496" s="497"/>
      <c r="AZ496" s="497"/>
      <c r="BA496" s="497"/>
      <c r="BB496" s="497"/>
      <c r="BC496" s="497"/>
      <c r="BD496" s="497"/>
      <c r="BE496" s="497"/>
      <c r="BF496" s="489"/>
      <c r="BG496" s="489"/>
      <c r="BH496" s="489"/>
      <c r="BI496" s="489"/>
      <c r="BJ496" s="489"/>
    </row>
    <row r="497" spans="1:62" ht="15.75" customHeight="1">
      <c r="A497" s="490"/>
      <c r="B497" s="497"/>
      <c r="C497" s="497"/>
      <c r="D497" s="497"/>
      <c r="E497" s="497"/>
      <c r="F497" s="497"/>
      <c r="G497" s="497"/>
      <c r="H497" s="497"/>
      <c r="I497" s="497"/>
      <c r="J497" s="497"/>
      <c r="K497" s="497"/>
      <c r="L497" s="497"/>
      <c r="M497" s="497"/>
      <c r="N497" s="498"/>
      <c r="O497" s="497"/>
      <c r="P497" s="497"/>
      <c r="Q497" s="497"/>
      <c r="R497" s="497"/>
      <c r="S497" s="497"/>
      <c r="T497" s="497"/>
      <c r="U497" s="497"/>
      <c r="V497" s="497"/>
      <c r="W497" s="497"/>
      <c r="X497" s="497"/>
      <c r="Y497" s="497"/>
      <c r="Z497" s="497"/>
      <c r="AA497" s="497"/>
      <c r="AB497" s="497"/>
      <c r="AC497" s="497"/>
      <c r="AD497" s="497"/>
      <c r="AE497" s="497"/>
      <c r="AF497" s="497"/>
      <c r="AG497" s="497"/>
      <c r="AH497" s="497"/>
      <c r="AI497" s="497"/>
      <c r="AJ497" s="497"/>
      <c r="AK497" s="497"/>
      <c r="AL497" s="497"/>
      <c r="AM497" s="497"/>
      <c r="AN497" s="497"/>
      <c r="AO497" s="497"/>
      <c r="AP497" s="497"/>
      <c r="AQ497" s="497"/>
      <c r="AR497" s="497"/>
      <c r="AS497" s="497"/>
      <c r="AT497" s="497"/>
      <c r="AU497" s="497"/>
      <c r="AV497" s="497"/>
      <c r="AW497" s="497"/>
      <c r="AX497" s="497"/>
      <c r="AY497" s="497"/>
      <c r="AZ497" s="497"/>
      <c r="BA497" s="497"/>
      <c r="BB497" s="497"/>
      <c r="BC497" s="497"/>
      <c r="BD497" s="497"/>
      <c r="BE497" s="497"/>
      <c r="BF497" s="489"/>
      <c r="BG497" s="489"/>
      <c r="BH497" s="489"/>
      <c r="BI497" s="489"/>
      <c r="BJ497" s="489"/>
    </row>
    <row r="498" spans="1:62" ht="15.75" customHeight="1">
      <c r="A498" s="490"/>
      <c r="B498" s="497"/>
      <c r="C498" s="497"/>
      <c r="D498" s="497"/>
      <c r="E498" s="497"/>
      <c r="F498" s="497"/>
      <c r="G498" s="497"/>
      <c r="H498" s="497"/>
      <c r="I498" s="497"/>
      <c r="J498" s="497"/>
      <c r="K498" s="497"/>
      <c r="L498" s="497"/>
      <c r="M498" s="497"/>
      <c r="N498" s="498"/>
      <c r="O498" s="497"/>
      <c r="P498" s="497"/>
      <c r="Q498" s="497"/>
      <c r="R498" s="497"/>
      <c r="S498" s="497"/>
      <c r="T498" s="497"/>
      <c r="U498" s="497"/>
      <c r="V498" s="497"/>
      <c r="W498" s="497"/>
      <c r="X498" s="497"/>
      <c r="Y498" s="497"/>
      <c r="Z498" s="497"/>
      <c r="AA498" s="497"/>
      <c r="AB498" s="497"/>
      <c r="AC498" s="497"/>
      <c r="AD498" s="497"/>
      <c r="AE498" s="497"/>
      <c r="AF498" s="497"/>
      <c r="AG498" s="497"/>
      <c r="AH498" s="497"/>
      <c r="AI498" s="497"/>
      <c r="AJ498" s="497"/>
      <c r="AK498" s="497"/>
      <c r="AL498" s="497"/>
      <c r="AM498" s="497"/>
      <c r="AN498" s="497"/>
      <c r="AO498" s="497"/>
      <c r="AP498" s="497"/>
      <c r="AQ498" s="497"/>
      <c r="AR498" s="497"/>
      <c r="AS498" s="497"/>
      <c r="AT498" s="497"/>
      <c r="AU498" s="497"/>
      <c r="AV498" s="497"/>
      <c r="AW498" s="497"/>
      <c r="AX498" s="497"/>
      <c r="AY498" s="497"/>
      <c r="AZ498" s="497"/>
      <c r="BA498" s="497"/>
      <c r="BB498" s="497"/>
      <c r="BC498" s="497"/>
      <c r="BD498" s="497"/>
      <c r="BE498" s="497"/>
      <c r="BF498" s="489"/>
      <c r="BG498" s="489"/>
      <c r="BH498" s="489"/>
      <c r="BI498" s="489"/>
      <c r="BJ498" s="489"/>
    </row>
    <row r="499" spans="1:62" ht="15.75" customHeight="1">
      <c r="A499" s="490"/>
      <c r="B499" s="497"/>
      <c r="C499" s="497"/>
      <c r="D499" s="497"/>
      <c r="E499" s="497"/>
      <c r="F499" s="497"/>
      <c r="G499" s="497"/>
      <c r="H499" s="497"/>
      <c r="I499" s="497"/>
      <c r="J499" s="497"/>
      <c r="K499" s="497"/>
      <c r="L499" s="497"/>
      <c r="M499" s="497"/>
      <c r="N499" s="498"/>
      <c r="O499" s="497"/>
      <c r="P499" s="497"/>
      <c r="Q499" s="497"/>
      <c r="R499" s="497"/>
      <c r="S499" s="497"/>
      <c r="T499" s="497"/>
      <c r="U499" s="497"/>
      <c r="V499" s="497"/>
      <c r="W499" s="497"/>
      <c r="X499" s="497"/>
      <c r="Y499" s="497"/>
      <c r="Z499" s="497"/>
      <c r="AA499" s="497"/>
      <c r="AB499" s="497"/>
      <c r="AC499" s="497"/>
      <c r="AD499" s="497"/>
      <c r="AE499" s="497"/>
      <c r="AF499" s="497"/>
      <c r="AG499" s="497"/>
      <c r="AH499" s="497"/>
      <c r="AI499" s="497"/>
      <c r="AJ499" s="497"/>
      <c r="AK499" s="497"/>
      <c r="AL499" s="497"/>
      <c r="AM499" s="497"/>
      <c r="AN499" s="497"/>
      <c r="AO499" s="497"/>
      <c r="AP499" s="497"/>
      <c r="AQ499" s="497"/>
      <c r="AR499" s="497"/>
      <c r="AS499" s="497"/>
      <c r="AT499" s="497"/>
      <c r="AU499" s="497"/>
      <c r="AV499" s="497"/>
      <c r="AW499" s="497"/>
      <c r="AX499" s="497"/>
      <c r="AY499" s="497"/>
      <c r="AZ499" s="497"/>
      <c r="BA499" s="497"/>
      <c r="BB499" s="497"/>
      <c r="BC499" s="497"/>
      <c r="BD499" s="497"/>
      <c r="BE499" s="497"/>
      <c r="BF499" s="489"/>
      <c r="BG499" s="489"/>
      <c r="BH499" s="489"/>
      <c r="BI499" s="489"/>
      <c r="BJ499" s="489"/>
    </row>
    <row r="500" spans="1:62" ht="15.75" customHeight="1">
      <c r="A500" s="490"/>
      <c r="B500" s="497"/>
      <c r="C500" s="497"/>
      <c r="D500" s="497"/>
      <c r="E500" s="497"/>
      <c r="F500" s="497"/>
      <c r="G500" s="497"/>
      <c r="H500" s="497"/>
      <c r="I500" s="497"/>
      <c r="J500" s="497"/>
      <c r="K500" s="497"/>
      <c r="L500" s="497"/>
      <c r="M500" s="497"/>
      <c r="N500" s="498"/>
      <c r="O500" s="497"/>
      <c r="P500" s="497"/>
      <c r="Q500" s="497"/>
      <c r="R500" s="497"/>
      <c r="S500" s="497"/>
      <c r="T500" s="497"/>
      <c r="U500" s="497"/>
      <c r="V500" s="497"/>
      <c r="W500" s="497"/>
      <c r="X500" s="497"/>
      <c r="Y500" s="497"/>
      <c r="Z500" s="497"/>
      <c r="AA500" s="497"/>
      <c r="AB500" s="497"/>
      <c r="AC500" s="497"/>
      <c r="AD500" s="497"/>
      <c r="AE500" s="497"/>
      <c r="AF500" s="497"/>
      <c r="AG500" s="497"/>
      <c r="AH500" s="497"/>
      <c r="AI500" s="497"/>
      <c r="AJ500" s="497"/>
      <c r="AK500" s="497"/>
      <c r="AL500" s="497"/>
      <c r="AM500" s="497"/>
      <c r="AN500" s="497"/>
      <c r="AO500" s="497"/>
      <c r="AP500" s="497"/>
      <c r="AQ500" s="497"/>
      <c r="AR500" s="497"/>
      <c r="AS500" s="497"/>
      <c r="AT500" s="497"/>
      <c r="AU500" s="497"/>
      <c r="AV500" s="497"/>
      <c r="AW500" s="497"/>
      <c r="AX500" s="497"/>
      <c r="AY500" s="497"/>
      <c r="AZ500" s="497"/>
      <c r="BA500" s="497"/>
      <c r="BB500" s="497"/>
      <c r="BC500" s="497"/>
      <c r="BD500" s="497"/>
      <c r="BE500" s="497"/>
      <c r="BF500" s="489"/>
      <c r="BG500" s="489"/>
      <c r="BH500" s="489"/>
      <c r="BI500" s="489"/>
      <c r="BJ500" s="489"/>
    </row>
    <row r="501" spans="1:62" ht="15.75" customHeight="1">
      <c r="A501" s="490"/>
      <c r="B501" s="497"/>
      <c r="C501" s="497"/>
      <c r="D501" s="497"/>
      <c r="E501" s="497"/>
      <c r="F501" s="497"/>
      <c r="G501" s="497"/>
      <c r="H501" s="497"/>
      <c r="I501" s="497"/>
      <c r="J501" s="497"/>
      <c r="K501" s="497"/>
      <c r="L501" s="497"/>
      <c r="M501" s="497"/>
      <c r="N501" s="498"/>
      <c r="O501" s="497"/>
      <c r="P501" s="497"/>
      <c r="Q501" s="497"/>
      <c r="R501" s="497"/>
      <c r="S501" s="497"/>
      <c r="T501" s="497"/>
      <c r="U501" s="497"/>
      <c r="V501" s="497"/>
      <c r="W501" s="497"/>
      <c r="X501" s="497"/>
      <c r="Y501" s="497"/>
      <c r="Z501" s="497"/>
      <c r="AA501" s="497"/>
      <c r="AB501" s="497"/>
      <c r="AC501" s="497"/>
      <c r="AD501" s="497"/>
      <c r="AE501" s="497"/>
      <c r="AF501" s="497"/>
      <c r="AG501" s="497"/>
      <c r="AH501" s="497"/>
      <c r="AI501" s="497"/>
      <c r="AJ501" s="497"/>
      <c r="AK501" s="497"/>
      <c r="AL501" s="497"/>
      <c r="AM501" s="497"/>
      <c r="AN501" s="497"/>
      <c r="AO501" s="497"/>
      <c r="AP501" s="497"/>
      <c r="AQ501" s="497"/>
      <c r="AR501" s="497"/>
      <c r="AS501" s="497"/>
      <c r="AT501" s="497"/>
      <c r="AU501" s="497"/>
      <c r="AV501" s="497"/>
      <c r="AW501" s="497"/>
      <c r="AX501" s="497"/>
      <c r="AY501" s="497"/>
      <c r="AZ501" s="497"/>
      <c r="BA501" s="497"/>
      <c r="BB501" s="497"/>
      <c r="BC501" s="497"/>
      <c r="BD501" s="497"/>
      <c r="BE501" s="497"/>
      <c r="BF501" s="489"/>
      <c r="BG501" s="489"/>
      <c r="BH501" s="489"/>
      <c r="BI501" s="489"/>
      <c r="BJ501" s="489"/>
    </row>
    <row r="502" spans="1:62" ht="15.75" customHeight="1">
      <c r="A502" s="490"/>
      <c r="B502" s="497"/>
      <c r="C502" s="497"/>
      <c r="D502" s="497"/>
      <c r="E502" s="497"/>
      <c r="F502" s="497"/>
      <c r="G502" s="497"/>
      <c r="H502" s="497"/>
      <c r="I502" s="497"/>
      <c r="J502" s="497"/>
      <c r="K502" s="497"/>
      <c r="L502" s="497"/>
      <c r="M502" s="497"/>
      <c r="N502" s="498"/>
      <c r="O502" s="497"/>
      <c r="P502" s="497"/>
      <c r="Q502" s="497"/>
      <c r="R502" s="497"/>
      <c r="S502" s="497"/>
      <c r="T502" s="497"/>
      <c r="U502" s="497"/>
      <c r="V502" s="497"/>
      <c r="W502" s="497"/>
      <c r="X502" s="497"/>
      <c r="Y502" s="497"/>
      <c r="Z502" s="497"/>
      <c r="AA502" s="497"/>
      <c r="AB502" s="497"/>
      <c r="AC502" s="497"/>
      <c r="AD502" s="497"/>
      <c r="AE502" s="497"/>
      <c r="AF502" s="497"/>
      <c r="AG502" s="497"/>
      <c r="AH502" s="497"/>
      <c r="AI502" s="497"/>
      <c r="AJ502" s="497"/>
      <c r="AK502" s="497"/>
      <c r="AL502" s="497"/>
      <c r="AM502" s="497"/>
      <c r="AN502" s="497"/>
      <c r="AO502" s="497"/>
      <c r="AP502" s="497"/>
      <c r="AQ502" s="497"/>
      <c r="AR502" s="497"/>
      <c r="AS502" s="497"/>
      <c r="AT502" s="497"/>
      <c r="AU502" s="497"/>
      <c r="AV502" s="497"/>
      <c r="AW502" s="497"/>
      <c r="AX502" s="497"/>
      <c r="AY502" s="497"/>
      <c r="AZ502" s="497"/>
      <c r="BA502" s="497"/>
      <c r="BB502" s="497"/>
      <c r="BC502" s="497"/>
      <c r="BD502" s="497"/>
      <c r="BE502" s="497"/>
      <c r="BF502" s="489"/>
      <c r="BG502" s="489"/>
      <c r="BH502" s="489"/>
      <c r="BI502" s="489"/>
      <c r="BJ502" s="489"/>
    </row>
    <row r="503" spans="1:62" ht="15.75" customHeight="1">
      <c r="A503" s="490"/>
      <c r="B503" s="497"/>
      <c r="C503" s="497"/>
      <c r="D503" s="497"/>
      <c r="E503" s="497"/>
      <c r="F503" s="497"/>
      <c r="G503" s="497"/>
      <c r="H503" s="497"/>
      <c r="I503" s="497"/>
      <c r="J503" s="497"/>
      <c r="K503" s="497"/>
      <c r="L503" s="497"/>
      <c r="M503" s="497"/>
      <c r="N503" s="498"/>
      <c r="O503" s="497"/>
      <c r="P503" s="497"/>
      <c r="Q503" s="497"/>
      <c r="R503" s="497"/>
      <c r="S503" s="497"/>
      <c r="T503" s="497"/>
      <c r="U503" s="497"/>
      <c r="V503" s="497"/>
      <c r="W503" s="497"/>
      <c r="X503" s="497"/>
      <c r="Y503" s="497"/>
      <c r="Z503" s="497"/>
      <c r="AA503" s="497"/>
      <c r="AB503" s="497"/>
      <c r="AC503" s="497"/>
      <c r="AD503" s="497"/>
      <c r="AE503" s="497"/>
      <c r="AF503" s="497"/>
      <c r="AG503" s="497"/>
      <c r="AH503" s="497"/>
      <c r="AI503" s="497"/>
      <c r="AJ503" s="497"/>
      <c r="AK503" s="497"/>
      <c r="AL503" s="497"/>
      <c r="AM503" s="497"/>
      <c r="AN503" s="497"/>
      <c r="AO503" s="497"/>
      <c r="AP503" s="497"/>
      <c r="AQ503" s="497"/>
      <c r="AR503" s="497"/>
      <c r="AS503" s="497"/>
      <c r="AT503" s="497"/>
      <c r="AU503" s="497"/>
      <c r="AV503" s="497"/>
      <c r="AW503" s="497"/>
      <c r="AX503" s="497"/>
      <c r="AY503" s="497"/>
      <c r="AZ503" s="497"/>
      <c r="BA503" s="497"/>
      <c r="BB503" s="497"/>
      <c r="BC503" s="497"/>
      <c r="BD503" s="497"/>
      <c r="BE503" s="497"/>
      <c r="BF503" s="489"/>
      <c r="BG503" s="489"/>
      <c r="BH503" s="489"/>
      <c r="BI503" s="489"/>
      <c r="BJ503" s="489"/>
    </row>
    <row r="504" spans="1:62" ht="15.75" customHeight="1">
      <c r="A504" s="490"/>
      <c r="B504" s="497"/>
      <c r="C504" s="497"/>
      <c r="D504" s="497"/>
      <c r="E504" s="497"/>
      <c r="F504" s="497"/>
      <c r="G504" s="497"/>
      <c r="H504" s="497"/>
      <c r="I504" s="497"/>
      <c r="J504" s="497"/>
      <c r="K504" s="497"/>
      <c r="L504" s="497"/>
      <c r="M504" s="497"/>
      <c r="N504" s="498"/>
      <c r="O504" s="497"/>
      <c r="P504" s="497"/>
      <c r="Q504" s="497"/>
      <c r="R504" s="497"/>
      <c r="S504" s="497"/>
      <c r="T504" s="497"/>
      <c r="U504" s="497"/>
      <c r="V504" s="497"/>
      <c r="W504" s="497"/>
      <c r="X504" s="497"/>
      <c r="Y504" s="497"/>
      <c r="Z504" s="497"/>
      <c r="AA504" s="497"/>
      <c r="AB504" s="497"/>
      <c r="AC504" s="497"/>
      <c r="AD504" s="497"/>
      <c r="AE504" s="497"/>
      <c r="AF504" s="497"/>
      <c r="AG504" s="497"/>
      <c r="AH504" s="497"/>
      <c r="AI504" s="497"/>
      <c r="AJ504" s="497"/>
      <c r="AK504" s="497"/>
      <c r="AL504" s="497"/>
      <c r="AM504" s="497"/>
      <c r="AN504" s="497"/>
      <c r="AO504" s="497"/>
      <c r="AP504" s="497"/>
      <c r="AQ504" s="497"/>
      <c r="AR504" s="497"/>
      <c r="AS504" s="497"/>
      <c r="AT504" s="497"/>
      <c r="AU504" s="497"/>
      <c r="AV504" s="497"/>
      <c r="AW504" s="497"/>
      <c r="AX504" s="497"/>
      <c r="AY504" s="497"/>
      <c r="AZ504" s="497"/>
      <c r="BA504" s="497"/>
      <c r="BB504" s="497"/>
      <c r="BC504" s="497"/>
      <c r="BD504" s="497"/>
      <c r="BE504" s="497"/>
      <c r="BF504" s="489"/>
      <c r="BG504" s="489"/>
      <c r="BH504" s="489"/>
      <c r="BI504" s="489"/>
      <c r="BJ504" s="489"/>
    </row>
    <row r="505" spans="1:62" ht="15.75" customHeight="1">
      <c r="A505" s="490"/>
      <c r="B505" s="497"/>
      <c r="C505" s="497"/>
      <c r="D505" s="497"/>
      <c r="E505" s="497"/>
      <c r="F505" s="497"/>
      <c r="G505" s="497"/>
      <c r="H505" s="497"/>
      <c r="I505" s="497"/>
      <c r="J505" s="497"/>
      <c r="K505" s="497"/>
      <c r="L505" s="497"/>
      <c r="M505" s="497"/>
      <c r="N505" s="498"/>
      <c r="O505" s="497"/>
      <c r="P505" s="497"/>
      <c r="Q505" s="497"/>
      <c r="R505" s="497"/>
      <c r="S505" s="497"/>
      <c r="T505" s="497"/>
      <c r="U505" s="497"/>
      <c r="V505" s="497"/>
      <c r="W505" s="497"/>
      <c r="X505" s="497"/>
      <c r="Y505" s="497"/>
      <c r="Z505" s="497"/>
      <c r="AA505" s="497"/>
      <c r="AB505" s="497"/>
      <c r="AC505" s="497"/>
      <c r="AD505" s="497"/>
      <c r="AE505" s="497"/>
      <c r="AF505" s="497"/>
      <c r="AG505" s="497"/>
      <c r="AH505" s="497"/>
      <c r="AI505" s="497"/>
      <c r="AJ505" s="497"/>
      <c r="AK505" s="497"/>
      <c r="AL505" s="497"/>
      <c r="AM505" s="497"/>
      <c r="AN505" s="497"/>
      <c r="AO505" s="497"/>
      <c r="AP505" s="497"/>
      <c r="AQ505" s="497"/>
      <c r="AR505" s="497"/>
      <c r="AS505" s="497"/>
      <c r="AT505" s="497"/>
      <c r="AU505" s="497"/>
      <c r="AV505" s="497"/>
      <c r="AW505" s="497"/>
      <c r="AX505" s="497"/>
      <c r="AY505" s="497"/>
      <c r="AZ505" s="497"/>
      <c r="BA505" s="497"/>
      <c r="BB505" s="497"/>
      <c r="BC505" s="497"/>
      <c r="BD505" s="497"/>
      <c r="BE505" s="497"/>
      <c r="BF505" s="489"/>
      <c r="BG505" s="489"/>
      <c r="BH505" s="489"/>
      <c r="BI505" s="489"/>
      <c r="BJ505" s="489"/>
    </row>
    <row r="506" spans="1:62" ht="15.75" customHeight="1">
      <c r="A506" s="490"/>
      <c r="B506" s="497"/>
      <c r="C506" s="497"/>
      <c r="D506" s="497"/>
      <c r="E506" s="497"/>
      <c r="F506" s="497"/>
      <c r="G506" s="497"/>
      <c r="H506" s="497"/>
      <c r="I506" s="497"/>
      <c r="J506" s="497"/>
      <c r="K506" s="497"/>
      <c r="L506" s="497"/>
      <c r="M506" s="497"/>
      <c r="N506" s="498"/>
      <c r="O506" s="497"/>
      <c r="P506" s="497"/>
      <c r="Q506" s="497"/>
      <c r="R506" s="497"/>
      <c r="S506" s="497"/>
      <c r="T506" s="497"/>
      <c r="U506" s="497"/>
      <c r="V506" s="497"/>
      <c r="W506" s="497"/>
      <c r="X506" s="497"/>
      <c r="Y506" s="497"/>
      <c r="Z506" s="497"/>
      <c r="AA506" s="497"/>
      <c r="AB506" s="497"/>
      <c r="AC506" s="497"/>
      <c r="AD506" s="497"/>
      <c r="AE506" s="497"/>
      <c r="AF506" s="497"/>
      <c r="AG506" s="497"/>
      <c r="AH506" s="497"/>
      <c r="AI506" s="497"/>
      <c r="AJ506" s="497"/>
      <c r="AK506" s="497"/>
      <c r="AL506" s="497"/>
      <c r="AM506" s="497"/>
      <c r="AN506" s="497"/>
      <c r="AO506" s="497"/>
      <c r="AP506" s="497"/>
      <c r="AQ506" s="497"/>
      <c r="AR506" s="497"/>
      <c r="AS506" s="497"/>
      <c r="AT506" s="497"/>
      <c r="AU506" s="497"/>
      <c r="AV506" s="497"/>
      <c r="AW506" s="497"/>
      <c r="AX506" s="497"/>
      <c r="AY506" s="497"/>
      <c r="AZ506" s="497"/>
      <c r="BA506" s="497"/>
      <c r="BB506" s="497"/>
      <c r="BC506" s="497"/>
      <c r="BD506" s="497"/>
      <c r="BE506" s="497"/>
      <c r="BF506" s="489"/>
      <c r="BG506" s="489"/>
      <c r="BH506" s="489"/>
      <c r="BI506" s="489"/>
      <c r="BJ506" s="489"/>
    </row>
    <row r="507" spans="1:62" ht="15.75" customHeight="1">
      <c r="A507" s="490"/>
      <c r="B507" s="497"/>
      <c r="C507" s="497"/>
      <c r="D507" s="497"/>
      <c r="E507" s="497"/>
      <c r="F507" s="497"/>
      <c r="G507" s="497"/>
      <c r="H507" s="497"/>
      <c r="I507" s="497"/>
      <c r="J507" s="497"/>
      <c r="K507" s="497"/>
      <c r="L507" s="497"/>
      <c r="M507" s="497"/>
      <c r="N507" s="498"/>
      <c r="O507" s="497"/>
      <c r="P507" s="497"/>
      <c r="Q507" s="497"/>
      <c r="R507" s="497"/>
      <c r="S507" s="497"/>
      <c r="T507" s="497"/>
      <c r="U507" s="497"/>
      <c r="V507" s="497"/>
      <c r="W507" s="497"/>
      <c r="X507" s="497"/>
      <c r="Y507" s="497"/>
      <c r="Z507" s="497"/>
      <c r="AA507" s="497"/>
      <c r="AB507" s="497"/>
      <c r="AC507" s="497"/>
      <c r="AD507" s="497"/>
      <c r="AE507" s="497"/>
      <c r="AF507" s="497"/>
      <c r="AG507" s="497"/>
      <c r="AH507" s="497"/>
      <c r="AI507" s="497"/>
      <c r="AJ507" s="497"/>
      <c r="AK507" s="497"/>
      <c r="AL507" s="497"/>
      <c r="AM507" s="497"/>
      <c r="AN507" s="497"/>
      <c r="AO507" s="497"/>
      <c r="AP507" s="497"/>
      <c r="AQ507" s="497"/>
      <c r="AR507" s="497"/>
      <c r="AS507" s="497"/>
      <c r="AT507" s="497"/>
      <c r="AU507" s="497"/>
      <c r="AV507" s="497"/>
      <c r="AW507" s="497"/>
      <c r="AX507" s="497"/>
      <c r="AY507" s="497"/>
      <c r="AZ507" s="497"/>
      <c r="BA507" s="497"/>
      <c r="BB507" s="497"/>
      <c r="BC507" s="497"/>
      <c r="BD507" s="497"/>
      <c r="BE507" s="497"/>
      <c r="BF507" s="489"/>
      <c r="BG507" s="489"/>
      <c r="BH507" s="489"/>
      <c r="BI507" s="489"/>
      <c r="BJ507" s="489"/>
    </row>
    <row r="508" spans="1:62" ht="15.75" customHeight="1">
      <c r="A508" s="490"/>
      <c r="B508" s="497"/>
      <c r="C508" s="497"/>
      <c r="D508" s="497"/>
      <c r="E508" s="497"/>
      <c r="F508" s="497"/>
      <c r="G508" s="497"/>
      <c r="H508" s="497"/>
      <c r="I508" s="497"/>
      <c r="J508" s="497"/>
      <c r="K508" s="497"/>
      <c r="L508" s="497"/>
      <c r="M508" s="497"/>
      <c r="N508" s="498"/>
      <c r="O508" s="497"/>
      <c r="P508" s="497"/>
      <c r="Q508" s="497"/>
      <c r="R508" s="497"/>
      <c r="S508" s="497"/>
      <c r="T508" s="497"/>
      <c r="U508" s="497"/>
      <c r="V508" s="497"/>
      <c r="W508" s="497"/>
      <c r="X508" s="497"/>
      <c r="Y508" s="497"/>
      <c r="Z508" s="497"/>
      <c r="AA508" s="497"/>
      <c r="AB508" s="497"/>
      <c r="AC508" s="497"/>
      <c r="AD508" s="497"/>
      <c r="AE508" s="497"/>
      <c r="AF508" s="497"/>
      <c r="AG508" s="497"/>
      <c r="AH508" s="497"/>
      <c r="AI508" s="497"/>
      <c r="AJ508" s="497"/>
      <c r="AK508" s="497"/>
      <c r="AL508" s="497"/>
      <c r="AM508" s="497"/>
      <c r="AN508" s="497"/>
      <c r="AO508" s="497"/>
      <c r="AP508" s="497"/>
      <c r="AQ508" s="497"/>
      <c r="AR508" s="497"/>
      <c r="AS508" s="497"/>
      <c r="AT508" s="497"/>
      <c r="AU508" s="497"/>
      <c r="AV508" s="497"/>
      <c r="AW508" s="497"/>
      <c r="AX508" s="497"/>
      <c r="AY508" s="497"/>
      <c r="AZ508" s="497"/>
      <c r="BA508" s="497"/>
      <c r="BB508" s="497"/>
      <c r="BC508" s="497"/>
      <c r="BD508" s="497"/>
      <c r="BE508" s="497"/>
      <c r="BF508" s="489"/>
      <c r="BG508" s="489"/>
      <c r="BH508" s="489"/>
      <c r="BI508" s="489"/>
      <c r="BJ508" s="489"/>
    </row>
    <row r="509" spans="1:62" ht="15.75" customHeight="1">
      <c r="A509" s="490"/>
      <c r="B509" s="497"/>
      <c r="C509" s="497"/>
      <c r="D509" s="497"/>
      <c r="E509" s="497"/>
      <c r="F509" s="497"/>
      <c r="G509" s="497"/>
      <c r="H509" s="497"/>
      <c r="I509" s="497"/>
      <c r="J509" s="497"/>
      <c r="K509" s="497"/>
      <c r="L509" s="497"/>
      <c r="M509" s="497"/>
      <c r="N509" s="498"/>
      <c r="O509" s="497"/>
      <c r="P509" s="497"/>
      <c r="Q509" s="497"/>
      <c r="R509" s="497"/>
      <c r="S509" s="497"/>
      <c r="T509" s="497"/>
      <c r="U509" s="497"/>
      <c r="V509" s="497"/>
      <c r="W509" s="497"/>
      <c r="X509" s="497"/>
      <c r="Y509" s="497"/>
      <c r="Z509" s="497"/>
      <c r="AA509" s="497"/>
      <c r="AB509" s="497"/>
      <c r="AC509" s="497"/>
      <c r="AD509" s="497"/>
      <c r="AE509" s="497"/>
      <c r="AF509" s="497"/>
      <c r="AG509" s="497"/>
      <c r="AH509" s="497"/>
      <c r="AI509" s="497"/>
      <c r="AJ509" s="497"/>
      <c r="AK509" s="497"/>
      <c r="AL509" s="497"/>
      <c r="AM509" s="497"/>
      <c r="AN509" s="497"/>
      <c r="AO509" s="497"/>
      <c r="AP509" s="497"/>
      <c r="AQ509" s="497"/>
      <c r="AR509" s="497"/>
      <c r="AS509" s="497"/>
      <c r="AT509" s="497"/>
      <c r="AU509" s="497"/>
      <c r="AV509" s="497"/>
      <c r="AW509" s="497"/>
      <c r="AX509" s="497"/>
      <c r="AY509" s="497"/>
      <c r="AZ509" s="497"/>
      <c r="BA509" s="497"/>
      <c r="BB509" s="497"/>
      <c r="BC509" s="497"/>
      <c r="BD509" s="497"/>
      <c r="BE509" s="497"/>
      <c r="BF509" s="489"/>
      <c r="BG509" s="489"/>
      <c r="BH509" s="489"/>
      <c r="BI509" s="489"/>
      <c r="BJ509" s="489"/>
    </row>
    <row r="510" spans="1:62" ht="15.75" customHeight="1">
      <c r="A510" s="490"/>
      <c r="B510" s="497"/>
      <c r="C510" s="497"/>
      <c r="D510" s="497"/>
      <c r="E510" s="497"/>
      <c r="F510" s="497"/>
      <c r="G510" s="497"/>
      <c r="H510" s="497"/>
      <c r="I510" s="497"/>
      <c r="J510" s="497"/>
      <c r="K510" s="497"/>
      <c r="L510" s="497"/>
      <c r="M510" s="497"/>
      <c r="N510" s="498"/>
      <c r="O510" s="497"/>
      <c r="P510" s="497"/>
      <c r="Q510" s="497"/>
      <c r="R510" s="497"/>
      <c r="S510" s="497"/>
      <c r="T510" s="497"/>
      <c r="U510" s="497"/>
      <c r="V510" s="497"/>
      <c r="W510" s="497"/>
      <c r="X510" s="497"/>
      <c r="Y510" s="497"/>
      <c r="Z510" s="497"/>
      <c r="AA510" s="497"/>
      <c r="AB510" s="497"/>
      <c r="AC510" s="497"/>
      <c r="AD510" s="497"/>
      <c r="AE510" s="497"/>
      <c r="AF510" s="497"/>
      <c r="AG510" s="497"/>
      <c r="AH510" s="497"/>
      <c r="AI510" s="497"/>
      <c r="AJ510" s="497"/>
      <c r="AK510" s="497"/>
      <c r="AL510" s="497"/>
      <c r="AM510" s="497"/>
      <c r="AN510" s="497"/>
      <c r="AO510" s="497"/>
      <c r="AP510" s="497"/>
      <c r="AQ510" s="497"/>
      <c r="AR510" s="497"/>
      <c r="AS510" s="497"/>
      <c r="AT510" s="497"/>
      <c r="AU510" s="497"/>
      <c r="AV510" s="497"/>
      <c r="AW510" s="497"/>
      <c r="AX510" s="497"/>
      <c r="AY510" s="497"/>
      <c r="AZ510" s="497"/>
      <c r="BA510" s="497"/>
      <c r="BB510" s="497"/>
      <c r="BC510" s="497"/>
      <c r="BD510" s="497"/>
      <c r="BE510" s="497"/>
      <c r="BF510" s="489"/>
      <c r="BG510" s="489"/>
      <c r="BH510" s="489"/>
      <c r="BI510" s="489"/>
      <c r="BJ510" s="489"/>
    </row>
    <row r="511" spans="1:62" ht="15.75" customHeight="1">
      <c r="A511" s="490"/>
      <c r="B511" s="497"/>
      <c r="C511" s="497"/>
      <c r="D511" s="497"/>
      <c r="E511" s="497"/>
      <c r="F511" s="497"/>
      <c r="G511" s="497"/>
      <c r="H511" s="497"/>
      <c r="I511" s="497"/>
      <c r="J511" s="497"/>
      <c r="K511" s="497"/>
      <c r="L511" s="497"/>
      <c r="M511" s="497"/>
      <c r="N511" s="498"/>
      <c r="O511" s="497"/>
      <c r="P511" s="497"/>
      <c r="Q511" s="497"/>
      <c r="R511" s="497"/>
      <c r="S511" s="497"/>
      <c r="T511" s="497"/>
      <c r="U511" s="497"/>
      <c r="V511" s="497"/>
      <c r="W511" s="497"/>
      <c r="X511" s="497"/>
      <c r="Y511" s="497"/>
      <c r="Z511" s="497"/>
      <c r="AA511" s="497"/>
      <c r="AB511" s="497"/>
      <c r="AC511" s="497"/>
      <c r="AD511" s="497"/>
      <c r="AE511" s="497"/>
      <c r="AF511" s="497"/>
      <c r="AG511" s="497"/>
      <c r="AH511" s="497"/>
      <c r="AI511" s="497"/>
      <c r="AJ511" s="497"/>
      <c r="AK511" s="497"/>
      <c r="AL511" s="497"/>
      <c r="AM511" s="497"/>
      <c r="AN511" s="497"/>
      <c r="AO511" s="497"/>
      <c r="AP511" s="497"/>
      <c r="AQ511" s="497"/>
      <c r="AR511" s="497"/>
      <c r="AS511" s="497"/>
      <c r="AT511" s="497"/>
      <c r="AU511" s="497"/>
      <c r="AV511" s="497"/>
      <c r="AW511" s="497"/>
      <c r="AX511" s="497"/>
      <c r="AY511" s="497"/>
      <c r="AZ511" s="497"/>
      <c r="BA511" s="497"/>
      <c r="BB511" s="497"/>
      <c r="BC511" s="497"/>
      <c r="BD511" s="497"/>
      <c r="BE511" s="497"/>
      <c r="BF511" s="489"/>
      <c r="BG511" s="489"/>
      <c r="BH511" s="489"/>
      <c r="BI511" s="489"/>
      <c r="BJ511" s="489"/>
    </row>
    <row r="512" spans="1:62" ht="15.75" customHeight="1">
      <c r="A512" s="490"/>
      <c r="B512" s="497"/>
      <c r="C512" s="497"/>
      <c r="D512" s="497"/>
      <c r="E512" s="497"/>
      <c r="F512" s="497"/>
      <c r="G512" s="497"/>
      <c r="H512" s="497"/>
      <c r="I512" s="497"/>
      <c r="J512" s="497"/>
      <c r="K512" s="497"/>
      <c r="L512" s="497"/>
      <c r="M512" s="497"/>
      <c r="N512" s="498"/>
      <c r="O512" s="497"/>
      <c r="P512" s="497"/>
      <c r="Q512" s="497"/>
      <c r="R512" s="497"/>
      <c r="S512" s="497"/>
      <c r="T512" s="497"/>
      <c r="U512" s="497"/>
      <c r="V512" s="497"/>
      <c r="W512" s="497"/>
      <c r="X512" s="497"/>
      <c r="Y512" s="497"/>
      <c r="Z512" s="497"/>
      <c r="AA512" s="497"/>
      <c r="AB512" s="497"/>
      <c r="AC512" s="497"/>
      <c r="AD512" s="497"/>
      <c r="AE512" s="497"/>
      <c r="AF512" s="497"/>
      <c r="AG512" s="497"/>
      <c r="AH512" s="497"/>
      <c r="AI512" s="497"/>
      <c r="AJ512" s="497"/>
      <c r="AK512" s="497"/>
      <c r="AL512" s="497"/>
      <c r="AM512" s="497"/>
      <c r="AN512" s="497"/>
      <c r="AO512" s="497"/>
      <c r="AP512" s="497"/>
      <c r="AQ512" s="497"/>
      <c r="AR512" s="497"/>
      <c r="AS512" s="497"/>
      <c r="AT512" s="497"/>
      <c r="AU512" s="497"/>
      <c r="AV512" s="497"/>
      <c r="AW512" s="497"/>
      <c r="AX512" s="497"/>
      <c r="AY512" s="497"/>
      <c r="AZ512" s="497"/>
      <c r="BA512" s="497"/>
      <c r="BB512" s="497"/>
      <c r="BC512" s="497"/>
      <c r="BD512" s="497"/>
      <c r="BE512" s="497"/>
      <c r="BF512" s="489"/>
      <c r="BG512" s="489"/>
      <c r="BH512" s="489"/>
      <c r="BI512" s="489"/>
      <c r="BJ512" s="489"/>
    </row>
    <row r="513" spans="1:62" ht="15.75" customHeight="1">
      <c r="A513" s="490"/>
      <c r="B513" s="497"/>
      <c r="C513" s="497"/>
      <c r="D513" s="497"/>
      <c r="E513" s="497"/>
      <c r="F513" s="497"/>
      <c r="G513" s="497"/>
      <c r="H513" s="497"/>
      <c r="I513" s="497"/>
      <c r="J513" s="497"/>
      <c r="K513" s="497"/>
      <c r="L513" s="497"/>
      <c r="M513" s="497"/>
      <c r="N513" s="498"/>
      <c r="O513" s="497"/>
      <c r="P513" s="497"/>
      <c r="Q513" s="497"/>
      <c r="R513" s="497"/>
      <c r="S513" s="497"/>
      <c r="T513" s="497"/>
      <c r="U513" s="497"/>
      <c r="V513" s="497"/>
      <c r="W513" s="497"/>
      <c r="X513" s="497"/>
      <c r="Y513" s="497"/>
      <c r="Z513" s="497"/>
      <c r="AA513" s="497"/>
      <c r="AB513" s="497"/>
      <c r="AC513" s="497"/>
      <c r="AD513" s="497"/>
      <c r="AE513" s="497"/>
      <c r="AF513" s="497"/>
      <c r="AG513" s="497"/>
      <c r="AH513" s="497"/>
      <c r="AI513" s="497"/>
      <c r="AJ513" s="497"/>
      <c r="AK513" s="497"/>
      <c r="AL513" s="497"/>
      <c r="AM513" s="497"/>
      <c r="AN513" s="497"/>
      <c r="AO513" s="497"/>
      <c r="AP513" s="497"/>
      <c r="AQ513" s="497"/>
      <c r="AR513" s="497"/>
      <c r="AS513" s="497"/>
      <c r="AT513" s="497"/>
      <c r="AU513" s="497"/>
      <c r="AV513" s="497"/>
      <c r="AW513" s="497"/>
      <c r="AX513" s="497"/>
      <c r="AY513" s="497"/>
      <c r="AZ513" s="497"/>
      <c r="BA513" s="497"/>
      <c r="BB513" s="497"/>
      <c r="BC513" s="497"/>
      <c r="BD513" s="497"/>
      <c r="BE513" s="497"/>
      <c r="BF513" s="489"/>
      <c r="BG513" s="489"/>
      <c r="BH513" s="489"/>
      <c r="BI513" s="489"/>
      <c r="BJ513" s="489"/>
    </row>
    <row r="514" spans="1:62" ht="15.75" customHeight="1">
      <c r="A514" s="490"/>
      <c r="B514" s="497"/>
      <c r="C514" s="497"/>
      <c r="D514" s="497"/>
      <c r="E514" s="497"/>
      <c r="F514" s="497"/>
      <c r="G514" s="497"/>
      <c r="H514" s="497"/>
      <c r="I514" s="497"/>
      <c r="J514" s="497"/>
      <c r="K514" s="497"/>
      <c r="L514" s="497"/>
      <c r="M514" s="497"/>
      <c r="N514" s="498"/>
      <c r="O514" s="497"/>
      <c r="P514" s="497"/>
      <c r="Q514" s="497"/>
      <c r="R514" s="497"/>
      <c r="S514" s="497"/>
      <c r="T514" s="497"/>
      <c r="U514" s="497"/>
      <c r="V514" s="497"/>
      <c r="W514" s="497"/>
      <c r="X514" s="497"/>
      <c r="Y514" s="497"/>
      <c r="Z514" s="497"/>
      <c r="AA514" s="497"/>
      <c r="AB514" s="497"/>
      <c r="AC514" s="497"/>
      <c r="AD514" s="497"/>
      <c r="AE514" s="497"/>
      <c r="AF514" s="497"/>
      <c r="AG514" s="497"/>
      <c r="AH514" s="497"/>
      <c r="AI514" s="497"/>
      <c r="AJ514" s="497"/>
      <c r="AK514" s="497"/>
      <c r="AL514" s="497"/>
      <c r="AM514" s="497"/>
      <c r="AN514" s="497"/>
      <c r="AO514" s="497"/>
      <c r="AP514" s="497"/>
      <c r="AQ514" s="497"/>
      <c r="AR514" s="497"/>
      <c r="AS514" s="497"/>
      <c r="AT514" s="497"/>
      <c r="AU514" s="497"/>
      <c r="AV514" s="497"/>
      <c r="AW514" s="497"/>
      <c r="AX514" s="497"/>
      <c r="AY514" s="497"/>
      <c r="AZ514" s="497"/>
      <c r="BA514" s="497"/>
      <c r="BB514" s="497"/>
      <c r="BC514" s="497"/>
      <c r="BD514" s="497"/>
      <c r="BE514" s="497"/>
      <c r="BF514" s="489"/>
      <c r="BG514" s="489"/>
      <c r="BH514" s="489"/>
      <c r="BI514" s="489"/>
      <c r="BJ514" s="489"/>
    </row>
    <row r="515" spans="1:62" ht="15.75" customHeight="1">
      <c r="A515" s="490"/>
      <c r="B515" s="497"/>
      <c r="C515" s="497"/>
      <c r="D515" s="497"/>
      <c r="E515" s="497"/>
      <c r="F515" s="497"/>
      <c r="G515" s="497"/>
      <c r="H515" s="497"/>
      <c r="I515" s="497"/>
      <c r="J515" s="497"/>
      <c r="K515" s="497"/>
      <c r="L515" s="497"/>
      <c r="M515" s="497"/>
      <c r="N515" s="498"/>
      <c r="O515" s="497"/>
      <c r="P515" s="497"/>
      <c r="Q515" s="497"/>
      <c r="R515" s="497"/>
      <c r="S515" s="497"/>
      <c r="T515" s="497"/>
      <c r="U515" s="497"/>
      <c r="V515" s="497"/>
      <c r="W515" s="497"/>
      <c r="X515" s="497"/>
      <c r="Y515" s="497"/>
      <c r="Z515" s="497"/>
      <c r="AA515" s="497"/>
      <c r="AB515" s="497"/>
      <c r="AC515" s="497"/>
      <c r="AD515" s="497"/>
      <c r="AE515" s="497"/>
      <c r="AF515" s="497"/>
      <c r="AG515" s="497"/>
      <c r="AH515" s="497"/>
      <c r="AI515" s="497"/>
      <c r="AJ515" s="497"/>
      <c r="AK515" s="497"/>
      <c r="AL515" s="497"/>
      <c r="AM515" s="497"/>
      <c r="AN515" s="497"/>
      <c r="AO515" s="497"/>
      <c r="AP515" s="497"/>
      <c r="AQ515" s="497"/>
      <c r="AR515" s="497"/>
      <c r="AS515" s="497"/>
      <c r="AT515" s="497"/>
      <c r="AU515" s="497"/>
      <c r="AV515" s="497"/>
      <c r="AW515" s="497"/>
      <c r="AX515" s="497"/>
      <c r="AY515" s="497"/>
      <c r="AZ515" s="497"/>
      <c r="BA515" s="497"/>
      <c r="BB515" s="497"/>
      <c r="BC515" s="497"/>
      <c r="BD515" s="497"/>
      <c r="BE515" s="497"/>
      <c r="BF515" s="489"/>
      <c r="BG515" s="489"/>
      <c r="BH515" s="489"/>
      <c r="BI515" s="489"/>
      <c r="BJ515" s="489"/>
    </row>
    <row r="516" spans="1:62" ht="15.75" customHeight="1">
      <c r="A516" s="490"/>
      <c r="B516" s="497"/>
      <c r="C516" s="497"/>
      <c r="D516" s="497"/>
      <c r="E516" s="497"/>
      <c r="F516" s="497"/>
      <c r="G516" s="497"/>
      <c r="H516" s="497"/>
      <c r="I516" s="497"/>
      <c r="J516" s="497"/>
      <c r="K516" s="497"/>
      <c r="L516" s="497"/>
      <c r="M516" s="497"/>
      <c r="N516" s="498"/>
      <c r="O516" s="497"/>
      <c r="P516" s="497"/>
      <c r="Q516" s="497"/>
      <c r="R516" s="497"/>
      <c r="S516" s="497"/>
      <c r="T516" s="497"/>
      <c r="U516" s="497"/>
      <c r="V516" s="497"/>
      <c r="W516" s="497"/>
      <c r="X516" s="497"/>
      <c r="Y516" s="497"/>
      <c r="Z516" s="497"/>
      <c r="AA516" s="497"/>
      <c r="AB516" s="497"/>
      <c r="AC516" s="497"/>
      <c r="AD516" s="497"/>
      <c r="AE516" s="497"/>
      <c r="AF516" s="497"/>
      <c r="AG516" s="497"/>
      <c r="AH516" s="497"/>
      <c r="AI516" s="497"/>
      <c r="AJ516" s="497"/>
      <c r="AK516" s="497"/>
      <c r="AL516" s="497"/>
      <c r="AM516" s="497"/>
      <c r="AN516" s="497"/>
      <c r="AO516" s="497"/>
      <c r="AP516" s="497"/>
      <c r="AQ516" s="497"/>
      <c r="AR516" s="497"/>
      <c r="AS516" s="497"/>
      <c r="AT516" s="497"/>
      <c r="AU516" s="497"/>
      <c r="AV516" s="497"/>
      <c r="AW516" s="497"/>
      <c r="AX516" s="497"/>
      <c r="AY516" s="497"/>
      <c r="AZ516" s="497"/>
      <c r="BA516" s="497"/>
      <c r="BB516" s="497"/>
      <c r="BC516" s="497"/>
      <c r="BD516" s="497"/>
      <c r="BE516" s="497"/>
      <c r="BF516" s="489"/>
      <c r="BG516" s="489"/>
      <c r="BH516" s="489"/>
      <c r="BI516" s="489"/>
      <c r="BJ516" s="489"/>
    </row>
    <row r="517" spans="1:62" ht="15.75" customHeight="1">
      <c r="A517" s="490"/>
      <c r="B517" s="497"/>
      <c r="C517" s="497"/>
      <c r="D517" s="497"/>
      <c r="E517" s="497"/>
      <c r="F517" s="497"/>
      <c r="G517" s="497"/>
      <c r="H517" s="497"/>
      <c r="I517" s="497"/>
      <c r="J517" s="497"/>
      <c r="K517" s="497"/>
      <c r="L517" s="497"/>
      <c r="M517" s="497"/>
      <c r="N517" s="498"/>
      <c r="O517" s="497"/>
      <c r="P517" s="497"/>
      <c r="Q517" s="497"/>
      <c r="R517" s="497"/>
      <c r="S517" s="497"/>
      <c r="T517" s="497"/>
      <c r="U517" s="497"/>
      <c r="V517" s="497"/>
      <c r="W517" s="497"/>
      <c r="X517" s="497"/>
      <c r="Y517" s="497"/>
      <c r="Z517" s="497"/>
      <c r="AA517" s="497"/>
      <c r="AB517" s="497"/>
      <c r="AC517" s="497"/>
      <c r="AD517" s="497"/>
      <c r="AE517" s="497"/>
      <c r="AF517" s="497"/>
      <c r="AG517" s="497"/>
      <c r="AH517" s="497"/>
      <c r="AI517" s="497"/>
      <c r="AJ517" s="497"/>
      <c r="AK517" s="497"/>
      <c r="AL517" s="497"/>
      <c r="AM517" s="497"/>
      <c r="AN517" s="497"/>
      <c r="AO517" s="497"/>
      <c r="AP517" s="497"/>
      <c r="AQ517" s="497"/>
      <c r="AR517" s="497"/>
      <c r="AS517" s="497"/>
      <c r="AT517" s="497"/>
      <c r="AU517" s="497"/>
      <c r="AV517" s="497"/>
      <c r="AW517" s="497"/>
      <c r="AX517" s="497"/>
      <c r="AY517" s="497"/>
      <c r="AZ517" s="497"/>
      <c r="BA517" s="497"/>
      <c r="BB517" s="497"/>
      <c r="BC517" s="497"/>
      <c r="BD517" s="497"/>
      <c r="BE517" s="497"/>
      <c r="BF517" s="489"/>
      <c r="BG517" s="489"/>
      <c r="BH517" s="489"/>
      <c r="BI517" s="489"/>
      <c r="BJ517" s="489"/>
    </row>
    <row r="518" spans="1:62" ht="15.75" customHeight="1">
      <c r="A518" s="490"/>
      <c r="B518" s="497"/>
      <c r="C518" s="497"/>
      <c r="D518" s="497"/>
      <c r="E518" s="497"/>
      <c r="F518" s="497"/>
      <c r="G518" s="497"/>
      <c r="H518" s="497"/>
      <c r="I518" s="497"/>
      <c r="J518" s="497"/>
      <c r="K518" s="497"/>
      <c r="L518" s="497"/>
      <c r="M518" s="497"/>
      <c r="N518" s="498"/>
      <c r="O518" s="497"/>
      <c r="P518" s="497"/>
      <c r="Q518" s="497"/>
      <c r="R518" s="497"/>
      <c r="S518" s="497"/>
      <c r="T518" s="497"/>
      <c r="U518" s="497"/>
      <c r="V518" s="497"/>
      <c r="W518" s="497"/>
      <c r="X518" s="497"/>
      <c r="Y518" s="497"/>
      <c r="Z518" s="497"/>
      <c r="AA518" s="497"/>
      <c r="AB518" s="497"/>
      <c r="AC518" s="497"/>
      <c r="AD518" s="497"/>
      <c r="AE518" s="497"/>
      <c r="AF518" s="497"/>
      <c r="AG518" s="497"/>
      <c r="AH518" s="497"/>
      <c r="AI518" s="497"/>
      <c r="AJ518" s="497"/>
      <c r="AK518" s="497"/>
      <c r="AL518" s="497"/>
      <c r="AM518" s="497"/>
      <c r="AN518" s="497"/>
      <c r="AO518" s="497"/>
      <c r="AP518" s="497"/>
      <c r="AQ518" s="497"/>
      <c r="AR518" s="497"/>
      <c r="AS518" s="497"/>
      <c r="AT518" s="497"/>
      <c r="AU518" s="497"/>
      <c r="AV518" s="497"/>
      <c r="AW518" s="497"/>
      <c r="AX518" s="497"/>
      <c r="AY518" s="497"/>
      <c r="AZ518" s="497"/>
      <c r="BA518" s="497"/>
      <c r="BB518" s="497"/>
      <c r="BC518" s="497"/>
      <c r="BD518" s="497"/>
      <c r="BE518" s="497"/>
      <c r="BF518" s="489"/>
      <c r="BG518" s="489"/>
      <c r="BH518" s="489"/>
      <c r="BI518" s="489"/>
      <c r="BJ518" s="489"/>
    </row>
    <row r="519" spans="1:62" ht="15.75" customHeight="1">
      <c r="A519" s="490"/>
      <c r="B519" s="497"/>
      <c r="C519" s="497"/>
      <c r="D519" s="497"/>
      <c r="E519" s="497"/>
      <c r="F519" s="497"/>
      <c r="G519" s="497"/>
      <c r="H519" s="497"/>
      <c r="I519" s="497"/>
      <c r="J519" s="497"/>
      <c r="K519" s="497"/>
      <c r="L519" s="497"/>
      <c r="M519" s="497"/>
      <c r="N519" s="498"/>
      <c r="O519" s="497"/>
      <c r="P519" s="497"/>
      <c r="Q519" s="497"/>
      <c r="R519" s="497"/>
      <c r="S519" s="497"/>
      <c r="T519" s="497"/>
      <c r="U519" s="497"/>
      <c r="V519" s="497"/>
      <c r="W519" s="497"/>
      <c r="X519" s="497"/>
      <c r="Y519" s="497"/>
      <c r="Z519" s="497"/>
      <c r="AA519" s="497"/>
      <c r="AB519" s="497"/>
      <c r="AC519" s="497"/>
      <c r="AD519" s="497"/>
      <c r="AE519" s="497"/>
      <c r="AF519" s="497"/>
      <c r="AG519" s="497"/>
      <c r="AH519" s="497"/>
      <c r="AI519" s="497"/>
      <c r="AJ519" s="497"/>
      <c r="AK519" s="497"/>
      <c r="AL519" s="497"/>
      <c r="AM519" s="497"/>
      <c r="AN519" s="497"/>
      <c r="AO519" s="497"/>
      <c r="AP519" s="497"/>
      <c r="AQ519" s="497"/>
      <c r="AR519" s="497"/>
      <c r="AS519" s="497"/>
      <c r="AT519" s="497"/>
      <c r="AU519" s="497"/>
      <c r="AV519" s="497"/>
      <c r="AW519" s="497"/>
      <c r="AX519" s="497"/>
      <c r="AY519" s="497"/>
      <c r="AZ519" s="497"/>
      <c r="BA519" s="497"/>
      <c r="BB519" s="497"/>
      <c r="BC519" s="497"/>
      <c r="BD519" s="497"/>
      <c r="BE519" s="497"/>
      <c r="BF519" s="489"/>
      <c r="BG519" s="489"/>
      <c r="BH519" s="489"/>
      <c r="BI519" s="489"/>
      <c r="BJ519" s="489"/>
    </row>
    <row r="520" spans="1:62" ht="15.75" customHeight="1">
      <c r="A520" s="490"/>
      <c r="B520" s="497"/>
      <c r="C520" s="497"/>
      <c r="D520" s="497"/>
      <c r="E520" s="497"/>
      <c r="F520" s="497"/>
      <c r="G520" s="497"/>
      <c r="H520" s="497"/>
      <c r="I520" s="497"/>
      <c r="J520" s="497"/>
      <c r="K520" s="497"/>
      <c r="L520" s="497"/>
      <c r="M520" s="497"/>
      <c r="N520" s="498"/>
      <c r="O520" s="497"/>
      <c r="P520" s="497"/>
      <c r="Q520" s="497"/>
      <c r="R520" s="497"/>
      <c r="S520" s="497"/>
      <c r="T520" s="497"/>
      <c r="U520" s="497"/>
      <c r="V520" s="497"/>
      <c r="W520" s="497"/>
      <c r="X520" s="497"/>
      <c r="Y520" s="497"/>
      <c r="Z520" s="497"/>
      <c r="AA520" s="497"/>
      <c r="AB520" s="497"/>
      <c r="AC520" s="497"/>
      <c r="AD520" s="497"/>
      <c r="AE520" s="497"/>
      <c r="AF520" s="497"/>
      <c r="AG520" s="497"/>
      <c r="AH520" s="497"/>
      <c r="AI520" s="497"/>
      <c r="AJ520" s="497"/>
      <c r="AK520" s="497"/>
      <c r="AL520" s="497"/>
      <c r="AM520" s="497"/>
      <c r="AN520" s="497"/>
      <c r="AO520" s="497"/>
      <c r="AP520" s="497"/>
      <c r="AQ520" s="497"/>
      <c r="AR520" s="497"/>
      <c r="AS520" s="497"/>
      <c r="AT520" s="497"/>
      <c r="AU520" s="497"/>
      <c r="AV520" s="497"/>
      <c r="AW520" s="497"/>
      <c r="AX520" s="497"/>
      <c r="AY520" s="497"/>
      <c r="AZ520" s="497"/>
      <c r="BA520" s="497"/>
      <c r="BB520" s="497"/>
      <c r="BC520" s="497"/>
      <c r="BD520" s="497"/>
      <c r="BE520" s="497"/>
      <c r="BF520" s="489"/>
      <c r="BG520" s="489"/>
      <c r="BH520" s="489"/>
      <c r="BI520" s="489"/>
      <c r="BJ520" s="489"/>
    </row>
    <row r="521" spans="1:62" ht="15.75" customHeight="1">
      <c r="A521" s="490"/>
      <c r="B521" s="497"/>
      <c r="C521" s="497"/>
      <c r="D521" s="497"/>
      <c r="E521" s="497"/>
      <c r="F521" s="497"/>
      <c r="G521" s="497"/>
      <c r="H521" s="497"/>
      <c r="I521" s="497"/>
      <c r="J521" s="497"/>
      <c r="K521" s="497"/>
      <c r="L521" s="497"/>
      <c r="M521" s="497"/>
      <c r="N521" s="498"/>
      <c r="O521" s="497"/>
      <c r="P521" s="497"/>
      <c r="Q521" s="497"/>
      <c r="R521" s="497"/>
      <c r="S521" s="497"/>
      <c r="T521" s="497"/>
      <c r="U521" s="497"/>
      <c r="V521" s="497"/>
      <c r="W521" s="497"/>
      <c r="X521" s="497"/>
      <c r="Y521" s="497"/>
      <c r="Z521" s="497"/>
      <c r="AA521" s="497"/>
      <c r="AB521" s="497"/>
      <c r="AC521" s="497"/>
      <c r="AD521" s="497"/>
      <c r="AE521" s="497"/>
      <c r="AF521" s="497"/>
      <c r="AG521" s="497"/>
      <c r="AH521" s="497"/>
      <c r="AI521" s="497"/>
      <c r="AJ521" s="497"/>
      <c r="AK521" s="497"/>
      <c r="AL521" s="497"/>
      <c r="AM521" s="497"/>
      <c r="AN521" s="497"/>
      <c r="AO521" s="497"/>
      <c r="AP521" s="497"/>
      <c r="AQ521" s="497"/>
      <c r="AR521" s="497"/>
      <c r="AS521" s="497"/>
      <c r="AT521" s="497"/>
      <c r="AU521" s="497"/>
      <c r="AV521" s="497"/>
      <c r="AW521" s="497"/>
      <c r="AX521" s="497"/>
      <c r="AY521" s="497"/>
      <c r="AZ521" s="497"/>
      <c r="BA521" s="497"/>
      <c r="BB521" s="497"/>
      <c r="BC521" s="497"/>
      <c r="BD521" s="497"/>
      <c r="BE521" s="497"/>
      <c r="BF521" s="489"/>
      <c r="BG521" s="489"/>
      <c r="BH521" s="489"/>
      <c r="BI521" s="489"/>
      <c r="BJ521" s="489"/>
    </row>
    <row r="522" spans="1:62" ht="15.75" customHeight="1">
      <c r="A522" s="490"/>
      <c r="B522" s="497"/>
      <c r="C522" s="497"/>
      <c r="D522" s="497"/>
      <c r="E522" s="497"/>
      <c r="F522" s="497"/>
      <c r="G522" s="497"/>
      <c r="H522" s="497"/>
      <c r="I522" s="497"/>
      <c r="J522" s="497"/>
      <c r="K522" s="497"/>
      <c r="L522" s="497"/>
      <c r="M522" s="497"/>
      <c r="N522" s="498"/>
      <c r="O522" s="497"/>
      <c r="P522" s="497"/>
      <c r="Q522" s="497"/>
      <c r="R522" s="497"/>
      <c r="S522" s="497"/>
      <c r="T522" s="497"/>
      <c r="U522" s="497"/>
      <c r="V522" s="497"/>
      <c r="W522" s="497"/>
      <c r="X522" s="497"/>
      <c r="Y522" s="497"/>
      <c r="Z522" s="497"/>
      <c r="AA522" s="497"/>
      <c r="AB522" s="497"/>
      <c r="AC522" s="497"/>
      <c r="AD522" s="497"/>
      <c r="AE522" s="497"/>
      <c r="AF522" s="497"/>
      <c r="AG522" s="497"/>
      <c r="AH522" s="497"/>
      <c r="AI522" s="497"/>
      <c r="AJ522" s="497"/>
      <c r="AK522" s="497"/>
      <c r="AL522" s="497"/>
      <c r="AM522" s="497"/>
      <c r="AN522" s="497"/>
      <c r="AO522" s="497"/>
      <c r="AP522" s="497"/>
      <c r="AQ522" s="497"/>
      <c r="AR522" s="497"/>
      <c r="AS522" s="497"/>
      <c r="AT522" s="497"/>
      <c r="AU522" s="497"/>
      <c r="AV522" s="497"/>
      <c r="AW522" s="497"/>
      <c r="AX522" s="497"/>
      <c r="AY522" s="497"/>
      <c r="AZ522" s="497"/>
      <c r="BA522" s="497"/>
      <c r="BB522" s="497"/>
      <c r="BC522" s="497"/>
      <c r="BD522" s="497"/>
      <c r="BE522" s="497"/>
      <c r="BF522" s="489"/>
      <c r="BG522" s="489"/>
      <c r="BH522" s="489"/>
      <c r="BI522" s="489"/>
      <c r="BJ522" s="489"/>
    </row>
    <row r="523" spans="1:62" ht="15.75" customHeight="1">
      <c r="A523" s="490"/>
      <c r="B523" s="497"/>
      <c r="C523" s="497"/>
      <c r="D523" s="497"/>
      <c r="E523" s="497"/>
      <c r="F523" s="497"/>
      <c r="G523" s="497"/>
      <c r="H523" s="497"/>
      <c r="I523" s="497"/>
      <c r="J523" s="497"/>
      <c r="K523" s="497"/>
      <c r="L523" s="497"/>
      <c r="M523" s="497"/>
      <c r="N523" s="498"/>
      <c r="O523" s="497"/>
      <c r="P523" s="497"/>
      <c r="Q523" s="497"/>
      <c r="R523" s="497"/>
      <c r="S523" s="497"/>
      <c r="T523" s="497"/>
      <c r="U523" s="497"/>
      <c r="V523" s="497"/>
      <c r="W523" s="497"/>
      <c r="X523" s="497"/>
      <c r="Y523" s="497"/>
      <c r="Z523" s="497"/>
      <c r="AA523" s="497"/>
      <c r="AB523" s="497"/>
      <c r="AC523" s="497"/>
      <c r="AD523" s="497"/>
      <c r="AE523" s="497"/>
      <c r="AF523" s="497"/>
      <c r="AG523" s="497"/>
      <c r="AH523" s="497"/>
      <c r="AI523" s="497"/>
      <c r="AJ523" s="497"/>
      <c r="AK523" s="497"/>
      <c r="AL523" s="497"/>
      <c r="AM523" s="497"/>
      <c r="AN523" s="497"/>
      <c r="AO523" s="497"/>
      <c r="AP523" s="497"/>
      <c r="AQ523" s="497"/>
      <c r="AR523" s="497"/>
      <c r="AS523" s="497"/>
      <c r="AT523" s="497"/>
      <c r="AU523" s="497"/>
      <c r="AV523" s="497"/>
      <c r="AW523" s="497"/>
      <c r="AX523" s="497"/>
      <c r="AY523" s="497"/>
      <c r="AZ523" s="497"/>
      <c r="BA523" s="497"/>
      <c r="BB523" s="497"/>
      <c r="BC523" s="497"/>
      <c r="BD523" s="497"/>
      <c r="BE523" s="497"/>
      <c r="BF523" s="489"/>
      <c r="BG523" s="489"/>
      <c r="BH523" s="489"/>
      <c r="BI523" s="489"/>
      <c r="BJ523" s="489"/>
    </row>
    <row r="524" spans="1:62" ht="15.75" customHeight="1">
      <c r="A524" s="490"/>
      <c r="B524" s="497"/>
      <c r="C524" s="497"/>
      <c r="D524" s="497"/>
      <c r="E524" s="497"/>
      <c r="F524" s="497"/>
      <c r="G524" s="497"/>
      <c r="H524" s="497"/>
      <c r="I524" s="497"/>
      <c r="J524" s="497"/>
      <c r="K524" s="497"/>
      <c r="L524" s="497"/>
      <c r="M524" s="497"/>
      <c r="N524" s="498"/>
      <c r="O524" s="497"/>
      <c r="P524" s="497"/>
      <c r="Q524" s="497"/>
      <c r="R524" s="497"/>
      <c r="S524" s="497"/>
      <c r="T524" s="497"/>
      <c r="U524" s="497"/>
      <c r="V524" s="497"/>
      <c r="W524" s="497"/>
      <c r="X524" s="497"/>
      <c r="Y524" s="497"/>
      <c r="Z524" s="497"/>
      <c r="AA524" s="497"/>
      <c r="AB524" s="497"/>
      <c r="AC524" s="497"/>
      <c r="AD524" s="497"/>
      <c r="AE524" s="497"/>
      <c r="AF524" s="497"/>
      <c r="AG524" s="497"/>
      <c r="AH524" s="497"/>
      <c r="AI524" s="497"/>
      <c r="AJ524" s="497"/>
      <c r="AK524" s="497"/>
      <c r="AL524" s="497"/>
      <c r="AM524" s="497"/>
      <c r="AN524" s="497"/>
      <c r="AO524" s="497"/>
      <c r="AP524" s="497"/>
      <c r="AQ524" s="497"/>
      <c r="AR524" s="497"/>
      <c r="AS524" s="497"/>
      <c r="AT524" s="497"/>
      <c r="AU524" s="497"/>
      <c r="AV524" s="497"/>
      <c r="AW524" s="497"/>
      <c r="AX524" s="497"/>
      <c r="AY524" s="497"/>
      <c r="AZ524" s="497"/>
      <c r="BA524" s="497"/>
      <c r="BB524" s="497"/>
      <c r="BC524" s="497"/>
      <c r="BD524" s="497"/>
      <c r="BE524" s="497"/>
      <c r="BF524" s="489"/>
      <c r="BG524" s="489"/>
      <c r="BH524" s="489"/>
      <c r="BI524" s="489"/>
      <c r="BJ524" s="489"/>
    </row>
    <row r="525" spans="1:62" ht="15.75" customHeight="1">
      <c r="A525" s="490"/>
      <c r="B525" s="497"/>
      <c r="C525" s="497"/>
      <c r="D525" s="497"/>
      <c r="E525" s="497"/>
      <c r="F525" s="497"/>
      <c r="G525" s="497"/>
      <c r="H525" s="497"/>
      <c r="I525" s="497"/>
      <c r="J525" s="497"/>
      <c r="K525" s="497"/>
      <c r="L525" s="497"/>
      <c r="M525" s="497"/>
      <c r="N525" s="498"/>
      <c r="O525" s="497"/>
      <c r="P525" s="497"/>
      <c r="Q525" s="497"/>
      <c r="R525" s="497"/>
      <c r="S525" s="497"/>
      <c r="T525" s="497"/>
      <c r="U525" s="497"/>
      <c r="V525" s="497"/>
      <c r="W525" s="497"/>
      <c r="X525" s="497"/>
      <c r="Y525" s="497"/>
      <c r="Z525" s="497"/>
      <c r="AA525" s="497"/>
      <c r="AB525" s="497"/>
      <c r="AC525" s="497"/>
      <c r="AD525" s="497"/>
      <c r="AE525" s="497"/>
      <c r="AF525" s="497"/>
      <c r="AG525" s="497"/>
      <c r="AH525" s="497"/>
      <c r="AI525" s="497"/>
      <c r="AJ525" s="497"/>
      <c r="AK525" s="497"/>
      <c r="AL525" s="497"/>
      <c r="AM525" s="497"/>
      <c r="AN525" s="497"/>
      <c r="AO525" s="497"/>
      <c r="AP525" s="497"/>
      <c r="AQ525" s="497"/>
      <c r="AR525" s="497"/>
      <c r="AS525" s="497"/>
      <c r="AT525" s="497"/>
      <c r="AU525" s="497"/>
      <c r="AV525" s="497"/>
      <c r="AW525" s="497"/>
      <c r="AX525" s="497"/>
      <c r="AY525" s="497"/>
      <c r="AZ525" s="497"/>
      <c r="BA525" s="497"/>
      <c r="BB525" s="497"/>
      <c r="BC525" s="497"/>
      <c r="BD525" s="497"/>
      <c r="BE525" s="497"/>
      <c r="BF525" s="489"/>
      <c r="BG525" s="489"/>
      <c r="BH525" s="489"/>
      <c r="BI525" s="489"/>
      <c r="BJ525" s="489"/>
    </row>
    <row r="526" spans="1:62" ht="15.75" customHeight="1">
      <c r="A526" s="490"/>
      <c r="B526" s="497"/>
      <c r="C526" s="497"/>
      <c r="D526" s="497"/>
      <c r="E526" s="497"/>
      <c r="F526" s="497"/>
      <c r="G526" s="497"/>
      <c r="H526" s="497"/>
      <c r="I526" s="497"/>
      <c r="J526" s="497"/>
      <c r="K526" s="497"/>
      <c r="L526" s="497"/>
      <c r="M526" s="497"/>
      <c r="N526" s="498"/>
      <c r="O526" s="497"/>
      <c r="P526" s="497"/>
      <c r="Q526" s="497"/>
      <c r="R526" s="497"/>
      <c r="S526" s="497"/>
      <c r="T526" s="497"/>
      <c r="U526" s="497"/>
      <c r="V526" s="497"/>
      <c r="W526" s="497"/>
      <c r="X526" s="497"/>
      <c r="Y526" s="497"/>
      <c r="Z526" s="497"/>
      <c r="AA526" s="497"/>
      <c r="AB526" s="497"/>
      <c r="AC526" s="497"/>
      <c r="AD526" s="497"/>
      <c r="AE526" s="497"/>
      <c r="AF526" s="497"/>
      <c r="AG526" s="497"/>
      <c r="AH526" s="497"/>
      <c r="AI526" s="497"/>
      <c r="AJ526" s="497"/>
      <c r="AK526" s="497"/>
      <c r="AL526" s="497"/>
      <c r="AM526" s="497"/>
      <c r="AN526" s="497"/>
      <c r="AO526" s="497"/>
      <c r="AP526" s="497"/>
      <c r="AQ526" s="497"/>
      <c r="AR526" s="497"/>
      <c r="AS526" s="497"/>
      <c r="AT526" s="497"/>
      <c r="AU526" s="497"/>
      <c r="AV526" s="497"/>
      <c r="AW526" s="497"/>
      <c r="AX526" s="497"/>
      <c r="AY526" s="497"/>
      <c r="AZ526" s="497"/>
      <c r="BA526" s="497"/>
      <c r="BB526" s="497"/>
      <c r="BC526" s="497"/>
      <c r="BD526" s="497"/>
      <c r="BE526" s="497"/>
      <c r="BF526" s="489"/>
      <c r="BG526" s="489"/>
      <c r="BH526" s="489"/>
      <c r="BI526" s="489"/>
      <c r="BJ526" s="489"/>
    </row>
    <row r="527" spans="1:62" ht="15.75" customHeight="1">
      <c r="A527" s="490"/>
      <c r="B527" s="497"/>
      <c r="C527" s="497"/>
      <c r="D527" s="497"/>
      <c r="E527" s="497"/>
      <c r="F527" s="497"/>
      <c r="G527" s="497"/>
      <c r="H527" s="497"/>
      <c r="I527" s="497"/>
      <c r="J527" s="497"/>
      <c r="K527" s="497"/>
      <c r="L527" s="497"/>
      <c r="M527" s="497"/>
      <c r="N527" s="498"/>
      <c r="O527" s="497"/>
      <c r="P527" s="497"/>
      <c r="Q527" s="497"/>
      <c r="R527" s="497"/>
      <c r="S527" s="497"/>
      <c r="T527" s="497"/>
      <c r="U527" s="497"/>
      <c r="V527" s="497"/>
      <c r="W527" s="497"/>
      <c r="X527" s="497"/>
      <c r="Y527" s="497"/>
      <c r="Z527" s="497"/>
      <c r="AA527" s="497"/>
      <c r="AB527" s="497"/>
      <c r="AC527" s="497"/>
      <c r="AD527" s="497"/>
      <c r="AE527" s="497"/>
      <c r="AF527" s="497"/>
      <c r="AG527" s="497"/>
      <c r="AH527" s="497"/>
      <c r="AI527" s="497"/>
      <c r="AJ527" s="497"/>
      <c r="AK527" s="497"/>
      <c r="AL527" s="497"/>
      <c r="AM527" s="497"/>
      <c r="AN527" s="497"/>
      <c r="AO527" s="497"/>
      <c r="AP527" s="497"/>
      <c r="AQ527" s="497"/>
      <c r="AR527" s="497"/>
      <c r="AS527" s="497"/>
      <c r="AT527" s="497"/>
      <c r="AU527" s="497"/>
      <c r="AV527" s="497"/>
      <c r="AW527" s="497"/>
      <c r="AX527" s="497"/>
      <c r="AY527" s="497"/>
      <c r="AZ527" s="497"/>
      <c r="BA527" s="497"/>
      <c r="BB527" s="497"/>
      <c r="BC527" s="497"/>
      <c r="BD527" s="497"/>
      <c r="BE527" s="497"/>
      <c r="BF527" s="489"/>
      <c r="BG527" s="489"/>
      <c r="BH527" s="489"/>
      <c r="BI527" s="489"/>
      <c r="BJ527" s="489"/>
    </row>
    <row r="528" spans="1:62" ht="15.75" customHeight="1">
      <c r="A528" s="490"/>
      <c r="B528" s="497"/>
      <c r="C528" s="497"/>
      <c r="D528" s="497"/>
      <c r="E528" s="497"/>
      <c r="F528" s="497"/>
      <c r="G528" s="497"/>
      <c r="H528" s="497"/>
      <c r="I528" s="497"/>
      <c r="J528" s="497"/>
      <c r="K528" s="497"/>
      <c r="L528" s="497"/>
      <c r="M528" s="497"/>
      <c r="N528" s="498"/>
      <c r="O528" s="497"/>
      <c r="P528" s="497"/>
      <c r="Q528" s="497"/>
      <c r="R528" s="497"/>
      <c r="S528" s="497"/>
      <c r="T528" s="497"/>
      <c r="U528" s="497"/>
      <c r="V528" s="497"/>
      <c r="W528" s="497"/>
      <c r="X528" s="497"/>
      <c r="Y528" s="497"/>
      <c r="Z528" s="497"/>
      <c r="AA528" s="497"/>
      <c r="AB528" s="497"/>
      <c r="AC528" s="497"/>
      <c r="AD528" s="497"/>
      <c r="AE528" s="497"/>
      <c r="AF528" s="497"/>
      <c r="AG528" s="497"/>
      <c r="AH528" s="497"/>
      <c r="AI528" s="497"/>
      <c r="AJ528" s="497"/>
      <c r="AK528" s="497"/>
      <c r="AL528" s="497"/>
      <c r="AM528" s="497"/>
      <c r="AN528" s="497"/>
      <c r="AO528" s="497"/>
      <c r="AP528" s="497"/>
      <c r="AQ528" s="497"/>
      <c r="AR528" s="497"/>
      <c r="AS528" s="497"/>
      <c r="AT528" s="497"/>
      <c r="AU528" s="497"/>
      <c r="AV528" s="497"/>
      <c r="AW528" s="497"/>
      <c r="AX528" s="497"/>
      <c r="AY528" s="497"/>
      <c r="AZ528" s="497"/>
      <c r="BA528" s="497"/>
      <c r="BB528" s="497"/>
      <c r="BC528" s="497"/>
      <c r="BD528" s="497"/>
      <c r="BE528" s="497"/>
      <c r="BF528" s="489"/>
      <c r="BG528" s="489"/>
      <c r="BH528" s="489"/>
      <c r="BI528" s="489"/>
      <c r="BJ528" s="489"/>
    </row>
    <row r="529" spans="1:62" ht="15.75" customHeight="1">
      <c r="A529" s="490"/>
      <c r="B529" s="497"/>
      <c r="C529" s="497"/>
      <c r="D529" s="497"/>
      <c r="E529" s="497"/>
      <c r="F529" s="497"/>
      <c r="G529" s="497"/>
      <c r="H529" s="497"/>
      <c r="I529" s="497"/>
      <c r="J529" s="497"/>
      <c r="K529" s="497"/>
      <c r="L529" s="497"/>
      <c r="M529" s="497"/>
      <c r="N529" s="498"/>
      <c r="O529" s="497"/>
      <c r="P529" s="497"/>
      <c r="Q529" s="497"/>
      <c r="R529" s="497"/>
      <c r="S529" s="497"/>
      <c r="T529" s="497"/>
      <c r="U529" s="497"/>
      <c r="V529" s="497"/>
      <c r="W529" s="497"/>
      <c r="X529" s="497"/>
      <c r="Y529" s="497"/>
      <c r="Z529" s="497"/>
      <c r="AA529" s="497"/>
      <c r="AB529" s="497"/>
      <c r="AC529" s="497"/>
      <c r="AD529" s="497"/>
      <c r="AE529" s="497"/>
      <c r="AF529" s="497"/>
      <c r="AG529" s="497"/>
      <c r="AH529" s="497"/>
      <c r="AI529" s="497"/>
      <c r="AJ529" s="497"/>
      <c r="AK529" s="497"/>
      <c r="AL529" s="497"/>
      <c r="AM529" s="497"/>
      <c r="AN529" s="497"/>
      <c r="AO529" s="497"/>
      <c r="AP529" s="497"/>
      <c r="AQ529" s="497"/>
      <c r="AR529" s="497"/>
      <c r="AS529" s="497"/>
      <c r="AT529" s="497"/>
      <c r="AU529" s="497"/>
      <c r="AV529" s="497"/>
      <c r="AW529" s="497"/>
      <c r="AX529" s="497"/>
      <c r="AY529" s="497"/>
      <c r="AZ529" s="497"/>
      <c r="BA529" s="497"/>
      <c r="BB529" s="497"/>
      <c r="BC529" s="497"/>
      <c r="BD529" s="497"/>
      <c r="BE529" s="497"/>
      <c r="BF529" s="489"/>
      <c r="BG529" s="489"/>
      <c r="BH529" s="489"/>
      <c r="BI529" s="489"/>
      <c r="BJ529" s="489"/>
    </row>
    <row r="530" spans="1:62" ht="15.75" customHeight="1">
      <c r="A530" s="490"/>
      <c r="B530" s="497"/>
      <c r="C530" s="497"/>
      <c r="D530" s="497"/>
      <c r="E530" s="497"/>
      <c r="F530" s="497"/>
      <c r="G530" s="497"/>
      <c r="H530" s="497"/>
      <c r="I530" s="497"/>
      <c r="J530" s="497"/>
      <c r="K530" s="497"/>
      <c r="L530" s="497"/>
      <c r="M530" s="497"/>
      <c r="N530" s="498"/>
      <c r="O530" s="497"/>
      <c r="P530" s="497"/>
      <c r="Q530" s="497"/>
      <c r="R530" s="497"/>
      <c r="S530" s="497"/>
      <c r="T530" s="497"/>
      <c r="U530" s="497"/>
      <c r="V530" s="497"/>
      <c r="W530" s="497"/>
      <c r="X530" s="497"/>
      <c r="Y530" s="497"/>
      <c r="Z530" s="497"/>
      <c r="AA530" s="497"/>
      <c r="AB530" s="497"/>
      <c r="AC530" s="497"/>
      <c r="AD530" s="497"/>
      <c r="AE530" s="497"/>
      <c r="AF530" s="497"/>
      <c r="AG530" s="497"/>
      <c r="AH530" s="497"/>
      <c r="AI530" s="497"/>
      <c r="AJ530" s="497"/>
      <c r="AK530" s="497"/>
      <c r="AL530" s="497"/>
      <c r="AM530" s="497"/>
      <c r="AN530" s="497"/>
      <c r="AO530" s="497"/>
      <c r="AP530" s="497"/>
      <c r="AQ530" s="497"/>
      <c r="AR530" s="497"/>
      <c r="AS530" s="497"/>
      <c r="AT530" s="497"/>
      <c r="AU530" s="497"/>
      <c r="AV530" s="497"/>
      <c r="AW530" s="497"/>
      <c r="AX530" s="497"/>
      <c r="AY530" s="497"/>
      <c r="AZ530" s="497"/>
      <c r="BA530" s="497"/>
      <c r="BB530" s="497"/>
      <c r="BC530" s="497"/>
      <c r="BD530" s="497"/>
      <c r="BE530" s="497"/>
      <c r="BF530" s="489"/>
      <c r="BG530" s="489"/>
      <c r="BH530" s="489"/>
      <c r="BI530" s="489"/>
      <c r="BJ530" s="489"/>
    </row>
    <row r="531" spans="1:62" ht="15.75" customHeight="1">
      <c r="A531" s="490"/>
      <c r="B531" s="497"/>
      <c r="C531" s="497"/>
      <c r="D531" s="497"/>
      <c r="E531" s="497"/>
      <c r="F531" s="497"/>
      <c r="G531" s="497"/>
      <c r="H531" s="497"/>
      <c r="I531" s="497"/>
      <c r="J531" s="497"/>
      <c r="K531" s="497"/>
      <c r="L531" s="497"/>
      <c r="M531" s="497"/>
      <c r="N531" s="498"/>
      <c r="O531" s="497"/>
      <c r="P531" s="497"/>
      <c r="Q531" s="497"/>
      <c r="R531" s="497"/>
      <c r="S531" s="497"/>
      <c r="T531" s="497"/>
      <c r="U531" s="497"/>
      <c r="V531" s="497"/>
      <c r="W531" s="497"/>
      <c r="X531" s="497"/>
      <c r="Y531" s="497"/>
      <c r="Z531" s="497"/>
      <c r="AA531" s="497"/>
      <c r="AB531" s="497"/>
      <c r="AC531" s="497"/>
      <c r="AD531" s="497"/>
      <c r="AE531" s="497"/>
      <c r="AF531" s="497"/>
      <c r="AG531" s="497"/>
      <c r="AH531" s="497"/>
      <c r="AI531" s="497"/>
      <c r="AJ531" s="497"/>
      <c r="AK531" s="497"/>
      <c r="AL531" s="497"/>
      <c r="AM531" s="497"/>
      <c r="AN531" s="497"/>
      <c r="AO531" s="497"/>
      <c r="AP531" s="497"/>
      <c r="AQ531" s="497"/>
      <c r="AR531" s="497"/>
      <c r="AS531" s="497"/>
      <c r="AT531" s="497"/>
      <c r="AU531" s="497"/>
      <c r="AV531" s="497"/>
      <c r="AW531" s="497"/>
      <c r="AX531" s="497"/>
      <c r="AY531" s="497"/>
      <c r="AZ531" s="497"/>
      <c r="BA531" s="497"/>
      <c r="BB531" s="497"/>
      <c r="BC531" s="497"/>
      <c r="BD531" s="497"/>
      <c r="BE531" s="497"/>
      <c r="BF531" s="489"/>
      <c r="BG531" s="489"/>
      <c r="BH531" s="489"/>
      <c r="BI531" s="489"/>
      <c r="BJ531" s="489"/>
    </row>
    <row r="532" spans="1:62" ht="15.75" customHeight="1">
      <c r="A532" s="490"/>
      <c r="B532" s="497"/>
      <c r="C532" s="497"/>
      <c r="D532" s="497"/>
      <c r="E532" s="497"/>
      <c r="F532" s="497"/>
      <c r="G532" s="497"/>
      <c r="H532" s="497"/>
      <c r="I532" s="497"/>
      <c r="J532" s="497"/>
      <c r="K532" s="497"/>
      <c r="L532" s="497"/>
      <c r="M532" s="497"/>
      <c r="N532" s="498"/>
      <c r="O532" s="497"/>
      <c r="P532" s="497"/>
      <c r="Q532" s="497"/>
      <c r="R532" s="497"/>
      <c r="S532" s="497"/>
      <c r="T532" s="497"/>
      <c r="U532" s="497"/>
      <c r="V532" s="497"/>
      <c r="W532" s="497"/>
      <c r="X532" s="497"/>
      <c r="Y532" s="497"/>
      <c r="Z532" s="497"/>
      <c r="AA532" s="497"/>
      <c r="AB532" s="497"/>
      <c r="AC532" s="497"/>
      <c r="AD532" s="497"/>
      <c r="AE532" s="497"/>
      <c r="AF532" s="497"/>
      <c r="AG532" s="497"/>
      <c r="AH532" s="497"/>
      <c r="AI532" s="497"/>
      <c r="AJ532" s="497"/>
      <c r="AK532" s="497"/>
      <c r="AL532" s="497"/>
      <c r="AM532" s="497"/>
      <c r="AN532" s="497"/>
      <c r="AO532" s="497"/>
      <c r="AP532" s="497"/>
      <c r="AQ532" s="497"/>
      <c r="AR532" s="497"/>
      <c r="AS532" s="497"/>
      <c r="AT532" s="497"/>
      <c r="AU532" s="497"/>
      <c r="AV532" s="497"/>
      <c r="AW532" s="497"/>
      <c r="AX532" s="497"/>
      <c r="AY532" s="497"/>
      <c r="AZ532" s="497"/>
      <c r="BA532" s="497"/>
      <c r="BB532" s="497"/>
      <c r="BC532" s="497"/>
      <c r="BD532" s="497"/>
      <c r="BE532" s="497"/>
      <c r="BF532" s="489"/>
      <c r="BG532" s="489"/>
      <c r="BH532" s="489"/>
      <c r="BI532" s="489"/>
      <c r="BJ532" s="489"/>
    </row>
    <row r="533" spans="1:62" ht="15.75" customHeight="1">
      <c r="A533" s="490"/>
      <c r="B533" s="497"/>
      <c r="C533" s="497"/>
      <c r="D533" s="497"/>
      <c r="E533" s="497"/>
      <c r="F533" s="497"/>
      <c r="G533" s="497"/>
      <c r="H533" s="497"/>
      <c r="I533" s="497"/>
      <c r="J533" s="497"/>
      <c r="K533" s="497"/>
      <c r="L533" s="497"/>
      <c r="M533" s="497"/>
      <c r="N533" s="498"/>
      <c r="O533" s="497"/>
      <c r="P533" s="497"/>
      <c r="Q533" s="497"/>
      <c r="R533" s="497"/>
      <c r="S533" s="497"/>
      <c r="T533" s="497"/>
      <c r="U533" s="497"/>
      <c r="V533" s="497"/>
      <c r="W533" s="497"/>
      <c r="X533" s="497"/>
      <c r="Y533" s="497"/>
      <c r="Z533" s="497"/>
      <c r="AA533" s="497"/>
      <c r="AB533" s="497"/>
      <c r="AC533" s="497"/>
      <c r="AD533" s="497"/>
      <c r="AE533" s="497"/>
      <c r="AF533" s="497"/>
      <c r="AG533" s="497"/>
      <c r="AH533" s="497"/>
      <c r="AI533" s="497"/>
      <c r="AJ533" s="497"/>
      <c r="AK533" s="497"/>
      <c r="AL533" s="497"/>
      <c r="AM533" s="497"/>
      <c r="AN533" s="497"/>
      <c r="AO533" s="497"/>
      <c r="AP533" s="497"/>
      <c r="AQ533" s="497"/>
      <c r="AR533" s="497"/>
      <c r="AS533" s="497"/>
      <c r="AT533" s="497"/>
      <c r="AU533" s="497"/>
      <c r="AV533" s="497"/>
      <c r="AW533" s="497"/>
      <c r="AX533" s="497"/>
      <c r="AY533" s="497"/>
      <c r="AZ533" s="497"/>
      <c r="BA533" s="497"/>
      <c r="BB533" s="497"/>
      <c r="BC533" s="497"/>
      <c r="BD533" s="497"/>
      <c r="BE533" s="497"/>
      <c r="BF533" s="489"/>
      <c r="BG533" s="489"/>
      <c r="BH533" s="489"/>
      <c r="BI533" s="489"/>
      <c r="BJ533" s="489"/>
    </row>
    <row r="534" spans="1:62" ht="15.75" customHeight="1">
      <c r="A534" s="490"/>
      <c r="B534" s="497"/>
      <c r="C534" s="497"/>
      <c r="D534" s="497"/>
      <c r="E534" s="497"/>
      <c r="F534" s="497"/>
      <c r="G534" s="497"/>
      <c r="H534" s="497"/>
      <c r="I534" s="497"/>
      <c r="J534" s="497"/>
      <c r="K534" s="497"/>
      <c r="L534" s="497"/>
      <c r="M534" s="497"/>
      <c r="N534" s="498"/>
      <c r="O534" s="497"/>
      <c r="P534" s="497"/>
      <c r="Q534" s="497"/>
      <c r="R534" s="497"/>
      <c r="S534" s="497"/>
      <c r="T534" s="497"/>
      <c r="U534" s="497"/>
      <c r="V534" s="497"/>
      <c r="W534" s="497"/>
      <c r="X534" s="497"/>
      <c r="Y534" s="497"/>
      <c r="Z534" s="497"/>
      <c r="AA534" s="497"/>
      <c r="AB534" s="497"/>
      <c r="AC534" s="497"/>
      <c r="AD534" s="497"/>
      <c r="AE534" s="497"/>
      <c r="AF534" s="497"/>
      <c r="AG534" s="497"/>
      <c r="AH534" s="497"/>
      <c r="AI534" s="497"/>
      <c r="AJ534" s="497"/>
      <c r="AK534" s="497"/>
      <c r="AL534" s="497"/>
      <c r="AM534" s="497"/>
      <c r="AN534" s="497"/>
      <c r="AO534" s="497"/>
      <c r="AP534" s="497"/>
      <c r="AQ534" s="497"/>
      <c r="AR534" s="497"/>
      <c r="AS534" s="497"/>
      <c r="AT534" s="497"/>
      <c r="AU534" s="497"/>
      <c r="AV534" s="497"/>
      <c r="AW534" s="497"/>
      <c r="AX534" s="497"/>
      <c r="AY534" s="497"/>
      <c r="AZ534" s="497"/>
      <c r="BA534" s="497"/>
      <c r="BB534" s="497"/>
      <c r="BC534" s="497"/>
      <c r="BD534" s="497"/>
      <c r="BE534" s="497"/>
      <c r="BF534" s="489"/>
      <c r="BG534" s="489"/>
      <c r="BH534" s="489"/>
      <c r="BI534" s="489"/>
      <c r="BJ534" s="489"/>
    </row>
    <row r="535" spans="1:62" ht="15.75" customHeight="1">
      <c r="A535" s="490"/>
      <c r="B535" s="497"/>
      <c r="C535" s="497"/>
      <c r="D535" s="497"/>
      <c r="E535" s="497"/>
      <c r="F535" s="497"/>
      <c r="G535" s="497"/>
      <c r="H535" s="497"/>
      <c r="I535" s="497"/>
      <c r="J535" s="497"/>
      <c r="K535" s="497"/>
      <c r="L535" s="497"/>
      <c r="M535" s="497"/>
      <c r="N535" s="498"/>
      <c r="O535" s="497"/>
      <c r="P535" s="497"/>
      <c r="Q535" s="497"/>
      <c r="R535" s="497"/>
      <c r="S535" s="497"/>
      <c r="T535" s="497"/>
      <c r="U535" s="497"/>
      <c r="V535" s="497"/>
      <c r="W535" s="497"/>
      <c r="X535" s="497"/>
      <c r="Y535" s="497"/>
      <c r="Z535" s="497"/>
      <c r="AA535" s="497"/>
      <c r="AB535" s="497"/>
      <c r="AC535" s="497"/>
      <c r="AD535" s="497"/>
      <c r="AE535" s="497"/>
      <c r="AF535" s="497"/>
      <c r="AG535" s="497"/>
      <c r="AH535" s="497"/>
      <c r="AI535" s="497"/>
      <c r="AJ535" s="497"/>
      <c r="AK535" s="497"/>
      <c r="AL535" s="497"/>
      <c r="AM535" s="497"/>
      <c r="AN535" s="497"/>
      <c r="AO535" s="497"/>
      <c r="AP535" s="497"/>
      <c r="AQ535" s="497"/>
      <c r="AR535" s="497"/>
      <c r="AS535" s="497"/>
      <c r="AT535" s="497"/>
      <c r="AU535" s="497"/>
      <c r="AV535" s="497"/>
      <c r="AW535" s="497"/>
      <c r="AX535" s="497"/>
      <c r="AY535" s="497"/>
      <c r="AZ535" s="497"/>
      <c r="BA535" s="497"/>
      <c r="BB535" s="497"/>
      <c r="BC535" s="497"/>
      <c r="BD535" s="497"/>
      <c r="BE535" s="497"/>
      <c r="BF535" s="489"/>
      <c r="BG535" s="489"/>
      <c r="BH535" s="489"/>
      <c r="BI535" s="489"/>
      <c r="BJ535" s="489"/>
    </row>
    <row r="536" spans="1:62" ht="15.75" customHeight="1">
      <c r="A536" s="490"/>
      <c r="B536" s="497"/>
      <c r="C536" s="497"/>
      <c r="D536" s="497"/>
      <c r="E536" s="497"/>
      <c r="F536" s="497"/>
      <c r="G536" s="497"/>
      <c r="H536" s="497"/>
      <c r="I536" s="497"/>
      <c r="J536" s="497"/>
      <c r="K536" s="497"/>
      <c r="L536" s="497"/>
      <c r="M536" s="497"/>
      <c r="N536" s="498"/>
      <c r="O536" s="497"/>
      <c r="P536" s="497"/>
      <c r="Q536" s="497"/>
      <c r="R536" s="497"/>
      <c r="S536" s="497"/>
      <c r="T536" s="497"/>
      <c r="U536" s="497"/>
      <c r="V536" s="497"/>
      <c r="W536" s="497"/>
      <c r="X536" s="497"/>
      <c r="Y536" s="497"/>
      <c r="Z536" s="497"/>
      <c r="AA536" s="497"/>
      <c r="AB536" s="497"/>
      <c r="AC536" s="497"/>
      <c r="AD536" s="497"/>
      <c r="AE536" s="497"/>
      <c r="AF536" s="497"/>
      <c r="AG536" s="497"/>
      <c r="AH536" s="497"/>
      <c r="AI536" s="497"/>
      <c r="AJ536" s="497"/>
      <c r="AK536" s="497"/>
      <c r="AL536" s="497"/>
      <c r="AM536" s="497"/>
      <c r="AN536" s="497"/>
      <c r="AO536" s="497"/>
      <c r="AP536" s="497"/>
      <c r="AQ536" s="497"/>
      <c r="AR536" s="497"/>
      <c r="AS536" s="497"/>
      <c r="AT536" s="497"/>
      <c r="AU536" s="497"/>
      <c r="AV536" s="497"/>
      <c r="AW536" s="497"/>
      <c r="AX536" s="497"/>
      <c r="AY536" s="497"/>
      <c r="AZ536" s="497"/>
      <c r="BA536" s="497"/>
      <c r="BB536" s="497"/>
      <c r="BC536" s="497"/>
      <c r="BD536" s="497"/>
      <c r="BE536" s="497"/>
      <c r="BF536" s="489"/>
      <c r="BG536" s="489"/>
      <c r="BH536" s="489"/>
      <c r="BI536" s="489"/>
      <c r="BJ536" s="489"/>
    </row>
    <row r="537" spans="1:62" ht="15.75" customHeight="1">
      <c r="A537" s="490"/>
      <c r="B537" s="497"/>
      <c r="C537" s="497"/>
      <c r="D537" s="497"/>
      <c r="E537" s="497"/>
      <c r="F537" s="497"/>
      <c r="G537" s="497"/>
      <c r="H537" s="497"/>
      <c r="I537" s="497"/>
      <c r="J537" s="497"/>
      <c r="K537" s="497"/>
      <c r="L537" s="497"/>
      <c r="M537" s="497"/>
      <c r="N537" s="498"/>
      <c r="O537" s="497"/>
      <c r="P537" s="497"/>
      <c r="Q537" s="497"/>
      <c r="R537" s="497"/>
      <c r="S537" s="497"/>
      <c r="T537" s="497"/>
      <c r="U537" s="497"/>
      <c r="V537" s="497"/>
      <c r="W537" s="497"/>
      <c r="X537" s="497"/>
      <c r="Y537" s="497"/>
      <c r="Z537" s="497"/>
      <c r="AA537" s="497"/>
      <c r="AB537" s="497"/>
      <c r="AC537" s="497"/>
      <c r="AD537" s="497"/>
      <c r="AE537" s="497"/>
      <c r="AF537" s="497"/>
      <c r="AG537" s="497"/>
      <c r="AH537" s="497"/>
      <c r="AI537" s="497"/>
      <c r="AJ537" s="497"/>
      <c r="AK537" s="497"/>
      <c r="AL537" s="497"/>
      <c r="AM537" s="497"/>
      <c r="AN537" s="497"/>
      <c r="AO537" s="497"/>
      <c r="AP537" s="497"/>
      <c r="AQ537" s="497"/>
      <c r="AR537" s="497"/>
      <c r="AS537" s="497"/>
      <c r="AT537" s="497"/>
      <c r="AU537" s="497"/>
      <c r="AV537" s="497"/>
      <c r="AW537" s="497"/>
      <c r="AX537" s="497"/>
      <c r="AY537" s="497"/>
      <c r="AZ537" s="497"/>
      <c r="BA537" s="497"/>
      <c r="BB537" s="497"/>
      <c r="BC537" s="497"/>
      <c r="BD537" s="497"/>
      <c r="BE537" s="497"/>
      <c r="BF537" s="489"/>
      <c r="BG537" s="489"/>
      <c r="BH537" s="489"/>
      <c r="BI537" s="489"/>
      <c r="BJ537" s="489"/>
    </row>
    <row r="538" spans="1:62" ht="15.75" customHeight="1">
      <c r="A538" s="490"/>
      <c r="B538" s="497"/>
      <c r="C538" s="497"/>
      <c r="D538" s="497"/>
      <c r="E538" s="497"/>
      <c r="F538" s="497"/>
      <c r="G538" s="497"/>
      <c r="H538" s="497"/>
      <c r="I538" s="497"/>
      <c r="J538" s="497"/>
      <c r="K538" s="497"/>
      <c r="L538" s="497"/>
      <c r="M538" s="497"/>
      <c r="N538" s="498"/>
      <c r="O538" s="497"/>
      <c r="P538" s="497"/>
      <c r="Q538" s="497"/>
      <c r="R538" s="497"/>
      <c r="S538" s="497"/>
      <c r="T538" s="497"/>
      <c r="U538" s="497"/>
      <c r="V538" s="497"/>
      <c r="W538" s="497"/>
      <c r="X538" s="497"/>
      <c r="Y538" s="497"/>
      <c r="Z538" s="497"/>
      <c r="AA538" s="497"/>
      <c r="AB538" s="497"/>
      <c r="AC538" s="497"/>
      <c r="AD538" s="497"/>
      <c r="AE538" s="497"/>
      <c r="AF538" s="497"/>
      <c r="AG538" s="497"/>
      <c r="AH538" s="497"/>
      <c r="AI538" s="497"/>
      <c r="AJ538" s="497"/>
      <c r="AK538" s="497"/>
      <c r="AL538" s="497"/>
      <c r="AM538" s="497"/>
      <c r="AN538" s="497"/>
      <c r="AO538" s="497"/>
      <c r="AP538" s="497"/>
      <c r="AQ538" s="497"/>
      <c r="AR538" s="497"/>
      <c r="AS538" s="497"/>
      <c r="AT538" s="497"/>
      <c r="AU538" s="497"/>
      <c r="AV538" s="497"/>
      <c r="AW538" s="497"/>
      <c r="AX538" s="497"/>
      <c r="AY538" s="497"/>
      <c r="AZ538" s="497"/>
      <c r="BA538" s="497"/>
      <c r="BB538" s="497"/>
      <c r="BC538" s="497"/>
      <c r="BD538" s="497"/>
      <c r="BE538" s="497"/>
      <c r="BF538" s="489"/>
      <c r="BG538" s="489"/>
      <c r="BH538" s="489"/>
      <c r="BI538" s="489"/>
      <c r="BJ538" s="489"/>
    </row>
    <row r="539" spans="1:62" ht="15.75" customHeight="1">
      <c r="A539" s="490"/>
      <c r="B539" s="497"/>
      <c r="C539" s="497"/>
      <c r="D539" s="497"/>
      <c r="E539" s="497"/>
      <c r="F539" s="497"/>
      <c r="G539" s="497"/>
      <c r="H539" s="497"/>
      <c r="I539" s="497"/>
      <c r="J539" s="497"/>
      <c r="K539" s="497"/>
      <c r="L539" s="497"/>
      <c r="M539" s="497"/>
      <c r="N539" s="498"/>
      <c r="O539" s="497"/>
      <c r="P539" s="497"/>
      <c r="Q539" s="497"/>
      <c r="R539" s="497"/>
      <c r="S539" s="497"/>
      <c r="T539" s="497"/>
      <c r="U539" s="497"/>
      <c r="V539" s="497"/>
      <c r="W539" s="497"/>
      <c r="X539" s="497"/>
      <c r="Y539" s="497"/>
      <c r="Z539" s="497"/>
      <c r="AA539" s="497"/>
      <c r="AB539" s="497"/>
      <c r="AC539" s="497"/>
      <c r="AD539" s="497"/>
      <c r="AE539" s="497"/>
      <c r="AF539" s="497"/>
      <c r="AG539" s="497"/>
      <c r="AH539" s="497"/>
      <c r="AI539" s="497"/>
      <c r="AJ539" s="497"/>
      <c r="AK539" s="497"/>
      <c r="AL539" s="497"/>
      <c r="AM539" s="497"/>
      <c r="AN539" s="497"/>
      <c r="AO539" s="497"/>
      <c r="AP539" s="497"/>
      <c r="AQ539" s="497"/>
      <c r="AR539" s="497"/>
      <c r="AS539" s="497"/>
      <c r="AT539" s="497"/>
      <c r="AU539" s="497"/>
      <c r="AV539" s="497"/>
      <c r="AW539" s="497"/>
      <c r="AX539" s="497"/>
      <c r="AY539" s="497"/>
      <c r="AZ539" s="497"/>
      <c r="BA539" s="497"/>
      <c r="BB539" s="497"/>
      <c r="BC539" s="497"/>
      <c r="BD539" s="497"/>
      <c r="BE539" s="497"/>
      <c r="BF539" s="489"/>
      <c r="BG539" s="489"/>
      <c r="BH539" s="489"/>
      <c r="BI539" s="489"/>
      <c r="BJ539" s="489"/>
    </row>
    <row r="540" spans="1:62" ht="15.75" customHeight="1">
      <c r="A540" s="490"/>
      <c r="B540" s="497"/>
      <c r="C540" s="497"/>
      <c r="D540" s="497"/>
      <c r="E540" s="497"/>
      <c r="F540" s="497"/>
      <c r="G540" s="497"/>
      <c r="H540" s="497"/>
      <c r="I540" s="497"/>
      <c r="J540" s="497"/>
      <c r="K540" s="497"/>
      <c r="L540" s="497"/>
      <c r="M540" s="497"/>
      <c r="N540" s="498"/>
      <c r="O540" s="497"/>
      <c r="P540" s="497"/>
      <c r="Q540" s="497"/>
      <c r="R540" s="497"/>
      <c r="S540" s="497"/>
      <c r="T540" s="497"/>
      <c r="U540" s="497"/>
      <c r="V540" s="497"/>
      <c r="W540" s="497"/>
      <c r="X540" s="497"/>
      <c r="Y540" s="497"/>
      <c r="Z540" s="497"/>
      <c r="AA540" s="497"/>
      <c r="AB540" s="497"/>
      <c r="AC540" s="497"/>
      <c r="AD540" s="497"/>
      <c r="AE540" s="497"/>
      <c r="AF540" s="497"/>
      <c r="AG540" s="497"/>
      <c r="AH540" s="497"/>
      <c r="AI540" s="497"/>
      <c r="AJ540" s="497"/>
      <c r="AK540" s="497"/>
      <c r="AL540" s="497"/>
      <c r="AM540" s="497"/>
      <c r="AN540" s="497"/>
      <c r="AO540" s="497"/>
      <c r="AP540" s="497"/>
      <c r="AQ540" s="497"/>
      <c r="AR540" s="497"/>
      <c r="AS540" s="497"/>
      <c r="AT540" s="497"/>
      <c r="AU540" s="497"/>
      <c r="AV540" s="497"/>
      <c r="AW540" s="497"/>
      <c r="AX540" s="497"/>
      <c r="AY540" s="497"/>
      <c r="AZ540" s="497"/>
      <c r="BA540" s="497"/>
      <c r="BB540" s="497"/>
      <c r="BC540" s="497"/>
      <c r="BD540" s="497"/>
      <c r="BE540" s="497"/>
      <c r="BF540" s="489"/>
      <c r="BG540" s="489"/>
      <c r="BH540" s="489"/>
      <c r="BI540" s="489"/>
      <c r="BJ540" s="489"/>
    </row>
    <row r="541" spans="1:62" ht="15.75" customHeight="1">
      <c r="A541" s="490"/>
      <c r="B541" s="497"/>
      <c r="C541" s="497"/>
      <c r="D541" s="497"/>
      <c r="E541" s="497"/>
      <c r="F541" s="497"/>
      <c r="G541" s="497"/>
      <c r="H541" s="497"/>
      <c r="I541" s="497"/>
      <c r="J541" s="497"/>
      <c r="K541" s="497"/>
      <c r="L541" s="497"/>
      <c r="M541" s="497"/>
      <c r="N541" s="498"/>
      <c r="O541" s="497"/>
      <c r="P541" s="497"/>
      <c r="Q541" s="497"/>
      <c r="R541" s="497"/>
      <c r="S541" s="497"/>
      <c r="T541" s="497"/>
      <c r="U541" s="497"/>
      <c r="V541" s="497"/>
      <c r="W541" s="497"/>
      <c r="X541" s="497"/>
      <c r="Y541" s="497"/>
      <c r="Z541" s="497"/>
      <c r="AA541" s="497"/>
      <c r="AB541" s="497"/>
      <c r="AC541" s="497"/>
      <c r="AD541" s="497"/>
      <c r="AE541" s="497"/>
      <c r="AF541" s="497"/>
      <c r="AG541" s="497"/>
      <c r="AH541" s="497"/>
      <c r="AI541" s="497"/>
      <c r="AJ541" s="497"/>
      <c r="AK541" s="497"/>
      <c r="AL541" s="497"/>
      <c r="AM541" s="497"/>
      <c r="AN541" s="497"/>
      <c r="AO541" s="497"/>
      <c r="AP541" s="497"/>
      <c r="AQ541" s="497"/>
      <c r="AR541" s="497"/>
      <c r="AS541" s="497"/>
      <c r="AT541" s="497"/>
      <c r="AU541" s="497"/>
      <c r="AV541" s="497"/>
      <c r="AW541" s="497"/>
      <c r="AX541" s="497"/>
      <c r="AY541" s="497"/>
      <c r="AZ541" s="497"/>
      <c r="BA541" s="497"/>
      <c r="BB541" s="497"/>
      <c r="BC541" s="497"/>
      <c r="BD541" s="497"/>
      <c r="BE541" s="497"/>
      <c r="BF541" s="489"/>
      <c r="BG541" s="489"/>
      <c r="BH541" s="489"/>
      <c r="BI541" s="489"/>
      <c r="BJ541" s="489"/>
    </row>
    <row r="542" spans="1:62" ht="15.75" customHeight="1">
      <c r="A542" s="490"/>
      <c r="B542" s="497"/>
      <c r="C542" s="497"/>
      <c r="D542" s="497"/>
      <c r="E542" s="497"/>
      <c r="F542" s="497"/>
      <c r="G542" s="497"/>
      <c r="H542" s="497"/>
      <c r="I542" s="497"/>
      <c r="J542" s="497"/>
      <c r="K542" s="497"/>
      <c r="L542" s="497"/>
      <c r="M542" s="497"/>
      <c r="N542" s="498"/>
      <c r="O542" s="497"/>
      <c r="P542" s="497"/>
      <c r="Q542" s="497"/>
      <c r="R542" s="497"/>
      <c r="S542" s="497"/>
      <c r="T542" s="497"/>
      <c r="U542" s="497"/>
      <c r="V542" s="497"/>
      <c r="W542" s="497"/>
      <c r="X542" s="497"/>
      <c r="Y542" s="497"/>
      <c r="Z542" s="497"/>
      <c r="AA542" s="497"/>
      <c r="AB542" s="497"/>
      <c r="AC542" s="497"/>
      <c r="AD542" s="497"/>
      <c r="AE542" s="497"/>
      <c r="AF542" s="497"/>
      <c r="AG542" s="497"/>
      <c r="AH542" s="497"/>
      <c r="AI542" s="497"/>
      <c r="AJ542" s="497"/>
      <c r="AK542" s="497"/>
      <c r="AL542" s="497"/>
      <c r="AM542" s="497"/>
      <c r="AN542" s="497"/>
      <c r="AO542" s="497"/>
      <c r="AP542" s="497"/>
      <c r="AQ542" s="497"/>
      <c r="AR542" s="497"/>
      <c r="AS542" s="497"/>
      <c r="AT542" s="497"/>
      <c r="AU542" s="497"/>
      <c r="AV542" s="497"/>
      <c r="AW542" s="497"/>
      <c r="AX542" s="497"/>
      <c r="AY542" s="497"/>
      <c r="AZ542" s="497"/>
      <c r="BA542" s="497"/>
      <c r="BB542" s="497"/>
      <c r="BC542" s="497"/>
      <c r="BD542" s="497"/>
      <c r="BE542" s="497"/>
      <c r="BF542" s="489"/>
      <c r="BG542" s="489"/>
      <c r="BH542" s="489"/>
      <c r="BI542" s="489"/>
      <c r="BJ542" s="489"/>
    </row>
    <row r="543" spans="1:62" ht="15.75" customHeight="1">
      <c r="A543" s="490"/>
      <c r="B543" s="497"/>
      <c r="C543" s="497"/>
      <c r="D543" s="497"/>
      <c r="E543" s="497"/>
      <c r="F543" s="497"/>
      <c r="G543" s="497"/>
      <c r="H543" s="497"/>
      <c r="I543" s="497"/>
      <c r="J543" s="497"/>
      <c r="K543" s="497"/>
      <c r="L543" s="497"/>
      <c r="M543" s="497"/>
      <c r="N543" s="498"/>
      <c r="O543" s="497"/>
      <c r="P543" s="497"/>
      <c r="Q543" s="497"/>
      <c r="R543" s="497"/>
      <c r="S543" s="497"/>
      <c r="T543" s="497"/>
      <c r="U543" s="497"/>
      <c r="V543" s="497"/>
      <c r="W543" s="497"/>
      <c r="X543" s="497"/>
      <c r="Y543" s="497"/>
      <c r="Z543" s="497"/>
      <c r="AA543" s="497"/>
      <c r="AB543" s="497"/>
      <c r="AC543" s="497"/>
      <c r="AD543" s="497"/>
      <c r="AE543" s="497"/>
      <c r="AF543" s="497"/>
      <c r="AG543" s="497"/>
      <c r="AH543" s="497"/>
      <c r="AI543" s="497"/>
      <c r="AJ543" s="497"/>
      <c r="AK543" s="497"/>
      <c r="AL543" s="497"/>
      <c r="AM543" s="497"/>
      <c r="AN543" s="497"/>
      <c r="AO543" s="497"/>
      <c r="AP543" s="497"/>
      <c r="AQ543" s="497"/>
      <c r="AR543" s="497"/>
      <c r="AS543" s="497"/>
      <c r="AT543" s="497"/>
      <c r="AU543" s="497"/>
      <c r="AV543" s="497"/>
      <c r="AW543" s="497"/>
      <c r="AX543" s="497"/>
      <c r="AY543" s="497"/>
      <c r="AZ543" s="497"/>
      <c r="BA543" s="497"/>
      <c r="BB543" s="497"/>
      <c r="BC543" s="497"/>
      <c r="BD543" s="497"/>
      <c r="BE543" s="497"/>
      <c r="BF543" s="489"/>
      <c r="BG543" s="489"/>
      <c r="BH543" s="489"/>
      <c r="BI543" s="489"/>
      <c r="BJ543" s="489"/>
    </row>
    <row r="544" spans="1:62" ht="15.75" customHeight="1">
      <c r="A544" s="490"/>
      <c r="B544" s="497"/>
      <c r="C544" s="497"/>
      <c r="D544" s="497"/>
      <c r="E544" s="497"/>
      <c r="F544" s="497"/>
      <c r="G544" s="497"/>
      <c r="H544" s="497"/>
      <c r="I544" s="497"/>
      <c r="J544" s="497"/>
      <c r="K544" s="497"/>
      <c r="L544" s="497"/>
      <c r="M544" s="497"/>
      <c r="N544" s="498"/>
      <c r="O544" s="497"/>
      <c r="P544" s="497"/>
      <c r="Q544" s="497"/>
      <c r="R544" s="497"/>
      <c r="S544" s="497"/>
      <c r="T544" s="497"/>
      <c r="U544" s="497"/>
      <c r="V544" s="497"/>
      <c r="W544" s="497"/>
      <c r="X544" s="497"/>
      <c r="Y544" s="497"/>
      <c r="Z544" s="497"/>
      <c r="AA544" s="497"/>
      <c r="AB544" s="497"/>
      <c r="AC544" s="497"/>
      <c r="AD544" s="497"/>
      <c r="AE544" s="497"/>
      <c r="AF544" s="497"/>
      <c r="AG544" s="497"/>
      <c r="AH544" s="497"/>
      <c r="AI544" s="497"/>
      <c r="AJ544" s="497"/>
      <c r="AK544" s="497"/>
      <c r="AL544" s="497"/>
      <c r="AM544" s="497"/>
      <c r="AN544" s="497"/>
      <c r="AO544" s="497"/>
      <c r="AP544" s="497"/>
      <c r="AQ544" s="497"/>
      <c r="AR544" s="497"/>
      <c r="AS544" s="497"/>
      <c r="AT544" s="497"/>
      <c r="AU544" s="497"/>
      <c r="AV544" s="497"/>
      <c r="AW544" s="497"/>
      <c r="AX544" s="497"/>
      <c r="AY544" s="497"/>
      <c r="AZ544" s="497"/>
      <c r="BA544" s="497"/>
      <c r="BB544" s="497"/>
      <c r="BC544" s="497"/>
      <c r="BD544" s="497"/>
      <c r="BE544" s="497"/>
      <c r="BF544" s="489"/>
      <c r="BG544" s="489"/>
      <c r="BH544" s="489"/>
      <c r="BI544" s="489"/>
      <c r="BJ544" s="489"/>
    </row>
    <row r="545" spans="1:62" ht="15.75" customHeight="1">
      <c r="A545" s="490"/>
      <c r="B545" s="497"/>
      <c r="C545" s="497"/>
      <c r="D545" s="497"/>
      <c r="E545" s="497"/>
      <c r="F545" s="497"/>
      <c r="G545" s="497"/>
      <c r="H545" s="497"/>
      <c r="I545" s="497"/>
      <c r="J545" s="497"/>
      <c r="K545" s="497"/>
      <c r="L545" s="497"/>
      <c r="M545" s="497"/>
      <c r="N545" s="498"/>
      <c r="O545" s="497"/>
      <c r="P545" s="497"/>
      <c r="Q545" s="497"/>
      <c r="R545" s="497"/>
      <c r="S545" s="497"/>
      <c r="T545" s="497"/>
      <c r="U545" s="497"/>
      <c r="V545" s="497"/>
      <c r="W545" s="497"/>
      <c r="X545" s="497"/>
      <c r="Y545" s="497"/>
      <c r="Z545" s="497"/>
      <c r="AA545" s="497"/>
      <c r="AB545" s="497"/>
      <c r="AC545" s="497"/>
      <c r="AD545" s="497"/>
      <c r="AE545" s="497"/>
      <c r="AF545" s="497"/>
      <c r="AG545" s="497"/>
      <c r="AH545" s="497"/>
      <c r="AI545" s="497"/>
      <c r="AJ545" s="497"/>
      <c r="AK545" s="497"/>
      <c r="AL545" s="497"/>
      <c r="AM545" s="497"/>
      <c r="AN545" s="497"/>
      <c r="AO545" s="497"/>
      <c r="AP545" s="497"/>
      <c r="AQ545" s="497"/>
      <c r="AR545" s="497"/>
      <c r="AS545" s="497"/>
      <c r="AT545" s="497"/>
      <c r="AU545" s="497"/>
      <c r="AV545" s="497"/>
      <c r="AW545" s="497"/>
      <c r="AX545" s="497"/>
      <c r="AY545" s="497"/>
      <c r="AZ545" s="497"/>
      <c r="BA545" s="497"/>
      <c r="BB545" s="497"/>
      <c r="BC545" s="497"/>
      <c r="BD545" s="497"/>
      <c r="BE545" s="497"/>
      <c r="BF545" s="489"/>
      <c r="BG545" s="489"/>
      <c r="BH545" s="489"/>
      <c r="BI545" s="489"/>
      <c r="BJ545" s="489"/>
    </row>
    <row r="546" spans="1:62" ht="15.75" customHeight="1">
      <c r="A546" s="490"/>
      <c r="B546" s="497"/>
      <c r="C546" s="497"/>
      <c r="D546" s="497"/>
      <c r="E546" s="497"/>
      <c r="F546" s="497"/>
      <c r="G546" s="497"/>
      <c r="H546" s="497"/>
      <c r="I546" s="497"/>
      <c r="J546" s="497"/>
      <c r="K546" s="497"/>
      <c r="L546" s="497"/>
      <c r="M546" s="497"/>
      <c r="N546" s="498"/>
      <c r="O546" s="497"/>
      <c r="P546" s="497"/>
      <c r="Q546" s="497"/>
      <c r="R546" s="497"/>
      <c r="S546" s="497"/>
      <c r="T546" s="497"/>
      <c r="U546" s="497"/>
      <c r="V546" s="497"/>
      <c r="W546" s="497"/>
      <c r="X546" s="497"/>
      <c r="Y546" s="497"/>
      <c r="Z546" s="497"/>
      <c r="AA546" s="497"/>
      <c r="AB546" s="497"/>
      <c r="AC546" s="497"/>
      <c r="AD546" s="497"/>
      <c r="AE546" s="497"/>
      <c r="AF546" s="497"/>
      <c r="AG546" s="497"/>
      <c r="AH546" s="497"/>
      <c r="AI546" s="497"/>
      <c r="AJ546" s="497"/>
      <c r="AK546" s="497"/>
      <c r="AL546" s="497"/>
      <c r="AM546" s="497"/>
      <c r="AN546" s="497"/>
      <c r="AO546" s="497"/>
      <c r="AP546" s="497"/>
      <c r="AQ546" s="497"/>
      <c r="AR546" s="497"/>
      <c r="AS546" s="497"/>
      <c r="AT546" s="497"/>
      <c r="AU546" s="497"/>
      <c r="AV546" s="497"/>
      <c r="AW546" s="497"/>
      <c r="AX546" s="497"/>
      <c r="AY546" s="497"/>
      <c r="AZ546" s="497"/>
      <c r="BA546" s="497"/>
      <c r="BB546" s="497"/>
      <c r="BC546" s="497"/>
      <c r="BD546" s="497"/>
      <c r="BE546" s="497"/>
      <c r="BF546" s="489"/>
      <c r="BG546" s="489"/>
      <c r="BH546" s="489"/>
      <c r="BI546" s="489"/>
      <c r="BJ546" s="489"/>
    </row>
    <row r="547" spans="1:62" ht="15.75" customHeight="1">
      <c r="A547" s="490"/>
      <c r="B547" s="497"/>
      <c r="C547" s="497"/>
      <c r="D547" s="497"/>
      <c r="E547" s="497"/>
      <c r="F547" s="497"/>
      <c r="G547" s="497"/>
      <c r="H547" s="497"/>
      <c r="I547" s="497"/>
      <c r="J547" s="497"/>
      <c r="K547" s="497"/>
      <c r="L547" s="497"/>
      <c r="M547" s="497"/>
      <c r="N547" s="498"/>
      <c r="O547" s="497"/>
      <c r="P547" s="497"/>
      <c r="Q547" s="497"/>
      <c r="R547" s="497"/>
      <c r="S547" s="497"/>
      <c r="T547" s="497"/>
      <c r="U547" s="497"/>
      <c r="V547" s="497"/>
      <c r="W547" s="497"/>
      <c r="X547" s="497"/>
      <c r="Y547" s="497"/>
      <c r="Z547" s="497"/>
      <c r="AA547" s="497"/>
      <c r="AB547" s="497"/>
      <c r="AC547" s="497"/>
      <c r="AD547" s="497"/>
      <c r="AE547" s="497"/>
      <c r="AF547" s="497"/>
      <c r="AG547" s="497"/>
      <c r="AH547" s="497"/>
      <c r="AI547" s="497"/>
      <c r="AJ547" s="497"/>
      <c r="AK547" s="497"/>
      <c r="AL547" s="497"/>
      <c r="AM547" s="497"/>
      <c r="AN547" s="497"/>
      <c r="AO547" s="497"/>
      <c r="AP547" s="497"/>
      <c r="AQ547" s="497"/>
      <c r="AR547" s="497"/>
      <c r="AS547" s="497"/>
      <c r="AT547" s="497"/>
      <c r="AU547" s="497"/>
      <c r="AV547" s="497"/>
      <c r="AW547" s="497"/>
      <c r="AX547" s="497"/>
      <c r="AY547" s="497"/>
      <c r="AZ547" s="497"/>
      <c r="BA547" s="497"/>
      <c r="BB547" s="497"/>
      <c r="BC547" s="497"/>
      <c r="BD547" s="497"/>
      <c r="BE547" s="497"/>
      <c r="BF547" s="489"/>
      <c r="BG547" s="489"/>
      <c r="BH547" s="489"/>
      <c r="BI547" s="489"/>
      <c r="BJ547" s="489"/>
    </row>
    <row r="548" spans="1:62" ht="15.75" customHeight="1">
      <c r="A548" s="490"/>
      <c r="B548" s="497"/>
      <c r="C548" s="497"/>
      <c r="D548" s="497"/>
      <c r="E548" s="497"/>
      <c r="F548" s="497"/>
      <c r="G548" s="497"/>
      <c r="H548" s="497"/>
      <c r="I548" s="497"/>
      <c r="J548" s="497"/>
      <c r="K548" s="497"/>
      <c r="L548" s="497"/>
      <c r="M548" s="497"/>
      <c r="N548" s="498"/>
      <c r="O548" s="497"/>
      <c r="P548" s="497"/>
      <c r="Q548" s="497"/>
      <c r="R548" s="497"/>
      <c r="S548" s="497"/>
      <c r="T548" s="497"/>
      <c r="U548" s="497"/>
      <c r="V548" s="497"/>
      <c r="W548" s="497"/>
      <c r="X548" s="497"/>
      <c r="Y548" s="497"/>
      <c r="Z548" s="497"/>
      <c r="AA548" s="497"/>
      <c r="AB548" s="497"/>
      <c r="AC548" s="497"/>
      <c r="AD548" s="497"/>
      <c r="AE548" s="497"/>
      <c r="AF548" s="497"/>
      <c r="AG548" s="497"/>
      <c r="AH548" s="497"/>
      <c r="AI548" s="497"/>
      <c r="AJ548" s="497"/>
      <c r="AK548" s="497"/>
      <c r="AL548" s="497"/>
      <c r="AM548" s="497"/>
      <c r="AN548" s="497"/>
      <c r="AO548" s="497"/>
      <c r="AP548" s="497"/>
      <c r="AQ548" s="497"/>
      <c r="AR548" s="497"/>
      <c r="AS548" s="497"/>
      <c r="AT548" s="497"/>
      <c r="AU548" s="497"/>
      <c r="AV548" s="497"/>
      <c r="AW548" s="497"/>
      <c r="AX548" s="497"/>
      <c r="AY548" s="497"/>
      <c r="AZ548" s="497"/>
      <c r="BA548" s="497"/>
      <c r="BB548" s="497"/>
      <c r="BC548" s="497"/>
      <c r="BD548" s="497"/>
      <c r="BE548" s="497"/>
      <c r="BF548" s="489"/>
      <c r="BG548" s="489"/>
      <c r="BH548" s="489"/>
      <c r="BI548" s="489"/>
      <c r="BJ548" s="489"/>
    </row>
    <row r="549" spans="1:62" ht="15.75" customHeight="1">
      <c r="A549" s="490"/>
      <c r="B549" s="497"/>
      <c r="C549" s="497"/>
      <c r="D549" s="497"/>
      <c r="E549" s="497"/>
      <c r="F549" s="497"/>
      <c r="G549" s="497"/>
      <c r="H549" s="497"/>
      <c r="I549" s="497"/>
      <c r="J549" s="497"/>
      <c r="K549" s="497"/>
      <c r="L549" s="497"/>
      <c r="M549" s="497"/>
      <c r="N549" s="498"/>
      <c r="O549" s="497"/>
      <c r="P549" s="497"/>
      <c r="Q549" s="497"/>
      <c r="R549" s="497"/>
      <c r="S549" s="497"/>
      <c r="T549" s="497"/>
      <c r="U549" s="497"/>
      <c r="V549" s="497"/>
      <c r="W549" s="497"/>
      <c r="X549" s="497"/>
      <c r="Y549" s="497"/>
      <c r="Z549" s="497"/>
      <c r="AA549" s="497"/>
      <c r="AB549" s="497"/>
      <c r="AC549" s="497"/>
      <c r="AD549" s="497"/>
      <c r="AE549" s="497"/>
      <c r="AF549" s="497"/>
      <c r="AG549" s="497"/>
      <c r="AH549" s="497"/>
      <c r="AI549" s="497"/>
      <c r="AJ549" s="497"/>
      <c r="AK549" s="497"/>
      <c r="AL549" s="497"/>
      <c r="AM549" s="497"/>
      <c r="AN549" s="497"/>
      <c r="AO549" s="497"/>
      <c r="AP549" s="497"/>
      <c r="AQ549" s="497"/>
      <c r="AR549" s="497"/>
      <c r="AS549" s="497"/>
      <c r="AT549" s="497"/>
      <c r="AU549" s="497"/>
      <c r="AV549" s="497"/>
      <c r="AW549" s="497"/>
      <c r="AX549" s="497"/>
      <c r="AY549" s="497"/>
      <c r="AZ549" s="497"/>
      <c r="BA549" s="497"/>
      <c r="BB549" s="497"/>
      <c r="BC549" s="497"/>
      <c r="BD549" s="497"/>
      <c r="BE549" s="497"/>
      <c r="BF549" s="489"/>
      <c r="BG549" s="489"/>
      <c r="BH549" s="489"/>
      <c r="BI549" s="489"/>
      <c r="BJ549" s="489"/>
    </row>
    <row r="550" spans="1:62" ht="15.75" customHeight="1">
      <c r="A550" s="490"/>
      <c r="B550" s="497"/>
      <c r="C550" s="497"/>
      <c r="D550" s="497"/>
      <c r="E550" s="497"/>
      <c r="F550" s="497"/>
      <c r="G550" s="497"/>
      <c r="H550" s="497"/>
      <c r="I550" s="497"/>
      <c r="J550" s="497"/>
      <c r="K550" s="497"/>
      <c r="L550" s="497"/>
      <c r="M550" s="497"/>
      <c r="N550" s="498"/>
      <c r="O550" s="497"/>
      <c r="P550" s="497"/>
      <c r="Q550" s="497"/>
      <c r="R550" s="497"/>
      <c r="S550" s="497"/>
      <c r="T550" s="497"/>
      <c r="U550" s="497"/>
      <c r="V550" s="497"/>
      <c r="W550" s="497"/>
      <c r="X550" s="497"/>
      <c r="Y550" s="497"/>
      <c r="Z550" s="497"/>
      <c r="AA550" s="497"/>
      <c r="AB550" s="497"/>
      <c r="AC550" s="497"/>
      <c r="AD550" s="497"/>
      <c r="AE550" s="497"/>
      <c r="AF550" s="497"/>
      <c r="AG550" s="497"/>
      <c r="AH550" s="497"/>
      <c r="AI550" s="497"/>
      <c r="AJ550" s="497"/>
      <c r="AK550" s="497"/>
      <c r="AL550" s="497"/>
      <c r="AM550" s="497"/>
      <c r="AN550" s="497"/>
      <c r="AO550" s="497"/>
      <c r="AP550" s="497"/>
      <c r="AQ550" s="497"/>
      <c r="AR550" s="497"/>
      <c r="AS550" s="497"/>
      <c r="AT550" s="497"/>
      <c r="AU550" s="497"/>
      <c r="AV550" s="497"/>
      <c r="AW550" s="497"/>
      <c r="AX550" s="497"/>
      <c r="AY550" s="497"/>
      <c r="AZ550" s="497"/>
      <c r="BA550" s="497"/>
      <c r="BB550" s="497"/>
      <c r="BC550" s="497"/>
      <c r="BD550" s="497"/>
      <c r="BE550" s="497"/>
      <c r="BF550" s="489"/>
      <c r="BG550" s="489"/>
      <c r="BH550" s="489"/>
      <c r="BI550" s="489"/>
      <c r="BJ550" s="489"/>
    </row>
    <row r="551" spans="1:62" ht="15.75" customHeight="1">
      <c r="A551" s="490"/>
      <c r="B551" s="497"/>
      <c r="C551" s="497"/>
      <c r="D551" s="497"/>
      <c r="E551" s="497"/>
      <c r="F551" s="497"/>
      <c r="G551" s="497"/>
      <c r="H551" s="497"/>
      <c r="I551" s="497"/>
      <c r="J551" s="497"/>
      <c r="K551" s="497"/>
      <c r="L551" s="497"/>
      <c r="M551" s="497"/>
      <c r="N551" s="498"/>
      <c r="O551" s="497"/>
      <c r="P551" s="497"/>
      <c r="Q551" s="497"/>
      <c r="R551" s="497"/>
      <c r="S551" s="497"/>
      <c r="T551" s="497"/>
      <c r="U551" s="497"/>
      <c r="V551" s="497"/>
      <c r="W551" s="497"/>
      <c r="X551" s="497"/>
      <c r="Y551" s="497"/>
      <c r="Z551" s="497"/>
      <c r="AA551" s="497"/>
      <c r="AB551" s="497"/>
      <c r="AC551" s="497"/>
      <c r="AD551" s="497"/>
      <c r="AE551" s="497"/>
      <c r="AF551" s="497"/>
      <c r="AG551" s="497"/>
      <c r="AH551" s="497"/>
      <c r="AI551" s="497"/>
      <c r="AJ551" s="497"/>
      <c r="AK551" s="497"/>
      <c r="AL551" s="497"/>
      <c r="AM551" s="497"/>
      <c r="AN551" s="497"/>
      <c r="AO551" s="497"/>
      <c r="AP551" s="497"/>
      <c r="AQ551" s="497"/>
      <c r="AR551" s="497"/>
      <c r="AS551" s="497"/>
      <c r="AT551" s="497"/>
      <c r="AU551" s="497"/>
      <c r="AV551" s="497"/>
      <c r="AW551" s="497"/>
      <c r="AX551" s="497"/>
      <c r="AY551" s="497"/>
      <c r="AZ551" s="497"/>
      <c r="BA551" s="497"/>
      <c r="BB551" s="497"/>
      <c r="BC551" s="497"/>
      <c r="BD551" s="497"/>
      <c r="BE551" s="497"/>
      <c r="BF551" s="489"/>
      <c r="BG551" s="489"/>
      <c r="BH551" s="489"/>
      <c r="BI551" s="489"/>
      <c r="BJ551" s="489"/>
    </row>
    <row r="552" spans="1:62" ht="15.75" customHeight="1">
      <c r="A552" s="490"/>
      <c r="B552" s="497"/>
      <c r="C552" s="497"/>
      <c r="D552" s="497"/>
      <c r="E552" s="497"/>
      <c r="F552" s="497"/>
      <c r="G552" s="497"/>
      <c r="H552" s="497"/>
      <c r="I552" s="497"/>
      <c r="J552" s="497"/>
      <c r="K552" s="497"/>
      <c r="L552" s="497"/>
      <c r="M552" s="497"/>
      <c r="N552" s="498"/>
      <c r="O552" s="497"/>
      <c r="P552" s="497"/>
      <c r="Q552" s="497"/>
      <c r="R552" s="497"/>
      <c r="S552" s="497"/>
      <c r="T552" s="497"/>
      <c r="U552" s="497"/>
      <c r="V552" s="497"/>
      <c r="W552" s="497"/>
      <c r="X552" s="497"/>
      <c r="Y552" s="497"/>
      <c r="Z552" s="497"/>
      <c r="AA552" s="497"/>
      <c r="AB552" s="497"/>
      <c r="AC552" s="497"/>
      <c r="AD552" s="497"/>
      <c r="AE552" s="497"/>
      <c r="AF552" s="497"/>
      <c r="AG552" s="497"/>
      <c r="AH552" s="497"/>
      <c r="AI552" s="497"/>
      <c r="AJ552" s="497"/>
      <c r="AK552" s="497"/>
      <c r="AL552" s="497"/>
      <c r="AM552" s="497"/>
      <c r="AN552" s="497"/>
      <c r="AO552" s="497"/>
      <c r="AP552" s="497"/>
      <c r="AQ552" s="497"/>
      <c r="AR552" s="497"/>
      <c r="AS552" s="497"/>
      <c r="AT552" s="497"/>
      <c r="AU552" s="497"/>
      <c r="AV552" s="497"/>
      <c r="AW552" s="497"/>
      <c r="AX552" s="497"/>
      <c r="AY552" s="497"/>
      <c r="AZ552" s="497"/>
      <c r="BA552" s="497"/>
      <c r="BB552" s="497"/>
      <c r="BC552" s="497"/>
      <c r="BD552" s="497"/>
      <c r="BE552" s="497"/>
      <c r="BF552" s="489"/>
      <c r="BG552" s="489"/>
      <c r="BH552" s="489"/>
      <c r="BI552" s="489"/>
      <c r="BJ552" s="489"/>
    </row>
    <row r="553" spans="1:62" ht="15.75" customHeight="1">
      <c r="A553" s="490"/>
      <c r="B553" s="497"/>
      <c r="C553" s="497"/>
      <c r="D553" s="497"/>
      <c r="E553" s="497"/>
      <c r="F553" s="497"/>
      <c r="G553" s="497"/>
      <c r="H553" s="497"/>
      <c r="I553" s="497"/>
      <c r="J553" s="497"/>
      <c r="K553" s="497"/>
      <c r="L553" s="497"/>
      <c r="M553" s="497"/>
      <c r="N553" s="498"/>
      <c r="O553" s="497"/>
      <c r="P553" s="497"/>
      <c r="Q553" s="497"/>
      <c r="R553" s="497"/>
      <c r="S553" s="497"/>
      <c r="T553" s="497"/>
      <c r="U553" s="497"/>
      <c r="V553" s="497"/>
      <c r="W553" s="497"/>
      <c r="X553" s="497"/>
      <c r="Y553" s="497"/>
      <c r="Z553" s="497"/>
      <c r="AA553" s="497"/>
      <c r="AB553" s="497"/>
      <c r="AC553" s="497"/>
      <c r="AD553" s="497"/>
      <c r="AE553" s="497"/>
      <c r="AF553" s="497"/>
      <c r="AG553" s="497"/>
      <c r="AH553" s="497"/>
      <c r="AI553" s="497"/>
      <c r="AJ553" s="497"/>
      <c r="AK553" s="497"/>
      <c r="AL553" s="497"/>
      <c r="AM553" s="497"/>
      <c r="AN553" s="497"/>
      <c r="AO553" s="497"/>
      <c r="AP553" s="497"/>
      <c r="AQ553" s="497"/>
      <c r="AR553" s="497"/>
      <c r="AS553" s="497"/>
      <c r="AT553" s="497"/>
      <c r="AU553" s="497"/>
      <c r="AV553" s="497"/>
      <c r="AW553" s="497"/>
      <c r="AX553" s="497"/>
      <c r="AY553" s="497"/>
      <c r="AZ553" s="497"/>
      <c r="BA553" s="497"/>
      <c r="BB553" s="497"/>
      <c r="BC553" s="497"/>
      <c r="BD553" s="497"/>
      <c r="BE553" s="497"/>
      <c r="BF553" s="489"/>
      <c r="BG553" s="489"/>
      <c r="BH553" s="489"/>
      <c r="BI553" s="489"/>
      <c r="BJ553" s="489"/>
    </row>
    <row r="554" spans="1:62" ht="15.75" customHeight="1">
      <c r="A554" s="490"/>
      <c r="B554" s="497"/>
      <c r="C554" s="497"/>
      <c r="D554" s="497"/>
      <c r="E554" s="497"/>
      <c r="F554" s="497"/>
      <c r="G554" s="497"/>
      <c r="H554" s="497"/>
      <c r="I554" s="497"/>
      <c r="J554" s="497"/>
      <c r="K554" s="497"/>
      <c r="L554" s="497"/>
      <c r="M554" s="497"/>
      <c r="N554" s="498"/>
      <c r="O554" s="497"/>
      <c r="P554" s="497"/>
      <c r="Q554" s="497"/>
      <c r="R554" s="497"/>
      <c r="S554" s="497"/>
      <c r="T554" s="497"/>
      <c r="U554" s="497"/>
      <c r="V554" s="497"/>
      <c r="W554" s="497"/>
      <c r="X554" s="497"/>
      <c r="Y554" s="497"/>
      <c r="Z554" s="497"/>
      <c r="AA554" s="497"/>
      <c r="AB554" s="497"/>
      <c r="AC554" s="497"/>
      <c r="AD554" s="497"/>
      <c r="AE554" s="497"/>
      <c r="AF554" s="497"/>
      <c r="AG554" s="497"/>
      <c r="AH554" s="497"/>
      <c r="AI554" s="497"/>
      <c r="AJ554" s="497"/>
      <c r="AK554" s="497"/>
      <c r="AL554" s="497"/>
      <c r="AM554" s="497"/>
      <c r="AN554" s="497"/>
      <c r="AO554" s="497"/>
      <c r="AP554" s="497"/>
      <c r="AQ554" s="497"/>
      <c r="AR554" s="497"/>
      <c r="AS554" s="497"/>
      <c r="AT554" s="497"/>
      <c r="AU554" s="497"/>
      <c r="AV554" s="497"/>
      <c r="AW554" s="497"/>
      <c r="AX554" s="497"/>
      <c r="AY554" s="497"/>
      <c r="AZ554" s="497"/>
      <c r="BA554" s="497"/>
      <c r="BB554" s="497"/>
      <c r="BC554" s="497"/>
      <c r="BD554" s="497"/>
      <c r="BE554" s="497"/>
      <c r="BF554" s="489"/>
      <c r="BG554" s="489"/>
      <c r="BH554" s="489"/>
      <c r="BI554" s="489"/>
      <c r="BJ554" s="489"/>
    </row>
    <row r="555" spans="1:62" ht="15.75" customHeight="1">
      <c r="A555" s="490"/>
      <c r="B555" s="497"/>
      <c r="C555" s="497"/>
      <c r="D555" s="497"/>
      <c r="E555" s="497"/>
      <c r="F555" s="497"/>
      <c r="G555" s="497"/>
      <c r="H555" s="497"/>
      <c r="I555" s="497"/>
      <c r="J555" s="497"/>
      <c r="K555" s="497"/>
      <c r="L555" s="497"/>
      <c r="M555" s="497"/>
      <c r="N555" s="498"/>
      <c r="O555" s="497"/>
      <c r="P555" s="497"/>
      <c r="Q555" s="497"/>
      <c r="R555" s="497"/>
      <c r="S555" s="497"/>
      <c r="T555" s="497"/>
      <c r="U555" s="497"/>
      <c r="V555" s="497"/>
      <c r="W555" s="497"/>
      <c r="X555" s="497"/>
      <c r="Y555" s="497"/>
      <c r="Z555" s="497"/>
      <c r="AA555" s="497"/>
      <c r="AB555" s="497"/>
      <c r="AC555" s="497"/>
      <c r="AD555" s="497"/>
      <c r="AE555" s="497"/>
      <c r="AF555" s="497"/>
      <c r="AG555" s="497"/>
      <c r="AH555" s="497"/>
      <c r="AI555" s="497"/>
      <c r="AJ555" s="497"/>
      <c r="AK555" s="497"/>
      <c r="AL555" s="497"/>
      <c r="AM555" s="497"/>
      <c r="AN555" s="497"/>
      <c r="AO555" s="497"/>
      <c r="AP555" s="497"/>
      <c r="AQ555" s="497"/>
      <c r="AR555" s="497"/>
      <c r="AS555" s="497"/>
      <c r="AT555" s="497"/>
      <c r="AU555" s="497"/>
      <c r="AV555" s="497"/>
      <c r="AW555" s="497"/>
      <c r="AX555" s="497"/>
      <c r="AY555" s="497"/>
      <c r="AZ555" s="497"/>
      <c r="BA555" s="497"/>
      <c r="BB555" s="497"/>
      <c r="BC555" s="497"/>
      <c r="BD555" s="497"/>
      <c r="BE555" s="497"/>
      <c r="BF555" s="489"/>
      <c r="BG555" s="489"/>
      <c r="BH555" s="489"/>
      <c r="BI555" s="489"/>
      <c r="BJ555" s="489"/>
    </row>
    <row r="556" spans="1:62" ht="15.75" customHeight="1">
      <c r="A556" s="490"/>
      <c r="B556" s="497"/>
      <c r="C556" s="497"/>
      <c r="D556" s="497"/>
      <c r="E556" s="497"/>
      <c r="F556" s="497"/>
      <c r="G556" s="497"/>
      <c r="H556" s="497"/>
      <c r="I556" s="497"/>
      <c r="J556" s="497"/>
      <c r="K556" s="497"/>
      <c r="L556" s="497"/>
      <c r="M556" s="497"/>
      <c r="N556" s="498"/>
      <c r="O556" s="497"/>
      <c r="P556" s="497"/>
      <c r="Q556" s="497"/>
      <c r="R556" s="497"/>
      <c r="S556" s="497"/>
      <c r="T556" s="497"/>
      <c r="U556" s="497"/>
      <c r="V556" s="497"/>
      <c r="W556" s="497"/>
      <c r="X556" s="497"/>
      <c r="Y556" s="497"/>
      <c r="Z556" s="497"/>
      <c r="AA556" s="497"/>
      <c r="AB556" s="497"/>
      <c r="AC556" s="497"/>
      <c r="AD556" s="497"/>
      <c r="AE556" s="497"/>
      <c r="AF556" s="497"/>
      <c r="AG556" s="497"/>
      <c r="AH556" s="497"/>
      <c r="AI556" s="497"/>
      <c r="AJ556" s="497"/>
      <c r="AK556" s="497"/>
      <c r="AL556" s="497"/>
      <c r="AM556" s="497"/>
      <c r="AN556" s="497"/>
      <c r="AO556" s="497"/>
      <c r="AP556" s="497"/>
      <c r="AQ556" s="497"/>
      <c r="AR556" s="497"/>
      <c r="AS556" s="497"/>
      <c r="AT556" s="497"/>
      <c r="AU556" s="497"/>
      <c r="AV556" s="497"/>
      <c r="AW556" s="497"/>
      <c r="AX556" s="497"/>
      <c r="AY556" s="497"/>
      <c r="AZ556" s="497"/>
      <c r="BA556" s="497"/>
      <c r="BB556" s="497"/>
      <c r="BC556" s="497"/>
      <c r="BD556" s="497"/>
      <c r="BE556" s="497"/>
      <c r="BF556" s="489"/>
      <c r="BG556" s="489"/>
      <c r="BH556" s="489"/>
      <c r="BI556" s="489"/>
      <c r="BJ556" s="489"/>
    </row>
    <row r="557" spans="1:62" ht="15.75" customHeight="1">
      <c r="A557" s="490"/>
      <c r="B557" s="497"/>
      <c r="C557" s="497"/>
      <c r="D557" s="497"/>
      <c r="E557" s="497"/>
      <c r="F557" s="497"/>
      <c r="G557" s="497"/>
      <c r="H557" s="497"/>
      <c r="I557" s="497"/>
      <c r="J557" s="497"/>
      <c r="K557" s="497"/>
      <c r="L557" s="497"/>
      <c r="M557" s="497"/>
      <c r="N557" s="498"/>
      <c r="O557" s="497"/>
      <c r="P557" s="497"/>
      <c r="Q557" s="497"/>
      <c r="R557" s="497"/>
      <c r="S557" s="497"/>
      <c r="T557" s="497"/>
      <c r="U557" s="497"/>
      <c r="V557" s="497"/>
      <c r="W557" s="497"/>
      <c r="X557" s="497"/>
      <c r="Y557" s="497"/>
      <c r="Z557" s="497"/>
      <c r="AA557" s="497"/>
      <c r="AB557" s="497"/>
      <c r="AC557" s="497"/>
      <c r="AD557" s="497"/>
      <c r="AE557" s="497"/>
      <c r="AF557" s="497"/>
      <c r="AG557" s="497"/>
      <c r="AH557" s="497"/>
      <c r="AI557" s="497"/>
      <c r="AJ557" s="497"/>
      <c r="AK557" s="497"/>
      <c r="AL557" s="497"/>
      <c r="AM557" s="497"/>
      <c r="AN557" s="497"/>
      <c r="AO557" s="497"/>
      <c r="AP557" s="497"/>
      <c r="AQ557" s="497"/>
      <c r="AR557" s="497"/>
      <c r="AS557" s="497"/>
      <c r="AT557" s="497"/>
      <c r="AU557" s="497"/>
      <c r="AV557" s="497"/>
      <c r="AW557" s="497"/>
      <c r="AX557" s="497"/>
      <c r="AY557" s="497"/>
      <c r="AZ557" s="497"/>
      <c r="BA557" s="497"/>
      <c r="BB557" s="497"/>
      <c r="BC557" s="497"/>
      <c r="BD557" s="497"/>
      <c r="BE557" s="497"/>
      <c r="BF557" s="489"/>
      <c r="BG557" s="489"/>
      <c r="BH557" s="489"/>
      <c r="BI557" s="489"/>
      <c r="BJ557" s="489"/>
    </row>
    <row r="558" spans="1:62" ht="15.75" customHeight="1">
      <c r="A558" s="490"/>
      <c r="B558" s="497"/>
      <c r="C558" s="497"/>
      <c r="D558" s="497"/>
      <c r="E558" s="497"/>
      <c r="F558" s="497"/>
      <c r="G558" s="497"/>
      <c r="H558" s="497"/>
      <c r="I558" s="497"/>
      <c r="J558" s="497"/>
      <c r="K558" s="497"/>
      <c r="L558" s="497"/>
      <c r="M558" s="497"/>
      <c r="N558" s="498"/>
      <c r="O558" s="497"/>
      <c r="P558" s="497"/>
      <c r="Q558" s="497"/>
      <c r="R558" s="497"/>
      <c r="S558" s="497"/>
      <c r="T558" s="497"/>
      <c r="U558" s="497"/>
      <c r="V558" s="497"/>
      <c r="W558" s="497"/>
      <c r="X558" s="497"/>
      <c r="Y558" s="497"/>
      <c r="Z558" s="497"/>
      <c r="AA558" s="497"/>
      <c r="AB558" s="497"/>
      <c r="AC558" s="497"/>
      <c r="AD558" s="497"/>
      <c r="AE558" s="497"/>
      <c r="AF558" s="497"/>
      <c r="AG558" s="497"/>
      <c r="AH558" s="497"/>
      <c r="AI558" s="497"/>
      <c r="AJ558" s="497"/>
      <c r="AK558" s="497"/>
      <c r="AL558" s="497"/>
      <c r="AM558" s="497"/>
      <c r="AN558" s="497"/>
      <c r="AO558" s="497"/>
      <c r="AP558" s="497"/>
      <c r="AQ558" s="497"/>
      <c r="AR558" s="497"/>
      <c r="AS558" s="497"/>
      <c r="AT558" s="497"/>
      <c r="AU558" s="497"/>
      <c r="AV558" s="497"/>
      <c r="AW558" s="497"/>
      <c r="AX558" s="497"/>
      <c r="AY558" s="497"/>
      <c r="AZ558" s="497"/>
      <c r="BA558" s="497"/>
      <c r="BB558" s="497"/>
      <c r="BC558" s="497"/>
      <c r="BD558" s="497"/>
      <c r="BE558" s="497"/>
      <c r="BF558" s="489"/>
      <c r="BG558" s="489"/>
      <c r="BH558" s="489"/>
      <c r="BI558" s="489"/>
      <c r="BJ558" s="489"/>
    </row>
    <row r="559" spans="1:62" ht="15.75" customHeight="1">
      <c r="A559" s="490"/>
      <c r="B559" s="497"/>
      <c r="C559" s="497"/>
      <c r="D559" s="497"/>
      <c r="E559" s="497"/>
      <c r="F559" s="497"/>
      <c r="G559" s="497"/>
      <c r="H559" s="497"/>
      <c r="I559" s="497"/>
      <c r="J559" s="497"/>
      <c r="K559" s="497"/>
      <c r="L559" s="497"/>
      <c r="M559" s="497"/>
      <c r="N559" s="498"/>
      <c r="O559" s="497"/>
      <c r="P559" s="497"/>
      <c r="Q559" s="497"/>
      <c r="R559" s="497"/>
      <c r="S559" s="497"/>
      <c r="T559" s="497"/>
      <c r="U559" s="497"/>
      <c r="V559" s="497"/>
      <c r="W559" s="497"/>
      <c r="X559" s="497"/>
      <c r="Y559" s="497"/>
      <c r="Z559" s="497"/>
      <c r="AA559" s="497"/>
      <c r="AB559" s="497"/>
      <c r="AC559" s="497"/>
      <c r="AD559" s="497"/>
      <c r="AE559" s="497"/>
      <c r="AF559" s="497"/>
      <c r="AG559" s="497"/>
      <c r="AH559" s="497"/>
      <c r="AI559" s="497"/>
      <c r="AJ559" s="497"/>
      <c r="AK559" s="497"/>
      <c r="AL559" s="497"/>
      <c r="AM559" s="497"/>
      <c r="AN559" s="497"/>
      <c r="AO559" s="497"/>
      <c r="AP559" s="497"/>
      <c r="AQ559" s="497"/>
      <c r="AR559" s="497"/>
      <c r="AS559" s="497"/>
      <c r="AT559" s="497"/>
      <c r="AU559" s="497"/>
      <c r="AV559" s="497"/>
      <c r="AW559" s="497"/>
      <c r="AX559" s="497"/>
      <c r="AY559" s="497"/>
      <c r="AZ559" s="497"/>
      <c r="BA559" s="497"/>
      <c r="BB559" s="497"/>
      <c r="BC559" s="497"/>
      <c r="BD559" s="497"/>
      <c r="BE559" s="497"/>
      <c r="BF559" s="489"/>
      <c r="BG559" s="489"/>
      <c r="BH559" s="489"/>
      <c r="BI559" s="489"/>
      <c r="BJ559" s="489"/>
    </row>
    <row r="560" spans="1:62" ht="15.75" customHeight="1">
      <c r="A560" s="490"/>
      <c r="B560" s="497"/>
      <c r="C560" s="497"/>
      <c r="D560" s="497"/>
      <c r="E560" s="497"/>
      <c r="F560" s="497"/>
      <c r="G560" s="497"/>
      <c r="H560" s="497"/>
      <c r="I560" s="497"/>
      <c r="J560" s="497"/>
      <c r="K560" s="497"/>
      <c r="L560" s="497"/>
      <c r="M560" s="497"/>
      <c r="N560" s="498"/>
      <c r="O560" s="497"/>
      <c r="P560" s="497"/>
      <c r="Q560" s="497"/>
      <c r="R560" s="497"/>
      <c r="S560" s="497"/>
      <c r="T560" s="497"/>
      <c r="U560" s="497"/>
      <c r="V560" s="497"/>
      <c r="W560" s="497"/>
      <c r="X560" s="497"/>
      <c r="Y560" s="497"/>
      <c r="Z560" s="497"/>
      <c r="AA560" s="497"/>
      <c r="AB560" s="497"/>
      <c r="AC560" s="497"/>
      <c r="AD560" s="497"/>
      <c r="AE560" s="497"/>
      <c r="AF560" s="497"/>
      <c r="AG560" s="497"/>
      <c r="AH560" s="497"/>
      <c r="AI560" s="497"/>
      <c r="AJ560" s="497"/>
      <c r="AK560" s="497"/>
      <c r="AL560" s="497"/>
      <c r="AM560" s="497"/>
      <c r="AN560" s="497"/>
      <c r="AO560" s="497"/>
      <c r="AP560" s="497"/>
      <c r="AQ560" s="497"/>
      <c r="AR560" s="497"/>
      <c r="AS560" s="497"/>
      <c r="AT560" s="497"/>
      <c r="AU560" s="497"/>
      <c r="AV560" s="497"/>
      <c r="AW560" s="497"/>
      <c r="AX560" s="497"/>
      <c r="AY560" s="497"/>
      <c r="AZ560" s="497"/>
      <c r="BA560" s="497"/>
      <c r="BB560" s="497"/>
      <c r="BC560" s="497"/>
      <c r="BD560" s="497"/>
      <c r="BE560" s="497"/>
      <c r="BF560" s="489"/>
      <c r="BG560" s="489"/>
      <c r="BH560" s="489"/>
      <c r="BI560" s="489"/>
      <c r="BJ560" s="489"/>
    </row>
    <row r="561" spans="1:62" ht="15.75" customHeight="1">
      <c r="A561" s="490"/>
      <c r="B561" s="497"/>
      <c r="C561" s="497"/>
      <c r="D561" s="497"/>
      <c r="E561" s="497"/>
      <c r="F561" s="497"/>
      <c r="G561" s="497"/>
      <c r="H561" s="497"/>
      <c r="I561" s="497"/>
      <c r="J561" s="497"/>
      <c r="K561" s="497"/>
      <c r="L561" s="497"/>
      <c r="M561" s="497"/>
      <c r="N561" s="498"/>
      <c r="O561" s="497"/>
      <c r="P561" s="497"/>
      <c r="Q561" s="497"/>
      <c r="R561" s="497"/>
      <c r="S561" s="497"/>
      <c r="T561" s="497"/>
      <c r="U561" s="497"/>
      <c r="V561" s="497"/>
      <c r="W561" s="497"/>
      <c r="X561" s="497"/>
      <c r="Y561" s="497"/>
      <c r="Z561" s="497"/>
      <c r="AA561" s="497"/>
      <c r="AB561" s="497"/>
      <c r="AC561" s="497"/>
      <c r="AD561" s="497"/>
      <c r="AE561" s="497"/>
      <c r="AF561" s="497"/>
      <c r="AG561" s="497"/>
      <c r="AH561" s="497"/>
      <c r="AI561" s="497"/>
      <c r="AJ561" s="497"/>
      <c r="AK561" s="497"/>
      <c r="AL561" s="497"/>
      <c r="AM561" s="497"/>
      <c r="AN561" s="497"/>
      <c r="AO561" s="497"/>
      <c r="AP561" s="497"/>
      <c r="AQ561" s="497"/>
      <c r="AR561" s="497"/>
      <c r="AS561" s="497"/>
      <c r="AT561" s="497"/>
      <c r="AU561" s="497"/>
      <c r="AV561" s="497"/>
      <c r="AW561" s="497"/>
      <c r="AX561" s="497"/>
      <c r="AY561" s="497"/>
      <c r="AZ561" s="497"/>
      <c r="BA561" s="497"/>
      <c r="BB561" s="497"/>
      <c r="BC561" s="497"/>
      <c r="BD561" s="497"/>
      <c r="BE561" s="497"/>
      <c r="BF561" s="489"/>
      <c r="BG561" s="489"/>
      <c r="BH561" s="489"/>
      <c r="BI561" s="489"/>
      <c r="BJ561" s="489"/>
    </row>
    <row r="562" spans="1:62" ht="15.75" customHeight="1">
      <c r="A562" s="490"/>
      <c r="B562" s="497"/>
      <c r="C562" s="497"/>
      <c r="D562" s="497"/>
      <c r="E562" s="497"/>
      <c r="F562" s="497"/>
      <c r="G562" s="497"/>
      <c r="H562" s="497"/>
      <c r="I562" s="497"/>
      <c r="J562" s="497"/>
      <c r="K562" s="497"/>
      <c r="L562" s="497"/>
      <c r="M562" s="497"/>
      <c r="N562" s="498"/>
      <c r="O562" s="497"/>
      <c r="P562" s="497"/>
      <c r="Q562" s="497"/>
      <c r="R562" s="497"/>
      <c r="S562" s="497"/>
      <c r="T562" s="497"/>
      <c r="U562" s="497"/>
      <c r="V562" s="497"/>
      <c r="W562" s="497"/>
      <c r="X562" s="497"/>
      <c r="Y562" s="497"/>
      <c r="Z562" s="497"/>
      <c r="AA562" s="497"/>
      <c r="AB562" s="497"/>
      <c r="AC562" s="497"/>
      <c r="AD562" s="497"/>
      <c r="AE562" s="497"/>
      <c r="AF562" s="497"/>
      <c r="AG562" s="497"/>
      <c r="AH562" s="497"/>
      <c r="AI562" s="497"/>
      <c r="AJ562" s="497"/>
      <c r="AK562" s="497"/>
      <c r="AL562" s="497"/>
      <c r="AM562" s="497"/>
      <c r="AN562" s="497"/>
      <c r="AO562" s="497"/>
      <c r="AP562" s="497"/>
      <c r="AQ562" s="497"/>
      <c r="AR562" s="497"/>
      <c r="AS562" s="497"/>
      <c r="AT562" s="497"/>
      <c r="AU562" s="497"/>
      <c r="AV562" s="497"/>
      <c r="AW562" s="497"/>
      <c r="AX562" s="497"/>
      <c r="AY562" s="497"/>
      <c r="AZ562" s="497"/>
      <c r="BA562" s="497"/>
      <c r="BB562" s="497"/>
      <c r="BC562" s="497"/>
      <c r="BD562" s="497"/>
      <c r="BE562" s="497"/>
      <c r="BF562" s="489"/>
      <c r="BG562" s="489"/>
      <c r="BH562" s="489"/>
      <c r="BI562" s="489"/>
      <c r="BJ562" s="489"/>
    </row>
    <row r="563" spans="1:62" ht="15.75" customHeight="1">
      <c r="A563" s="490"/>
      <c r="B563" s="497"/>
      <c r="C563" s="497"/>
      <c r="D563" s="497"/>
      <c r="E563" s="497"/>
      <c r="F563" s="497"/>
      <c r="G563" s="497"/>
      <c r="H563" s="497"/>
      <c r="I563" s="497"/>
      <c r="J563" s="497"/>
      <c r="K563" s="497"/>
      <c r="L563" s="497"/>
      <c r="M563" s="497"/>
      <c r="N563" s="498"/>
      <c r="O563" s="497"/>
      <c r="P563" s="497"/>
      <c r="Q563" s="497"/>
      <c r="R563" s="497"/>
      <c r="S563" s="497"/>
      <c r="T563" s="497"/>
      <c r="U563" s="497"/>
      <c r="V563" s="497"/>
      <c r="W563" s="497"/>
      <c r="X563" s="497"/>
      <c r="Y563" s="497"/>
      <c r="Z563" s="497"/>
      <c r="AA563" s="497"/>
      <c r="AB563" s="497"/>
      <c r="AC563" s="497"/>
      <c r="AD563" s="497"/>
      <c r="AE563" s="497"/>
      <c r="AF563" s="497"/>
      <c r="AG563" s="497"/>
      <c r="AH563" s="497"/>
      <c r="AI563" s="497"/>
      <c r="AJ563" s="497"/>
      <c r="AK563" s="497"/>
      <c r="AL563" s="497"/>
      <c r="AM563" s="497"/>
      <c r="AN563" s="497"/>
      <c r="AO563" s="497"/>
      <c r="AP563" s="497"/>
      <c r="AQ563" s="497"/>
      <c r="AR563" s="497"/>
      <c r="AS563" s="497"/>
      <c r="AT563" s="497"/>
      <c r="AU563" s="497"/>
      <c r="AV563" s="497"/>
      <c r="AW563" s="497"/>
      <c r="AX563" s="497"/>
      <c r="AY563" s="497"/>
      <c r="AZ563" s="497"/>
      <c r="BA563" s="497"/>
      <c r="BB563" s="497"/>
      <c r="BC563" s="497"/>
      <c r="BD563" s="497"/>
      <c r="BE563" s="497"/>
      <c r="BF563" s="489"/>
      <c r="BG563" s="489"/>
      <c r="BH563" s="489"/>
      <c r="BI563" s="489"/>
      <c r="BJ563" s="489"/>
    </row>
    <row r="564" spans="1:62" ht="15.75" customHeight="1">
      <c r="A564" s="490"/>
      <c r="B564" s="497"/>
      <c r="C564" s="497"/>
      <c r="D564" s="497"/>
      <c r="E564" s="497"/>
      <c r="F564" s="497"/>
      <c r="G564" s="497"/>
      <c r="H564" s="497"/>
      <c r="I564" s="497"/>
      <c r="J564" s="497"/>
      <c r="K564" s="497"/>
      <c r="L564" s="497"/>
      <c r="M564" s="497"/>
      <c r="N564" s="498"/>
      <c r="O564" s="497"/>
      <c r="P564" s="497"/>
      <c r="Q564" s="497"/>
      <c r="R564" s="497"/>
      <c r="S564" s="497"/>
      <c r="T564" s="497"/>
      <c r="U564" s="497"/>
      <c r="V564" s="497"/>
      <c r="W564" s="497"/>
      <c r="X564" s="497"/>
      <c r="Y564" s="497"/>
      <c r="Z564" s="497"/>
      <c r="AA564" s="497"/>
      <c r="AB564" s="497"/>
      <c r="AC564" s="497"/>
      <c r="AD564" s="497"/>
      <c r="AE564" s="497"/>
      <c r="AF564" s="497"/>
      <c r="AG564" s="497"/>
      <c r="AH564" s="497"/>
      <c r="AI564" s="497"/>
      <c r="AJ564" s="497"/>
      <c r="AK564" s="497"/>
      <c r="AL564" s="497"/>
      <c r="AM564" s="497"/>
      <c r="AN564" s="497"/>
      <c r="AO564" s="497"/>
      <c r="AP564" s="497"/>
      <c r="AQ564" s="497"/>
      <c r="AR564" s="497"/>
      <c r="AS564" s="497"/>
      <c r="AT564" s="497"/>
      <c r="AU564" s="497"/>
      <c r="AV564" s="497"/>
      <c r="AW564" s="497"/>
      <c r="AX564" s="497"/>
      <c r="AY564" s="497"/>
      <c r="AZ564" s="497"/>
      <c r="BA564" s="497"/>
      <c r="BB564" s="497"/>
      <c r="BC564" s="497"/>
      <c r="BD564" s="497"/>
      <c r="BE564" s="497"/>
      <c r="BF564" s="489"/>
      <c r="BG564" s="489"/>
      <c r="BH564" s="489"/>
      <c r="BI564" s="489"/>
      <c r="BJ564" s="489"/>
    </row>
    <row r="565" spans="1:62" ht="15.75" customHeight="1">
      <c r="A565" s="490"/>
      <c r="B565" s="497"/>
      <c r="C565" s="497"/>
      <c r="D565" s="497"/>
      <c r="E565" s="497"/>
      <c r="F565" s="497"/>
      <c r="G565" s="497"/>
      <c r="H565" s="497"/>
      <c r="I565" s="497"/>
      <c r="J565" s="497"/>
      <c r="K565" s="497"/>
      <c r="L565" s="497"/>
      <c r="M565" s="497"/>
      <c r="N565" s="498"/>
      <c r="O565" s="497"/>
      <c r="P565" s="497"/>
      <c r="Q565" s="497"/>
      <c r="R565" s="497"/>
      <c r="S565" s="497"/>
      <c r="T565" s="497"/>
      <c r="U565" s="497"/>
      <c r="V565" s="497"/>
      <c r="W565" s="497"/>
      <c r="X565" s="497"/>
      <c r="Y565" s="497"/>
      <c r="Z565" s="497"/>
      <c r="AA565" s="497"/>
      <c r="AB565" s="497"/>
      <c r="AC565" s="497"/>
      <c r="AD565" s="497"/>
      <c r="AE565" s="497"/>
      <c r="AF565" s="497"/>
      <c r="AG565" s="497"/>
      <c r="AH565" s="497"/>
      <c r="AI565" s="497"/>
      <c r="AJ565" s="497"/>
      <c r="AK565" s="497"/>
      <c r="AL565" s="497"/>
      <c r="AM565" s="497"/>
      <c r="AN565" s="497"/>
      <c r="AO565" s="497"/>
      <c r="AP565" s="497"/>
      <c r="AQ565" s="497"/>
      <c r="AR565" s="497"/>
      <c r="AS565" s="497"/>
      <c r="AT565" s="497"/>
      <c r="AU565" s="497"/>
      <c r="AV565" s="497"/>
      <c r="AW565" s="497"/>
      <c r="AX565" s="497"/>
      <c r="AY565" s="497"/>
      <c r="AZ565" s="497"/>
      <c r="BA565" s="497"/>
      <c r="BB565" s="497"/>
      <c r="BC565" s="497"/>
      <c r="BD565" s="497"/>
      <c r="BE565" s="497"/>
      <c r="BF565" s="489"/>
      <c r="BG565" s="489"/>
      <c r="BH565" s="489"/>
      <c r="BI565" s="489"/>
      <c r="BJ565" s="489"/>
    </row>
    <row r="566" spans="1:62" ht="15.75" customHeight="1">
      <c r="A566" s="490"/>
      <c r="B566" s="497"/>
      <c r="C566" s="497"/>
      <c r="D566" s="497"/>
      <c r="E566" s="497"/>
      <c r="F566" s="497"/>
      <c r="G566" s="497"/>
      <c r="H566" s="497"/>
      <c r="I566" s="497"/>
      <c r="J566" s="497"/>
      <c r="K566" s="497"/>
      <c r="L566" s="497"/>
      <c r="M566" s="497"/>
      <c r="N566" s="498"/>
      <c r="O566" s="497"/>
      <c r="P566" s="497"/>
      <c r="Q566" s="497"/>
      <c r="R566" s="497"/>
      <c r="S566" s="497"/>
      <c r="T566" s="497"/>
      <c r="U566" s="497"/>
      <c r="V566" s="497"/>
      <c r="W566" s="497"/>
      <c r="X566" s="497"/>
      <c r="Y566" s="497"/>
      <c r="Z566" s="497"/>
      <c r="AA566" s="497"/>
      <c r="AB566" s="497"/>
      <c r="AC566" s="497"/>
      <c r="AD566" s="497"/>
      <c r="AE566" s="497"/>
      <c r="AF566" s="497"/>
      <c r="AG566" s="497"/>
      <c r="AH566" s="497"/>
      <c r="AI566" s="497"/>
      <c r="AJ566" s="497"/>
      <c r="AK566" s="497"/>
      <c r="AL566" s="497"/>
      <c r="AM566" s="497"/>
      <c r="AN566" s="497"/>
      <c r="AO566" s="497"/>
      <c r="AP566" s="497"/>
      <c r="AQ566" s="497"/>
      <c r="AR566" s="497"/>
      <c r="AS566" s="497"/>
      <c r="AT566" s="497"/>
      <c r="AU566" s="497"/>
      <c r="AV566" s="497"/>
      <c r="AW566" s="497"/>
      <c r="AX566" s="497"/>
      <c r="AY566" s="497"/>
      <c r="AZ566" s="497"/>
      <c r="BA566" s="497"/>
      <c r="BB566" s="497"/>
      <c r="BC566" s="497"/>
      <c r="BD566" s="497"/>
      <c r="BE566" s="497"/>
      <c r="BF566" s="489"/>
      <c r="BG566" s="489"/>
      <c r="BH566" s="489"/>
      <c r="BI566" s="489"/>
      <c r="BJ566" s="489"/>
    </row>
    <row r="567" spans="1:62" ht="15.75" customHeight="1">
      <c r="A567" s="490"/>
      <c r="B567" s="497"/>
      <c r="C567" s="497"/>
      <c r="D567" s="497"/>
      <c r="E567" s="497"/>
      <c r="F567" s="497"/>
      <c r="G567" s="497"/>
      <c r="H567" s="497"/>
      <c r="I567" s="497"/>
      <c r="J567" s="497"/>
      <c r="K567" s="497"/>
      <c r="L567" s="497"/>
      <c r="M567" s="497"/>
      <c r="N567" s="498"/>
      <c r="O567" s="497"/>
      <c r="P567" s="497"/>
      <c r="Q567" s="497"/>
      <c r="R567" s="497"/>
      <c r="S567" s="497"/>
      <c r="T567" s="497"/>
      <c r="U567" s="497"/>
      <c r="V567" s="497"/>
      <c r="W567" s="497"/>
      <c r="X567" s="497"/>
      <c r="Y567" s="497"/>
      <c r="Z567" s="497"/>
      <c r="AA567" s="497"/>
      <c r="AB567" s="497"/>
      <c r="AC567" s="497"/>
      <c r="AD567" s="497"/>
      <c r="AE567" s="497"/>
      <c r="AF567" s="497"/>
      <c r="AG567" s="497"/>
      <c r="AH567" s="497"/>
      <c r="AI567" s="497"/>
      <c r="AJ567" s="497"/>
      <c r="AK567" s="497"/>
      <c r="AL567" s="497"/>
      <c r="AM567" s="497"/>
      <c r="AN567" s="497"/>
      <c r="AO567" s="497"/>
      <c r="AP567" s="497"/>
      <c r="AQ567" s="497"/>
      <c r="AR567" s="497"/>
      <c r="AS567" s="497"/>
      <c r="AT567" s="497"/>
      <c r="AU567" s="497"/>
      <c r="AV567" s="497"/>
      <c r="AW567" s="497"/>
      <c r="AX567" s="497"/>
      <c r="AY567" s="497"/>
      <c r="AZ567" s="497"/>
      <c r="BA567" s="497"/>
      <c r="BB567" s="497"/>
      <c r="BC567" s="497"/>
      <c r="BD567" s="497"/>
      <c r="BE567" s="497"/>
      <c r="BF567" s="489"/>
      <c r="BG567" s="489"/>
      <c r="BH567" s="489"/>
      <c r="BI567" s="489"/>
      <c r="BJ567" s="489"/>
    </row>
    <row r="568" spans="1:62" ht="15.75" customHeight="1">
      <c r="A568" s="490"/>
      <c r="B568" s="497"/>
      <c r="C568" s="497"/>
      <c r="D568" s="497"/>
      <c r="E568" s="497"/>
      <c r="F568" s="497"/>
      <c r="G568" s="497"/>
      <c r="H568" s="497"/>
      <c r="I568" s="497"/>
      <c r="J568" s="497"/>
      <c r="K568" s="497"/>
      <c r="L568" s="497"/>
      <c r="M568" s="497"/>
      <c r="N568" s="498"/>
      <c r="O568" s="497"/>
      <c r="P568" s="497"/>
      <c r="Q568" s="497"/>
      <c r="R568" s="497"/>
      <c r="S568" s="497"/>
      <c r="T568" s="497"/>
      <c r="U568" s="497"/>
      <c r="V568" s="497"/>
      <c r="W568" s="497"/>
      <c r="X568" s="497"/>
      <c r="Y568" s="497"/>
      <c r="Z568" s="497"/>
      <c r="AA568" s="497"/>
      <c r="AB568" s="497"/>
      <c r="AC568" s="497"/>
      <c r="AD568" s="497"/>
      <c r="AE568" s="497"/>
      <c r="AF568" s="497"/>
      <c r="AG568" s="497"/>
      <c r="AH568" s="497"/>
      <c r="AI568" s="497"/>
      <c r="AJ568" s="497"/>
      <c r="AK568" s="497"/>
      <c r="AL568" s="497"/>
      <c r="AM568" s="497"/>
      <c r="AN568" s="497"/>
      <c r="AO568" s="497"/>
      <c r="AP568" s="497"/>
      <c r="AQ568" s="497"/>
      <c r="AR568" s="497"/>
      <c r="AS568" s="497"/>
      <c r="AT568" s="497"/>
      <c r="AU568" s="497"/>
      <c r="AV568" s="497"/>
      <c r="AW568" s="497"/>
      <c r="AX568" s="497"/>
      <c r="AY568" s="497"/>
      <c r="AZ568" s="497"/>
      <c r="BA568" s="497"/>
      <c r="BB568" s="497"/>
      <c r="BC568" s="497"/>
      <c r="BD568" s="497"/>
      <c r="BE568" s="497"/>
      <c r="BF568" s="489"/>
      <c r="BG568" s="489"/>
      <c r="BH568" s="489"/>
      <c r="BI568" s="489"/>
      <c r="BJ568" s="489"/>
    </row>
    <row r="569" spans="1:62" ht="15.75" customHeight="1">
      <c r="A569" s="490"/>
      <c r="B569" s="497"/>
      <c r="C569" s="497"/>
      <c r="D569" s="497"/>
      <c r="E569" s="497"/>
      <c r="F569" s="497"/>
      <c r="G569" s="497"/>
      <c r="H569" s="497"/>
      <c r="I569" s="497"/>
      <c r="J569" s="497"/>
      <c r="K569" s="497"/>
      <c r="L569" s="497"/>
      <c r="M569" s="497"/>
      <c r="N569" s="498"/>
      <c r="O569" s="497"/>
      <c r="P569" s="497"/>
      <c r="Q569" s="497"/>
      <c r="R569" s="497"/>
      <c r="S569" s="497"/>
      <c r="T569" s="497"/>
      <c r="U569" s="497"/>
      <c r="V569" s="497"/>
      <c r="W569" s="497"/>
      <c r="X569" s="497"/>
      <c r="Y569" s="497"/>
      <c r="Z569" s="497"/>
      <c r="AA569" s="497"/>
      <c r="AB569" s="497"/>
      <c r="AC569" s="497"/>
      <c r="AD569" s="497"/>
      <c r="AE569" s="497"/>
      <c r="AF569" s="497"/>
      <c r="AG569" s="497"/>
      <c r="AH569" s="497"/>
      <c r="AI569" s="497"/>
      <c r="AJ569" s="497"/>
      <c r="AK569" s="497"/>
      <c r="AL569" s="497"/>
      <c r="AM569" s="497"/>
      <c r="AN569" s="497"/>
      <c r="AO569" s="497"/>
      <c r="AP569" s="497"/>
      <c r="AQ569" s="497"/>
      <c r="AR569" s="497"/>
      <c r="AS569" s="497"/>
      <c r="AT569" s="497"/>
      <c r="AU569" s="497"/>
      <c r="AV569" s="497"/>
      <c r="AW569" s="497"/>
      <c r="AX569" s="497"/>
      <c r="AY569" s="497"/>
      <c r="AZ569" s="497"/>
      <c r="BA569" s="497"/>
      <c r="BB569" s="497"/>
      <c r="BC569" s="497"/>
      <c r="BD569" s="497"/>
      <c r="BE569" s="497"/>
      <c r="BF569" s="489"/>
      <c r="BG569" s="489"/>
      <c r="BH569" s="489"/>
      <c r="BI569" s="489"/>
      <c r="BJ569" s="489"/>
    </row>
    <row r="570" spans="1:62" ht="15.75" customHeight="1">
      <c r="A570" s="490"/>
      <c r="B570" s="497"/>
      <c r="C570" s="497"/>
      <c r="D570" s="497"/>
      <c r="E570" s="497"/>
      <c r="F570" s="497"/>
      <c r="G570" s="497"/>
      <c r="H570" s="497"/>
      <c r="I570" s="497"/>
      <c r="J570" s="497"/>
      <c r="K570" s="497"/>
      <c r="L570" s="497"/>
      <c r="M570" s="497"/>
      <c r="N570" s="498"/>
      <c r="O570" s="497"/>
      <c r="P570" s="497"/>
      <c r="Q570" s="497"/>
      <c r="R570" s="497"/>
      <c r="S570" s="497"/>
      <c r="T570" s="497"/>
      <c r="U570" s="497"/>
      <c r="V570" s="497"/>
      <c r="W570" s="497"/>
      <c r="X570" s="497"/>
      <c r="Y570" s="497"/>
      <c r="Z570" s="497"/>
      <c r="AA570" s="497"/>
      <c r="AB570" s="497"/>
      <c r="AC570" s="497"/>
      <c r="AD570" s="497"/>
      <c r="AE570" s="497"/>
      <c r="AF570" s="497"/>
      <c r="AG570" s="497"/>
      <c r="AH570" s="497"/>
      <c r="AI570" s="497"/>
      <c r="AJ570" s="497"/>
      <c r="AK570" s="497"/>
      <c r="AL570" s="497"/>
      <c r="AM570" s="497"/>
      <c r="AN570" s="497"/>
      <c r="AO570" s="497"/>
      <c r="AP570" s="497"/>
      <c r="AQ570" s="497"/>
      <c r="AR570" s="497"/>
      <c r="AS570" s="497"/>
      <c r="AT570" s="497"/>
      <c r="AU570" s="497"/>
      <c r="AV570" s="497"/>
      <c r="AW570" s="497"/>
      <c r="AX570" s="497"/>
      <c r="AY570" s="497"/>
      <c r="AZ570" s="497"/>
      <c r="BA570" s="497"/>
      <c r="BB570" s="497"/>
      <c r="BC570" s="497"/>
      <c r="BD570" s="497"/>
      <c r="BE570" s="497"/>
      <c r="BF570" s="489"/>
      <c r="BG570" s="489"/>
      <c r="BH570" s="489"/>
      <c r="BI570" s="489"/>
      <c r="BJ570" s="489"/>
    </row>
    <row r="571" spans="1:62" ht="15.75" customHeight="1">
      <c r="A571" s="490"/>
      <c r="B571" s="497"/>
      <c r="C571" s="497"/>
      <c r="D571" s="497"/>
      <c r="E571" s="497"/>
      <c r="F571" s="497"/>
      <c r="G571" s="497"/>
      <c r="H571" s="497"/>
      <c r="I571" s="497"/>
      <c r="J571" s="497"/>
      <c r="K571" s="497"/>
      <c r="L571" s="497"/>
      <c r="M571" s="497"/>
      <c r="N571" s="498"/>
      <c r="O571" s="497"/>
      <c r="P571" s="497"/>
      <c r="Q571" s="497"/>
      <c r="R571" s="497"/>
      <c r="S571" s="497"/>
      <c r="T571" s="497"/>
      <c r="U571" s="497"/>
      <c r="V571" s="497"/>
      <c r="W571" s="497"/>
      <c r="X571" s="497"/>
      <c r="Y571" s="497"/>
      <c r="Z571" s="497"/>
      <c r="AA571" s="497"/>
      <c r="AB571" s="497"/>
      <c r="AC571" s="497"/>
      <c r="AD571" s="497"/>
      <c r="AE571" s="497"/>
      <c r="AF571" s="497"/>
      <c r="AG571" s="497"/>
      <c r="AH571" s="497"/>
      <c r="AI571" s="497"/>
      <c r="AJ571" s="497"/>
      <c r="AK571" s="497"/>
      <c r="AL571" s="497"/>
      <c r="AM571" s="497"/>
      <c r="AN571" s="497"/>
      <c r="AO571" s="497"/>
      <c r="AP571" s="497"/>
      <c r="AQ571" s="497"/>
      <c r="AR571" s="497"/>
      <c r="AS571" s="497"/>
      <c r="AT571" s="497"/>
      <c r="AU571" s="497"/>
      <c r="AV571" s="497"/>
      <c r="AW571" s="497"/>
      <c r="AX571" s="497"/>
      <c r="AY571" s="497"/>
      <c r="AZ571" s="497"/>
      <c r="BA571" s="497"/>
      <c r="BB571" s="497"/>
      <c r="BC571" s="497"/>
      <c r="BD571" s="497"/>
      <c r="BE571" s="497"/>
      <c r="BF571" s="489"/>
      <c r="BG571" s="489"/>
      <c r="BH571" s="489"/>
      <c r="BI571" s="489"/>
      <c r="BJ571" s="489"/>
    </row>
    <row r="572" spans="1:62" ht="15.75" customHeight="1">
      <c r="A572" s="490"/>
      <c r="B572" s="497"/>
      <c r="C572" s="497"/>
      <c r="D572" s="497"/>
      <c r="E572" s="497"/>
      <c r="F572" s="497"/>
      <c r="G572" s="497"/>
      <c r="H572" s="497"/>
      <c r="I572" s="497"/>
      <c r="J572" s="497"/>
      <c r="K572" s="497"/>
      <c r="L572" s="497"/>
      <c r="M572" s="497"/>
      <c r="N572" s="498"/>
      <c r="O572" s="497"/>
      <c r="P572" s="497"/>
      <c r="Q572" s="497"/>
      <c r="R572" s="497"/>
      <c r="S572" s="497"/>
      <c r="T572" s="497"/>
      <c r="U572" s="497"/>
      <c r="V572" s="497"/>
      <c r="W572" s="497"/>
      <c r="X572" s="497"/>
      <c r="Y572" s="497"/>
      <c r="Z572" s="497"/>
      <c r="AA572" s="497"/>
      <c r="AB572" s="497"/>
      <c r="AC572" s="497"/>
      <c r="AD572" s="497"/>
      <c r="AE572" s="497"/>
      <c r="AF572" s="497"/>
      <c r="AG572" s="497"/>
      <c r="AH572" s="497"/>
      <c r="AI572" s="497"/>
      <c r="AJ572" s="497"/>
      <c r="AK572" s="497"/>
      <c r="AL572" s="497"/>
      <c r="AM572" s="497"/>
      <c r="AN572" s="497"/>
      <c r="AO572" s="497"/>
      <c r="AP572" s="497"/>
      <c r="AQ572" s="497"/>
      <c r="AR572" s="497"/>
      <c r="AS572" s="497"/>
      <c r="AT572" s="497"/>
      <c r="AU572" s="497"/>
      <c r="AV572" s="497"/>
      <c r="AW572" s="497"/>
      <c r="AX572" s="497"/>
      <c r="AY572" s="497"/>
      <c r="AZ572" s="497"/>
      <c r="BA572" s="497"/>
      <c r="BB572" s="497"/>
      <c r="BC572" s="497"/>
      <c r="BD572" s="497"/>
      <c r="BE572" s="497"/>
      <c r="BF572" s="489"/>
      <c r="BG572" s="489"/>
      <c r="BH572" s="489"/>
      <c r="BI572" s="489"/>
      <c r="BJ572" s="489"/>
    </row>
    <row r="573" spans="1:62" ht="15.75" customHeight="1">
      <c r="A573" s="490"/>
      <c r="B573" s="497"/>
      <c r="C573" s="497"/>
      <c r="D573" s="497"/>
      <c r="E573" s="497"/>
      <c r="F573" s="497"/>
      <c r="G573" s="497"/>
      <c r="H573" s="497"/>
      <c r="I573" s="497"/>
      <c r="J573" s="497"/>
      <c r="K573" s="497"/>
      <c r="L573" s="497"/>
      <c r="M573" s="497"/>
      <c r="N573" s="498"/>
      <c r="O573" s="497"/>
      <c r="P573" s="497"/>
      <c r="Q573" s="497"/>
      <c r="R573" s="497"/>
      <c r="S573" s="497"/>
      <c r="T573" s="497"/>
      <c r="U573" s="497"/>
      <c r="V573" s="497"/>
      <c r="W573" s="497"/>
      <c r="X573" s="497"/>
      <c r="Y573" s="497"/>
      <c r="Z573" s="497"/>
      <c r="AA573" s="497"/>
      <c r="AB573" s="497"/>
      <c r="AC573" s="497"/>
      <c r="AD573" s="497"/>
      <c r="AE573" s="497"/>
      <c r="AF573" s="497"/>
      <c r="AG573" s="497"/>
      <c r="AH573" s="497"/>
      <c r="AI573" s="497"/>
      <c r="AJ573" s="497"/>
      <c r="AK573" s="497"/>
      <c r="AL573" s="497"/>
      <c r="AM573" s="497"/>
      <c r="AN573" s="497"/>
      <c r="AO573" s="497"/>
      <c r="AP573" s="497"/>
      <c r="AQ573" s="497"/>
      <c r="AR573" s="497"/>
      <c r="AS573" s="497"/>
      <c r="AT573" s="497"/>
      <c r="AU573" s="497"/>
      <c r="AV573" s="497"/>
      <c r="AW573" s="497"/>
      <c r="AX573" s="497"/>
      <c r="AY573" s="497"/>
      <c r="AZ573" s="497"/>
      <c r="BA573" s="497"/>
      <c r="BB573" s="497"/>
      <c r="BC573" s="497"/>
      <c r="BD573" s="497"/>
      <c r="BE573" s="497"/>
      <c r="BF573" s="489"/>
      <c r="BG573" s="489"/>
      <c r="BH573" s="489"/>
      <c r="BI573" s="489"/>
      <c r="BJ573" s="489"/>
    </row>
    <row r="574" spans="1:62" ht="15.75" customHeight="1">
      <c r="A574" s="490"/>
      <c r="B574" s="497"/>
      <c r="C574" s="497"/>
      <c r="D574" s="497"/>
      <c r="E574" s="497"/>
      <c r="F574" s="497"/>
      <c r="G574" s="497"/>
      <c r="H574" s="497"/>
      <c r="I574" s="497"/>
      <c r="J574" s="497"/>
      <c r="K574" s="497"/>
      <c r="L574" s="497"/>
      <c r="M574" s="497"/>
      <c r="N574" s="498"/>
      <c r="O574" s="497"/>
      <c r="P574" s="497"/>
      <c r="Q574" s="497"/>
      <c r="R574" s="497"/>
      <c r="S574" s="497"/>
      <c r="T574" s="497"/>
      <c r="U574" s="497"/>
      <c r="V574" s="497"/>
      <c r="W574" s="497"/>
      <c r="X574" s="497"/>
      <c r="Y574" s="497"/>
      <c r="Z574" s="497"/>
      <c r="AA574" s="497"/>
      <c r="AB574" s="497"/>
      <c r="AC574" s="497"/>
      <c r="AD574" s="497"/>
      <c r="AE574" s="497"/>
      <c r="AF574" s="497"/>
      <c r="AG574" s="497"/>
      <c r="AH574" s="497"/>
      <c r="AI574" s="497"/>
      <c r="AJ574" s="497"/>
      <c r="AK574" s="497"/>
      <c r="AL574" s="497"/>
      <c r="AM574" s="497"/>
      <c r="AN574" s="497"/>
      <c r="AO574" s="497"/>
      <c r="AP574" s="497"/>
      <c r="AQ574" s="497"/>
      <c r="AR574" s="497"/>
      <c r="AS574" s="497"/>
      <c r="AT574" s="497"/>
      <c r="AU574" s="497"/>
      <c r="AV574" s="497"/>
      <c r="AW574" s="497"/>
      <c r="AX574" s="497"/>
      <c r="AY574" s="497"/>
      <c r="AZ574" s="497"/>
      <c r="BA574" s="497"/>
      <c r="BB574" s="497"/>
      <c r="BC574" s="497"/>
      <c r="BD574" s="497"/>
      <c r="BE574" s="497"/>
      <c r="BF574" s="489"/>
      <c r="BG574" s="489"/>
      <c r="BH574" s="489"/>
      <c r="BI574" s="489"/>
      <c r="BJ574" s="489"/>
    </row>
    <row r="575" spans="1:62" ht="15.75" customHeight="1">
      <c r="A575" s="490"/>
      <c r="B575" s="497"/>
      <c r="C575" s="497"/>
      <c r="D575" s="497"/>
      <c r="E575" s="497"/>
      <c r="F575" s="497"/>
      <c r="G575" s="497"/>
      <c r="H575" s="497"/>
      <c r="I575" s="497"/>
      <c r="J575" s="497"/>
      <c r="K575" s="497"/>
      <c r="L575" s="497"/>
      <c r="M575" s="497"/>
      <c r="N575" s="498"/>
      <c r="O575" s="497"/>
      <c r="P575" s="497"/>
      <c r="Q575" s="497"/>
      <c r="R575" s="497"/>
      <c r="S575" s="497"/>
      <c r="T575" s="497"/>
      <c r="U575" s="497"/>
      <c r="V575" s="497"/>
      <c r="W575" s="497"/>
      <c r="X575" s="497"/>
      <c r="Y575" s="497"/>
      <c r="Z575" s="497"/>
      <c r="AA575" s="497"/>
      <c r="AB575" s="497"/>
      <c r="AC575" s="497"/>
      <c r="AD575" s="497"/>
      <c r="AE575" s="497"/>
      <c r="AF575" s="497"/>
      <c r="AG575" s="497"/>
      <c r="AH575" s="497"/>
      <c r="AI575" s="497"/>
      <c r="AJ575" s="497"/>
      <c r="AK575" s="497"/>
      <c r="AL575" s="497"/>
      <c r="AM575" s="497"/>
      <c r="AN575" s="497"/>
      <c r="AO575" s="497"/>
      <c r="AP575" s="497"/>
      <c r="AQ575" s="497"/>
      <c r="AR575" s="497"/>
      <c r="AS575" s="497"/>
      <c r="AT575" s="497"/>
      <c r="AU575" s="497"/>
      <c r="AV575" s="497"/>
      <c r="AW575" s="497"/>
      <c r="AX575" s="497"/>
      <c r="AY575" s="497"/>
      <c r="AZ575" s="497"/>
      <c r="BA575" s="497"/>
      <c r="BB575" s="497"/>
      <c r="BC575" s="497"/>
      <c r="BD575" s="497"/>
      <c r="BE575" s="497"/>
      <c r="BF575" s="489"/>
      <c r="BG575" s="489"/>
      <c r="BH575" s="489"/>
      <c r="BI575" s="489"/>
      <c r="BJ575" s="489"/>
    </row>
    <row r="576" spans="1:62" ht="15.75" customHeight="1">
      <c r="A576" s="490"/>
      <c r="B576" s="497"/>
      <c r="C576" s="497"/>
      <c r="D576" s="497"/>
      <c r="E576" s="497"/>
      <c r="F576" s="497"/>
      <c r="G576" s="497"/>
      <c r="H576" s="497"/>
      <c r="I576" s="497"/>
      <c r="J576" s="497"/>
      <c r="K576" s="497"/>
      <c r="L576" s="497"/>
      <c r="M576" s="497"/>
      <c r="N576" s="498"/>
      <c r="O576" s="497"/>
      <c r="P576" s="497"/>
      <c r="Q576" s="497"/>
      <c r="R576" s="497"/>
      <c r="S576" s="497"/>
      <c r="T576" s="497"/>
      <c r="U576" s="497"/>
      <c r="V576" s="497"/>
      <c r="W576" s="497"/>
      <c r="X576" s="497"/>
      <c r="Y576" s="497"/>
      <c r="Z576" s="497"/>
      <c r="AA576" s="497"/>
      <c r="AB576" s="497"/>
      <c r="AC576" s="497"/>
      <c r="AD576" s="497"/>
      <c r="AE576" s="497"/>
      <c r="AF576" s="497"/>
      <c r="AG576" s="497"/>
      <c r="AH576" s="497"/>
      <c r="AI576" s="497"/>
      <c r="AJ576" s="497"/>
      <c r="AK576" s="497"/>
      <c r="AL576" s="497"/>
      <c r="AM576" s="497"/>
      <c r="AN576" s="497"/>
      <c r="AO576" s="497"/>
      <c r="AP576" s="497"/>
      <c r="AQ576" s="497"/>
      <c r="AR576" s="497"/>
      <c r="AS576" s="497"/>
      <c r="AT576" s="497"/>
      <c r="AU576" s="497"/>
      <c r="AV576" s="497"/>
      <c r="AW576" s="497"/>
      <c r="AX576" s="497"/>
      <c r="AY576" s="497"/>
      <c r="AZ576" s="497"/>
      <c r="BA576" s="497"/>
      <c r="BB576" s="497"/>
      <c r="BC576" s="497"/>
      <c r="BD576" s="497"/>
      <c r="BE576" s="497"/>
      <c r="BF576" s="489"/>
      <c r="BG576" s="489"/>
      <c r="BH576" s="489"/>
      <c r="BI576" s="489"/>
      <c r="BJ576" s="489"/>
    </row>
    <row r="577" spans="1:62" ht="15.75" customHeight="1">
      <c r="A577" s="490"/>
      <c r="B577" s="497"/>
      <c r="C577" s="497"/>
      <c r="D577" s="497"/>
      <c r="E577" s="497"/>
      <c r="F577" s="497"/>
      <c r="G577" s="497"/>
      <c r="H577" s="497"/>
      <c r="I577" s="497"/>
      <c r="J577" s="497"/>
      <c r="K577" s="497"/>
      <c r="L577" s="497"/>
      <c r="M577" s="497"/>
      <c r="N577" s="498"/>
      <c r="O577" s="497"/>
      <c r="P577" s="497"/>
      <c r="Q577" s="497"/>
      <c r="R577" s="497"/>
      <c r="S577" s="497"/>
      <c r="T577" s="497"/>
      <c r="U577" s="497"/>
      <c r="V577" s="497"/>
      <c r="W577" s="497"/>
      <c r="X577" s="497"/>
      <c r="Y577" s="497"/>
      <c r="Z577" s="497"/>
      <c r="AA577" s="497"/>
      <c r="AB577" s="497"/>
      <c r="AC577" s="497"/>
      <c r="AD577" s="497"/>
      <c r="AE577" s="497"/>
      <c r="AF577" s="497"/>
      <c r="AG577" s="497"/>
      <c r="AH577" s="497"/>
      <c r="AI577" s="497"/>
      <c r="AJ577" s="497"/>
      <c r="AK577" s="497"/>
      <c r="AL577" s="497"/>
      <c r="AM577" s="497"/>
      <c r="AN577" s="497"/>
      <c r="AO577" s="497"/>
      <c r="AP577" s="497"/>
      <c r="AQ577" s="497"/>
      <c r="AR577" s="497"/>
      <c r="AS577" s="497"/>
      <c r="AT577" s="497"/>
      <c r="AU577" s="497"/>
      <c r="AV577" s="497"/>
      <c r="AW577" s="497"/>
      <c r="AX577" s="497"/>
      <c r="AY577" s="497"/>
      <c r="AZ577" s="497"/>
      <c r="BA577" s="497"/>
      <c r="BB577" s="497"/>
      <c r="BC577" s="497"/>
      <c r="BD577" s="497"/>
      <c r="BE577" s="497"/>
      <c r="BF577" s="489"/>
      <c r="BG577" s="489"/>
      <c r="BH577" s="489"/>
      <c r="BI577" s="489"/>
      <c r="BJ577" s="489"/>
    </row>
    <row r="578" spans="1:62" ht="15.75" customHeight="1">
      <c r="A578" s="490"/>
      <c r="B578" s="497"/>
      <c r="C578" s="497"/>
      <c r="D578" s="497"/>
      <c r="E578" s="497"/>
      <c r="F578" s="497"/>
      <c r="G578" s="497"/>
      <c r="H578" s="497"/>
      <c r="I578" s="497"/>
      <c r="J578" s="497"/>
      <c r="K578" s="497"/>
      <c r="L578" s="497"/>
      <c r="M578" s="497"/>
      <c r="N578" s="498"/>
      <c r="O578" s="497"/>
      <c r="P578" s="497"/>
      <c r="Q578" s="497"/>
      <c r="R578" s="497"/>
      <c r="S578" s="497"/>
      <c r="T578" s="497"/>
      <c r="U578" s="497"/>
      <c r="V578" s="497"/>
      <c r="W578" s="497"/>
      <c r="X578" s="497"/>
      <c r="Y578" s="497"/>
      <c r="Z578" s="497"/>
      <c r="AA578" s="497"/>
      <c r="AB578" s="497"/>
      <c r="AC578" s="497"/>
      <c r="AD578" s="497"/>
      <c r="AE578" s="497"/>
      <c r="AF578" s="497"/>
      <c r="AG578" s="497"/>
      <c r="AH578" s="497"/>
      <c r="AI578" s="497"/>
      <c r="AJ578" s="497"/>
      <c r="AK578" s="497"/>
      <c r="AL578" s="497"/>
      <c r="AM578" s="497"/>
      <c r="AN578" s="497"/>
      <c r="AO578" s="497"/>
      <c r="AP578" s="497"/>
      <c r="AQ578" s="497"/>
      <c r="AR578" s="497"/>
      <c r="AS578" s="497"/>
      <c r="AT578" s="497"/>
      <c r="AU578" s="497"/>
      <c r="AV578" s="497"/>
      <c r="AW578" s="497"/>
      <c r="AX578" s="497"/>
      <c r="AY578" s="497"/>
      <c r="AZ578" s="497"/>
      <c r="BA578" s="497"/>
      <c r="BB578" s="497"/>
      <c r="BC578" s="497"/>
      <c r="BD578" s="497"/>
      <c r="BE578" s="497"/>
      <c r="BF578" s="489"/>
      <c r="BG578" s="489"/>
      <c r="BH578" s="489"/>
      <c r="BI578" s="489"/>
      <c r="BJ578" s="489"/>
    </row>
    <row r="579" spans="1:62" ht="15.75" customHeight="1">
      <c r="A579" s="490"/>
      <c r="B579" s="497"/>
      <c r="C579" s="497"/>
      <c r="D579" s="497"/>
      <c r="E579" s="497"/>
      <c r="F579" s="497"/>
      <c r="G579" s="497"/>
      <c r="H579" s="497"/>
      <c r="I579" s="497"/>
      <c r="J579" s="497"/>
      <c r="K579" s="497"/>
      <c r="L579" s="497"/>
      <c r="M579" s="497"/>
      <c r="N579" s="498"/>
      <c r="O579" s="497"/>
      <c r="P579" s="497"/>
      <c r="Q579" s="497"/>
      <c r="R579" s="497"/>
      <c r="S579" s="497"/>
      <c r="T579" s="497"/>
      <c r="U579" s="497"/>
      <c r="V579" s="497"/>
      <c r="W579" s="497"/>
      <c r="X579" s="497"/>
      <c r="Y579" s="497"/>
      <c r="Z579" s="497"/>
      <c r="AA579" s="497"/>
      <c r="AB579" s="497"/>
      <c r="AC579" s="497"/>
      <c r="AD579" s="497"/>
      <c r="AE579" s="497"/>
      <c r="AF579" s="497"/>
      <c r="AG579" s="497"/>
      <c r="AH579" s="497"/>
      <c r="AI579" s="497"/>
      <c r="AJ579" s="497"/>
      <c r="AK579" s="497"/>
      <c r="AL579" s="497"/>
      <c r="AM579" s="497"/>
      <c r="AN579" s="497"/>
      <c r="AO579" s="497"/>
      <c r="AP579" s="497"/>
      <c r="AQ579" s="497"/>
      <c r="AR579" s="497"/>
      <c r="AS579" s="497"/>
      <c r="AT579" s="497"/>
      <c r="AU579" s="497"/>
      <c r="AV579" s="497"/>
      <c r="AW579" s="497"/>
      <c r="AX579" s="497"/>
      <c r="AY579" s="497"/>
      <c r="AZ579" s="497"/>
      <c r="BA579" s="497"/>
      <c r="BB579" s="497"/>
      <c r="BC579" s="497"/>
      <c r="BD579" s="497"/>
      <c r="BE579" s="497"/>
      <c r="BF579" s="489"/>
      <c r="BG579" s="489"/>
      <c r="BH579" s="489"/>
      <c r="BI579" s="489"/>
      <c r="BJ579" s="489"/>
    </row>
    <row r="580" spans="1:62" ht="15.75" customHeight="1">
      <c r="A580" s="490"/>
      <c r="B580" s="497"/>
      <c r="C580" s="497"/>
      <c r="D580" s="497"/>
      <c r="E580" s="497"/>
      <c r="F580" s="497"/>
      <c r="G580" s="497"/>
      <c r="H580" s="497"/>
      <c r="I580" s="497"/>
      <c r="J580" s="497"/>
      <c r="K580" s="497"/>
      <c r="L580" s="497"/>
      <c r="M580" s="497"/>
      <c r="N580" s="498"/>
      <c r="O580" s="497"/>
      <c r="P580" s="497"/>
      <c r="Q580" s="497"/>
      <c r="R580" s="497"/>
      <c r="S580" s="497"/>
      <c r="T580" s="497"/>
      <c r="U580" s="497"/>
      <c r="V580" s="497"/>
      <c r="W580" s="497"/>
      <c r="X580" s="497"/>
      <c r="Y580" s="497"/>
      <c r="Z580" s="497"/>
      <c r="AA580" s="497"/>
      <c r="AB580" s="497"/>
      <c r="AC580" s="497"/>
      <c r="AD580" s="497"/>
      <c r="AE580" s="497"/>
      <c r="AF580" s="497"/>
      <c r="AG580" s="497"/>
      <c r="AH580" s="497"/>
      <c r="AI580" s="497"/>
      <c r="AJ580" s="497"/>
      <c r="AK580" s="497"/>
      <c r="AL580" s="497"/>
      <c r="AM580" s="497"/>
      <c r="AN580" s="497"/>
      <c r="AO580" s="497"/>
      <c r="AP580" s="497"/>
      <c r="AQ580" s="497"/>
      <c r="AR580" s="497"/>
      <c r="AS580" s="497"/>
      <c r="AT580" s="497"/>
      <c r="AU580" s="497"/>
      <c r="AV580" s="497"/>
      <c r="AW580" s="497"/>
      <c r="AX580" s="497"/>
      <c r="AY580" s="497"/>
      <c r="AZ580" s="497"/>
      <c r="BA580" s="497"/>
      <c r="BB580" s="497"/>
      <c r="BC580" s="497"/>
      <c r="BD580" s="497"/>
      <c r="BE580" s="497"/>
      <c r="BF580" s="489"/>
      <c r="BG580" s="489"/>
      <c r="BH580" s="489"/>
      <c r="BI580" s="489"/>
      <c r="BJ580" s="489"/>
    </row>
    <row r="581" spans="1:62" ht="15.75" customHeight="1">
      <c r="A581" s="490"/>
      <c r="B581" s="497"/>
      <c r="C581" s="497"/>
      <c r="D581" s="497"/>
      <c r="E581" s="497"/>
      <c r="F581" s="497"/>
      <c r="G581" s="497"/>
      <c r="H581" s="497"/>
      <c r="I581" s="497"/>
      <c r="J581" s="497"/>
      <c r="K581" s="497"/>
      <c r="L581" s="497"/>
      <c r="M581" s="497"/>
      <c r="N581" s="498"/>
      <c r="O581" s="497"/>
      <c r="P581" s="497"/>
      <c r="Q581" s="497"/>
      <c r="R581" s="497"/>
      <c r="S581" s="497"/>
      <c r="T581" s="497"/>
      <c r="U581" s="497"/>
      <c r="V581" s="497"/>
      <c r="W581" s="497"/>
      <c r="X581" s="497"/>
      <c r="Y581" s="497"/>
      <c r="Z581" s="497"/>
      <c r="AA581" s="497"/>
      <c r="AB581" s="497"/>
      <c r="AC581" s="497"/>
      <c r="AD581" s="497"/>
      <c r="AE581" s="497"/>
      <c r="AF581" s="497"/>
      <c r="AG581" s="497"/>
      <c r="AH581" s="497"/>
      <c r="AI581" s="497"/>
      <c r="AJ581" s="497"/>
      <c r="AK581" s="497"/>
      <c r="AL581" s="497"/>
      <c r="AM581" s="497"/>
      <c r="AN581" s="497"/>
      <c r="AO581" s="497"/>
      <c r="AP581" s="497"/>
      <c r="AQ581" s="497"/>
      <c r="AR581" s="497"/>
      <c r="AS581" s="497"/>
      <c r="AT581" s="497"/>
      <c r="AU581" s="497"/>
      <c r="AV581" s="497"/>
      <c r="AW581" s="497"/>
      <c r="AX581" s="497"/>
      <c r="AY581" s="497"/>
      <c r="AZ581" s="497"/>
      <c r="BA581" s="497"/>
      <c r="BB581" s="497"/>
      <c r="BC581" s="497"/>
      <c r="BD581" s="497"/>
      <c r="BE581" s="497"/>
      <c r="BF581" s="489"/>
      <c r="BG581" s="489"/>
      <c r="BH581" s="489"/>
      <c r="BI581" s="489"/>
      <c r="BJ581" s="489"/>
    </row>
    <row r="582" spans="1:62" ht="15.75" customHeight="1">
      <c r="A582" s="490"/>
      <c r="B582" s="497"/>
      <c r="C582" s="497"/>
      <c r="D582" s="497"/>
      <c r="E582" s="497"/>
      <c r="F582" s="497"/>
      <c r="G582" s="497"/>
      <c r="H582" s="497"/>
      <c r="I582" s="497"/>
      <c r="J582" s="497"/>
      <c r="K582" s="497"/>
      <c r="L582" s="497"/>
      <c r="M582" s="497"/>
      <c r="N582" s="498"/>
      <c r="O582" s="497"/>
      <c r="P582" s="497"/>
      <c r="Q582" s="497"/>
      <c r="R582" s="497"/>
      <c r="S582" s="497"/>
      <c r="T582" s="497"/>
      <c r="U582" s="497"/>
      <c r="V582" s="497"/>
      <c r="W582" s="497"/>
      <c r="X582" s="497"/>
      <c r="Y582" s="497"/>
      <c r="Z582" s="497"/>
      <c r="AA582" s="497"/>
      <c r="AB582" s="497"/>
      <c r="AC582" s="497"/>
      <c r="AD582" s="497"/>
      <c r="AE582" s="497"/>
      <c r="AF582" s="497"/>
      <c r="AG582" s="497"/>
      <c r="AH582" s="497"/>
      <c r="AI582" s="497"/>
      <c r="AJ582" s="497"/>
      <c r="AK582" s="497"/>
      <c r="AL582" s="497"/>
      <c r="AM582" s="497"/>
      <c r="AN582" s="497"/>
      <c r="AO582" s="497"/>
      <c r="AP582" s="497"/>
      <c r="AQ582" s="497"/>
      <c r="AR582" s="497"/>
      <c r="AS582" s="497"/>
      <c r="AT582" s="497"/>
      <c r="AU582" s="497"/>
      <c r="AV582" s="497"/>
      <c r="AW582" s="497"/>
      <c r="AX582" s="497"/>
      <c r="AY582" s="497"/>
      <c r="AZ582" s="497"/>
      <c r="BA582" s="497"/>
      <c r="BB582" s="497"/>
      <c r="BC582" s="497"/>
      <c r="BD582" s="497"/>
      <c r="BE582" s="497"/>
      <c r="BF582" s="489"/>
      <c r="BG582" s="489"/>
      <c r="BH582" s="489"/>
      <c r="BI582" s="489"/>
      <c r="BJ582" s="489"/>
    </row>
    <row r="583" spans="1:62" ht="15.75" customHeight="1">
      <c r="A583" s="490"/>
      <c r="B583" s="497"/>
      <c r="C583" s="497"/>
      <c r="D583" s="497"/>
      <c r="E583" s="497"/>
      <c r="F583" s="497"/>
      <c r="G583" s="497"/>
      <c r="H583" s="497"/>
      <c r="I583" s="497"/>
      <c r="J583" s="497"/>
      <c r="K583" s="497"/>
      <c r="L583" s="497"/>
      <c r="M583" s="497"/>
      <c r="N583" s="498"/>
      <c r="O583" s="497"/>
      <c r="P583" s="497"/>
      <c r="Q583" s="497"/>
      <c r="R583" s="497"/>
      <c r="S583" s="497"/>
      <c r="T583" s="497"/>
      <c r="U583" s="497"/>
      <c r="V583" s="497"/>
      <c r="W583" s="497"/>
      <c r="X583" s="497"/>
      <c r="Y583" s="497"/>
      <c r="Z583" s="497"/>
      <c r="AA583" s="497"/>
      <c r="AB583" s="497"/>
      <c r="AC583" s="497"/>
      <c r="AD583" s="497"/>
      <c r="AE583" s="497"/>
      <c r="AF583" s="497"/>
      <c r="AG583" s="497"/>
      <c r="AH583" s="497"/>
      <c r="AI583" s="497"/>
      <c r="AJ583" s="497"/>
      <c r="AK583" s="497"/>
      <c r="AL583" s="497"/>
      <c r="AM583" s="497"/>
      <c r="AN583" s="497"/>
      <c r="AO583" s="497"/>
      <c r="AP583" s="497"/>
      <c r="AQ583" s="497"/>
      <c r="AR583" s="497"/>
      <c r="AS583" s="497"/>
      <c r="AT583" s="497"/>
      <c r="AU583" s="497"/>
      <c r="AV583" s="497"/>
      <c r="AW583" s="497"/>
      <c r="AX583" s="497"/>
      <c r="AY583" s="497"/>
      <c r="AZ583" s="497"/>
      <c r="BA583" s="497"/>
      <c r="BB583" s="497"/>
      <c r="BC583" s="497"/>
      <c r="BD583" s="497"/>
      <c r="BE583" s="497"/>
      <c r="BF583" s="489"/>
      <c r="BG583" s="489"/>
      <c r="BH583" s="489"/>
      <c r="BI583" s="489"/>
      <c r="BJ583" s="489"/>
    </row>
    <row r="584" spans="1:62" ht="15.75" customHeight="1">
      <c r="A584" s="490"/>
      <c r="B584" s="497"/>
      <c r="C584" s="497"/>
      <c r="D584" s="497"/>
      <c r="E584" s="497"/>
      <c r="F584" s="497"/>
      <c r="G584" s="497"/>
      <c r="H584" s="497"/>
      <c r="I584" s="497"/>
      <c r="J584" s="497"/>
      <c r="K584" s="497"/>
      <c r="L584" s="497"/>
      <c r="M584" s="497"/>
      <c r="N584" s="498"/>
      <c r="O584" s="497"/>
      <c r="P584" s="497"/>
      <c r="Q584" s="497"/>
      <c r="R584" s="497"/>
      <c r="S584" s="497"/>
      <c r="T584" s="497"/>
      <c r="U584" s="497"/>
      <c r="V584" s="497"/>
      <c r="W584" s="497"/>
      <c r="X584" s="497"/>
      <c r="Y584" s="497"/>
      <c r="Z584" s="497"/>
      <c r="AA584" s="497"/>
      <c r="AB584" s="497"/>
      <c r="AC584" s="497"/>
      <c r="AD584" s="497"/>
      <c r="AE584" s="497"/>
      <c r="AF584" s="497"/>
      <c r="AG584" s="497"/>
      <c r="AH584" s="497"/>
      <c r="AI584" s="497"/>
      <c r="AJ584" s="497"/>
      <c r="AK584" s="497"/>
      <c r="AL584" s="497"/>
      <c r="AM584" s="497"/>
      <c r="AN584" s="497"/>
      <c r="AO584" s="497"/>
      <c r="AP584" s="497"/>
      <c r="AQ584" s="497"/>
      <c r="AR584" s="497"/>
      <c r="AS584" s="497"/>
      <c r="AT584" s="497"/>
      <c r="AU584" s="497"/>
      <c r="AV584" s="497"/>
      <c r="AW584" s="497"/>
      <c r="AX584" s="497"/>
      <c r="AY584" s="497"/>
      <c r="AZ584" s="497"/>
      <c r="BA584" s="497"/>
      <c r="BB584" s="497"/>
      <c r="BC584" s="497"/>
      <c r="BD584" s="497"/>
      <c r="BE584" s="497"/>
      <c r="BF584" s="489"/>
      <c r="BG584" s="489"/>
      <c r="BH584" s="489"/>
      <c r="BI584" s="489"/>
      <c r="BJ584" s="489"/>
    </row>
    <row r="585" spans="1:62" ht="15.75" customHeight="1">
      <c r="A585" s="490"/>
      <c r="B585" s="497"/>
      <c r="C585" s="497"/>
      <c r="D585" s="497"/>
      <c r="E585" s="497"/>
      <c r="F585" s="497"/>
      <c r="G585" s="497"/>
      <c r="H585" s="497"/>
      <c r="I585" s="497"/>
      <c r="J585" s="497"/>
      <c r="K585" s="497"/>
      <c r="L585" s="497"/>
      <c r="M585" s="497"/>
      <c r="N585" s="498"/>
      <c r="O585" s="497"/>
      <c r="P585" s="497"/>
      <c r="Q585" s="497"/>
      <c r="R585" s="497"/>
      <c r="S585" s="497"/>
      <c r="T585" s="497"/>
      <c r="U585" s="497"/>
      <c r="V585" s="497"/>
      <c r="W585" s="497"/>
      <c r="X585" s="497"/>
      <c r="Y585" s="497"/>
      <c r="Z585" s="497"/>
      <c r="AA585" s="497"/>
      <c r="AB585" s="497"/>
      <c r="AC585" s="497"/>
      <c r="AD585" s="497"/>
      <c r="AE585" s="497"/>
      <c r="AF585" s="497"/>
      <c r="AG585" s="497"/>
      <c r="AH585" s="497"/>
      <c r="AI585" s="497"/>
      <c r="AJ585" s="497"/>
      <c r="AK585" s="497"/>
      <c r="AL585" s="497"/>
      <c r="AM585" s="497"/>
      <c r="AN585" s="497"/>
      <c r="AO585" s="497"/>
      <c r="AP585" s="497"/>
      <c r="AQ585" s="497"/>
      <c r="AR585" s="497"/>
      <c r="AS585" s="497"/>
      <c r="AT585" s="497"/>
      <c r="AU585" s="497"/>
      <c r="AV585" s="497"/>
      <c r="AW585" s="497"/>
      <c r="AX585" s="497"/>
      <c r="AY585" s="497"/>
      <c r="AZ585" s="497"/>
      <c r="BA585" s="497"/>
      <c r="BB585" s="497"/>
      <c r="BC585" s="497"/>
      <c r="BD585" s="497"/>
      <c r="BE585" s="497"/>
      <c r="BF585" s="489"/>
      <c r="BG585" s="489"/>
      <c r="BH585" s="489"/>
      <c r="BI585" s="489"/>
      <c r="BJ585" s="489"/>
    </row>
    <row r="586" spans="1:62" ht="15.75" customHeight="1">
      <c r="A586" s="490"/>
      <c r="B586" s="497"/>
      <c r="C586" s="497"/>
      <c r="D586" s="497"/>
      <c r="E586" s="497"/>
      <c r="F586" s="497"/>
      <c r="G586" s="497"/>
      <c r="H586" s="497"/>
      <c r="I586" s="497"/>
      <c r="J586" s="497"/>
      <c r="K586" s="497"/>
      <c r="L586" s="497"/>
      <c r="M586" s="497"/>
      <c r="N586" s="498"/>
      <c r="O586" s="497"/>
      <c r="P586" s="497"/>
      <c r="Q586" s="497"/>
      <c r="R586" s="497"/>
      <c r="S586" s="497"/>
      <c r="T586" s="497"/>
      <c r="U586" s="497"/>
      <c r="V586" s="497"/>
      <c r="W586" s="497"/>
      <c r="X586" s="497"/>
      <c r="Y586" s="497"/>
      <c r="Z586" s="497"/>
      <c r="AA586" s="497"/>
      <c r="AB586" s="497"/>
      <c r="AC586" s="497"/>
      <c r="AD586" s="497"/>
      <c r="AE586" s="497"/>
      <c r="AF586" s="497"/>
      <c r="AG586" s="497"/>
      <c r="AH586" s="497"/>
      <c r="AI586" s="497"/>
      <c r="AJ586" s="497"/>
      <c r="AK586" s="497"/>
      <c r="AL586" s="497"/>
      <c r="AM586" s="497"/>
      <c r="AN586" s="497"/>
      <c r="AO586" s="497"/>
      <c r="AP586" s="497"/>
      <c r="AQ586" s="497"/>
      <c r="AR586" s="497"/>
      <c r="AS586" s="497"/>
      <c r="AT586" s="497"/>
      <c r="AU586" s="497"/>
      <c r="AV586" s="497"/>
      <c r="AW586" s="497"/>
      <c r="AX586" s="497"/>
      <c r="AY586" s="497"/>
      <c r="AZ586" s="497"/>
      <c r="BA586" s="497"/>
      <c r="BB586" s="497"/>
      <c r="BC586" s="497"/>
      <c r="BD586" s="497"/>
      <c r="BE586" s="497"/>
      <c r="BF586" s="489"/>
      <c r="BG586" s="489"/>
      <c r="BH586" s="489"/>
      <c r="BI586" s="489"/>
      <c r="BJ586" s="489"/>
    </row>
    <row r="587" spans="1:62" ht="15.75" customHeight="1">
      <c r="A587" s="490"/>
      <c r="B587" s="497"/>
      <c r="C587" s="497"/>
      <c r="D587" s="497"/>
      <c r="E587" s="497"/>
      <c r="F587" s="497"/>
      <c r="G587" s="497"/>
      <c r="H587" s="497"/>
      <c r="I587" s="497"/>
      <c r="J587" s="497"/>
      <c r="K587" s="497"/>
      <c r="L587" s="497"/>
      <c r="M587" s="497"/>
      <c r="N587" s="498"/>
      <c r="O587" s="497"/>
      <c r="P587" s="497"/>
      <c r="Q587" s="497"/>
      <c r="R587" s="497"/>
      <c r="S587" s="497"/>
      <c r="T587" s="497"/>
      <c r="U587" s="497"/>
      <c r="V587" s="497"/>
      <c r="W587" s="497"/>
      <c r="X587" s="497"/>
      <c r="Y587" s="497"/>
      <c r="Z587" s="497"/>
      <c r="AA587" s="497"/>
      <c r="AB587" s="497"/>
      <c r="AC587" s="497"/>
      <c r="AD587" s="497"/>
      <c r="AE587" s="497"/>
      <c r="AF587" s="497"/>
      <c r="AG587" s="497"/>
      <c r="AH587" s="497"/>
      <c r="AI587" s="497"/>
      <c r="AJ587" s="497"/>
      <c r="AK587" s="497"/>
      <c r="AL587" s="497"/>
      <c r="AM587" s="497"/>
      <c r="AN587" s="497"/>
      <c r="AO587" s="497"/>
      <c r="AP587" s="497"/>
      <c r="AQ587" s="497"/>
      <c r="AR587" s="497"/>
      <c r="AS587" s="497"/>
      <c r="AT587" s="497"/>
      <c r="AU587" s="497"/>
      <c r="AV587" s="497"/>
      <c r="AW587" s="497"/>
      <c r="AX587" s="497"/>
      <c r="AY587" s="497"/>
      <c r="AZ587" s="497"/>
      <c r="BA587" s="497"/>
      <c r="BB587" s="497"/>
      <c r="BC587" s="497"/>
      <c r="BD587" s="497"/>
      <c r="BE587" s="497"/>
      <c r="BF587" s="489"/>
      <c r="BG587" s="489"/>
      <c r="BH587" s="489"/>
      <c r="BI587" s="489"/>
      <c r="BJ587" s="489"/>
    </row>
    <row r="588" spans="1:62" ht="15.75" customHeight="1">
      <c r="A588" s="490"/>
      <c r="B588" s="497"/>
      <c r="C588" s="497"/>
      <c r="D588" s="497"/>
      <c r="E588" s="497"/>
      <c r="F588" s="497"/>
      <c r="G588" s="497"/>
      <c r="H588" s="497"/>
      <c r="I588" s="497"/>
      <c r="J588" s="497"/>
      <c r="K588" s="497"/>
      <c r="L588" s="497"/>
      <c r="M588" s="497"/>
      <c r="N588" s="498"/>
      <c r="O588" s="497"/>
      <c r="P588" s="497"/>
      <c r="Q588" s="497"/>
      <c r="R588" s="497"/>
      <c r="S588" s="497"/>
      <c r="T588" s="497"/>
      <c r="U588" s="497"/>
      <c r="V588" s="497"/>
      <c r="W588" s="497"/>
      <c r="X588" s="497"/>
      <c r="Y588" s="497"/>
      <c r="Z588" s="497"/>
      <c r="AA588" s="497"/>
      <c r="AB588" s="497"/>
      <c r="AC588" s="497"/>
      <c r="AD588" s="497"/>
      <c r="AE588" s="497"/>
      <c r="AF588" s="497"/>
      <c r="AG588" s="497"/>
      <c r="AH588" s="497"/>
      <c r="AI588" s="497"/>
      <c r="AJ588" s="497"/>
      <c r="AK588" s="497"/>
      <c r="AL588" s="497"/>
      <c r="AM588" s="497"/>
      <c r="AN588" s="497"/>
      <c r="AO588" s="497"/>
      <c r="AP588" s="497"/>
      <c r="AQ588" s="497"/>
      <c r="AR588" s="497"/>
      <c r="AS588" s="497"/>
      <c r="AT588" s="497"/>
      <c r="AU588" s="497"/>
      <c r="AV588" s="497"/>
      <c r="AW588" s="497"/>
      <c r="AX588" s="497"/>
      <c r="AY588" s="497"/>
      <c r="AZ588" s="497"/>
      <c r="BA588" s="497"/>
      <c r="BB588" s="497"/>
      <c r="BC588" s="497"/>
      <c r="BD588" s="497"/>
      <c r="BE588" s="497"/>
      <c r="BF588" s="489"/>
      <c r="BG588" s="489"/>
      <c r="BH588" s="489"/>
      <c r="BI588" s="489"/>
      <c r="BJ588" s="489"/>
    </row>
    <row r="589" spans="1:62" ht="15.75" customHeight="1">
      <c r="A589" s="490"/>
      <c r="B589" s="497"/>
      <c r="C589" s="497"/>
      <c r="D589" s="497"/>
      <c r="E589" s="497"/>
      <c r="F589" s="497"/>
      <c r="G589" s="497"/>
      <c r="H589" s="497"/>
      <c r="I589" s="497"/>
      <c r="J589" s="497"/>
      <c r="K589" s="497"/>
      <c r="L589" s="497"/>
      <c r="M589" s="497"/>
      <c r="N589" s="498"/>
      <c r="O589" s="497"/>
      <c r="P589" s="497"/>
      <c r="Q589" s="497"/>
      <c r="R589" s="497"/>
      <c r="S589" s="497"/>
      <c r="T589" s="497"/>
      <c r="U589" s="497"/>
      <c r="V589" s="497"/>
      <c r="W589" s="497"/>
      <c r="X589" s="497"/>
      <c r="Y589" s="497"/>
      <c r="Z589" s="497"/>
      <c r="AA589" s="497"/>
      <c r="AB589" s="497"/>
      <c r="AC589" s="497"/>
      <c r="AD589" s="497"/>
      <c r="AE589" s="497"/>
      <c r="AF589" s="497"/>
      <c r="AG589" s="497"/>
      <c r="AH589" s="497"/>
      <c r="AI589" s="497"/>
      <c r="AJ589" s="497"/>
      <c r="AK589" s="497"/>
      <c r="AL589" s="497"/>
      <c r="AM589" s="497"/>
      <c r="AN589" s="497"/>
      <c r="AO589" s="497"/>
      <c r="AP589" s="497"/>
      <c r="AQ589" s="497"/>
      <c r="AR589" s="497"/>
      <c r="AS589" s="497"/>
      <c r="AT589" s="497"/>
      <c r="AU589" s="497"/>
      <c r="AV589" s="497"/>
      <c r="AW589" s="497"/>
      <c r="AX589" s="497"/>
      <c r="AY589" s="497"/>
      <c r="AZ589" s="497"/>
      <c r="BA589" s="497"/>
      <c r="BB589" s="497"/>
      <c r="BC589" s="497"/>
      <c r="BD589" s="497"/>
      <c r="BE589" s="497"/>
      <c r="BF589" s="489"/>
      <c r="BG589" s="489"/>
      <c r="BH589" s="489"/>
      <c r="BI589" s="489"/>
      <c r="BJ589" s="489"/>
    </row>
    <row r="590" spans="1:62" ht="15.75" customHeight="1">
      <c r="A590" s="490"/>
      <c r="B590" s="497"/>
      <c r="C590" s="497"/>
      <c r="D590" s="497"/>
      <c r="E590" s="497"/>
      <c r="F590" s="497"/>
      <c r="G590" s="497"/>
      <c r="H590" s="497"/>
      <c r="I590" s="497"/>
      <c r="J590" s="497"/>
      <c r="K590" s="497"/>
      <c r="L590" s="497"/>
      <c r="M590" s="497"/>
      <c r="N590" s="498"/>
      <c r="O590" s="497"/>
      <c r="P590" s="497"/>
      <c r="Q590" s="497"/>
      <c r="R590" s="497"/>
      <c r="S590" s="497"/>
      <c r="T590" s="497"/>
      <c r="U590" s="497"/>
      <c r="V590" s="497"/>
      <c r="W590" s="497"/>
      <c r="X590" s="497"/>
      <c r="Y590" s="497"/>
      <c r="Z590" s="497"/>
      <c r="AA590" s="497"/>
      <c r="AB590" s="497"/>
      <c r="AC590" s="497"/>
      <c r="AD590" s="497"/>
      <c r="AE590" s="497"/>
      <c r="AF590" s="497"/>
      <c r="AG590" s="497"/>
      <c r="AH590" s="497"/>
      <c r="AI590" s="497"/>
      <c r="AJ590" s="497"/>
      <c r="AK590" s="497"/>
      <c r="AL590" s="497"/>
      <c r="AM590" s="497"/>
      <c r="AN590" s="497"/>
      <c r="AO590" s="497"/>
      <c r="AP590" s="497"/>
      <c r="AQ590" s="497"/>
      <c r="AR590" s="497"/>
      <c r="AS590" s="497"/>
      <c r="AT590" s="497"/>
      <c r="AU590" s="497"/>
      <c r="AV590" s="497"/>
      <c r="AW590" s="497"/>
      <c r="AX590" s="497"/>
      <c r="AY590" s="497"/>
      <c r="AZ590" s="497"/>
      <c r="BA590" s="497"/>
      <c r="BB590" s="497"/>
      <c r="BC590" s="497"/>
      <c r="BD590" s="497"/>
      <c r="BE590" s="497"/>
      <c r="BF590" s="489"/>
      <c r="BG590" s="489"/>
      <c r="BH590" s="489"/>
      <c r="BI590" s="489"/>
      <c r="BJ590" s="489"/>
    </row>
    <row r="591" spans="1:62" ht="15.75" customHeight="1">
      <c r="A591" s="490"/>
      <c r="B591" s="497"/>
      <c r="C591" s="497"/>
      <c r="D591" s="497"/>
      <c r="E591" s="497"/>
      <c r="F591" s="497"/>
      <c r="G591" s="497"/>
      <c r="H591" s="497"/>
      <c r="I591" s="497"/>
      <c r="J591" s="497"/>
      <c r="K591" s="497"/>
      <c r="L591" s="497"/>
      <c r="M591" s="497"/>
      <c r="N591" s="498"/>
      <c r="O591" s="497"/>
      <c r="P591" s="497"/>
      <c r="Q591" s="497"/>
      <c r="R591" s="497"/>
      <c r="S591" s="497"/>
      <c r="T591" s="497"/>
      <c r="U591" s="497"/>
      <c r="V591" s="497"/>
      <c r="W591" s="497"/>
      <c r="X591" s="497"/>
      <c r="Y591" s="497"/>
      <c r="Z591" s="497"/>
      <c r="AA591" s="497"/>
      <c r="AB591" s="497"/>
      <c r="AC591" s="497"/>
      <c r="AD591" s="497"/>
      <c r="AE591" s="497"/>
      <c r="AF591" s="497"/>
      <c r="AG591" s="497"/>
      <c r="AH591" s="497"/>
      <c r="AI591" s="497"/>
      <c r="AJ591" s="497"/>
      <c r="AK591" s="497"/>
      <c r="AL591" s="497"/>
      <c r="AM591" s="497"/>
      <c r="AN591" s="497"/>
      <c r="AO591" s="497"/>
      <c r="AP591" s="497"/>
      <c r="AQ591" s="497"/>
      <c r="AR591" s="497"/>
      <c r="AS591" s="497"/>
      <c r="AT591" s="497"/>
      <c r="AU591" s="497"/>
      <c r="AV591" s="497"/>
      <c r="AW591" s="497"/>
      <c r="AX591" s="497"/>
      <c r="AY591" s="497"/>
      <c r="AZ591" s="497"/>
      <c r="BA591" s="497"/>
      <c r="BB591" s="497"/>
      <c r="BC591" s="497"/>
      <c r="BD591" s="497"/>
      <c r="BE591" s="497"/>
      <c r="BF591" s="489"/>
      <c r="BG591" s="489"/>
      <c r="BH591" s="489"/>
      <c r="BI591" s="489"/>
      <c r="BJ591" s="489"/>
    </row>
    <row r="592" spans="1:62" ht="15.75" customHeight="1">
      <c r="A592" s="490"/>
      <c r="B592" s="497"/>
      <c r="C592" s="497"/>
      <c r="D592" s="497"/>
      <c r="E592" s="497"/>
      <c r="F592" s="497"/>
      <c r="G592" s="497"/>
      <c r="H592" s="497"/>
      <c r="I592" s="497"/>
      <c r="J592" s="497"/>
      <c r="K592" s="497"/>
      <c r="L592" s="497"/>
      <c r="M592" s="497"/>
      <c r="N592" s="498"/>
      <c r="O592" s="497"/>
      <c r="P592" s="497"/>
      <c r="Q592" s="497"/>
      <c r="R592" s="497"/>
      <c r="S592" s="497"/>
      <c r="T592" s="497"/>
      <c r="U592" s="497"/>
      <c r="V592" s="497"/>
      <c r="W592" s="497"/>
      <c r="X592" s="497"/>
      <c r="Y592" s="497"/>
      <c r="Z592" s="497"/>
      <c r="AA592" s="497"/>
      <c r="AB592" s="497"/>
      <c r="AC592" s="497"/>
      <c r="AD592" s="497"/>
      <c r="AE592" s="497"/>
      <c r="AF592" s="497"/>
      <c r="AG592" s="497"/>
      <c r="AH592" s="497"/>
      <c r="AI592" s="497"/>
      <c r="AJ592" s="497"/>
      <c r="AK592" s="497"/>
      <c r="AL592" s="497"/>
      <c r="AM592" s="497"/>
      <c r="AN592" s="497"/>
      <c r="AO592" s="497"/>
      <c r="AP592" s="497"/>
      <c r="AQ592" s="497"/>
      <c r="AR592" s="497"/>
      <c r="AS592" s="497"/>
      <c r="AT592" s="497"/>
      <c r="AU592" s="497"/>
      <c r="AV592" s="497"/>
      <c r="AW592" s="497"/>
      <c r="AX592" s="497"/>
      <c r="AY592" s="497"/>
      <c r="AZ592" s="497"/>
      <c r="BA592" s="497"/>
      <c r="BB592" s="497"/>
      <c r="BC592" s="497"/>
      <c r="BD592" s="497"/>
      <c r="BE592" s="497"/>
      <c r="BF592" s="489"/>
      <c r="BG592" s="489"/>
      <c r="BH592" s="489"/>
      <c r="BI592" s="489"/>
      <c r="BJ592" s="489"/>
    </row>
    <row r="593" spans="1:62" ht="15.75" customHeight="1">
      <c r="A593" s="490"/>
      <c r="B593" s="497"/>
      <c r="C593" s="497"/>
      <c r="D593" s="497"/>
      <c r="E593" s="497"/>
      <c r="F593" s="497"/>
      <c r="G593" s="497"/>
      <c r="H593" s="497"/>
      <c r="I593" s="497"/>
      <c r="J593" s="497"/>
      <c r="K593" s="497"/>
      <c r="L593" s="497"/>
      <c r="M593" s="497"/>
      <c r="N593" s="498"/>
      <c r="O593" s="497"/>
      <c r="P593" s="497"/>
      <c r="Q593" s="497"/>
      <c r="R593" s="497"/>
      <c r="S593" s="497"/>
      <c r="T593" s="497"/>
      <c r="U593" s="497"/>
      <c r="V593" s="497"/>
      <c r="W593" s="497"/>
      <c r="X593" s="497"/>
      <c r="Y593" s="497"/>
      <c r="Z593" s="497"/>
      <c r="AA593" s="497"/>
      <c r="AB593" s="497"/>
      <c r="AC593" s="497"/>
      <c r="AD593" s="497"/>
      <c r="AE593" s="497"/>
      <c r="AF593" s="497"/>
      <c r="AG593" s="497"/>
      <c r="AH593" s="497"/>
      <c r="AI593" s="497"/>
      <c r="AJ593" s="497"/>
      <c r="AK593" s="497"/>
      <c r="AL593" s="497"/>
      <c r="AM593" s="497"/>
      <c r="AN593" s="497"/>
      <c r="AO593" s="497"/>
      <c r="AP593" s="497"/>
      <c r="AQ593" s="497"/>
      <c r="AR593" s="497"/>
      <c r="AS593" s="497"/>
      <c r="AT593" s="497"/>
      <c r="AU593" s="497"/>
      <c r="AV593" s="497"/>
      <c r="AW593" s="497"/>
      <c r="AX593" s="497"/>
      <c r="AY593" s="497"/>
      <c r="AZ593" s="497"/>
      <c r="BA593" s="497"/>
      <c r="BB593" s="497"/>
      <c r="BC593" s="497"/>
      <c r="BD593" s="497"/>
      <c r="BE593" s="497"/>
      <c r="BF593" s="489"/>
      <c r="BG593" s="489"/>
      <c r="BH593" s="489"/>
      <c r="BI593" s="489"/>
      <c r="BJ593" s="489"/>
    </row>
    <row r="594" spans="1:62" ht="15.75" customHeight="1">
      <c r="A594" s="490"/>
      <c r="B594" s="497"/>
      <c r="C594" s="497"/>
      <c r="D594" s="497"/>
      <c r="E594" s="497"/>
      <c r="F594" s="497"/>
      <c r="G594" s="497"/>
      <c r="H594" s="497"/>
      <c r="I594" s="497"/>
      <c r="J594" s="497"/>
      <c r="K594" s="497"/>
      <c r="L594" s="497"/>
      <c r="M594" s="497"/>
      <c r="N594" s="498"/>
      <c r="O594" s="497"/>
      <c r="P594" s="497"/>
      <c r="Q594" s="497"/>
      <c r="R594" s="497"/>
      <c r="S594" s="497"/>
      <c r="T594" s="497"/>
      <c r="U594" s="497"/>
      <c r="V594" s="497"/>
      <c r="W594" s="497"/>
      <c r="X594" s="497"/>
      <c r="Y594" s="497"/>
      <c r="Z594" s="497"/>
      <c r="AA594" s="497"/>
      <c r="AB594" s="497"/>
      <c r="AC594" s="497"/>
      <c r="AD594" s="497"/>
      <c r="AE594" s="497"/>
      <c r="AF594" s="497"/>
      <c r="AG594" s="497"/>
      <c r="AH594" s="497"/>
      <c r="AI594" s="497"/>
      <c r="AJ594" s="497"/>
      <c r="AK594" s="497"/>
      <c r="AL594" s="497"/>
      <c r="AM594" s="497"/>
      <c r="AN594" s="497"/>
      <c r="AO594" s="497"/>
      <c r="AP594" s="497"/>
      <c r="AQ594" s="497"/>
      <c r="AR594" s="497"/>
      <c r="AS594" s="497"/>
      <c r="AT594" s="497"/>
      <c r="AU594" s="497"/>
      <c r="AV594" s="497"/>
      <c r="AW594" s="497"/>
      <c r="AX594" s="497"/>
      <c r="AY594" s="497"/>
      <c r="AZ594" s="497"/>
      <c r="BA594" s="497"/>
      <c r="BB594" s="497"/>
      <c r="BC594" s="497"/>
      <c r="BD594" s="497"/>
      <c r="BE594" s="497"/>
      <c r="BF594" s="489"/>
      <c r="BG594" s="489"/>
      <c r="BH594" s="489"/>
      <c r="BI594" s="489"/>
      <c r="BJ594" s="489"/>
    </row>
    <row r="595" spans="1:62" ht="15.75" customHeight="1">
      <c r="A595" s="490"/>
      <c r="B595" s="497"/>
      <c r="C595" s="497"/>
      <c r="D595" s="497"/>
      <c r="E595" s="497"/>
      <c r="F595" s="497"/>
      <c r="G595" s="497"/>
      <c r="H595" s="497"/>
      <c r="I595" s="497"/>
      <c r="J595" s="497"/>
      <c r="K595" s="497"/>
      <c r="L595" s="497"/>
      <c r="M595" s="497"/>
      <c r="N595" s="498"/>
      <c r="O595" s="497"/>
      <c r="P595" s="497"/>
      <c r="Q595" s="497"/>
      <c r="R595" s="497"/>
      <c r="S595" s="497"/>
      <c r="T595" s="497"/>
      <c r="U595" s="497"/>
      <c r="V595" s="497"/>
      <c r="W595" s="497"/>
      <c r="X595" s="497"/>
      <c r="Y595" s="497"/>
      <c r="Z595" s="497"/>
      <c r="AA595" s="497"/>
      <c r="AB595" s="497"/>
      <c r="AC595" s="497"/>
      <c r="AD595" s="497"/>
      <c r="AE595" s="497"/>
      <c r="AF595" s="497"/>
      <c r="AG595" s="497"/>
      <c r="AH595" s="497"/>
      <c r="AI595" s="497"/>
      <c r="AJ595" s="497"/>
      <c r="AK595" s="497"/>
      <c r="AL595" s="497"/>
      <c r="AM595" s="497"/>
      <c r="AN595" s="497"/>
      <c r="AO595" s="497"/>
      <c r="AP595" s="497"/>
      <c r="AQ595" s="497"/>
      <c r="AR595" s="497"/>
      <c r="AS595" s="497"/>
      <c r="AT595" s="497"/>
      <c r="AU595" s="497"/>
      <c r="AV595" s="497"/>
      <c r="AW595" s="497"/>
      <c r="AX595" s="497"/>
      <c r="AY595" s="497"/>
      <c r="AZ595" s="497"/>
      <c r="BA595" s="497"/>
      <c r="BB595" s="497"/>
      <c r="BC595" s="497"/>
      <c r="BD595" s="497"/>
      <c r="BE595" s="497"/>
      <c r="BF595" s="489"/>
      <c r="BG595" s="489"/>
      <c r="BH595" s="489"/>
      <c r="BI595" s="489"/>
      <c r="BJ595" s="489"/>
    </row>
    <row r="596" spans="1:62" ht="15.75" customHeight="1">
      <c r="A596" s="490"/>
      <c r="B596" s="497"/>
      <c r="C596" s="497"/>
      <c r="D596" s="497"/>
      <c r="E596" s="497"/>
      <c r="F596" s="497"/>
      <c r="G596" s="497"/>
      <c r="H596" s="497"/>
      <c r="I596" s="497"/>
      <c r="J596" s="497"/>
      <c r="K596" s="497"/>
      <c r="L596" s="497"/>
      <c r="M596" s="497"/>
      <c r="N596" s="498"/>
      <c r="O596" s="497"/>
      <c r="P596" s="497"/>
      <c r="Q596" s="497"/>
      <c r="R596" s="497"/>
      <c r="S596" s="497"/>
      <c r="T596" s="497"/>
      <c r="U596" s="497"/>
      <c r="V596" s="497"/>
      <c r="W596" s="497"/>
      <c r="X596" s="497"/>
      <c r="Y596" s="497"/>
      <c r="Z596" s="497"/>
      <c r="AA596" s="497"/>
      <c r="AB596" s="497"/>
      <c r="AC596" s="497"/>
      <c r="AD596" s="497"/>
      <c r="AE596" s="497"/>
      <c r="AF596" s="497"/>
      <c r="AG596" s="497"/>
      <c r="AH596" s="497"/>
      <c r="AI596" s="497"/>
      <c r="AJ596" s="497"/>
      <c r="AK596" s="497"/>
      <c r="AL596" s="497"/>
      <c r="AM596" s="497"/>
      <c r="AN596" s="497"/>
      <c r="AO596" s="497"/>
      <c r="AP596" s="497"/>
      <c r="AQ596" s="497"/>
      <c r="AR596" s="497"/>
      <c r="AS596" s="497"/>
      <c r="AT596" s="497"/>
      <c r="AU596" s="497"/>
      <c r="AV596" s="497"/>
      <c r="AW596" s="497"/>
      <c r="AX596" s="497"/>
      <c r="AY596" s="497"/>
      <c r="AZ596" s="497"/>
      <c r="BA596" s="497"/>
      <c r="BB596" s="497"/>
      <c r="BC596" s="497"/>
      <c r="BD596" s="497"/>
      <c r="BE596" s="497"/>
      <c r="BF596" s="489"/>
      <c r="BG596" s="489"/>
      <c r="BH596" s="489"/>
      <c r="BI596" s="489"/>
      <c r="BJ596" s="489"/>
    </row>
    <row r="597" spans="1:62" ht="15.75" customHeight="1">
      <c r="A597" s="490"/>
      <c r="B597" s="497"/>
      <c r="C597" s="497"/>
      <c r="D597" s="497"/>
      <c r="E597" s="497"/>
      <c r="F597" s="497"/>
      <c r="G597" s="497"/>
      <c r="H597" s="497"/>
      <c r="I597" s="497"/>
      <c r="J597" s="497"/>
      <c r="K597" s="497"/>
      <c r="L597" s="497"/>
      <c r="M597" s="497"/>
      <c r="N597" s="498"/>
      <c r="O597" s="497"/>
      <c r="P597" s="497"/>
      <c r="Q597" s="497"/>
      <c r="R597" s="497"/>
      <c r="S597" s="497"/>
      <c r="T597" s="497"/>
      <c r="U597" s="497"/>
      <c r="V597" s="497"/>
      <c r="W597" s="497"/>
      <c r="X597" s="497"/>
      <c r="Y597" s="497"/>
      <c r="Z597" s="497"/>
      <c r="AA597" s="497"/>
      <c r="AB597" s="497"/>
      <c r="AC597" s="497"/>
      <c r="AD597" s="497"/>
      <c r="AE597" s="497"/>
      <c r="AF597" s="497"/>
      <c r="AG597" s="497"/>
      <c r="AH597" s="497"/>
      <c r="AI597" s="497"/>
      <c r="AJ597" s="497"/>
      <c r="AK597" s="497"/>
      <c r="AL597" s="497"/>
      <c r="AM597" s="497"/>
      <c r="AN597" s="497"/>
      <c r="AO597" s="497"/>
      <c r="AP597" s="497"/>
      <c r="AQ597" s="497"/>
      <c r="AR597" s="497"/>
      <c r="AS597" s="497"/>
      <c r="AT597" s="497"/>
      <c r="AU597" s="497"/>
      <c r="AV597" s="497"/>
      <c r="AW597" s="497"/>
      <c r="AX597" s="497"/>
      <c r="AY597" s="497"/>
      <c r="AZ597" s="497"/>
      <c r="BA597" s="497"/>
      <c r="BB597" s="497"/>
      <c r="BC597" s="497"/>
      <c r="BD597" s="497"/>
      <c r="BE597" s="497"/>
      <c r="BF597" s="489"/>
      <c r="BG597" s="489"/>
      <c r="BH597" s="489"/>
      <c r="BI597" s="489"/>
      <c r="BJ597" s="489"/>
    </row>
    <row r="598" spans="1:62" ht="15.75" customHeight="1">
      <c r="A598" s="490"/>
      <c r="B598" s="497"/>
      <c r="C598" s="497"/>
      <c r="D598" s="497"/>
      <c r="E598" s="497"/>
      <c r="F598" s="497"/>
      <c r="G598" s="497"/>
      <c r="H598" s="497"/>
      <c r="I598" s="497"/>
      <c r="J598" s="497"/>
      <c r="K598" s="497"/>
      <c r="L598" s="497"/>
      <c r="M598" s="497"/>
      <c r="N598" s="498"/>
      <c r="O598" s="497"/>
      <c r="P598" s="497"/>
      <c r="Q598" s="497"/>
      <c r="R598" s="497"/>
      <c r="S598" s="497"/>
      <c r="T598" s="497"/>
      <c r="U598" s="497"/>
      <c r="V598" s="497"/>
      <c r="W598" s="497"/>
      <c r="X598" s="497"/>
      <c r="Y598" s="497"/>
      <c r="Z598" s="497"/>
      <c r="AA598" s="497"/>
      <c r="AB598" s="497"/>
      <c r="AC598" s="497"/>
      <c r="AD598" s="497"/>
      <c r="AE598" s="497"/>
      <c r="AF598" s="497"/>
      <c r="AG598" s="497"/>
      <c r="AH598" s="497"/>
      <c r="AI598" s="497"/>
      <c r="AJ598" s="497"/>
      <c r="AK598" s="497"/>
      <c r="AL598" s="497"/>
      <c r="AM598" s="497"/>
      <c r="AN598" s="497"/>
      <c r="AO598" s="497"/>
      <c r="AP598" s="497"/>
      <c r="AQ598" s="497"/>
      <c r="AR598" s="497"/>
      <c r="AS598" s="497"/>
      <c r="AT598" s="497"/>
      <c r="AU598" s="497"/>
      <c r="AV598" s="497"/>
      <c r="AW598" s="497"/>
      <c r="AX598" s="497"/>
      <c r="AY598" s="497"/>
      <c r="AZ598" s="497"/>
      <c r="BA598" s="497"/>
      <c r="BB598" s="497"/>
      <c r="BC598" s="497"/>
      <c r="BD598" s="497"/>
      <c r="BE598" s="497"/>
      <c r="BF598" s="489"/>
      <c r="BG598" s="489"/>
      <c r="BH598" s="489"/>
      <c r="BI598" s="489"/>
      <c r="BJ598" s="489"/>
    </row>
    <row r="599" spans="1:62" ht="15.75" customHeight="1">
      <c r="A599" s="490"/>
      <c r="B599" s="497"/>
      <c r="C599" s="497"/>
      <c r="D599" s="497"/>
      <c r="E599" s="497"/>
      <c r="F599" s="497"/>
      <c r="G599" s="497"/>
      <c r="H599" s="497"/>
      <c r="I599" s="497"/>
      <c r="J599" s="497"/>
      <c r="K599" s="497"/>
      <c r="L599" s="497"/>
      <c r="M599" s="497"/>
      <c r="N599" s="498"/>
      <c r="O599" s="497"/>
      <c r="P599" s="497"/>
      <c r="Q599" s="497"/>
      <c r="R599" s="497"/>
      <c r="S599" s="497"/>
      <c r="T599" s="497"/>
      <c r="U599" s="497"/>
      <c r="V599" s="497"/>
      <c r="W599" s="497"/>
      <c r="X599" s="497"/>
      <c r="Y599" s="497"/>
      <c r="Z599" s="497"/>
      <c r="AA599" s="497"/>
      <c r="AB599" s="497"/>
      <c r="AC599" s="497"/>
      <c r="AD599" s="497"/>
      <c r="AE599" s="497"/>
      <c r="AF599" s="497"/>
      <c r="AG599" s="497"/>
      <c r="AH599" s="497"/>
      <c r="AI599" s="497"/>
      <c r="AJ599" s="497"/>
      <c r="AK599" s="497"/>
      <c r="AL599" s="497"/>
      <c r="AM599" s="497"/>
      <c r="AN599" s="497"/>
      <c r="AO599" s="497"/>
      <c r="AP599" s="497"/>
      <c r="AQ599" s="497"/>
      <c r="AR599" s="497"/>
      <c r="AS599" s="497"/>
      <c r="AT599" s="497"/>
      <c r="AU599" s="497"/>
      <c r="AV599" s="497"/>
      <c r="AW599" s="497"/>
      <c r="AX599" s="497"/>
      <c r="AY599" s="497"/>
      <c r="AZ599" s="497"/>
      <c r="BA599" s="497"/>
      <c r="BB599" s="497"/>
      <c r="BC599" s="497"/>
      <c r="BD599" s="497"/>
      <c r="BE599" s="497"/>
      <c r="BF599" s="489"/>
      <c r="BG599" s="489"/>
      <c r="BH599" s="489"/>
      <c r="BI599" s="489"/>
      <c r="BJ599" s="489"/>
    </row>
    <row r="600" spans="1:62" ht="15.75" customHeight="1">
      <c r="A600" s="490"/>
      <c r="B600" s="497"/>
      <c r="C600" s="497"/>
      <c r="D600" s="497"/>
      <c r="E600" s="497"/>
      <c r="F600" s="497"/>
      <c r="G600" s="497"/>
      <c r="H600" s="497"/>
      <c r="I600" s="497"/>
      <c r="J600" s="497"/>
      <c r="K600" s="497"/>
      <c r="L600" s="497"/>
      <c r="M600" s="497"/>
      <c r="N600" s="498"/>
      <c r="O600" s="497"/>
      <c r="P600" s="497"/>
      <c r="Q600" s="497"/>
      <c r="R600" s="497"/>
      <c r="S600" s="497"/>
      <c r="T600" s="497"/>
      <c r="U600" s="497"/>
      <c r="V600" s="497"/>
      <c r="W600" s="497"/>
      <c r="X600" s="497"/>
      <c r="Y600" s="497"/>
      <c r="Z600" s="497"/>
      <c r="AA600" s="497"/>
      <c r="AB600" s="497"/>
      <c r="AC600" s="497"/>
      <c r="AD600" s="497"/>
      <c r="AE600" s="497"/>
      <c r="AF600" s="497"/>
      <c r="AG600" s="497"/>
      <c r="AH600" s="497"/>
      <c r="AI600" s="497"/>
      <c r="AJ600" s="497"/>
      <c r="AK600" s="497"/>
      <c r="AL600" s="497"/>
      <c r="AM600" s="497"/>
      <c r="AN600" s="497"/>
      <c r="AO600" s="497"/>
      <c r="AP600" s="497"/>
      <c r="AQ600" s="497"/>
      <c r="AR600" s="497"/>
      <c r="AS600" s="497"/>
      <c r="AT600" s="497"/>
      <c r="AU600" s="497"/>
      <c r="AV600" s="497"/>
      <c r="AW600" s="497"/>
      <c r="AX600" s="497"/>
      <c r="AY600" s="497"/>
      <c r="AZ600" s="497"/>
      <c r="BA600" s="497"/>
      <c r="BB600" s="497"/>
      <c r="BC600" s="497"/>
      <c r="BD600" s="497"/>
      <c r="BE600" s="497"/>
      <c r="BF600" s="489"/>
      <c r="BG600" s="489"/>
      <c r="BH600" s="489"/>
      <c r="BI600" s="489"/>
      <c r="BJ600" s="489"/>
    </row>
    <row r="601" spans="1:62" ht="15.75" customHeight="1">
      <c r="A601" s="490"/>
      <c r="B601" s="497"/>
      <c r="C601" s="497"/>
      <c r="D601" s="497"/>
      <c r="E601" s="497"/>
      <c r="F601" s="497"/>
      <c r="G601" s="497"/>
      <c r="H601" s="497"/>
      <c r="I601" s="497"/>
      <c r="J601" s="497"/>
      <c r="K601" s="497"/>
      <c r="L601" s="497"/>
      <c r="M601" s="497"/>
      <c r="N601" s="498"/>
      <c r="O601" s="497"/>
      <c r="P601" s="497"/>
      <c r="Q601" s="497"/>
      <c r="R601" s="497"/>
      <c r="S601" s="497"/>
      <c r="T601" s="497"/>
      <c r="U601" s="497"/>
      <c r="V601" s="497"/>
      <c r="W601" s="497"/>
      <c r="X601" s="497"/>
      <c r="Y601" s="497"/>
      <c r="Z601" s="497"/>
      <c r="AA601" s="497"/>
      <c r="AB601" s="497"/>
      <c r="AC601" s="497"/>
      <c r="AD601" s="497"/>
      <c r="AE601" s="497"/>
      <c r="AF601" s="497"/>
      <c r="AG601" s="497"/>
      <c r="AH601" s="497"/>
      <c r="AI601" s="497"/>
      <c r="AJ601" s="497"/>
      <c r="AK601" s="497"/>
      <c r="AL601" s="497"/>
      <c r="AM601" s="497"/>
      <c r="AN601" s="497"/>
      <c r="AO601" s="497"/>
      <c r="AP601" s="497"/>
      <c r="AQ601" s="497"/>
      <c r="AR601" s="497"/>
      <c r="AS601" s="497"/>
      <c r="AT601" s="497"/>
      <c r="AU601" s="497"/>
      <c r="AV601" s="497"/>
      <c r="AW601" s="497"/>
      <c r="AX601" s="497"/>
      <c r="AY601" s="497"/>
      <c r="AZ601" s="497"/>
      <c r="BA601" s="497"/>
      <c r="BB601" s="497"/>
      <c r="BC601" s="497"/>
      <c r="BD601" s="497"/>
      <c r="BE601" s="497"/>
      <c r="BF601" s="489"/>
      <c r="BG601" s="489"/>
      <c r="BH601" s="489"/>
      <c r="BI601" s="489"/>
      <c r="BJ601" s="489"/>
    </row>
    <row r="602" spans="1:62" ht="15.75" customHeight="1">
      <c r="A602" s="490"/>
      <c r="B602" s="497"/>
      <c r="C602" s="497"/>
      <c r="D602" s="497"/>
      <c r="E602" s="497"/>
      <c r="F602" s="497"/>
      <c r="G602" s="497"/>
      <c r="H602" s="497"/>
      <c r="I602" s="497"/>
      <c r="J602" s="497"/>
      <c r="K602" s="497"/>
      <c r="L602" s="497"/>
      <c r="M602" s="497"/>
      <c r="N602" s="498"/>
      <c r="O602" s="497"/>
      <c r="P602" s="497"/>
      <c r="Q602" s="497"/>
      <c r="R602" s="497"/>
      <c r="S602" s="497"/>
      <c r="T602" s="497"/>
      <c r="U602" s="497"/>
      <c r="V602" s="497"/>
      <c r="W602" s="497"/>
      <c r="X602" s="497"/>
      <c r="Y602" s="497"/>
      <c r="Z602" s="497"/>
      <c r="AA602" s="497"/>
      <c r="AB602" s="497"/>
      <c r="AC602" s="497"/>
      <c r="AD602" s="497"/>
      <c r="AE602" s="497"/>
      <c r="AF602" s="497"/>
      <c r="AG602" s="497"/>
      <c r="AH602" s="497"/>
      <c r="AI602" s="497"/>
      <c r="AJ602" s="497"/>
      <c r="AK602" s="497"/>
      <c r="AL602" s="497"/>
      <c r="AM602" s="497"/>
      <c r="AN602" s="497"/>
      <c r="AO602" s="497"/>
      <c r="AP602" s="497"/>
      <c r="AQ602" s="497"/>
      <c r="AR602" s="497"/>
      <c r="AS602" s="497"/>
      <c r="AT602" s="497"/>
      <c r="AU602" s="497"/>
      <c r="AV602" s="497"/>
      <c r="AW602" s="497"/>
      <c r="AX602" s="497"/>
      <c r="AY602" s="497"/>
      <c r="AZ602" s="497"/>
      <c r="BA602" s="497"/>
      <c r="BB602" s="497"/>
      <c r="BC602" s="497"/>
      <c r="BD602" s="497"/>
      <c r="BE602" s="497"/>
      <c r="BF602" s="489"/>
      <c r="BG602" s="489"/>
      <c r="BH602" s="489"/>
      <c r="BI602" s="489"/>
      <c r="BJ602" s="489"/>
    </row>
    <row r="603" spans="1:62" ht="15.75" customHeight="1">
      <c r="A603" s="490"/>
      <c r="B603" s="497"/>
      <c r="C603" s="497"/>
      <c r="D603" s="497"/>
      <c r="E603" s="497"/>
      <c r="F603" s="497"/>
      <c r="G603" s="497"/>
      <c r="H603" s="497"/>
      <c r="I603" s="497"/>
      <c r="J603" s="497"/>
      <c r="K603" s="497"/>
      <c r="L603" s="497"/>
      <c r="M603" s="497"/>
      <c r="N603" s="498"/>
      <c r="O603" s="497"/>
      <c r="P603" s="497"/>
      <c r="Q603" s="497"/>
      <c r="R603" s="497"/>
      <c r="S603" s="497"/>
      <c r="T603" s="497"/>
      <c r="U603" s="497"/>
      <c r="V603" s="497"/>
      <c r="W603" s="497"/>
      <c r="X603" s="497"/>
      <c r="Y603" s="497"/>
      <c r="Z603" s="497"/>
      <c r="AA603" s="497"/>
      <c r="AB603" s="497"/>
      <c r="AC603" s="497"/>
      <c r="AD603" s="497"/>
      <c r="AE603" s="497"/>
      <c r="AF603" s="497"/>
      <c r="AG603" s="497"/>
      <c r="AH603" s="497"/>
      <c r="AI603" s="497"/>
      <c r="AJ603" s="497"/>
      <c r="AK603" s="497"/>
      <c r="AL603" s="497"/>
      <c r="AM603" s="497"/>
      <c r="AN603" s="497"/>
      <c r="AO603" s="497"/>
      <c r="AP603" s="497"/>
      <c r="AQ603" s="497"/>
      <c r="AR603" s="497"/>
      <c r="AS603" s="497"/>
      <c r="AT603" s="497"/>
      <c r="AU603" s="497"/>
      <c r="AV603" s="497"/>
      <c r="AW603" s="497"/>
      <c r="AX603" s="497"/>
      <c r="AY603" s="497"/>
      <c r="AZ603" s="497"/>
      <c r="BA603" s="497"/>
      <c r="BB603" s="497"/>
      <c r="BC603" s="497"/>
      <c r="BD603" s="497"/>
      <c r="BE603" s="497"/>
      <c r="BF603" s="489"/>
      <c r="BG603" s="489"/>
      <c r="BH603" s="489"/>
      <c r="BI603" s="489"/>
      <c r="BJ603" s="489"/>
    </row>
    <row r="604" spans="1:62" ht="15.75" customHeight="1">
      <c r="A604" s="490"/>
      <c r="B604" s="497"/>
      <c r="C604" s="497"/>
      <c r="D604" s="497"/>
      <c r="E604" s="497"/>
      <c r="F604" s="497"/>
      <c r="G604" s="497"/>
      <c r="H604" s="497"/>
      <c r="I604" s="497"/>
      <c r="J604" s="497"/>
      <c r="K604" s="497"/>
      <c r="L604" s="497"/>
      <c r="M604" s="497"/>
      <c r="N604" s="498"/>
      <c r="O604" s="497"/>
      <c r="P604" s="497"/>
      <c r="Q604" s="497"/>
      <c r="R604" s="497"/>
      <c r="S604" s="497"/>
      <c r="T604" s="497"/>
      <c r="U604" s="497"/>
      <c r="V604" s="497"/>
      <c r="W604" s="497"/>
      <c r="X604" s="497"/>
      <c r="Y604" s="497"/>
      <c r="Z604" s="497"/>
      <c r="AA604" s="497"/>
      <c r="AB604" s="497"/>
      <c r="AC604" s="497"/>
      <c r="AD604" s="497"/>
      <c r="AE604" s="497"/>
      <c r="AF604" s="497"/>
      <c r="AG604" s="497"/>
      <c r="AH604" s="497"/>
      <c r="AI604" s="497"/>
      <c r="AJ604" s="497"/>
      <c r="AK604" s="497"/>
      <c r="AL604" s="497"/>
      <c r="AM604" s="497"/>
      <c r="AN604" s="497"/>
      <c r="AO604" s="497"/>
      <c r="AP604" s="497"/>
      <c r="AQ604" s="497"/>
      <c r="AR604" s="497"/>
      <c r="AS604" s="497"/>
      <c r="AT604" s="497"/>
      <c r="AU604" s="497"/>
      <c r="AV604" s="497"/>
      <c r="AW604" s="497"/>
      <c r="AX604" s="497"/>
      <c r="AY604" s="497"/>
      <c r="AZ604" s="497"/>
      <c r="BA604" s="497"/>
      <c r="BB604" s="497"/>
      <c r="BC604" s="497"/>
      <c r="BD604" s="497"/>
      <c r="BE604" s="497"/>
      <c r="BF604" s="489"/>
      <c r="BG604" s="489"/>
      <c r="BH604" s="489"/>
      <c r="BI604" s="489"/>
      <c r="BJ604" s="489"/>
    </row>
    <row r="605" spans="1:62" ht="15.75" customHeight="1">
      <c r="A605" s="490"/>
      <c r="B605" s="497"/>
      <c r="C605" s="497"/>
      <c r="D605" s="497"/>
      <c r="E605" s="497"/>
      <c r="F605" s="497"/>
      <c r="G605" s="497"/>
      <c r="H605" s="497"/>
      <c r="I605" s="497"/>
      <c r="J605" s="497"/>
      <c r="K605" s="497"/>
      <c r="L605" s="497"/>
      <c r="M605" s="497"/>
      <c r="N605" s="498"/>
      <c r="O605" s="497"/>
      <c r="P605" s="497"/>
      <c r="Q605" s="497"/>
      <c r="R605" s="497"/>
      <c r="S605" s="497"/>
      <c r="T605" s="497"/>
      <c r="U605" s="497"/>
      <c r="V605" s="497"/>
      <c r="W605" s="497"/>
      <c r="X605" s="497"/>
      <c r="Y605" s="497"/>
      <c r="Z605" s="497"/>
      <c r="AA605" s="497"/>
      <c r="AB605" s="497"/>
      <c r="AC605" s="497"/>
      <c r="AD605" s="497"/>
      <c r="AE605" s="497"/>
      <c r="AF605" s="497"/>
      <c r="AG605" s="497"/>
      <c r="AH605" s="497"/>
      <c r="AI605" s="497"/>
      <c r="AJ605" s="497"/>
      <c r="AK605" s="497"/>
      <c r="AL605" s="497"/>
      <c r="AM605" s="497"/>
      <c r="AN605" s="497"/>
      <c r="AO605" s="497"/>
      <c r="AP605" s="497"/>
      <c r="AQ605" s="497"/>
      <c r="AR605" s="497"/>
      <c r="AS605" s="497"/>
      <c r="AT605" s="497"/>
      <c r="AU605" s="497"/>
      <c r="AV605" s="497"/>
      <c r="AW605" s="497"/>
      <c r="AX605" s="497"/>
      <c r="AY605" s="497"/>
      <c r="AZ605" s="497"/>
      <c r="BA605" s="497"/>
      <c r="BB605" s="497"/>
      <c r="BC605" s="497"/>
      <c r="BD605" s="497"/>
      <c r="BE605" s="497"/>
      <c r="BF605" s="489"/>
      <c r="BG605" s="489"/>
      <c r="BH605" s="489"/>
      <c r="BI605" s="489"/>
      <c r="BJ605" s="489"/>
    </row>
    <row r="606" spans="1:62" ht="15.75" customHeight="1">
      <c r="A606" s="490"/>
      <c r="B606" s="497"/>
      <c r="C606" s="497"/>
      <c r="D606" s="497"/>
      <c r="E606" s="497"/>
      <c r="F606" s="497"/>
      <c r="G606" s="497"/>
      <c r="H606" s="497"/>
      <c r="I606" s="497"/>
      <c r="J606" s="497"/>
      <c r="K606" s="497"/>
      <c r="L606" s="497"/>
      <c r="M606" s="497"/>
      <c r="N606" s="498"/>
      <c r="O606" s="497"/>
      <c r="P606" s="497"/>
      <c r="Q606" s="497"/>
      <c r="R606" s="497"/>
      <c r="S606" s="497"/>
      <c r="T606" s="497"/>
      <c r="U606" s="497"/>
      <c r="V606" s="497"/>
      <c r="W606" s="497"/>
      <c r="X606" s="497"/>
      <c r="Y606" s="497"/>
      <c r="Z606" s="497"/>
      <c r="AA606" s="497"/>
      <c r="AB606" s="497"/>
      <c r="AC606" s="497"/>
      <c r="AD606" s="497"/>
      <c r="AE606" s="497"/>
      <c r="AF606" s="497"/>
      <c r="AG606" s="497"/>
      <c r="AH606" s="497"/>
      <c r="AI606" s="497"/>
      <c r="AJ606" s="497"/>
      <c r="AK606" s="497"/>
      <c r="AL606" s="497"/>
      <c r="AM606" s="497"/>
      <c r="AN606" s="497"/>
      <c r="AO606" s="497"/>
      <c r="AP606" s="497"/>
      <c r="AQ606" s="497"/>
      <c r="AR606" s="497"/>
      <c r="AS606" s="497"/>
      <c r="AT606" s="497"/>
      <c r="AU606" s="497"/>
      <c r="AV606" s="497"/>
      <c r="AW606" s="497"/>
      <c r="AX606" s="497"/>
      <c r="AY606" s="497"/>
      <c r="AZ606" s="497"/>
      <c r="BA606" s="497"/>
      <c r="BB606" s="497"/>
      <c r="BC606" s="497"/>
      <c r="BD606" s="497"/>
      <c r="BE606" s="497"/>
      <c r="BF606" s="489"/>
      <c r="BG606" s="489"/>
      <c r="BH606" s="489"/>
      <c r="BI606" s="489"/>
      <c r="BJ606" s="489"/>
    </row>
    <row r="607" spans="1:62" ht="15.75" customHeight="1">
      <c r="A607" s="490"/>
      <c r="B607" s="497"/>
      <c r="C607" s="497"/>
      <c r="D607" s="497"/>
      <c r="E607" s="497"/>
      <c r="F607" s="497"/>
      <c r="G607" s="497"/>
      <c r="H607" s="497"/>
      <c r="I607" s="497"/>
      <c r="J607" s="497"/>
      <c r="K607" s="497"/>
      <c r="L607" s="497"/>
      <c r="M607" s="497"/>
      <c r="N607" s="498"/>
      <c r="O607" s="497"/>
      <c r="P607" s="497"/>
      <c r="Q607" s="497"/>
      <c r="R607" s="497"/>
      <c r="S607" s="497"/>
      <c r="T607" s="497"/>
      <c r="U607" s="497"/>
      <c r="V607" s="497"/>
      <c r="W607" s="497"/>
      <c r="X607" s="497"/>
      <c r="Y607" s="497"/>
      <c r="Z607" s="497"/>
      <c r="AA607" s="497"/>
      <c r="AB607" s="497"/>
      <c r="AC607" s="497"/>
      <c r="AD607" s="497"/>
      <c r="AE607" s="497"/>
      <c r="AF607" s="497"/>
      <c r="AG607" s="497"/>
      <c r="AH607" s="497"/>
      <c r="AI607" s="497"/>
      <c r="AJ607" s="497"/>
      <c r="AK607" s="497"/>
      <c r="AL607" s="497"/>
      <c r="AM607" s="497"/>
      <c r="AN607" s="497"/>
      <c r="AO607" s="497"/>
      <c r="AP607" s="497"/>
      <c r="AQ607" s="497"/>
      <c r="AR607" s="497"/>
      <c r="AS607" s="497"/>
      <c r="AT607" s="497"/>
      <c r="AU607" s="497"/>
      <c r="AV607" s="497"/>
      <c r="AW607" s="497"/>
      <c r="AX607" s="497"/>
      <c r="AY607" s="497"/>
      <c r="AZ607" s="497"/>
      <c r="BA607" s="497"/>
      <c r="BB607" s="497"/>
      <c r="BC607" s="497"/>
      <c r="BD607" s="497"/>
      <c r="BE607" s="497"/>
      <c r="BF607" s="489"/>
      <c r="BG607" s="489"/>
      <c r="BH607" s="489"/>
      <c r="BI607" s="489"/>
      <c r="BJ607" s="489"/>
    </row>
    <row r="608" spans="1:62" ht="15.75" customHeight="1">
      <c r="A608" s="490"/>
      <c r="B608" s="497"/>
      <c r="C608" s="497"/>
      <c r="D608" s="497"/>
      <c r="E608" s="497"/>
      <c r="F608" s="497"/>
      <c r="G608" s="497"/>
      <c r="H608" s="497"/>
      <c r="I608" s="497"/>
      <c r="J608" s="497"/>
      <c r="K608" s="497"/>
      <c r="L608" s="497"/>
      <c r="M608" s="497"/>
      <c r="N608" s="498"/>
      <c r="O608" s="497"/>
      <c r="P608" s="497"/>
      <c r="Q608" s="497"/>
      <c r="R608" s="497"/>
      <c r="S608" s="497"/>
      <c r="T608" s="497"/>
      <c r="U608" s="497"/>
      <c r="V608" s="497"/>
      <c r="W608" s="497"/>
      <c r="X608" s="497"/>
      <c r="Y608" s="497"/>
      <c r="Z608" s="497"/>
      <c r="AA608" s="497"/>
      <c r="AB608" s="497"/>
      <c r="AC608" s="497"/>
      <c r="AD608" s="497"/>
      <c r="AE608" s="497"/>
      <c r="AF608" s="497"/>
      <c r="AG608" s="497"/>
      <c r="AH608" s="497"/>
      <c r="AI608" s="497"/>
      <c r="AJ608" s="497"/>
      <c r="AK608" s="497"/>
      <c r="AL608" s="497"/>
      <c r="AM608" s="497"/>
      <c r="AN608" s="497"/>
      <c r="AO608" s="497"/>
      <c r="AP608" s="497"/>
      <c r="AQ608" s="497"/>
      <c r="AR608" s="497"/>
      <c r="AS608" s="497"/>
      <c r="AT608" s="497"/>
      <c r="AU608" s="497"/>
      <c r="AV608" s="497"/>
      <c r="AW608" s="497"/>
      <c r="AX608" s="497"/>
      <c r="AY608" s="497"/>
      <c r="AZ608" s="497"/>
      <c r="BA608" s="497"/>
      <c r="BB608" s="497"/>
      <c r="BC608" s="497"/>
      <c r="BD608" s="497"/>
      <c r="BE608" s="497"/>
      <c r="BF608" s="489"/>
      <c r="BG608" s="489"/>
      <c r="BH608" s="489"/>
      <c r="BI608" s="489"/>
      <c r="BJ608" s="489"/>
    </row>
    <row r="609" spans="1:62" ht="15.75" customHeight="1">
      <c r="A609" s="490"/>
      <c r="B609" s="497"/>
      <c r="C609" s="497"/>
      <c r="D609" s="497"/>
      <c r="E609" s="497"/>
      <c r="F609" s="497"/>
      <c r="G609" s="497"/>
      <c r="H609" s="497"/>
      <c r="I609" s="497"/>
      <c r="J609" s="497"/>
      <c r="K609" s="497"/>
      <c r="L609" s="497"/>
      <c r="M609" s="497"/>
      <c r="N609" s="498"/>
      <c r="O609" s="497"/>
      <c r="P609" s="497"/>
      <c r="Q609" s="497"/>
      <c r="R609" s="497"/>
      <c r="S609" s="497"/>
      <c r="T609" s="497"/>
      <c r="U609" s="497"/>
      <c r="V609" s="497"/>
      <c r="W609" s="497"/>
      <c r="X609" s="497"/>
      <c r="Y609" s="497"/>
      <c r="Z609" s="497"/>
      <c r="AA609" s="497"/>
      <c r="AB609" s="497"/>
      <c r="AC609" s="497"/>
      <c r="AD609" s="497"/>
      <c r="AE609" s="497"/>
      <c r="AF609" s="497"/>
      <c r="AG609" s="497"/>
      <c r="AH609" s="497"/>
      <c r="AI609" s="497"/>
      <c r="AJ609" s="497"/>
      <c r="AK609" s="497"/>
      <c r="AL609" s="497"/>
      <c r="AM609" s="497"/>
      <c r="AN609" s="497"/>
      <c r="AO609" s="497"/>
      <c r="AP609" s="497"/>
      <c r="AQ609" s="497"/>
      <c r="AR609" s="497"/>
      <c r="AS609" s="497"/>
      <c r="AT609" s="497"/>
      <c r="AU609" s="497"/>
      <c r="AV609" s="497"/>
      <c r="AW609" s="497"/>
      <c r="AX609" s="497"/>
      <c r="AY609" s="497"/>
      <c r="AZ609" s="497"/>
      <c r="BA609" s="497"/>
      <c r="BB609" s="497"/>
      <c r="BC609" s="497"/>
      <c r="BD609" s="497"/>
      <c r="BE609" s="497"/>
      <c r="BF609" s="489"/>
      <c r="BG609" s="489"/>
      <c r="BH609" s="489"/>
      <c r="BI609" s="489"/>
      <c r="BJ609" s="489"/>
    </row>
    <row r="610" spans="1:62" ht="15.75" customHeight="1">
      <c r="A610" s="490"/>
      <c r="B610" s="497"/>
      <c r="C610" s="497"/>
      <c r="D610" s="497"/>
      <c r="E610" s="497"/>
      <c r="F610" s="497"/>
      <c r="G610" s="497"/>
      <c r="H610" s="497"/>
      <c r="I610" s="497"/>
      <c r="J610" s="497"/>
      <c r="K610" s="497"/>
      <c r="L610" s="497"/>
      <c r="M610" s="497"/>
      <c r="N610" s="498"/>
      <c r="O610" s="497"/>
      <c r="P610" s="497"/>
      <c r="Q610" s="497"/>
      <c r="R610" s="497"/>
      <c r="S610" s="497"/>
      <c r="T610" s="497"/>
      <c r="U610" s="497"/>
      <c r="V610" s="497"/>
      <c r="W610" s="497"/>
      <c r="X610" s="497"/>
      <c r="Y610" s="497"/>
      <c r="Z610" s="497"/>
      <c r="AA610" s="497"/>
      <c r="AB610" s="497"/>
      <c r="AC610" s="497"/>
      <c r="AD610" s="497"/>
      <c r="AE610" s="497"/>
      <c r="AF610" s="497"/>
      <c r="AG610" s="497"/>
      <c r="AH610" s="497"/>
      <c r="AI610" s="497"/>
      <c r="AJ610" s="497"/>
      <c r="AK610" s="497"/>
      <c r="AL610" s="497"/>
      <c r="AM610" s="497"/>
      <c r="AN610" s="497"/>
      <c r="AO610" s="497"/>
      <c r="AP610" s="497"/>
      <c r="AQ610" s="497"/>
      <c r="AR610" s="497"/>
      <c r="AS610" s="497"/>
      <c r="AT610" s="497"/>
      <c r="AU610" s="497"/>
      <c r="AV610" s="497"/>
      <c r="AW610" s="497"/>
      <c r="AX610" s="497"/>
      <c r="AY610" s="497"/>
      <c r="AZ610" s="497"/>
      <c r="BA610" s="497"/>
      <c r="BB610" s="497"/>
      <c r="BC610" s="497"/>
      <c r="BD610" s="497"/>
      <c r="BE610" s="497"/>
      <c r="BF610" s="489"/>
      <c r="BG610" s="489"/>
      <c r="BH610" s="489"/>
      <c r="BI610" s="489"/>
      <c r="BJ610" s="489"/>
    </row>
    <row r="611" spans="1:62" ht="15.75" customHeight="1">
      <c r="A611" s="490"/>
      <c r="B611" s="497"/>
      <c r="C611" s="497"/>
      <c r="D611" s="497"/>
      <c r="E611" s="497"/>
      <c r="F611" s="497"/>
      <c r="G611" s="497"/>
      <c r="H611" s="497"/>
      <c r="I611" s="497"/>
      <c r="J611" s="497"/>
      <c r="K611" s="497"/>
      <c r="L611" s="497"/>
      <c r="M611" s="497"/>
      <c r="N611" s="498"/>
      <c r="O611" s="497"/>
      <c r="P611" s="497"/>
      <c r="Q611" s="497"/>
      <c r="R611" s="497"/>
      <c r="S611" s="497"/>
      <c r="T611" s="497"/>
      <c r="U611" s="497"/>
      <c r="V611" s="497"/>
      <c r="W611" s="497"/>
      <c r="X611" s="497"/>
      <c r="Y611" s="497"/>
      <c r="Z611" s="497"/>
      <c r="AA611" s="497"/>
      <c r="AB611" s="497"/>
      <c r="AC611" s="497"/>
      <c r="AD611" s="497"/>
      <c r="AE611" s="497"/>
      <c r="AF611" s="497"/>
      <c r="AG611" s="497"/>
      <c r="AH611" s="497"/>
      <c r="AI611" s="497"/>
      <c r="AJ611" s="497"/>
      <c r="AK611" s="497"/>
      <c r="AL611" s="497"/>
      <c r="AM611" s="497"/>
      <c r="AN611" s="497"/>
      <c r="AO611" s="497"/>
      <c r="AP611" s="497"/>
      <c r="AQ611" s="497"/>
      <c r="AR611" s="497"/>
      <c r="AS611" s="497"/>
      <c r="AT611" s="497"/>
      <c r="AU611" s="497"/>
      <c r="AV611" s="497"/>
      <c r="AW611" s="497"/>
      <c r="AX611" s="497"/>
      <c r="AY611" s="497"/>
      <c r="AZ611" s="497"/>
      <c r="BA611" s="497"/>
      <c r="BB611" s="497"/>
      <c r="BC611" s="497"/>
      <c r="BD611" s="497"/>
      <c r="BE611" s="497"/>
      <c r="BF611" s="489"/>
      <c r="BG611" s="489"/>
      <c r="BH611" s="489"/>
      <c r="BI611" s="489"/>
      <c r="BJ611" s="489"/>
    </row>
    <row r="612" spans="1:62" ht="15.75" customHeight="1">
      <c r="A612" s="490"/>
      <c r="B612" s="497"/>
      <c r="C612" s="497"/>
      <c r="D612" s="497"/>
      <c r="E612" s="497"/>
      <c r="F612" s="497"/>
      <c r="G612" s="497"/>
      <c r="H612" s="497"/>
      <c r="I612" s="497"/>
      <c r="J612" s="497"/>
      <c r="K612" s="497"/>
      <c r="L612" s="497"/>
      <c r="M612" s="497"/>
      <c r="N612" s="498"/>
      <c r="O612" s="497"/>
      <c r="P612" s="497"/>
      <c r="Q612" s="497"/>
      <c r="R612" s="497"/>
      <c r="S612" s="497"/>
      <c r="T612" s="497"/>
      <c r="U612" s="497"/>
      <c r="V612" s="497"/>
      <c r="W612" s="497"/>
      <c r="X612" s="497"/>
      <c r="Y612" s="497"/>
      <c r="Z612" s="497"/>
      <c r="AA612" s="497"/>
      <c r="AB612" s="497"/>
      <c r="AC612" s="497"/>
      <c r="AD612" s="497"/>
      <c r="AE612" s="497"/>
      <c r="AF612" s="497"/>
      <c r="AG612" s="497"/>
      <c r="AH612" s="497"/>
      <c r="AI612" s="497"/>
      <c r="AJ612" s="497"/>
      <c r="AK612" s="497"/>
      <c r="AL612" s="497"/>
      <c r="AM612" s="497"/>
      <c r="AN612" s="497"/>
      <c r="AO612" s="497"/>
      <c r="AP612" s="497"/>
      <c r="AQ612" s="497"/>
      <c r="AR612" s="497"/>
      <c r="AS612" s="497"/>
      <c r="AT612" s="497"/>
      <c r="AU612" s="497"/>
      <c r="AV612" s="497"/>
      <c r="AW612" s="497"/>
      <c r="AX612" s="497"/>
      <c r="AY612" s="497"/>
      <c r="AZ612" s="497"/>
      <c r="BA612" s="497"/>
      <c r="BB612" s="497"/>
      <c r="BC612" s="497"/>
      <c r="BD612" s="497"/>
      <c r="BE612" s="497"/>
      <c r="BF612" s="489"/>
      <c r="BG612" s="489"/>
      <c r="BH612" s="489"/>
      <c r="BI612" s="489"/>
      <c r="BJ612" s="489"/>
    </row>
    <row r="613" spans="1:62" ht="15.75" customHeight="1">
      <c r="A613" s="490"/>
      <c r="B613" s="497"/>
      <c r="C613" s="497"/>
      <c r="D613" s="497"/>
      <c r="E613" s="497"/>
      <c r="F613" s="497"/>
      <c r="G613" s="497"/>
      <c r="H613" s="497"/>
      <c r="I613" s="497"/>
      <c r="J613" s="497"/>
      <c r="K613" s="497"/>
      <c r="L613" s="497"/>
      <c r="M613" s="497"/>
      <c r="N613" s="498"/>
      <c r="O613" s="497"/>
      <c r="P613" s="497"/>
      <c r="Q613" s="497"/>
      <c r="R613" s="497"/>
      <c r="S613" s="497"/>
      <c r="T613" s="497"/>
      <c r="U613" s="497"/>
      <c r="V613" s="497"/>
      <c r="W613" s="497"/>
      <c r="X613" s="497"/>
      <c r="Y613" s="497"/>
      <c r="Z613" s="497"/>
      <c r="AA613" s="497"/>
      <c r="AB613" s="497"/>
      <c r="AC613" s="497"/>
      <c r="AD613" s="497"/>
      <c r="AE613" s="497"/>
      <c r="AF613" s="497"/>
      <c r="AG613" s="497"/>
      <c r="AH613" s="497"/>
      <c r="AI613" s="497"/>
      <c r="AJ613" s="497"/>
      <c r="AK613" s="497"/>
      <c r="AL613" s="497"/>
      <c r="AM613" s="497"/>
      <c r="AN613" s="497"/>
      <c r="AO613" s="497"/>
      <c r="AP613" s="497"/>
      <c r="AQ613" s="497"/>
      <c r="AR613" s="497"/>
      <c r="AS613" s="497"/>
      <c r="AT613" s="497"/>
      <c r="AU613" s="497"/>
      <c r="AV613" s="497"/>
      <c r="AW613" s="497"/>
      <c r="AX613" s="497"/>
      <c r="AY613" s="497"/>
      <c r="AZ613" s="497"/>
      <c r="BA613" s="497"/>
      <c r="BB613" s="497"/>
      <c r="BC613" s="497"/>
      <c r="BD613" s="497"/>
      <c r="BE613" s="497"/>
      <c r="BF613" s="489"/>
      <c r="BG613" s="489"/>
      <c r="BH613" s="489"/>
      <c r="BI613" s="489"/>
      <c r="BJ613" s="489"/>
    </row>
    <row r="614" spans="1:62" ht="15.75" customHeight="1">
      <c r="A614" s="490"/>
      <c r="B614" s="497"/>
      <c r="C614" s="497"/>
      <c r="D614" s="497"/>
      <c r="E614" s="497"/>
      <c r="F614" s="497"/>
      <c r="G614" s="497"/>
      <c r="H614" s="497"/>
      <c r="I614" s="497"/>
      <c r="J614" s="497"/>
      <c r="K614" s="497"/>
      <c r="L614" s="497"/>
      <c r="M614" s="497"/>
      <c r="N614" s="498"/>
      <c r="O614" s="497"/>
      <c r="P614" s="497"/>
      <c r="Q614" s="497"/>
      <c r="R614" s="497"/>
      <c r="S614" s="497"/>
      <c r="T614" s="497"/>
      <c r="U614" s="497"/>
      <c r="V614" s="497"/>
      <c r="W614" s="497"/>
      <c r="X614" s="497"/>
      <c r="Y614" s="497"/>
      <c r="Z614" s="497"/>
      <c r="AA614" s="497"/>
      <c r="AB614" s="497"/>
      <c r="AC614" s="497"/>
      <c r="AD614" s="497"/>
      <c r="AE614" s="497"/>
      <c r="AF614" s="497"/>
      <c r="AG614" s="497"/>
      <c r="AH614" s="497"/>
      <c r="AI614" s="497"/>
      <c r="AJ614" s="497"/>
      <c r="AK614" s="497"/>
      <c r="AL614" s="497"/>
      <c r="AM614" s="497"/>
      <c r="AN614" s="497"/>
      <c r="AO614" s="497"/>
      <c r="AP614" s="497"/>
      <c r="AQ614" s="497"/>
      <c r="AR614" s="497"/>
      <c r="AS614" s="497"/>
      <c r="AT614" s="497"/>
      <c r="AU614" s="497"/>
      <c r="AV614" s="497"/>
      <c r="AW614" s="497"/>
      <c r="AX614" s="497"/>
      <c r="AY614" s="497"/>
      <c r="AZ614" s="497"/>
      <c r="BA614" s="497"/>
      <c r="BB614" s="497"/>
      <c r="BC614" s="497"/>
      <c r="BD614" s="497"/>
      <c r="BE614" s="497"/>
      <c r="BF614" s="489"/>
      <c r="BG614" s="489"/>
      <c r="BH614" s="489"/>
      <c r="BI614" s="489"/>
      <c r="BJ614" s="489"/>
    </row>
    <row r="615" spans="1:62" ht="15.75" customHeight="1">
      <c r="A615" s="490"/>
      <c r="B615" s="497"/>
      <c r="C615" s="497"/>
      <c r="D615" s="497"/>
      <c r="E615" s="497"/>
      <c r="F615" s="497"/>
      <c r="G615" s="497"/>
      <c r="H615" s="497"/>
      <c r="I615" s="497"/>
      <c r="J615" s="497"/>
      <c r="K615" s="497"/>
      <c r="L615" s="497"/>
      <c r="M615" s="497"/>
      <c r="N615" s="498"/>
      <c r="O615" s="497"/>
      <c r="P615" s="497"/>
      <c r="Q615" s="497"/>
      <c r="R615" s="497"/>
      <c r="S615" s="497"/>
      <c r="T615" s="497"/>
      <c r="U615" s="497"/>
      <c r="V615" s="497"/>
      <c r="W615" s="497"/>
      <c r="X615" s="497"/>
      <c r="Y615" s="497"/>
      <c r="Z615" s="497"/>
      <c r="AA615" s="497"/>
      <c r="AB615" s="497"/>
      <c r="AC615" s="497"/>
      <c r="AD615" s="497"/>
      <c r="AE615" s="497"/>
      <c r="AF615" s="497"/>
      <c r="AG615" s="497"/>
      <c r="AH615" s="497"/>
      <c r="AI615" s="497"/>
      <c r="AJ615" s="497"/>
      <c r="AK615" s="497"/>
      <c r="AL615" s="497"/>
      <c r="AM615" s="497"/>
      <c r="AN615" s="497"/>
      <c r="AO615" s="497"/>
      <c r="AP615" s="497"/>
      <c r="AQ615" s="497"/>
      <c r="AR615" s="497"/>
      <c r="AS615" s="497"/>
      <c r="AT615" s="497"/>
      <c r="AU615" s="497"/>
      <c r="AV615" s="497"/>
      <c r="AW615" s="497"/>
      <c r="AX615" s="497"/>
      <c r="AY615" s="497"/>
      <c r="AZ615" s="497"/>
      <c r="BA615" s="497"/>
      <c r="BB615" s="497"/>
      <c r="BC615" s="497"/>
      <c r="BD615" s="497"/>
      <c r="BE615" s="497"/>
      <c r="BF615" s="489"/>
      <c r="BG615" s="489"/>
      <c r="BH615" s="489"/>
      <c r="BI615" s="489"/>
      <c r="BJ615" s="489"/>
    </row>
    <row r="616" spans="1:62" ht="15.75" customHeight="1">
      <c r="A616" s="490"/>
      <c r="B616" s="497"/>
      <c r="C616" s="497"/>
      <c r="D616" s="497"/>
      <c r="E616" s="497"/>
      <c r="F616" s="497"/>
      <c r="G616" s="497"/>
      <c r="H616" s="497"/>
      <c r="I616" s="497"/>
      <c r="J616" s="497"/>
      <c r="K616" s="497"/>
      <c r="L616" s="497"/>
      <c r="M616" s="497"/>
      <c r="N616" s="498"/>
      <c r="O616" s="497"/>
      <c r="P616" s="497"/>
      <c r="Q616" s="497"/>
      <c r="R616" s="497"/>
      <c r="S616" s="497"/>
      <c r="T616" s="497"/>
      <c r="U616" s="497"/>
      <c r="V616" s="497"/>
      <c r="W616" s="497"/>
      <c r="X616" s="497"/>
      <c r="Y616" s="497"/>
      <c r="Z616" s="497"/>
      <c r="AA616" s="497"/>
      <c r="AB616" s="497"/>
      <c r="AC616" s="497"/>
      <c r="AD616" s="497"/>
      <c r="AE616" s="497"/>
      <c r="AF616" s="497"/>
      <c r="AG616" s="497"/>
      <c r="AH616" s="497"/>
      <c r="AI616" s="497"/>
      <c r="AJ616" s="497"/>
      <c r="AK616" s="497"/>
      <c r="AL616" s="497"/>
      <c r="AM616" s="497"/>
      <c r="AN616" s="497"/>
      <c r="AO616" s="497"/>
      <c r="AP616" s="497"/>
      <c r="AQ616" s="497"/>
      <c r="AR616" s="497"/>
      <c r="AS616" s="497"/>
      <c r="AT616" s="497"/>
      <c r="AU616" s="497"/>
      <c r="AV616" s="497"/>
      <c r="AW616" s="497"/>
      <c r="AX616" s="497"/>
      <c r="AY616" s="497"/>
      <c r="AZ616" s="497"/>
      <c r="BA616" s="497"/>
      <c r="BB616" s="497"/>
      <c r="BC616" s="497"/>
      <c r="BD616" s="497"/>
      <c r="BE616" s="497"/>
      <c r="BF616" s="489"/>
      <c r="BG616" s="489"/>
      <c r="BH616" s="489"/>
      <c r="BI616" s="489"/>
      <c r="BJ616" s="489"/>
    </row>
    <row r="617" spans="1:62" ht="15.75" customHeight="1">
      <c r="A617" s="490"/>
      <c r="B617" s="497"/>
      <c r="C617" s="497"/>
      <c r="D617" s="497"/>
      <c r="E617" s="497"/>
      <c r="F617" s="497"/>
      <c r="G617" s="497"/>
      <c r="H617" s="497"/>
      <c r="I617" s="497"/>
      <c r="J617" s="497"/>
      <c r="K617" s="497"/>
      <c r="L617" s="497"/>
      <c r="M617" s="497"/>
      <c r="N617" s="498"/>
      <c r="O617" s="497"/>
      <c r="P617" s="497"/>
      <c r="Q617" s="497"/>
      <c r="R617" s="497"/>
      <c r="S617" s="497"/>
      <c r="T617" s="497"/>
      <c r="U617" s="497"/>
      <c r="V617" s="497"/>
      <c r="W617" s="497"/>
      <c r="X617" s="497"/>
      <c r="Y617" s="497"/>
      <c r="Z617" s="497"/>
      <c r="AA617" s="497"/>
      <c r="AB617" s="497"/>
      <c r="AC617" s="497"/>
      <c r="AD617" s="497"/>
      <c r="AE617" s="497"/>
      <c r="AF617" s="497"/>
      <c r="AG617" s="497"/>
      <c r="AH617" s="497"/>
      <c r="AI617" s="497"/>
      <c r="AJ617" s="497"/>
      <c r="AK617" s="497"/>
      <c r="AL617" s="497"/>
      <c r="AM617" s="497"/>
      <c r="AN617" s="497"/>
      <c r="AO617" s="497"/>
      <c r="AP617" s="497"/>
      <c r="AQ617" s="497"/>
      <c r="AR617" s="497"/>
      <c r="AS617" s="497"/>
      <c r="AT617" s="497"/>
      <c r="AU617" s="497"/>
      <c r="AV617" s="497"/>
      <c r="AW617" s="497"/>
      <c r="AX617" s="497"/>
      <c r="AY617" s="497"/>
      <c r="AZ617" s="497"/>
      <c r="BA617" s="497"/>
      <c r="BB617" s="497"/>
      <c r="BC617" s="497"/>
      <c r="BD617" s="497"/>
      <c r="BE617" s="497"/>
      <c r="BF617" s="489"/>
      <c r="BG617" s="489"/>
      <c r="BH617" s="489"/>
      <c r="BI617" s="489"/>
      <c r="BJ617" s="489"/>
    </row>
    <row r="618" spans="1:62" ht="15.75" customHeight="1">
      <c r="A618" s="490"/>
      <c r="B618" s="497"/>
      <c r="C618" s="497"/>
      <c r="D618" s="497"/>
      <c r="E618" s="497"/>
      <c r="F618" s="497"/>
      <c r="G618" s="497"/>
      <c r="H618" s="497"/>
      <c r="I618" s="497"/>
      <c r="J618" s="497"/>
      <c r="K618" s="497"/>
      <c r="L618" s="497"/>
      <c r="M618" s="497"/>
      <c r="N618" s="498"/>
      <c r="O618" s="497"/>
      <c r="P618" s="497"/>
      <c r="Q618" s="497"/>
      <c r="R618" s="497"/>
      <c r="S618" s="497"/>
      <c r="T618" s="497"/>
      <c r="U618" s="497"/>
      <c r="V618" s="497"/>
      <c r="W618" s="497"/>
      <c r="X618" s="497"/>
      <c r="Y618" s="497"/>
      <c r="Z618" s="497"/>
      <c r="AA618" s="497"/>
      <c r="AB618" s="497"/>
      <c r="AC618" s="497"/>
      <c r="AD618" s="497"/>
      <c r="AE618" s="497"/>
      <c r="AF618" s="497"/>
      <c r="AG618" s="497"/>
      <c r="AH618" s="497"/>
      <c r="AI618" s="497"/>
      <c r="AJ618" s="497"/>
      <c r="AK618" s="497"/>
      <c r="AL618" s="497"/>
      <c r="AM618" s="497"/>
      <c r="AN618" s="497"/>
      <c r="AO618" s="497"/>
      <c r="AP618" s="497"/>
      <c r="AQ618" s="497"/>
      <c r="AR618" s="497"/>
      <c r="AS618" s="497"/>
      <c r="AT618" s="497"/>
      <c r="AU618" s="497"/>
      <c r="AV618" s="497"/>
      <c r="AW618" s="497"/>
      <c r="AX618" s="497"/>
      <c r="AY618" s="497"/>
      <c r="AZ618" s="497"/>
      <c r="BA618" s="497"/>
      <c r="BB618" s="497"/>
      <c r="BC618" s="497"/>
      <c r="BD618" s="497"/>
      <c r="BE618" s="497"/>
      <c r="BF618" s="489"/>
      <c r="BG618" s="489"/>
      <c r="BH618" s="489"/>
      <c r="BI618" s="489"/>
      <c r="BJ618" s="489"/>
    </row>
    <row r="619" spans="1:62" ht="15.75" customHeight="1">
      <c r="A619" s="490"/>
      <c r="B619" s="497"/>
      <c r="C619" s="497"/>
      <c r="D619" s="497"/>
      <c r="E619" s="497"/>
      <c r="F619" s="497"/>
      <c r="G619" s="497"/>
      <c r="H619" s="497"/>
      <c r="I619" s="497"/>
      <c r="J619" s="497"/>
      <c r="K619" s="497"/>
      <c r="L619" s="497"/>
      <c r="M619" s="497"/>
      <c r="N619" s="498"/>
      <c r="O619" s="497"/>
      <c r="P619" s="497"/>
      <c r="Q619" s="497"/>
      <c r="R619" s="497"/>
      <c r="S619" s="497"/>
      <c r="T619" s="497"/>
      <c r="U619" s="497"/>
      <c r="V619" s="497"/>
      <c r="W619" s="497"/>
      <c r="X619" s="497"/>
      <c r="Y619" s="497"/>
      <c r="Z619" s="497"/>
      <c r="AA619" s="497"/>
      <c r="AB619" s="497"/>
      <c r="AC619" s="497"/>
      <c r="AD619" s="497"/>
      <c r="AE619" s="497"/>
      <c r="AF619" s="497"/>
      <c r="AG619" s="497"/>
      <c r="AH619" s="497"/>
      <c r="AI619" s="497"/>
      <c r="AJ619" s="497"/>
      <c r="AK619" s="497"/>
      <c r="AL619" s="497"/>
      <c r="AM619" s="497"/>
      <c r="AN619" s="497"/>
      <c r="AO619" s="497"/>
      <c r="AP619" s="497"/>
      <c r="AQ619" s="497"/>
      <c r="AR619" s="497"/>
      <c r="AS619" s="497"/>
      <c r="AT619" s="497"/>
      <c r="AU619" s="497"/>
      <c r="AV619" s="497"/>
      <c r="AW619" s="497"/>
      <c r="AX619" s="497"/>
      <c r="AY619" s="497"/>
      <c r="AZ619" s="497"/>
      <c r="BA619" s="497"/>
      <c r="BB619" s="497"/>
      <c r="BC619" s="497"/>
      <c r="BD619" s="497"/>
      <c r="BE619" s="497"/>
      <c r="BF619" s="489"/>
      <c r="BG619" s="489"/>
      <c r="BH619" s="489"/>
      <c r="BI619" s="489"/>
      <c r="BJ619" s="489"/>
    </row>
    <row r="620" spans="1:62" ht="15.75" customHeight="1">
      <c r="A620" s="490"/>
      <c r="B620" s="497"/>
      <c r="C620" s="497"/>
      <c r="D620" s="497"/>
      <c r="E620" s="497"/>
      <c r="F620" s="497"/>
      <c r="G620" s="497"/>
      <c r="H620" s="497"/>
      <c r="I620" s="497"/>
      <c r="J620" s="497"/>
      <c r="K620" s="497"/>
      <c r="L620" s="497"/>
      <c r="M620" s="497"/>
      <c r="N620" s="498"/>
      <c r="O620" s="497"/>
      <c r="P620" s="497"/>
      <c r="Q620" s="497"/>
      <c r="R620" s="497"/>
      <c r="S620" s="497"/>
      <c r="T620" s="497"/>
      <c r="U620" s="497"/>
      <c r="V620" s="497"/>
      <c r="W620" s="497"/>
      <c r="X620" s="497"/>
      <c r="Y620" s="497"/>
      <c r="Z620" s="497"/>
      <c r="AA620" s="497"/>
      <c r="AB620" s="497"/>
      <c r="AC620" s="497"/>
      <c r="AD620" s="497"/>
      <c r="AE620" s="497"/>
      <c r="AF620" s="497"/>
      <c r="AG620" s="497"/>
      <c r="AH620" s="497"/>
      <c r="AI620" s="497"/>
      <c r="AJ620" s="497"/>
      <c r="AK620" s="497"/>
      <c r="AL620" s="497"/>
      <c r="AM620" s="497"/>
      <c r="AN620" s="497"/>
      <c r="AO620" s="497"/>
      <c r="AP620" s="497"/>
      <c r="AQ620" s="497"/>
      <c r="AR620" s="497"/>
      <c r="AS620" s="497"/>
      <c r="AT620" s="497"/>
      <c r="AU620" s="497"/>
      <c r="AV620" s="497"/>
      <c r="AW620" s="497"/>
      <c r="AX620" s="497"/>
      <c r="AY620" s="497"/>
      <c r="AZ620" s="497"/>
      <c r="BA620" s="497"/>
      <c r="BB620" s="497"/>
      <c r="BC620" s="497"/>
      <c r="BD620" s="497"/>
      <c r="BE620" s="497"/>
      <c r="BF620" s="489"/>
      <c r="BG620" s="489"/>
      <c r="BH620" s="489"/>
      <c r="BI620" s="489"/>
      <c r="BJ620" s="489"/>
    </row>
    <row r="621" spans="1:62" ht="15.75" customHeight="1">
      <c r="A621" s="490"/>
      <c r="B621" s="497"/>
      <c r="C621" s="497"/>
      <c r="D621" s="497"/>
      <c r="E621" s="497"/>
      <c r="F621" s="497"/>
      <c r="G621" s="497"/>
      <c r="H621" s="497"/>
      <c r="I621" s="497"/>
      <c r="J621" s="497"/>
      <c r="K621" s="497"/>
      <c r="L621" s="497"/>
      <c r="M621" s="497"/>
      <c r="N621" s="498"/>
      <c r="O621" s="497"/>
      <c r="P621" s="497"/>
      <c r="Q621" s="497"/>
      <c r="R621" s="497"/>
      <c r="S621" s="497"/>
      <c r="T621" s="497"/>
      <c r="U621" s="497"/>
      <c r="V621" s="497"/>
      <c r="W621" s="497"/>
      <c r="X621" s="497"/>
      <c r="Y621" s="497"/>
      <c r="Z621" s="497"/>
      <c r="AA621" s="497"/>
      <c r="AB621" s="497"/>
      <c r="AC621" s="497"/>
      <c r="AD621" s="497"/>
      <c r="AE621" s="497"/>
      <c r="AF621" s="497"/>
      <c r="AG621" s="497"/>
      <c r="AH621" s="497"/>
      <c r="AI621" s="497"/>
      <c r="AJ621" s="497"/>
      <c r="AK621" s="497"/>
      <c r="AL621" s="497"/>
      <c r="AM621" s="497"/>
      <c r="AN621" s="497"/>
      <c r="AO621" s="497"/>
      <c r="AP621" s="497"/>
      <c r="AQ621" s="497"/>
      <c r="AR621" s="497"/>
      <c r="AS621" s="497"/>
      <c r="AT621" s="497"/>
      <c r="AU621" s="497"/>
      <c r="AV621" s="497"/>
      <c r="AW621" s="497"/>
      <c r="AX621" s="497"/>
      <c r="AY621" s="497"/>
      <c r="AZ621" s="497"/>
      <c r="BA621" s="497"/>
      <c r="BB621" s="497"/>
      <c r="BC621" s="497"/>
      <c r="BD621" s="497"/>
      <c r="BE621" s="497"/>
      <c r="BF621" s="489"/>
      <c r="BG621" s="489"/>
      <c r="BH621" s="489"/>
      <c r="BI621" s="489"/>
      <c r="BJ621" s="489"/>
    </row>
    <row r="622" spans="1:62" ht="15.75" customHeight="1">
      <c r="A622" s="490"/>
      <c r="B622" s="497"/>
      <c r="C622" s="497"/>
      <c r="D622" s="497"/>
      <c r="E622" s="497"/>
      <c r="F622" s="497"/>
      <c r="G622" s="497"/>
      <c r="H622" s="497"/>
      <c r="I622" s="497"/>
      <c r="J622" s="497"/>
      <c r="K622" s="497"/>
      <c r="L622" s="497"/>
      <c r="M622" s="497"/>
      <c r="N622" s="498"/>
      <c r="O622" s="497"/>
      <c r="P622" s="497"/>
      <c r="Q622" s="497"/>
      <c r="R622" s="497"/>
      <c r="S622" s="497"/>
      <c r="T622" s="497"/>
      <c r="U622" s="497"/>
      <c r="V622" s="497"/>
      <c r="W622" s="497"/>
      <c r="X622" s="497"/>
      <c r="Y622" s="497"/>
      <c r="Z622" s="497"/>
      <c r="AA622" s="497"/>
      <c r="AB622" s="497"/>
      <c r="AC622" s="497"/>
      <c r="AD622" s="497"/>
      <c r="AE622" s="497"/>
      <c r="AF622" s="497"/>
      <c r="AG622" s="497"/>
      <c r="AH622" s="497"/>
      <c r="AI622" s="497"/>
      <c r="AJ622" s="497"/>
      <c r="AK622" s="497"/>
      <c r="AL622" s="497"/>
      <c r="AM622" s="497"/>
      <c r="AN622" s="497"/>
      <c r="AO622" s="497"/>
      <c r="AP622" s="497"/>
      <c r="AQ622" s="497"/>
      <c r="AR622" s="497"/>
      <c r="AS622" s="497"/>
      <c r="AT622" s="497"/>
      <c r="AU622" s="497"/>
      <c r="AV622" s="497"/>
      <c r="AW622" s="497"/>
      <c r="AX622" s="497"/>
      <c r="AY622" s="497"/>
      <c r="AZ622" s="497"/>
      <c r="BA622" s="497"/>
      <c r="BB622" s="497"/>
      <c r="BC622" s="497"/>
      <c r="BD622" s="497"/>
      <c r="BE622" s="497"/>
      <c r="BF622" s="489"/>
      <c r="BG622" s="489"/>
      <c r="BH622" s="489"/>
      <c r="BI622" s="489"/>
      <c r="BJ622" s="489"/>
    </row>
    <row r="623" spans="1:62" ht="15.75" customHeight="1">
      <c r="A623" s="490"/>
      <c r="B623" s="497"/>
      <c r="C623" s="497"/>
      <c r="D623" s="497"/>
      <c r="E623" s="497"/>
      <c r="F623" s="497"/>
      <c r="G623" s="497"/>
      <c r="H623" s="497"/>
      <c r="I623" s="497"/>
      <c r="J623" s="497"/>
      <c r="K623" s="497"/>
      <c r="L623" s="497"/>
      <c r="M623" s="497"/>
      <c r="N623" s="498"/>
      <c r="O623" s="497"/>
      <c r="P623" s="497"/>
      <c r="Q623" s="497"/>
      <c r="R623" s="497"/>
      <c r="S623" s="497"/>
      <c r="T623" s="497"/>
      <c r="U623" s="497"/>
      <c r="V623" s="497"/>
      <c r="W623" s="497"/>
      <c r="X623" s="497"/>
      <c r="Y623" s="497"/>
      <c r="Z623" s="497"/>
      <c r="AA623" s="497"/>
      <c r="AB623" s="497"/>
      <c r="AC623" s="497"/>
      <c r="AD623" s="497"/>
      <c r="AE623" s="497"/>
      <c r="AF623" s="497"/>
      <c r="AG623" s="497"/>
      <c r="AH623" s="497"/>
      <c r="AI623" s="497"/>
      <c r="AJ623" s="497"/>
      <c r="AK623" s="497"/>
      <c r="AL623" s="497"/>
      <c r="AM623" s="497"/>
      <c r="AN623" s="497"/>
      <c r="AO623" s="497"/>
      <c r="AP623" s="497"/>
      <c r="AQ623" s="497"/>
      <c r="AR623" s="497"/>
      <c r="AS623" s="497"/>
      <c r="AT623" s="497"/>
      <c r="AU623" s="497"/>
      <c r="AV623" s="497"/>
      <c r="AW623" s="497"/>
      <c r="AX623" s="497"/>
      <c r="AY623" s="497"/>
      <c r="AZ623" s="497"/>
      <c r="BA623" s="497"/>
      <c r="BB623" s="497"/>
      <c r="BC623" s="497"/>
      <c r="BD623" s="497"/>
      <c r="BE623" s="497"/>
      <c r="BF623" s="489"/>
      <c r="BG623" s="489"/>
      <c r="BH623" s="489"/>
      <c r="BI623" s="489"/>
      <c r="BJ623" s="489"/>
    </row>
    <row r="624" spans="1:62" ht="15.75" customHeight="1">
      <c r="A624" s="490"/>
      <c r="B624" s="497"/>
      <c r="C624" s="497"/>
      <c r="D624" s="497"/>
      <c r="E624" s="497"/>
      <c r="F624" s="497"/>
      <c r="G624" s="497"/>
      <c r="H624" s="497"/>
      <c r="I624" s="497"/>
      <c r="J624" s="497"/>
      <c r="K624" s="497"/>
      <c r="L624" s="497"/>
      <c r="M624" s="497"/>
      <c r="N624" s="498"/>
      <c r="O624" s="497"/>
      <c r="P624" s="497"/>
      <c r="Q624" s="497"/>
      <c r="R624" s="497"/>
      <c r="S624" s="497"/>
      <c r="T624" s="497"/>
      <c r="U624" s="497"/>
      <c r="V624" s="497"/>
      <c r="W624" s="497"/>
      <c r="X624" s="497"/>
      <c r="Y624" s="497"/>
      <c r="Z624" s="497"/>
      <c r="AA624" s="497"/>
      <c r="AB624" s="497"/>
      <c r="AC624" s="497"/>
      <c r="AD624" s="497"/>
      <c r="AE624" s="497"/>
      <c r="AF624" s="497"/>
      <c r="AG624" s="497"/>
      <c r="AH624" s="497"/>
      <c r="AI624" s="497"/>
      <c r="AJ624" s="497"/>
      <c r="AK624" s="497"/>
      <c r="AL624" s="497"/>
      <c r="AM624" s="497"/>
      <c r="AN624" s="497"/>
      <c r="AO624" s="497"/>
      <c r="AP624" s="497"/>
      <c r="AQ624" s="497"/>
      <c r="AR624" s="497"/>
      <c r="AS624" s="497"/>
      <c r="AT624" s="497"/>
      <c r="AU624" s="497"/>
      <c r="AV624" s="497"/>
      <c r="AW624" s="497"/>
      <c r="AX624" s="497"/>
      <c r="AY624" s="497"/>
      <c r="AZ624" s="497"/>
      <c r="BA624" s="497"/>
      <c r="BB624" s="497"/>
      <c r="BC624" s="497"/>
      <c r="BD624" s="497"/>
      <c r="BE624" s="497"/>
      <c r="BF624" s="489"/>
      <c r="BG624" s="489"/>
      <c r="BH624" s="489"/>
      <c r="BI624" s="489"/>
      <c r="BJ624" s="489"/>
    </row>
    <row r="625" spans="1:62" ht="15.75" customHeight="1">
      <c r="A625" s="490"/>
      <c r="B625" s="497"/>
      <c r="C625" s="497"/>
      <c r="D625" s="497"/>
      <c r="E625" s="497"/>
      <c r="F625" s="497"/>
      <c r="G625" s="497"/>
      <c r="H625" s="497"/>
      <c r="I625" s="497"/>
      <c r="J625" s="497"/>
      <c r="K625" s="497"/>
      <c r="L625" s="497"/>
      <c r="M625" s="497"/>
      <c r="N625" s="498"/>
      <c r="O625" s="497"/>
      <c r="P625" s="497"/>
      <c r="Q625" s="497"/>
      <c r="R625" s="497"/>
      <c r="S625" s="497"/>
      <c r="T625" s="497"/>
      <c r="U625" s="497"/>
      <c r="V625" s="497"/>
      <c r="W625" s="497"/>
      <c r="X625" s="497"/>
      <c r="Y625" s="497"/>
      <c r="Z625" s="497"/>
      <c r="AA625" s="497"/>
      <c r="AB625" s="497"/>
      <c r="AC625" s="497"/>
      <c r="AD625" s="497"/>
      <c r="AE625" s="497"/>
      <c r="AF625" s="497"/>
      <c r="AG625" s="497"/>
      <c r="AH625" s="497"/>
      <c r="AI625" s="497"/>
      <c r="AJ625" s="497"/>
      <c r="AK625" s="497"/>
      <c r="AL625" s="497"/>
      <c r="AM625" s="497"/>
      <c r="AN625" s="497"/>
      <c r="AO625" s="497"/>
      <c r="AP625" s="497"/>
      <c r="AQ625" s="497"/>
      <c r="AR625" s="497"/>
      <c r="AS625" s="497"/>
      <c r="AT625" s="497"/>
      <c r="AU625" s="497"/>
      <c r="AV625" s="497"/>
      <c r="AW625" s="497"/>
      <c r="AX625" s="497"/>
      <c r="AY625" s="497"/>
      <c r="AZ625" s="497"/>
      <c r="BA625" s="497"/>
      <c r="BB625" s="497"/>
      <c r="BC625" s="497"/>
      <c r="BD625" s="497"/>
      <c r="BE625" s="497"/>
      <c r="BF625" s="489"/>
      <c r="BG625" s="489"/>
      <c r="BH625" s="489"/>
      <c r="BI625" s="489"/>
      <c r="BJ625" s="489"/>
    </row>
    <row r="626" spans="1:62" ht="15.75" customHeight="1">
      <c r="A626" s="490"/>
      <c r="B626" s="497"/>
      <c r="C626" s="497"/>
      <c r="D626" s="497"/>
      <c r="E626" s="497"/>
      <c r="F626" s="497"/>
      <c r="G626" s="497"/>
      <c r="H626" s="497"/>
      <c r="I626" s="497"/>
      <c r="J626" s="497"/>
      <c r="K626" s="497"/>
      <c r="L626" s="497"/>
      <c r="M626" s="497"/>
      <c r="N626" s="498"/>
      <c r="O626" s="497"/>
      <c r="P626" s="497"/>
      <c r="Q626" s="497"/>
      <c r="R626" s="497"/>
      <c r="S626" s="497"/>
      <c r="T626" s="497"/>
      <c r="U626" s="497"/>
      <c r="V626" s="497"/>
      <c r="W626" s="497"/>
      <c r="X626" s="497"/>
      <c r="Y626" s="497"/>
      <c r="Z626" s="497"/>
      <c r="AA626" s="497"/>
      <c r="AB626" s="497"/>
      <c r="AC626" s="497"/>
      <c r="AD626" s="497"/>
      <c r="AE626" s="497"/>
      <c r="AF626" s="497"/>
      <c r="AG626" s="497"/>
      <c r="AH626" s="497"/>
      <c r="AI626" s="497"/>
      <c r="AJ626" s="497"/>
      <c r="AK626" s="497"/>
      <c r="AL626" s="497"/>
      <c r="AM626" s="497"/>
      <c r="AN626" s="497"/>
      <c r="AO626" s="497"/>
      <c r="AP626" s="497"/>
      <c r="AQ626" s="497"/>
      <c r="AR626" s="497"/>
      <c r="AS626" s="497"/>
      <c r="AT626" s="497"/>
      <c r="AU626" s="497"/>
      <c r="AV626" s="497"/>
      <c r="AW626" s="497"/>
      <c r="AX626" s="497"/>
      <c r="AY626" s="497"/>
      <c r="AZ626" s="497"/>
      <c r="BA626" s="497"/>
      <c r="BB626" s="497"/>
      <c r="BC626" s="497"/>
      <c r="BD626" s="497"/>
      <c r="BE626" s="497"/>
      <c r="BF626" s="489"/>
      <c r="BG626" s="489"/>
      <c r="BH626" s="489"/>
      <c r="BI626" s="489"/>
      <c r="BJ626" s="489"/>
    </row>
    <row r="627" spans="1:62" ht="15.75" customHeight="1">
      <c r="A627" s="490"/>
      <c r="B627" s="497"/>
      <c r="C627" s="497"/>
      <c r="D627" s="497"/>
      <c r="E627" s="497"/>
      <c r="F627" s="497"/>
      <c r="G627" s="497"/>
      <c r="H627" s="497"/>
      <c r="I627" s="497"/>
      <c r="J627" s="497"/>
      <c r="K627" s="497"/>
      <c r="L627" s="497"/>
      <c r="M627" s="497"/>
      <c r="N627" s="498"/>
      <c r="O627" s="497"/>
      <c r="P627" s="497"/>
      <c r="Q627" s="497"/>
      <c r="R627" s="497"/>
      <c r="S627" s="497"/>
      <c r="T627" s="497"/>
      <c r="U627" s="497"/>
      <c r="V627" s="497"/>
      <c r="W627" s="497"/>
      <c r="X627" s="497"/>
      <c r="Y627" s="497"/>
      <c r="Z627" s="497"/>
      <c r="AA627" s="497"/>
      <c r="AB627" s="497"/>
      <c r="AC627" s="497"/>
      <c r="AD627" s="497"/>
      <c r="AE627" s="497"/>
      <c r="AF627" s="497"/>
      <c r="AG627" s="497"/>
      <c r="AH627" s="497"/>
      <c r="AI627" s="497"/>
      <c r="AJ627" s="497"/>
      <c r="AK627" s="497"/>
      <c r="AL627" s="497"/>
      <c r="AM627" s="497"/>
      <c r="AN627" s="497"/>
      <c r="AO627" s="497"/>
      <c r="AP627" s="497"/>
      <c r="AQ627" s="497"/>
      <c r="AR627" s="497"/>
      <c r="AS627" s="497"/>
      <c r="AT627" s="497"/>
      <c r="AU627" s="497"/>
      <c r="AV627" s="497"/>
      <c r="AW627" s="497"/>
      <c r="AX627" s="497"/>
      <c r="AY627" s="497"/>
      <c r="AZ627" s="497"/>
      <c r="BA627" s="497"/>
      <c r="BB627" s="497"/>
      <c r="BC627" s="497"/>
      <c r="BD627" s="497"/>
      <c r="BE627" s="497"/>
      <c r="BF627" s="489"/>
      <c r="BG627" s="489"/>
      <c r="BH627" s="489"/>
      <c r="BI627" s="489"/>
      <c r="BJ627" s="489"/>
    </row>
    <row r="628" spans="1:62" ht="15.75" customHeight="1">
      <c r="A628" s="490"/>
      <c r="B628" s="497"/>
      <c r="C628" s="497"/>
      <c r="D628" s="497"/>
      <c r="E628" s="497"/>
      <c r="F628" s="497"/>
      <c r="G628" s="497"/>
      <c r="H628" s="497"/>
      <c r="I628" s="497"/>
      <c r="J628" s="497"/>
      <c r="K628" s="497"/>
      <c r="L628" s="497"/>
      <c r="M628" s="497"/>
      <c r="N628" s="498"/>
      <c r="O628" s="497"/>
      <c r="P628" s="497"/>
      <c r="Q628" s="497"/>
      <c r="R628" s="497"/>
      <c r="S628" s="497"/>
      <c r="T628" s="497"/>
      <c r="U628" s="497"/>
      <c r="V628" s="497"/>
      <c r="W628" s="497"/>
      <c r="X628" s="497"/>
      <c r="Y628" s="497"/>
      <c r="Z628" s="497"/>
      <c r="AA628" s="497"/>
      <c r="AB628" s="497"/>
      <c r="AC628" s="497"/>
      <c r="AD628" s="497"/>
      <c r="AE628" s="497"/>
      <c r="AF628" s="497"/>
      <c r="AG628" s="497"/>
      <c r="AH628" s="497"/>
      <c r="AI628" s="497"/>
      <c r="AJ628" s="497"/>
      <c r="AK628" s="497"/>
      <c r="AL628" s="497"/>
      <c r="AM628" s="497"/>
      <c r="AN628" s="497"/>
      <c r="AO628" s="497"/>
      <c r="AP628" s="497"/>
      <c r="AQ628" s="497"/>
      <c r="AR628" s="497"/>
      <c r="AS628" s="497"/>
      <c r="AT628" s="497"/>
      <c r="AU628" s="497"/>
      <c r="AV628" s="497"/>
      <c r="AW628" s="497"/>
      <c r="AX628" s="497"/>
      <c r="AY628" s="497"/>
      <c r="AZ628" s="497"/>
      <c r="BA628" s="497"/>
      <c r="BB628" s="497"/>
      <c r="BC628" s="497"/>
      <c r="BD628" s="497"/>
      <c r="BE628" s="497"/>
      <c r="BF628" s="489"/>
      <c r="BG628" s="489"/>
      <c r="BH628" s="489"/>
      <c r="BI628" s="489"/>
      <c r="BJ628" s="489"/>
    </row>
    <row r="629" spans="1:62" ht="15.75" customHeight="1">
      <c r="A629" s="490"/>
      <c r="B629" s="497"/>
      <c r="C629" s="497"/>
      <c r="D629" s="497"/>
      <c r="E629" s="497"/>
      <c r="F629" s="497"/>
      <c r="G629" s="497"/>
      <c r="H629" s="497"/>
      <c r="I629" s="497"/>
      <c r="J629" s="497"/>
      <c r="K629" s="497"/>
      <c r="L629" s="497"/>
      <c r="M629" s="497"/>
      <c r="N629" s="498"/>
      <c r="O629" s="497"/>
      <c r="P629" s="497"/>
      <c r="Q629" s="497"/>
      <c r="R629" s="497"/>
      <c r="S629" s="497"/>
      <c r="T629" s="497"/>
      <c r="U629" s="497"/>
      <c r="V629" s="497"/>
      <c r="W629" s="497"/>
      <c r="X629" s="497"/>
      <c r="Y629" s="497"/>
      <c r="Z629" s="497"/>
      <c r="AA629" s="497"/>
      <c r="AB629" s="497"/>
      <c r="AC629" s="497"/>
      <c r="AD629" s="497"/>
      <c r="AE629" s="497"/>
      <c r="AF629" s="497"/>
      <c r="AG629" s="497"/>
      <c r="AH629" s="497"/>
      <c r="AI629" s="497"/>
      <c r="AJ629" s="497"/>
      <c r="AK629" s="497"/>
      <c r="AL629" s="497"/>
      <c r="AM629" s="497"/>
      <c r="AN629" s="497"/>
      <c r="AO629" s="497"/>
      <c r="AP629" s="497"/>
      <c r="AQ629" s="497"/>
      <c r="AR629" s="497"/>
      <c r="AS629" s="497"/>
      <c r="AT629" s="497"/>
      <c r="AU629" s="497"/>
      <c r="AV629" s="497"/>
      <c r="AW629" s="497"/>
      <c r="AX629" s="497"/>
      <c r="AY629" s="497"/>
      <c r="AZ629" s="497"/>
      <c r="BA629" s="497"/>
      <c r="BB629" s="497"/>
      <c r="BC629" s="497"/>
      <c r="BD629" s="497"/>
      <c r="BE629" s="497"/>
      <c r="BF629" s="489"/>
      <c r="BG629" s="489"/>
      <c r="BH629" s="489"/>
      <c r="BI629" s="489"/>
      <c r="BJ629" s="489"/>
    </row>
    <row r="630" spans="1:62" ht="15.75" customHeight="1">
      <c r="A630" s="490"/>
      <c r="B630" s="497"/>
      <c r="C630" s="497"/>
      <c r="D630" s="497"/>
      <c r="E630" s="497"/>
      <c r="F630" s="497"/>
      <c r="G630" s="497"/>
      <c r="H630" s="497"/>
      <c r="I630" s="497"/>
      <c r="J630" s="497"/>
      <c r="K630" s="497"/>
      <c r="L630" s="497"/>
      <c r="M630" s="497"/>
      <c r="N630" s="498"/>
      <c r="O630" s="497"/>
      <c r="P630" s="497"/>
      <c r="Q630" s="497"/>
      <c r="R630" s="497"/>
      <c r="S630" s="497"/>
      <c r="T630" s="497"/>
      <c r="U630" s="497"/>
      <c r="V630" s="497"/>
      <c r="W630" s="497"/>
      <c r="X630" s="497"/>
      <c r="Y630" s="497"/>
      <c r="Z630" s="497"/>
      <c r="AA630" s="497"/>
      <c r="AB630" s="497"/>
      <c r="AC630" s="497"/>
      <c r="AD630" s="497"/>
      <c r="AE630" s="497"/>
      <c r="AF630" s="497"/>
      <c r="AG630" s="497"/>
      <c r="AH630" s="497"/>
      <c r="AI630" s="497"/>
      <c r="AJ630" s="497"/>
      <c r="AK630" s="497"/>
      <c r="AL630" s="497"/>
      <c r="AM630" s="497"/>
      <c r="AN630" s="497"/>
      <c r="AO630" s="497"/>
      <c r="AP630" s="497"/>
      <c r="AQ630" s="497"/>
      <c r="AR630" s="497"/>
      <c r="AS630" s="497"/>
      <c r="AT630" s="497"/>
      <c r="AU630" s="497"/>
      <c r="AV630" s="497"/>
      <c r="AW630" s="497"/>
      <c r="AX630" s="497"/>
      <c r="AY630" s="497"/>
      <c r="AZ630" s="497"/>
      <c r="BA630" s="497"/>
      <c r="BB630" s="497"/>
      <c r="BC630" s="497"/>
      <c r="BD630" s="497"/>
      <c r="BE630" s="497"/>
      <c r="BF630" s="489"/>
      <c r="BG630" s="489"/>
      <c r="BH630" s="489"/>
      <c r="BI630" s="489"/>
      <c r="BJ630" s="489"/>
    </row>
    <row r="631" spans="1:62" ht="15.75" customHeight="1">
      <c r="A631" s="490"/>
      <c r="B631" s="497"/>
      <c r="C631" s="497"/>
      <c r="D631" s="497"/>
      <c r="E631" s="497"/>
      <c r="F631" s="497"/>
      <c r="G631" s="497"/>
      <c r="H631" s="497"/>
      <c r="I631" s="497"/>
      <c r="J631" s="497"/>
      <c r="K631" s="497"/>
      <c r="L631" s="497"/>
      <c r="M631" s="497"/>
      <c r="N631" s="498"/>
      <c r="O631" s="497"/>
      <c r="P631" s="497"/>
      <c r="Q631" s="497"/>
      <c r="R631" s="497"/>
      <c r="S631" s="497"/>
      <c r="T631" s="497"/>
      <c r="U631" s="497"/>
      <c r="V631" s="497"/>
      <c r="W631" s="497"/>
      <c r="X631" s="497"/>
      <c r="Y631" s="497"/>
      <c r="Z631" s="497"/>
      <c r="AA631" s="497"/>
      <c r="AB631" s="497"/>
      <c r="AC631" s="497"/>
      <c r="AD631" s="497"/>
      <c r="AE631" s="497"/>
      <c r="AF631" s="497"/>
      <c r="AG631" s="497"/>
      <c r="AH631" s="497"/>
      <c r="AI631" s="497"/>
      <c r="AJ631" s="497"/>
      <c r="AK631" s="497"/>
      <c r="AL631" s="497"/>
      <c r="AM631" s="497"/>
      <c r="AN631" s="497"/>
      <c r="AO631" s="497"/>
      <c r="AP631" s="497"/>
      <c r="AQ631" s="497"/>
      <c r="AR631" s="497"/>
      <c r="AS631" s="497"/>
      <c r="AT631" s="497"/>
      <c r="AU631" s="497"/>
      <c r="AV631" s="497"/>
      <c r="AW631" s="497"/>
      <c r="AX631" s="497"/>
      <c r="AY631" s="497"/>
      <c r="AZ631" s="497"/>
      <c r="BA631" s="497"/>
      <c r="BB631" s="497"/>
      <c r="BC631" s="497"/>
      <c r="BD631" s="497"/>
      <c r="BE631" s="497"/>
      <c r="BF631" s="489"/>
      <c r="BG631" s="489"/>
      <c r="BH631" s="489"/>
      <c r="BI631" s="489"/>
      <c r="BJ631" s="489"/>
    </row>
    <row r="632" spans="1:62" ht="15.75" customHeight="1">
      <c r="A632" s="490"/>
      <c r="B632" s="497"/>
      <c r="C632" s="497"/>
      <c r="D632" s="497"/>
      <c r="E632" s="497"/>
      <c r="F632" s="497"/>
      <c r="G632" s="497"/>
      <c r="H632" s="497"/>
      <c r="I632" s="497"/>
      <c r="J632" s="497"/>
      <c r="K632" s="497"/>
      <c r="L632" s="497"/>
      <c r="M632" s="497"/>
      <c r="N632" s="498"/>
      <c r="O632" s="497"/>
      <c r="P632" s="497"/>
      <c r="Q632" s="497"/>
      <c r="R632" s="497"/>
      <c r="S632" s="497"/>
      <c r="T632" s="497"/>
      <c r="U632" s="497"/>
      <c r="V632" s="497"/>
      <c r="W632" s="497"/>
      <c r="X632" s="497"/>
      <c r="Y632" s="497"/>
      <c r="Z632" s="497"/>
      <c r="AA632" s="497"/>
      <c r="AB632" s="497"/>
      <c r="AC632" s="497"/>
      <c r="AD632" s="497"/>
      <c r="AE632" s="497"/>
      <c r="AF632" s="497"/>
      <c r="AG632" s="497"/>
      <c r="AH632" s="497"/>
      <c r="AI632" s="497"/>
      <c r="AJ632" s="497"/>
      <c r="AK632" s="497"/>
      <c r="AL632" s="497"/>
      <c r="AM632" s="497"/>
      <c r="AN632" s="497"/>
      <c r="AO632" s="497"/>
      <c r="AP632" s="497"/>
      <c r="AQ632" s="497"/>
      <c r="AR632" s="497"/>
      <c r="AS632" s="497"/>
      <c r="AT632" s="497"/>
      <c r="AU632" s="497"/>
      <c r="AV632" s="497"/>
      <c r="AW632" s="497"/>
      <c r="AX632" s="497"/>
      <c r="AY632" s="497"/>
      <c r="AZ632" s="497"/>
      <c r="BA632" s="497"/>
      <c r="BB632" s="497"/>
      <c r="BC632" s="497"/>
      <c r="BD632" s="497"/>
      <c r="BE632" s="497"/>
      <c r="BF632" s="489"/>
      <c r="BG632" s="489"/>
      <c r="BH632" s="489"/>
      <c r="BI632" s="489"/>
      <c r="BJ632" s="489"/>
    </row>
    <row r="633" spans="1:62" ht="15.75" customHeight="1">
      <c r="A633" s="490"/>
      <c r="B633" s="497"/>
      <c r="C633" s="497"/>
      <c r="D633" s="497"/>
      <c r="E633" s="497"/>
      <c r="F633" s="497"/>
      <c r="G633" s="497"/>
      <c r="H633" s="497"/>
      <c r="I633" s="497"/>
      <c r="J633" s="497"/>
      <c r="K633" s="497"/>
      <c r="L633" s="497"/>
      <c r="M633" s="497"/>
      <c r="N633" s="498"/>
      <c r="O633" s="497"/>
      <c r="P633" s="497"/>
      <c r="Q633" s="497"/>
      <c r="R633" s="497"/>
      <c r="S633" s="497"/>
      <c r="T633" s="497"/>
      <c r="U633" s="497"/>
      <c r="V633" s="497"/>
      <c r="W633" s="497"/>
      <c r="X633" s="497"/>
      <c r="Y633" s="497"/>
      <c r="Z633" s="497"/>
      <c r="AA633" s="497"/>
      <c r="AB633" s="497"/>
      <c r="AC633" s="497"/>
      <c r="AD633" s="497"/>
      <c r="AE633" s="497"/>
      <c r="AF633" s="497"/>
      <c r="AG633" s="497"/>
      <c r="AH633" s="497"/>
      <c r="AI633" s="497"/>
      <c r="AJ633" s="497"/>
      <c r="AK633" s="497"/>
      <c r="AL633" s="497"/>
      <c r="AM633" s="497"/>
      <c r="AN633" s="497"/>
      <c r="AO633" s="497"/>
      <c r="AP633" s="497"/>
      <c r="AQ633" s="497"/>
      <c r="AR633" s="497"/>
      <c r="AS633" s="497"/>
      <c r="AT633" s="497"/>
      <c r="AU633" s="497"/>
      <c r="AV633" s="497"/>
      <c r="AW633" s="497"/>
      <c r="AX633" s="497"/>
      <c r="AY633" s="497"/>
      <c r="AZ633" s="497"/>
      <c r="BA633" s="497"/>
      <c r="BB633" s="497"/>
      <c r="BC633" s="497"/>
      <c r="BD633" s="497"/>
      <c r="BE633" s="497"/>
      <c r="BF633" s="489"/>
      <c r="BG633" s="489"/>
      <c r="BH633" s="489"/>
      <c r="BI633" s="489"/>
      <c r="BJ633" s="489"/>
    </row>
    <row r="634" spans="1:62" ht="15.75" customHeight="1">
      <c r="A634" s="490"/>
      <c r="B634" s="497"/>
      <c r="C634" s="497"/>
      <c r="D634" s="497"/>
      <c r="E634" s="497"/>
      <c r="F634" s="497"/>
      <c r="G634" s="497"/>
      <c r="H634" s="497"/>
      <c r="I634" s="497"/>
      <c r="J634" s="497"/>
      <c r="K634" s="497"/>
      <c r="L634" s="497"/>
      <c r="M634" s="497"/>
      <c r="N634" s="498"/>
      <c r="O634" s="497"/>
      <c r="P634" s="497"/>
      <c r="Q634" s="497"/>
      <c r="R634" s="497"/>
      <c r="S634" s="497"/>
      <c r="T634" s="497"/>
      <c r="U634" s="497"/>
      <c r="V634" s="497"/>
      <c r="W634" s="497"/>
      <c r="X634" s="497"/>
      <c r="Y634" s="497"/>
      <c r="Z634" s="497"/>
      <c r="AA634" s="497"/>
      <c r="AB634" s="497"/>
      <c r="AC634" s="497"/>
      <c r="AD634" s="497"/>
      <c r="AE634" s="497"/>
      <c r="AF634" s="497"/>
      <c r="AG634" s="497"/>
      <c r="AH634" s="497"/>
      <c r="AI634" s="497"/>
      <c r="AJ634" s="497"/>
      <c r="AK634" s="497"/>
      <c r="AL634" s="497"/>
      <c r="AM634" s="497"/>
      <c r="AN634" s="497"/>
      <c r="AO634" s="497"/>
      <c r="AP634" s="497"/>
      <c r="AQ634" s="497"/>
      <c r="AR634" s="497"/>
      <c r="AS634" s="497"/>
      <c r="AT634" s="497"/>
      <c r="AU634" s="497"/>
      <c r="AV634" s="497"/>
      <c r="AW634" s="497"/>
      <c r="AX634" s="497"/>
      <c r="AY634" s="497"/>
      <c r="AZ634" s="497"/>
      <c r="BA634" s="497"/>
      <c r="BB634" s="497"/>
      <c r="BC634" s="497"/>
      <c r="BD634" s="497"/>
      <c r="BE634" s="497"/>
      <c r="BF634" s="489"/>
      <c r="BG634" s="489"/>
      <c r="BH634" s="489"/>
      <c r="BI634" s="489"/>
      <c r="BJ634" s="489"/>
    </row>
    <row r="635" spans="1:62" ht="15.75" customHeight="1">
      <c r="A635" s="490"/>
      <c r="B635" s="497"/>
      <c r="C635" s="497"/>
      <c r="D635" s="497"/>
      <c r="E635" s="497"/>
      <c r="F635" s="497"/>
      <c r="G635" s="497"/>
      <c r="H635" s="497"/>
      <c r="I635" s="497"/>
      <c r="J635" s="497"/>
      <c r="K635" s="497"/>
      <c r="L635" s="497"/>
      <c r="M635" s="497"/>
      <c r="N635" s="498"/>
      <c r="O635" s="497"/>
      <c r="P635" s="497"/>
      <c r="Q635" s="497"/>
      <c r="R635" s="497"/>
      <c r="S635" s="497"/>
      <c r="T635" s="497"/>
      <c r="U635" s="497"/>
      <c r="V635" s="497"/>
      <c r="W635" s="497"/>
      <c r="X635" s="497"/>
      <c r="Y635" s="497"/>
      <c r="Z635" s="497"/>
      <c r="AA635" s="497"/>
      <c r="AB635" s="497"/>
      <c r="AC635" s="497"/>
      <c r="AD635" s="497"/>
      <c r="AE635" s="497"/>
      <c r="AF635" s="497"/>
      <c r="AG635" s="497"/>
      <c r="AH635" s="497"/>
      <c r="AI635" s="497"/>
      <c r="AJ635" s="497"/>
      <c r="AK635" s="497"/>
      <c r="AL635" s="497"/>
      <c r="AM635" s="497"/>
      <c r="AN635" s="497"/>
      <c r="AO635" s="497"/>
      <c r="AP635" s="497"/>
      <c r="AQ635" s="497"/>
      <c r="AR635" s="497"/>
      <c r="AS635" s="497"/>
      <c r="AT635" s="497"/>
      <c r="AU635" s="497"/>
      <c r="AV635" s="497"/>
      <c r="AW635" s="497"/>
      <c r="AX635" s="497"/>
      <c r="AY635" s="497"/>
      <c r="AZ635" s="497"/>
      <c r="BA635" s="497"/>
      <c r="BB635" s="497"/>
      <c r="BC635" s="497"/>
      <c r="BD635" s="497"/>
      <c r="BE635" s="497"/>
      <c r="BF635" s="489"/>
      <c r="BG635" s="489"/>
      <c r="BH635" s="489"/>
      <c r="BI635" s="489"/>
      <c r="BJ635" s="489"/>
    </row>
    <row r="636" spans="1:62" ht="15.75" customHeight="1">
      <c r="A636" s="490"/>
      <c r="B636" s="497"/>
      <c r="C636" s="497"/>
      <c r="D636" s="497"/>
      <c r="E636" s="497"/>
      <c r="F636" s="497"/>
      <c r="G636" s="497"/>
      <c r="H636" s="497"/>
      <c r="I636" s="497"/>
      <c r="J636" s="497"/>
      <c r="K636" s="497"/>
      <c r="L636" s="497"/>
      <c r="M636" s="497"/>
      <c r="N636" s="498"/>
      <c r="O636" s="497"/>
      <c r="P636" s="497"/>
      <c r="Q636" s="497"/>
      <c r="R636" s="497"/>
      <c r="S636" s="497"/>
      <c r="T636" s="497"/>
      <c r="U636" s="497"/>
      <c r="V636" s="497"/>
      <c r="W636" s="497"/>
      <c r="X636" s="497"/>
      <c r="Y636" s="497"/>
      <c r="Z636" s="497"/>
      <c r="AA636" s="497"/>
      <c r="AB636" s="497"/>
      <c r="AC636" s="497"/>
      <c r="AD636" s="497"/>
      <c r="AE636" s="497"/>
      <c r="AF636" s="497"/>
      <c r="AG636" s="497"/>
      <c r="AH636" s="497"/>
      <c r="AI636" s="497"/>
      <c r="AJ636" s="497"/>
      <c r="AK636" s="497"/>
      <c r="AL636" s="497"/>
      <c r="AM636" s="497"/>
      <c r="AN636" s="497"/>
      <c r="AO636" s="497"/>
      <c r="AP636" s="497"/>
      <c r="AQ636" s="497"/>
      <c r="AR636" s="497"/>
      <c r="AS636" s="497"/>
      <c r="AT636" s="497"/>
      <c r="AU636" s="497"/>
      <c r="AV636" s="497"/>
      <c r="AW636" s="497"/>
      <c r="AX636" s="497"/>
      <c r="AY636" s="497"/>
      <c r="AZ636" s="497"/>
      <c r="BA636" s="497"/>
      <c r="BB636" s="497"/>
      <c r="BC636" s="497"/>
      <c r="BD636" s="497"/>
      <c r="BE636" s="497"/>
      <c r="BF636" s="489"/>
      <c r="BG636" s="489"/>
      <c r="BH636" s="489"/>
      <c r="BI636" s="489"/>
      <c r="BJ636" s="489"/>
    </row>
    <row r="637" spans="1:62" ht="15.75" customHeight="1">
      <c r="A637" s="490"/>
      <c r="B637" s="497"/>
      <c r="C637" s="497"/>
      <c r="D637" s="497"/>
      <c r="E637" s="497"/>
      <c r="F637" s="497"/>
      <c r="G637" s="497"/>
      <c r="H637" s="497"/>
      <c r="I637" s="497"/>
      <c r="J637" s="497"/>
      <c r="K637" s="497"/>
      <c r="L637" s="497"/>
      <c r="M637" s="497"/>
      <c r="N637" s="498"/>
      <c r="O637" s="497"/>
      <c r="P637" s="497"/>
      <c r="Q637" s="497"/>
      <c r="R637" s="497"/>
      <c r="S637" s="497"/>
      <c r="T637" s="497"/>
      <c r="U637" s="497"/>
      <c r="V637" s="497"/>
      <c r="W637" s="497"/>
      <c r="X637" s="497"/>
      <c r="Y637" s="497"/>
      <c r="Z637" s="497"/>
      <c r="AA637" s="497"/>
      <c r="AB637" s="497"/>
      <c r="AC637" s="497"/>
      <c r="AD637" s="497"/>
      <c r="AE637" s="497"/>
      <c r="AF637" s="497"/>
      <c r="AG637" s="497"/>
      <c r="AH637" s="497"/>
      <c r="AI637" s="497"/>
      <c r="AJ637" s="497"/>
      <c r="AK637" s="497"/>
      <c r="AL637" s="497"/>
      <c r="AM637" s="497"/>
      <c r="AN637" s="497"/>
      <c r="AO637" s="497"/>
      <c r="AP637" s="497"/>
      <c r="AQ637" s="497"/>
      <c r="AR637" s="497"/>
      <c r="AS637" s="497"/>
      <c r="AT637" s="497"/>
      <c r="AU637" s="497"/>
      <c r="AV637" s="497"/>
      <c r="AW637" s="497"/>
      <c r="AX637" s="497"/>
      <c r="AY637" s="497"/>
      <c r="AZ637" s="497"/>
      <c r="BA637" s="497"/>
      <c r="BB637" s="497"/>
      <c r="BC637" s="497"/>
      <c r="BD637" s="497"/>
      <c r="BE637" s="497"/>
      <c r="BF637" s="489"/>
      <c r="BG637" s="489"/>
      <c r="BH637" s="489"/>
      <c r="BI637" s="489"/>
      <c r="BJ637" s="489"/>
    </row>
    <row r="638" spans="1:62" ht="15.75" customHeight="1">
      <c r="A638" s="490"/>
      <c r="B638" s="497"/>
      <c r="C638" s="497"/>
      <c r="D638" s="497"/>
      <c r="E638" s="497"/>
      <c r="F638" s="497"/>
      <c r="G638" s="497"/>
      <c r="H638" s="497"/>
      <c r="I638" s="497"/>
      <c r="J638" s="497"/>
      <c r="K638" s="497"/>
      <c r="L638" s="497"/>
      <c r="M638" s="497"/>
      <c r="N638" s="498"/>
      <c r="O638" s="497"/>
      <c r="P638" s="497"/>
      <c r="Q638" s="497"/>
      <c r="R638" s="497"/>
      <c r="S638" s="497"/>
      <c r="T638" s="497"/>
      <c r="U638" s="497"/>
      <c r="V638" s="497"/>
      <c r="W638" s="497"/>
      <c r="X638" s="497"/>
      <c r="Y638" s="497"/>
      <c r="Z638" s="497"/>
      <c r="AA638" s="497"/>
      <c r="AB638" s="497"/>
      <c r="AC638" s="497"/>
      <c r="AD638" s="497"/>
      <c r="AE638" s="497"/>
      <c r="AF638" s="497"/>
      <c r="AG638" s="497"/>
      <c r="AH638" s="497"/>
      <c r="AI638" s="497"/>
      <c r="AJ638" s="497"/>
      <c r="AK638" s="497"/>
      <c r="AL638" s="497"/>
      <c r="AM638" s="497"/>
      <c r="AN638" s="497"/>
      <c r="AO638" s="497"/>
      <c r="AP638" s="497"/>
      <c r="AQ638" s="497"/>
      <c r="AR638" s="497"/>
      <c r="AS638" s="497"/>
      <c r="AT638" s="497"/>
      <c r="AU638" s="497"/>
      <c r="AV638" s="497"/>
      <c r="AW638" s="497"/>
      <c r="AX638" s="497"/>
      <c r="AY638" s="497"/>
      <c r="AZ638" s="497"/>
      <c r="BA638" s="497"/>
      <c r="BB638" s="497"/>
      <c r="BC638" s="497"/>
      <c r="BD638" s="497"/>
      <c r="BE638" s="497"/>
      <c r="BF638" s="489"/>
      <c r="BG638" s="489"/>
      <c r="BH638" s="489"/>
      <c r="BI638" s="489"/>
      <c r="BJ638" s="489"/>
    </row>
    <row r="639" spans="1:62" ht="15.75" customHeight="1">
      <c r="A639" s="490"/>
      <c r="B639" s="497"/>
      <c r="C639" s="497"/>
      <c r="D639" s="497"/>
      <c r="E639" s="497"/>
      <c r="F639" s="497"/>
      <c r="G639" s="497"/>
      <c r="H639" s="497"/>
      <c r="I639" s="497"/>
      <c r="J639" s="497"/>
      <c r="K639" s="497"/>
      <c r="L639" s="497"/>
      <c r="M639" s="497"/>
      <c r="N639" s="498"/>
      <c r="O639" s="497"/>
      <c r="P639" s="497"/>
      <c r="Q639" s="497"/>
      <c r="R639" s="497"/>
      <c r="S639" s="497"/>
      <c r="T639" s="497"/>
      <c r="U639" s="497"/>
      <c r="V639" s="497"/>
      <c r="W639" s="497"/>
      <c r="X639" s="497"/>
      <c r="Y639" s="497"/>
      <c r="Z639" s="497"/>
      <c r="AA639" s="497"/>
      <c r="AB639" s="497"/>
      <c r="AC639" s="497"/>
      <c r="AD639" s="497"/>
      <c r="AE639" s="497"/>
      <c r="AF639" s="497"/>
      <c r="AG639" s="497"/>
      <c r="AH639" s="497"/>
      <c r="AI639" s="497"/>
      <c r="AJ639" s="497"/>
      <c r="AK639" s="497"/>
      <c r="AL639" s="497"/>
      <c r="AM639" s="497"/>
      <c r="AN639" s="497"/>
      <c r="AO639" s="497"/>
      <c r="AP639" s="497"/>
      <c r="AQ639" s="497"/>
      <c r="AR639" s="497"/>
      <c r="AS639" s="497"/>
      <c r="AT639" s="497"/>
      <c r="AU639" s="497"/>
      <c r="AV639" s="497"/>
      <c r="AW639" s="497"/>
      <c r="AX639" s="497"/>
      <c r="AY639" s="497"/>
      <c r="AZ639" s="497"/>
      <c r="BA639" s="497"/>
      <c r="BB639" s="497"/>
      <c r="BC639" s="497"/>
      <c r="BD639" s="497"/>
      <c r="BE639" s="497"/>
      <c r="BF639" s="489"/>
      <c r="BG639" s="489"/>
      <c r="BH639" s="489"/>
      <c r="BI639" s="489"/>
      <c r="BJ639" s="489"/>
    </row>
    <row r="640" spans="1:62" ht="15.75" customHeight="1">
      <c r="A640" s="490"/>
      <c r="B640" s="497"/>
      <c r="C640" s="497"/>
      <c r="D640" s="497"/>
      <c r="E640" s="497"/>
      <c r="F640" s="497"/>
      <c r="G640" s="497"/>
      <c r="H640" s="497"/>
      <c r="I640" s="497"/>
      <c r="J640" s="497"/>
      <c r="K640" s="497"/>
      <c r="L640" s="497"/>
      <c r="M640" s="497"/>
      <c r="N640" s="498"/>
      <c r="O640" s="497"/>
      <c r="P640" s="497"/>
      <c r="Q640" s="497"/>
      <c r="R640" s="497"/>
      <c r="S640" s="497"/>
      <c r="T640" s="497"/>
      <c r="U640" s="497"/>
      <c r="V640" s="497"/>
      <c r="W640" s="497"/>
      <c r="X640" s="497"/>
      <c r="Y640" s="497"/>
      <c r="Z640" s="497"/>
      <c r="AA640" s="497"/>
      <c r="AB640" s="497"/>
      <c r="AC640" s="497"/>
      <c r="AD640" s="497"/>
      <c r="AE640" s="497"/>
      <c r="AF640" s="497"/>
      <c r="AG640" s="497"/>
      <c r="AH640" s="497"/>
      <c r="AI640" s="497"/>
      <c r="AJ640" s="497"/>
      <c r="AK640" s="497"/>
      <c r="AL640" s="497"/>
      <c r="AM640" s="497"/>
      <c r="AN640" s="497"/>
      <c r="AO640" s="497"/>
      <c r="AP640" s="497"/>
      <c r="AQ640" s="497"/>
      <c r="AR640" s="497"/>
      <c r="AS640" s="497"/>
      <c r="AT640" s="497"/>
      <c r="AU640" s="497"/>
      <c r="AV640" s="497"/>
      <c r="AW640" s="497"/>
      <c r="AX640" s="497"/>
      <c r="AY640" s="497"/>
      <c r="AZ640" s="497"/>
      <c r="BA640" s="497"/>
      <c r="BB640" s="497"/>
      <c r="BC640" s="497"/>
      <c r="BD640" s="497"/>
      <c r="BE640" s="497"/>
      <c r="BF640" s="489"/>
      <c r="BG640" s="489"/>
      <c r="BH640" s="489"/>
      <c r="BI640" s="489"/>
      <c r="BJ640" s="489"/>
    </row>
    <row r="641" spans="1:62" ht="15.75" customHeight="1">
      <c r="A641" s="490"/>
      <c r="B641" s="497"/>
      <c r="C641" s="497"/>
      <c r="D641" s="497"/>
      <c r="E641" s="497"/>
      <c r="F641" s="497"/>
      <c r="G641" s="497"/>
      <c r="H641" s="497"/>
      <c r="I641" s="497"/>
      <c r="J641" s="497"/>
      <c r="K641" s="497"/>
      <c r="L641" s="497"/>
      <c r="M641" s="497"/>
      <c r="N641" s="498"/>
      <c r="O641" s="497"/>
      <c r="P641" s="497"/>
      <c r="Q641" s="497"/>
      <c r="R641" s="497"/>
      <c r="S641" s="497"/>
      <c r="T641" s="497"/>
      <c r="U641" s="497"/>
      <c r="V641" s="497"/>
      <c r="W641" s="497"/>
      <c r="X641" s="497"/>
      <c r="Y641" s="497"/>
      <c r="Z641" s="497"/>
      <c r="AA641" s="497"/>
      <c r="AB641" s="497"/>
      <c r="AC641" s="497"/>
      <c r="AD641" s="497"/>
      <c r="AE641" s="497"/>
      <c r="AF641" s="497"/>
      <c r="AG641" s="497"/>
      <c r="AH641" s="497"/>
      <c r="AI641" s="497"/>
      <c r="AJ641" s="497"/>
      <c r="AK641" s="497"/>
      <c r="AL641" s="497"/>
      <c r="AM641" s="497"/>
      <c r="AN641" s="497"/>
      <c r="AO641" s="497"/>
      <c r="AP641" s="497"/>
      <c r="AQ641" s="497"/>
      <c r="AR641" s="497"/>
      <c r="AS641" s="497"/>
      <c r="AT641" s="497"/>
      <c r="AU641" s="497"/>
      <c r="AV641" s="497"/>
      <c r="AW641" s="497"/>
      <c r="AX641" s="497"/>
      <c r="AY641" s="497"/>
      <c r="AZ641" s="497"/>
      <c r="BA641" s="497"/>
      <c r="BB641" s="497"/>
      <c r="BC641" s="497"/>
      <c r="BD641" s="497"/>
      <c r="BE641" s="497"/>
      <c r="BF641" s="489"/>
      <c r="BG641" s="489"/>
      <c r="BH641" s="489"/>
      <c r="BI641" s="489"/>
      <c r="BJ641" s="489"/>
    </row>
    <row r="642" spans="1:62" ht="15.75" customHeight="1">
      <c r="A642" s="490"/>
      <c r="B642" s="497"/>
      <c r="C642" s="497"/>
      <c r="D642" s="497"/>
      <c r="E642" s="497"/>
      <c r="F642" s="497"/>
      <c r="G642" s="497"/>
      <c r="H642" s="497"/>
      <c r="I642" s="497"/>
      <c r="J642" s="497"/>
      <c r="K642" s="497"/>
      <c r="L642" s="497"/>
      <c r="M642" s="497"/>
      <c r="N642" s="498"/>
      <c r="O642" s="497"/>
      <c r="P642" s="497"/>
      <c r="Q642" s="497"/>
      <c r="R642" s="497"/>
      <c r="S642" s="497"/>
      <c r="T642" s="497"/>
      <c r="U642" s="497"/>
      <c r="V642" s="497"/>
      <c r="W642" s="497"/>
      <c r="X642" s="497"/>
      <c r="Y642" s="497"/>
      <c r="Z642" s="497"/>
      <c r="AA642" s="497"/>
      <c r="AB642" s="497"/>
      <c r="AC642" s="497"/>
      <c r="AD642" s="497"/>
      <c r="AE642" s="497"/>
      <c r="AF642" s="497"/>
      <c r="AG642" s="497"/>
      <c r="AH642" s="497"/>
      <c r="AI642" s="497"/>
      <c r="AJ642" s="497"/>
      <c r="AK642" s="497"/>
      <c r="AL642" s="497"/>
      <c r="AM642" s="497"/>
      <c r="AN642" s="497"/>
      <c r="AO642" s="497"/>
      <c r="AP642" s="497"/>
      <c r="AQ642" s="497"/>
      <c r="AR642" s="497"/>
      <c r="AS642" s="497"/>
      <c r="AT642" s="497"/>
      <c r="AU642" s="497"/>
      <c r="AV642" s="497"/>
      <c r="AW642" s="497"/>
      <c r="AX642" s="497"/>
      <c r="AY642" s="497"/>
      <c r="AZ642" s="497"/>
      <c r="BA642" s="497"/>
      <c r="BB642" s="497"/>
      <c r="BC642" s="497"/>
      <c r="BD642" s="497"/>
      <c r="BE642" s="497"/>
      <c r="BF642" s="489"/>
      <c r="BG642" s="489"/>
      <c r="BH642" s="489"/>
      <c r="BI642" s="489"/>
      <c r="BJ642" s="489"/>
    </row>
    <row r="643" spans="1:62" ht="15.75" customHeight="1">
      <c r="A643" s="490"/>
      <c r="B643" s="497"/>
      <c r="C643" s="497"/>
      <c r="D643" s="497"/>
      <c r="E643" s="497"/>
      <c r="F643" s="497"/>
      <c r="G643" s="497"/>
      <c r="H643" s="497"/>
      <c r="I643" s="497"/>
      <c r="J643" s="497"/>
      <c r="K643" s="497"/>
      <c r="L643" s="497"/>
      <c r="M643" s="497"/>
      <c r="N643" s="498"/>
      <c r="O643" s="497"/>
      <c r="P643" s="497"/>
      <c r="Q643" s="497"/>
      <c r="R643" s="497"/>
      <c r="S643" s="497"/>
      <c r="T643" s="497"/>
      <c r="U643" s="497"/>
      <c r="V643" s="497"/>
      <c r="W643" s="497"/>
      <c r="X643" s="497"/>
      <c r="Y643" s="497"/>
      <c r="Z643" s="497"/>
      <c r="AA643" s="497"/>
      <c r="AB643" s="497"/>
      <c r="AC643" s="497"/>
      <c r="AD643" s="497"/>
      <c r="AE643" s="497"/>
      <c r="AF643" s="497"/>
      <c r="AG643" s="497"/>
      <c r="AH643" s="497"/>
      <c r="AI643" s="497"/>
      <c r="AJ643" s="497"/>
      <c r="AK643" s="497"/>
      <c r="AL643" s="497"/>
      <c r="AM643" s="497"/>
      <c r="AN643" s="497"/>
      <c r="AO643" s="497"/>
      <c r="AP643" s="497"/>
      <c r="AQ643" s="497"/>
      <c r="AR643" s="497"/>
      <c r="AS643" s="497"/>
      <c r="AT643" s="497"/>
      <c r="AU643" s="497"/>
      <c r="AV643" s="497"/>
      <c r="AW643" s="497"/>
      <c r="AX643" s="497"/>
      <c r="AY643" s="497"/>
      <c r="AZ643" s="497"/>
      <c r="BA643" s="497"/>
      <c r="BB643" s="497"/>
      <c r="BC643" s="497"/>
      <c r="BD643" s="497"/>
      <c r="BE643" s="497"/>
      <c r="BF643" s="489"/>
      <c r="BG643" s="489"/>
      <c r="BH643" s="489"/>
      <c r="BI643" s="489"/>
      <c r="BJ643" s="489"/>
    </row>
    <row r="644" spans="1:62" ht="15.75" customHeight="1">
      <c r="A644" s="490"/>
      <c r="B644" s="497"/>
      <c r="C644" s="497"/>
      <c r="D644" s="497"/>
      <c r="E644" s="497"/>
      <c r="F644" s="497"/>
      <c r="G644" s="497"/>
      <c r="H644" s="497"/>
      <c r="I644" s="497"/>
      <c r="J644" s="497"/>
      <c r="K644" s="497"/>
      <c r="L644" s="497"/>
      <c r="M644" s="497"/>
      <c r="N644" s="498"/>
      <c r="O644" s="497"/>
      <c r="P644" s="497"/>
      <c r="Q644" s="497"/>
      <c r="R644" s="497"/>
      <c r="S644" s="497"/>
      <c r="T644" s="497"/>
      <c r="U644" s="497"/>
      <c r="V644" s="497"/>
      <c r="W644" s="497"/>
      <c r="X644" s="497"/>
      <c r="Y644" s="497"/>
      <c r="Z644" s="497"/>
      <c r="AA644" s="497"/>
      <c r="AB644" s="497"/>
      <c r="AC644" s="497"/>
      <c r="AD644" s="497"/>
      <c r="AE644" s="497"/>
      <c r="AF644" s="497"/>
      <c r="AG644" s="497"/>
      <c r="AH644" s="497"/>
      <c r="AI644" s="497"/>
      <c r="AJ644" s="497"/>
      <c r="AK644" s="497"/>
      <c r="AL644" s="497"/>
      <c r="AM644" s="497"/>
      <c r="AN644" s="497"/>
      <c r="AO644" s="497"/>
      <c r="AP644" s="497"/>
      <c r="AQ644" s="497"/>
      <c r="AR644" s="497"/>
      <c r="AS644" s="497"/>
      <c r="AT644" s="497"/>
      <c r="AU644" s="497"/>
      <c r="AV644" s="497"/>
      <c r="AW644" s="497"/>
      <c r="AX644" s="497"/>
      <c r="AY644" s="497"/>
      <c r="AZ644" s="497"/>
      <c r="BA644" s="497"/>
      <c r="BB644" s="497"/>
      <c r="BC644" s="497"/>
      <c r="BD644" s="497"/>
      <c r="BE644" s="497"/>
      <c r="BF644" s="489"/>
      <c r="BG644" s="489"/>
      <c r="BH644" s="489"/>
      <c r="BI644" s="489"/>
      <c r="BJ644" s="489"/>
    </row>
    <row r="645" spans="1:62" ht="15.75" customHeight="1">
      <c r="A645" s="490"/>
      <c r="B645" s="497"/>
      <c r="C645" s="497"/>
      <c r="D645" s="497"/>
      <c r="E645" s="497"/>
      <c r="F645" s="497"/>
      <c r="G645" s="497"/>
      <c r="H645" s="497"/>
      <c r="I645" s="497"/>
      <c r="J645" s="497"/>
      <c r="K645" s="497"/>
      <c r="L645" s="497"/>
      <c r="M645" s="497"/>
      <c r="N645" s="498"/>
      <c r="O645" s="497"/>
      <c r="P645" s="497"/>
      <c r="Q645" s="497"/>
      <c r="R645" s="497"/>
      <c r="S645" s="497"/>
      <c r="T645" s="497"/>
      <c r="U645" s="497"/>
      <c r="V645" s="497"/>
      <c r="W645" s="497"/>
      <c r="X645" s="497"/>
      <c r="Y645" s="497"/>
      <c r="Z645" s="497"/>
      <c r="AA645" s="497"/>
      <c r="AB645" s="497"/>
      <c r="AC645" s="497"/>
      <c r="AD645" s="497"/>
      <c r="AE645" s="497"/>
      <c r="AF645" s="497"/>
      <c r="AG645" s="497"/>
      <c r="AH645" s="497"/>
      <c r="AI645" s="497"/>
      <c r="AJ645" s="497"/>
      <c r="AK645" s="497"/>
      <c r="AL645" s="497"/>
      <c r="AM645" s="497"/>
      <c r="AN645" s="497"/>
      <c r="AO645" s="497"/>
      <c r="AP645" s="497"/>
      <c r="AQ645" s="497"/>
      <c r="AR645" s="497"/>
      <c r="AS645" s="497"/>
      <c r="AT645" s="497"/>
      <c r="AU645" s="497"/>
      <c r="AV645" s="497"/>
      <c r="AW645" s="497"/>
      <c r="AX645" s="497"/>
      <c r="AY645" s="497"/>
      <c r="AZ645" s="497"/>
      <c r="BA645" s="497"/>
      <c r="BB645" s="497"/>
      <c r="BC645" s="497"/>
      <c r="BD645" s="497"/>
      <c r="BE645" s="497"/>
      <c r="BF645" s="489"/>
      <c r="BG645" s="489"/>
      <c r="BH645" s="489"/>
      <c r="BI645" s="489"/>
      <c r="BJ645" s="489"/>
    </row>
    <row r="646" spans="1:62" ht="15.75" customHeight="1">
      <c r="A646" s="490"/>
      <c r="B646" s="497"/>
      <c r="C646" s="497"/>
      <c r="D646" s="497"/>
      <c r="E646" s="497"/>
      <c r="F646" s="497"/>
      <c r="G646" s="497"/>
      <c r="H646" s="497"/>
      <c r="I646" s="497"/>
      <c r="J646" s="497"/>
      <c r="K646" s="497"/>
      <c r="L646" s="497"/>
      <c r="M646" s="497"/>
      <c r="N646" s="498"/>
      <c r="O646" s="497"/>
      <c r="P646" s="497"/>
      <c r="Q646" s="497"/>
      <c r="R646" s="497"/>
      <c r="S646" s="497"/>
      <c r="T646" s="497"/>
      <c r="U646" s="497"/>
      <c r="V646" s="497"/>
      <c r="W646" s="497"/>
      <c r="X646" s="497"/>
      <c r="Y646" s="497"/>
      <c r="Z646" s="497"/>
      <c r="AA646" s="497"/>
      <c r="AB646" s="497"/>
      <c r="AC646" s="497"/>
      <c r="AD646" s="497"/>
      <c r="AE646" s="497"/>
      <c r="AF646" s="497"/>
      <c r="AG646" s="497"/>
      <c r="AH646" s="497"/>
      <c r="AI646" s="497"/>
      <c r="AJ646" s="497"/>
      <c r="AK646" s="497"/>
      <c r="AL646" s="497"/>
      <c r="AM646" s="497"/>
      <c r="AN646" s="497"/>
      <c r="AO646" s="497"/>
      <c r="AP646" s="497"/>
      <c r="AQ646" s="497"/>
      <c r="AR646" s="497"/>
      <c r="AS646" s="497"/>
      <c r="AT646" s="497"/>
      <c r="AU646" s="497"/>
      <c r="AV646" s="497"/>
      <c r="AW646" s="497"/>
      <c r="AX646" s="497"/>
      <c r="AY646" s="497"/>
      <c r="AZ646" s="497"/>
      <c r="BA646" s="497"/>
      <c r="BB646" s="497"/>
      <c r="BC646" s="497"/>
      <c r="BD646" s="497"/>
      <c r="BE646" s="497"/>
      <c r="BF646" s="489"/>
      <c r="BG646" s="489"/>
      <c r="BH646" s="489"/>
      <c r="BI646" s="489"/>
      <c r="BJ646" s="489"/>
    </row>
    <row r="647" spans="1:62" ht="15.75" customHeight="1">
      <c r="A647" s="490"/>
      <c r="B647" s="497"/>
      <c r="C647" s="497"/>
      <c r="D647" s="497"/>
      <c r="E647" s="497"/>
      <c r="F647" s="497"/>
      <c r="G647" s="497"/>
      <c r="H647" s="497"/>
      <c r="I647" s="497"/>
      <c r="J647" s="497"/>
      <c r="K647" s="497"/>
      <c r="L647" s="497"/>
      <c r="M647" s="497"/>
      <c r="N647" s="498"/>
      <c r="O647" s="497"/>
      <c r="P647" s="497"/>
      <c r="Q647" s="497"/>
      <c r="R647" s="497"/>
      <c r="S647" s="497"/>
      <c r="T647" s="497"/>
      <c r="U647" s="497"/>
      <c r="V647" s="497"/>
      <c r="W647" s="497"/>
      <c r="X647" s="497"/>
      <c r="Y647" s="497"/>
      <c r="Z647" s="497"/>
      <c r="AA647" s="497"/>
      <c r="AB647" s="497"/>
      <c r="AC647" s="497"/>
      <c r="AD647" s="497"/>
      <c r="AE647" s="497"/>
      <c r="AF647" s="497"/>
      <c r="AG647" s="497"/>
      <c r="AH647" s="497"/>
      <c r="AI647" s="497"/>
      <c r="AJ647" s="497"/>
      <c r="AK647" s="497"/>
      <c r="AL647" s="497"/>
      <c r="AM647" s="497"/>
      <c r="AN647" s="497"/>
      <c r="AO647" s="497"/>
      <c r="AP647" s="497"/>
      <c r="AQ647" s="497"/>
      <c r="AR647" s="497"/>
      <c r="AS647" s="497"/>
      <c r="AT647" s="497"/>
      <c r="AU647" s="497"/>
      <c r="AV647" s="497"/>
      <c r="AW647" s="497"/>
      <c r="AX647" s="497"/>
      <c r="AY647" s="497"/>
      <c r="AZ647" s="497"/>
      <c r="BA647" s="497"/>
      <c r="BB647" s="497"/>
      <c r="BC647" s="497"/>
      <c r="BD647" s="497"/>
      <c r="BE647" s="497"/>
      <c r="BF647" s="489"/>
      <c r="BG647" s="489"/>
      <c r="BH647" s="489"/>
      <c r="BI647" s="489"/>
      <c r="BJ647" s="489"/>
    </row>
    <row r="648" spans="1:62" ht="15.75" customHeight="1">
      <c r="A648" s="490"/>
      <c r="B648" s="497"/>
      <c r="C648" s="497"/>
      <c r="D648" s="497"/>
      <c r="E648" s="497"/>
      <c r="F648" s="497"/>
      <c r="G648" s="497"/>
      <c r="H648" s="497"/>
      <c r="I648" s="497"/>
      <c r="J648" s="497"/>
      <c r="K648" s="497"/>
      <c r="L648" s="497"/>
      <c r="M648" s="497"/>
      <c r="N648" s="498"/>
      <c r="O648" s="497"/>
      <c r="P648" s="497"/>
      <c r="Q648" s="497"/>
      <c r="R648" s="497"/>
      <c r="S648" s="497"/>
      <c r="T648" s="497"/>
      <c r="U648" s="497"/>
      <c r="V648" s="497"/>
      <c r="W648" s="497"/>
      <c r="X648" s="497"/>
      <c r="Y648" s="497"/>
      <c r="Z648" s="497"/>
      <c r="AA648" s="497"/>
      <c r="AB648" s="497"/>
      <c r="AC648" s="497"/>
      <c r="AD648" s="497"/>
      <c r="AE648" s="497"/>
      <c r="AF648" s="497"/>
      <c r="AG648" s="497"/>
      <c r="AH648" s="497"/>
      <c r="AI648" s="497"/>
      <c r="AJ648" s="497"/>
      <c r="AK648" s="497"/>
      <c r="AL648" s="497"/>
      <c r="AM648" s="497"/>
      <c r="AN648" s="497"/>
      <c r="AO648" s="497"/>
      <c r="AP648" s="497"/>
      <c r="AQ648" s="497"/>
      <c r="AR648" s="497"/>
      <c r="AS648" s="497"/>
      <c r="AT648" s="497"/>
      <c r="AU648" s="497"/>
      <c r="AV648" s="497"/>
      <c r="AW648" s="497"/>
      <c r="AX648" s="497"/>
      <c r="AY648" s="497"/>
      <c r="AZ648" s="497"/>
      <c r="BA648" s="497"/>
      <c r="BB648" s="497"/>
      <c r="BC648" s="497"/>
      <c r="BD648" s="497"/>
      <c r="BE648" s="497"/>
      <c r="BF648" s="489"/>
      <c r="BG648" s="489"/>
      <c r="BH648" s="489"/>
      <c r="BI648" s="489"/>
      <c r="BJ648" s="489"/>
    </row>
    <row r="649" spans="1:62" ht="15.75" customHeight="1">
      <c r="A649" s="490"/>
      <c r="B649" s="497"/>
      <c r="C649" s="497"/>
      <c r="D649" s="497"/>
      <c r="E649" s="497"/>
      <c r="F649" s="497"/>
      <c r="G649" s="497"/>
      <c r="H649" s="497"/>
      <c r="I649" s="497"/>
      <c r="J649" s="497"/>
      <c r="K649" s="497"/>
      <c r="L649" s="497"/>
      <c r="M649" s="497"/>
      <c r="N649" s="498"/>
      <c r="O649" s="497"/>
      <c r="P649" s="497"/>
      <c r="Q649" s="497"/>
      <c r="R649" s="497"/>
      <c r="S649" s="497"/>
      <c r="T649" s="497"/>
      <c r="U649" s="497"/>
      <c r="V649" s="497"/>
      <c r="W649" s="497"/>
      <c r="X649" s="497"/>
      <c r="Y649" s="497"/>
      <c r="Z649" s="497"/>
      <c r="AA649" s="497"/>
      <c r="AB649" s="497"/>
      <c r="AC649" s="497"/>
      <c r="AD649" s="497"/>
      <c r="AE649" s="497"/>
      <c r="AF649" s="497"/>
      <c r="AG649" s="497"/>
      <c r="AH649" s="497"/>
      <c r="AI649" s="497"/>
      <c r="AJ649" s="497"/>
      <c r="AK649" s="497"/>
      <c r="AL649" s="497"/>
      <c r="AM649" s="497"/>
      <c r="AN649" s="497"/>
      <c r="AO649" s="497"/>
      <c r="AP649" s="497"/>
      <c r="AQ649" s="497"/>
      <c r="AR649" s="497"/>
      <c r="AS649" s="497"/>
      <c r="AT649" s="497"/>
      <c r="AU649" s="497"/>
      <c r="AV649" s="497"/>
      <c r="AW649" s="497"/>
      <c r="AX649" s="497"/>
      <c r="AY649" s="497"/>
      <c r="AZ649" s="497"/>
      <c r="BA649" s="497"/>
      <c r="BB649" s="497"/>
      <c r="BC649" s="497"/>
      <c r="BD649" s="497"/>
      <c r="BE649" s="497"/>
      <c r="BF649" s="489"/>
      <c r="BG649" s="489"/>
      <c r="BH649" s="489"/>
      <c r="BI649" s="489"/>
      <c r="BJ649" s="489"/>
    </row>
    <row r="650" spans="1:62" ht="15.75" customHeight="1">
      <c r="A650" s="490"/>
      <c r="B650" s="497"/>
      <c r="C650" s="497"/>
      <c r="D650" s="497"/>
      <c r="E650" s="497"/>
      <c r="F650" s="497"/>
      <c r="G650" s="497"/>
      <c r="H650" s="497"/>
      <c r="I650" s="497"/>
      <c r="J650" s="497"/>
      <c r="K650" s="497"/>
      <c r="L650" s="497"/>
      <c r="M650" s="497"/>
      <c r="N650" s="498"/>
      <c r="O650" s="497"/>
      <c r="P650" s="497"/>
      <c r="Q650" s="497"/>
      <c r="R650" s="497"/>
      <c r="S650" s="497"/>
      <c r="T650" s="497"/>
      <c r="U650" s="497"/>
      <c r="V650" s="497"/>
      <c r="W650" s="497"/>
      <c r="X650" s="497"/>
      <c r="Y650" s="497"/>
      <c r="Z650" s="497"/>
      <c r="AA650" s="497"/>
      <c r="AB650" s="497"/>
      <c r="AC650" s="497"/>
      <c r="AD650" s="497"/>
      <c r="AE650" s="497"/>
      <c r="AF650" s="497"/>
      <c r="AG650" s="497"/>
      <c r="AH650" s="497"/>
      <c r="AI650" s="497"/>
      <c r="AJ650" s="497"/>
      <c r="AK650" s="497"/>
      <c r="AL650" s="497"/>
      <c r="AM650" s="497"/>
      <c r="AN650" s="497"/>
      <c r="AO650" s="497"/>
      <c r="AP650" s="497"/>
      <c r="AQ650" s="497"/>
      <c r="AR650" s="497"/>
      <c r="AS650" s="497"/>
      <c r="AT650" s="497"/>
      <c r="AU650" s="497"/>
      <c r="AV650" s="497"/>
      <c r="AW650" s="497"/>
      <c r="AX650" s="497"/>
      <c r="AY650" s="497"/>
      <c r="AZ650" s="497"/>
      <c r="BA650" s="497"/>
      <c r="BB650" s="497"/>
      <c r="BC650" s="497"/>
      <c r="BD650" s="497"/>
      <c r="BE650" s="497"/>
      <c r="BF650" s="489"/>
      <c r="BG650" s="489"/>
      <c r="BH650" s="489"/>
      <c r="BI650" s="489"/>
      <c r="BJ650" s="489"/>
    </row>
    <row r="651" spans="1:62" ht="15.75" customHeight="1">
      <c r="A651" s="490"/>
      <c r="B651" s="497"/>
      <c r="C651" s="497"/>
      <c r="D651" s="497"/>
      <c r="E651" s="497"/>
      <c r="F651" s="497"/>
      <c r="G651" s="497"/>
      <c r="H651" s="497"/>
      <c r="I651" s="497"/>
      <c r="J651" s="497"/>
      <c r="K651" s="497"/>
      <c r="L651" s="497"/>
      <c r="M651" s="497"/>
      <c r="N651" s="498"/>
      <c r="O651" s="497"/>
      <c r="P651" s="497"/>
      <c r="Q651" s="497"/>
      <c r="R651" s="497"/>
      <c r="S651" s="497"/>
      <c r="T651" s="497"/>
      <c r="U651" s="497"/>
      <c r="V651" s="497"/>
      <c r="W651" s="497"/>
      <c r="X651" s="497"/>
      <c r="Y651" s="497"/>
      <c r="Z651" s="497"/>
      <c r="AA651" s="497"/>
      <c r="AB651" s="497"/>
      <c r="AC651" s="497"/>
      <c r="AD651" s="497"/>
      <c r="AE651" s="497"/>
      <c r="AF651" s="497"/>
      <c r="AG651" s="497"/>
      <c r="AH651" s="497"/>
      <c r="AI651" s="497"/>
      <c r="AJ651" s="497"/>
      <c r="AK651" s="497"/>
      <c r="AL651" s="497"/>
      <c r="AM651" s="497"/>
      <c r="AN651" s="497"/>
      <c r="AO651" s="497"/>
      <c r="AP651" s="497"/>
      <c r="AQ651" s="497"/>
      <c r="AR651" s="497"/>
      <c r="AS651" s="497"/>
      <c r="AT651" s="497"/>
      <c r="AU651" s="497"/>
      <c r="AV651" s="497"/>
      <c r="AW651" s="497"/>
      <c r="AX651" s="497"/>
      <c r="AY651" s="497"/>
      <c r="AZ651" s="497"/>
      <c r="BA651" s="497"/>
      <c r="BB651" s="497"/>
      <c r="BC651" s="497"/>
      <c r="BD651" s="497"/>
      <c r="BE651" s="497"/>
      <c r="BF651" s="489"/>
      <c r="BG651" s="489"/>
      <c r="BH651" s="489"/>
      <c r="BI651" s="489"/>
      <c r="BJ651" s="489"/>
    </row>
    <row r="652" spans="1:62" ht="15.75" customHeight="1">
      <c r="A652" s="490"/>
      <c r="B652" s="497"/>
      <c r="C652" s="497"/>
      <c r="D652" s="497"/>
      <c r="E652" s="497"/>
      <c r="F652" s="497"/>
      <c r="G652" s="497"/>
      <c r="H652" s="497"/>
      <c r="I652" s="497"/>
      <c r="J652" s="497"/>
      <c r="K652" s="497"/>
      <c r="L652" s="497"/>
      <c r="M652" s="497"/>
      <c r="N652" s="498"/>
      <c r="O652" s="497"/>
      <c r="P652" s="497"/>
      <c r="Q652" s="497"/>
      <c r="R652" s="497"/>
      <c r="S652" s="497"/>
      <c r="T652" s="497"/>
      <c r="U652" s="497"/>
      <c r="V652" s="497"/>
      <c r="W652" s="497"/>
      <c r="X652" s="497"/>
      <c r="Y652" s="497"/>
      <c r="Z652" s="497"/>
      <c r="AA652" s="497"/>
      <c r="AB652" s="497"/>
      <c r="AC652" s="497"/>
      <c r="AD652" s="497"/>
      <c r="AE652" s="497"/>
      <c r="AF652" s="497"/>
      <c r="AG652" s="497"/>
      <c r="AH652" s="497"/>
      <c r="AI652" s="497"/>
      <c r="AJ652" s="497"/>
      <c r="AK652" s="497"/>
      <c r="AL652" s="497"/>
      <c r="AM652" s="497"/>
      <c r="AN652" s="497"/>
      <c r="AO652" s="497"/>
      <c r="AP652" s="497"/>
      <c r="AQ652" s="497"/>
      <c r="AR652" s="497"/>
      <c r="AS652" s="497"/>
      <c r="AT652" s="497"/>
      <c r="AU652" s="497"/>
      <c r="AV652" s="497"/>
      <c r="AW652" s="497"/>
      <c r="AX652" s="497"/>
      <c r="AY652" s="497"/>
      <c r="AZ652" s="497"/>
      <c r="BA652" s="497"/>
      <c r="BB652" s="497"/>
      <c r="BC652" s="497"/>
      <c r="BD652" s="497"/>
      <c r="BE652" s="497"/>
      <c r="BF652" s="489"/>
      <c r="BG652" s="489"/>
      <c r="BH652" s="489"/>
      <c r="BI652" s="489"/>
      <c r="BJ652" s="489"/>
    </row>
    <row r="653" spans="1:62" ht="15.75" customHeight="1">
      <c r="A653" s="490"/>
      <c r="B653" s="497"/>
      <c r="C653" s="497"/>
      <c r="D653" s="497"/>
      <c r="E653" s="497"/>
      <c r="F653" s="497"/>
      <c r="G653" s="497"/>
      <c r="H653" s="497"/>
      <c r="I653" s="497"/>
      <c r="J653" s="497"/>
      <c r="K653" s="497"/>
      <c r="L653" s="497"/>
      <c r="M653" s="497"/>
      <c r="N653" s="498"/>
      <c r="O653" s="497"/>
      <c r="P653" s="497"/>
      <c r="Q653" s="497"/>
      <c r="R653" s="497"/>
      <c r="S653" s="497"/>
      <c r="T653" s="497"/>
      <c r="U653" s="497"/>
      <c r="V653" s="497"/>
      <c r="W653" s="497"/>
      <c r="X653" s="497"/>
      <c r="Y653" s="497"/>
      <c r="Z653" s="497"/>
      <c r="AA653" s="497"/>
      <c r="AB653" s="497"/>
      <c r="AC653" s="497"/>
      <c r="AD653" s="497"/>
      <c r="AE653" s="497"/>
      <c r="AF653" s="497"/>
      <c r="AG653" s="497"/>
      <c r="AH653" s="497"/>
      <c r="AI653" s="497"/>
      <c r="AJ653" s="497"/>
      <c r="AK653" s="497"/>
      <c r="AL653" s="497"/>
      <c r="AM653" s="497"/>
      <c r="AN653" s="497"/>
      <c r="AO653" s="497"/>
      <c r="AP653" s="497"/>
      <c r="AQ653" s="497"/>
      <c r="AR653" s="497"/>
      <c r="AS653" s="497"/>
      <c r="AT653" s="497"/>
      <c r="AU653" s="497"/>
      <c r="AV653" s="497"/>
      <c r="AW653" s="497"/>
      <c r="AX653" s="497"/>
      <c r="AY653" s="497"/>
      <c r="AZ653" s="497"/>
      <c r="BA653" s="497"/>
      <c r="BB653" s="497"/>
      <c r="BC653" s="497"/>
      <c r="BD653" s="497"/>
      <c r="BE653" s="497"/>
      <c r="BF653" s="489"/>
      <c r="BG653" s="489"/>
      <c r="BH653" s="489"/>
      <c r="BI653" s="489"/>
      <c r="BJ653" s="489"/>
    </row>
    <row r="654" spans="1:62" ht="15.75" customHeight="1">
      <c r="A654" s="490"/>
      <c r="B654" s="497"/>
      <c r="C654" s="497"/>
      <c r="D654" s="497"/>
      <c r="E654" s="497"/>
      <c r="F654" s="497"/>
      <c r="G654" s="497"/>
      <c r="H654" s="497"/>
      <c r="I654" s="497"/>
      <c r="J654" s="497"/>
      <c r="K654" s="497"/>
      <c r="L654" s="497"/>
      <c r="M654" s="497"/>
      <c r="N654" s="498"/>
      <c r="O654" s="497"/>
      <c r="P654" s="497"/>
      <c r="Q654" s="497"/>
      <c r="R654" s="497"/>
      <c r="S654" s="497"/>
      <c r="T654" s="497"/>
      <c r="U654" s="497"/>
      <c r="V654" s="497"/>
      <c r="W654" s="497"/>
      <c r="X654" s="497"/>
      <c r="Y654" s="497"/>
      <c r="Z654" s="497"/>
      <c r="AA654" s="497"/>
      <c r="AB654" s="497"/>
      <c r="AC654" s="497"/>
      <c r="AD654" s="497"/>
      <c r="AE654" s="497"/>
      <c r="AF654" s="497"/>
      <c r="AG654" s="497"/>
      <c r="AH654" s="497"/>
      <c r="AI654" s="497"/>
      <c r="AJ654" s="497"/>
      <c r="AK654" s="497"/>
      <c r="AL654" s="497"/>
      <c r="AM654" s="497"/>
      <c r="AN654" s="497"/>
      <c r="AO654" s="497"/>
      <c r="AP654" s="497"/>
      <c r="AQ654" s="497"/>
      <c r="AR654" s="497"/>
      <c r="AS654" s="497"/>
      <c r="AT654" s="497"/>
      <c r="AU654" s="497"/>
      <c r="AV654" s="497"/>
      <c r="AW654" s="497"/>
      <c r="AX654" s="497"/>
      <c r="AY654" s="497"/>
      <c r="AZ654" s="497"/>
      <c r="BA654" s="497"/>
      <c r="BB654" s="497"/>
      <c r="BC654" s="497"/>
      <c r="BD654" s="497"/>
      <c r="BE654" s="497"/>
      <c r="BF654" s="489"/>
      <c r="BG654" s="489"/>
      <c r="BH654" s="489"/>
      <c r="BI654" s="489"/>
      <c r="BJ654" s="489"/>
    </row>
    <row r="655" spans="1:62" ht="15.75" customHeight="1">
      <c r="A655" s="490"/>
      <c r="B655" s="497"/>
      <c r="C655" s="497"/>
      <c r="D655" s="497"/>
      <c r="E655" s="497"/>
      <c r="F655" s="497"/>
      <c r="G655" s="497"/>
      <c r="H655" s="497"/>
      <c r="I655" s="497"/>
      <c r="J655" s="497"/>
      <c r="K655" s="497"/>
      <c r="L655" s="497"/>
      <c r="M655" s="497"/>
      <c r="N655" s="498"/>
      <c r="O655" s="497"/>
      <c r="P655" s="497"/>
      <c r="Q655" s="497"/>
      <c r="R655" s="497"/>
      <c r="S655" s="497"/>
      <c r="T655" s="497"/>
      <c r="U655" s="497"/>
      <c r="V655" s="497"/>
      <c r="W655" s="497"/>
      <c r="X655" s="497"/>
      <c r="Y655" s="497"/>
      <c r="Z655" s="497"/>
      <c r="AA655" s="497"/>
      <c r="AB655" s="497"/>
      <c r="AC655" s="497"/>
      <c r="AD655" s="497"/>
      <c r="AE655" s="497"/>
      <c r="AF655" s="497"/>
      <c r="AG655" s="497"/>
      <c r="AH655" s="497"/>
      <c r="AI655" s="497"/>
      <c r="AJ655" s="497"/>
      <c r="AK655" s="497"/>
      <c r="AL655" s="497"/>
      <c r="AM655" s="497"/>
      <c r="AN655" s="497"/>
      <c r="AO655" s="497"/>
      <c r="AP655" s="497"/>
      <c r="AQ655" s="497"/>
      <c r="AR655" s="497"/>
      <c r="AS655" s="497"/>
      <c r="AT655" s="497"/>
      <c r="AU655" s="497"/>
      <c r="AV655" s="497"/>
      <c r="AW655" s="497"/>
      <c r="AX655" s="497"/>
      <c r="AY655" s="497"/>
      <c r="AZ655" s="497"/>
      <c r="BA655" s="497"/>
      <c r="BB655" s="497"/>
      <c r="BC655" s="497"/>
      <c r="BD655" s="497"/>
      <c r="BE655" s="497"/>
      <c r="BF655" s="489"/>
      <c r="BG655" s="489"/>
      <c r="BH655" s="489"/>
      <c r="BI655" s="489"/>
      <c r="BJ655" s="489"/>
    </row>
    <row r="656" spans="1:62" ht="15.75" customHeight="1">
      <c r="A656" s="490"/>
      <c r="B656" s="497"/>
      <c r="C656" s="497"/>
      <c r="D656" s="497"/>
      <c r="E656" s="497"/>
      <c r="F656" s="497"/>
      <c r="G656" s="497"/>
      <c r="H656" s="497"/>
      <c r="I656" s="497"/>
      <c r="J656" s="497"/>
      <c r="K656" s="497"/>
      <c r="L656" s="497"/>
      <c r="M656" s="497"/>
      <c r="N656" s="498"/>
      <c r="O656" s="497"/>
      <c r="P656" s="497"/>
      <c r="Q656" s="497"/>
      <c r="R656" s="497"/>
      <c r="S656" s="497"/>
      <c r="T656" s="497"/>
      <c r="U656" s="497"/>
      <c r="V656" s="497"/>
      <c r="W656" s="497"/>
      <c r="X656" s="497"/>
      <c r="Y656" s="497"/>
      <c r="Z656" s="497"/>
      <c r="AA656" s="497"/>
      <c r="AB656" s="497"/>
      <c r="AC656" s="497"/>
      <c r="AD656" s="497"/>
      <c r="AE656" s="497"/>
      <c r="AF656" s="497"/>
      <c r="AG656" s="497"/>
      <c r="AH656" s="497"/>
      <c r="AI656" s="497"/>
      <c r="AJ656" s="497"/>
      <c r="AK656" s="497"/>
      <c r="AL656" s="497"/>
      <c r="AM656" s="497"/>
      <c r="AN656" s="497"/>
      <c r="AO656" s="497"/>
      <c r="AP656" s="497"/>
      <c r="AQ656" s="497"/>
      <c r="AR656" s="497"/>
      <c r="AS656" s="497"/>
      <c r="AT656" s="497"/>
      <c r="AU656" s="497"/>
      <c r="AV656" s="497"/>
      <c r="AW656" s="497"/>
      <c r="AX656" s="497"/>
      <c r="AY656" s="497"/>
      <c r="AZ656" s="497"/>
      <c r="BA656" s="497"/>
      <c r="BB656" s="497"/>
      <c r="BC656" s="497"/>
      <c r="BD656" s="497"/>
      <c r="BE656" s="497"/>
      <c r="BF656" s="489"/>
      <c r="BG656" s="489"/>
      <c r="BH656" s="489"/>
      <c r="BI656" s="489"/>
      <c r="BJ656" s="489"/>
    </row>
    <row r="657" spans="1:62" ht="15.75" customHeight="1">
      <c r="A657" s="490"/>
      <c r="B657" s="497"/>
      <c r="C657" s="497"/>
      <c r="D657" s="497"/>
      <c r="E657" s="497"/>
      <c r="F657" s="497"/>
      <c r="G657" s="497"/>
      <c r="H657" s="497"/>
      <c r="I657" s="497"/>
      <c r="J657" s="497"/>
      <c r="K657" s="497"/>
      <c r="L657" s="497"/>
      <c r="M657" s="497"/>
      <c r="N657" s="498"/>
      <c r="O657" s="497"/>
      <c r="P657" s="497"/>
      <c r="Q657" s="497"/>
      <c r="R657" s="497"/>
      <c r="S657" s="497"/>
      <c r="T657" s="497"/>
      <c r="U657" s="497"/>
      <c r="V657" s="497"/>
      <c r="W657" s="497"/>
      <c r="X657" s="497"/>
      <c r="Y657" s="497"/>
      <c r="Z657" s="497"/>
      <c r="AA657" s="497"/>
      <c r="AB657" s="497"/>
      <c r="AC657" s="497"/>
      <c r="AD657" s="497"/>
      <c r="AE657" s="497"/>
      <c r="AF657" s="497"/>
      <c r="AG657" s="497"/>
      <c r="AH657" s="497"/>
      <c r="AI657" s="497"/>
      <c r="AJ657" s="497"/>
      <c r="AK657" s="497"/>
      <c r="AL657" s="497"/>
      <c r="AM657" s="497"/>
      <c r="AN657" s="497"/>
      <c r="AO657" s="497"/>
      <c r="AP657" s="497"/>
      <c r="AQ657" s="497"/>
      <c r="AR657" s="497"/>
      <c r="AS657" s="497"/>
      <c r="AT657" s="497"/>
      <c r="AU657" s="497"/>
      <c r="AV657" s="497"/>
      <c r="AW657" s="497"/>
      <c r="AX657" s="497"/>
      <c r="AY657" s="497"/>
      <c r="AZ657" s="497"/>
      <c r="BA657" s="497"/>
      <c r="BB657" s="497"/>
      <c r="BC657" s="497"/>
      <c r="BD657" s="497"/>
      <c r="BE657" s="497"/>
      <c r="BF657" s="489"/>
      <c r="BG657" s="489"/>
      <c r="BH657" s="489"/>
      <c r="BI657" s="489"/>
      <c r="BJ657" s="489"/>
    </row>
    <row r="658" spans="1:62" ht="15.75" customHeight="1">
      <c r="A658" s="490"/>
      <c r="B658" s="497"/>
      <c r="C658" s="497"/>
      <c r="D658" s="497"/>
      <c r="E658" s="497"/>
      <c r="F658" s="497"/>
      <c r="G658" s="497"/>
      <c r="H658" s="497"/>
      <c r="I658" s="497"/>
      <c r="J658" s="497"/>
      <c r="K658" s="497"/>
      <c r="L658" s="497"/>
      <c r="M658" s="497"/>
      <c r="N658" s="498"/>
      <c r="O658" s="497"/>
      <c r="P658" s="497"/>
      <c r="Q658" s="497"/>
      <c r="R658" s="497"/>
      <c r="S658" s="497"/>
      <c r="T658" s="497"/>
      <c r="U658" s="497"/>
      <c r="V658" s="497"/>
      <c r="W658" s="497"/>
      <c r="X658" s="497"/>
      <c r="Y658" s="497"/>
      <c r="Z658" s="497"/>
      <c r="AA658" s="497"/>
      <c r="AB658" s="497"/>
      <c r="AC658" s="497"/>
      <c r="AD658" s="497"/>
      <c r="AE658" s="497"/>
      <c r="AF658" s="497"/>
      <c r="AG658" s="497"/>
      <c r="AH658" s="497"/>
      <c r="AI658" s="497"/>
      <c r="AJ658" s="497"/>
      <c r="AK658" s="497"/>
      <c r="AL658" s="497"/>
      <c r="AM658" s="497"/>
      <c r="AN658" s="497"/>
      <c r="AO658" s="497"/>
      <c r="AP658" s="497"/>
      <c r="AQ658" s="497"/>
      <c r="AR658" s="497"/>
      <c r="AS658" s="497"/>
      <c r="AT658" s="497"/>
      <c r="AU658" s="497"/>
      <c r="AV658" s="497"/>
      <c r="AW658" s="497"/>
      <c r="AX658" s="497"/>
      <c r="AY658" s="497"/>
      <c r="AZ658" s="497"/>
      <c r="BA658" s="497"/>
      <c r="BB658" s="497"/>
      <c r="BC658" s="497"/>
      <c r="BD658" s="497"/>
      <c r="BE658" s="497"/>
      <c r="BF658" s="489"/>
      <c r="BG658" s="489"/>
      <c r="BH658" s="489"/>
      <c r="BI658" s="489"/>
      <c r="BJ658" s="489"/>
    </row>
    <row r="659" spans="1:62" ht="15.75" customHeight="1">
      <c r="A659" s="490"/>
      <c r="B659" s="497"/>
      <c r="C659" s="497"/>
      <c r="D659" s="497"/>
      <c r="E659" s="497"/>
      <c r="F659" s="497"/>
      <c r="G659" s="497"/>
      <c r="H659" s="497"/>
      <c r="I659" s="497"/>
      <c r="J659" s="497"/>
      <c r="K659" s="497"/>
      <c r="L659" s="497"/>
      <c r="M659" s="497"/>
      <c r="N659" s="498"/>
      <c r="O659" s="497"/>
      <c r="P659" s="497"/>
      <c r="Q659" s="497"/>
      <c r="R659" s="497"/>
      <c r="S659" s="497"/>
      <c r="T659" s="497"/>
      <c r="U659" s="497"/>
      <c r="V659" s="497"/>
      <c r="W659" s="497"/>
      <c r="X659" s="497"/>
      <c r="Y659" s="497"/>
      <c r="Z659" s="497"/>
      <c r="AA659" s="497"/>
      <c r="AB659" s="497"/>
      <c r="AC659" s="497"/>
      <c r="AD659" s="497"/>
      <c r="AE659" s="497"/>
      <c r="AF659" s="497"/>
      <c r="AG659" s="497"/>
      <c r="AH659" s="497"/>
      <c r="AI659" s="497"/>
      <c r="AJ659" s="497"/>
      <c r="AK659" s="497"/>
      <c r="AL659" s="497"/>
      <c r="AM659" s="497"/>
      <c r="AN659" s="497"/>
      <c r="AO659" s="497"/>
      <c r="AP659" s="497"/>
      <c r="AQ659" s="497"/>
      <c r="AR659" s="497"/>
      <c r="AS659" s="497"/>
      <c r="AT659" s="497"/>
      <c r="AU659" s="497"/>
      <c r="AV659" s="497"/>
      <c r="AW659" s="497"/>
      <c r="AX659" s="497"/>
      <c r="AY659" s="497"/>
      <c r="AZ659" s="497"/>
      <c r="BA659" s="497"/>
      <c r="BB659" s="497"/>
      <c r="BC659" s="497"/>
      <c r="BD659" s="497"/>
      <c r="BE659" s="497"/>
      <c r="BF659" s="489"/>
      <c r="BG659" s="489"/>
      <c r="BH659" s="489"/>
      <c r="BI659" s="489"/>
      <c r="BJ659" s="489"/>
    </row>
    <row r="660" spans="1:62" ht="15.75" customHeight="1">
      <c r="A660" s="490"/>
      <c r="B660" s="497"/>
      <c r="C660" s="497"/>
      <c r="D660" s="497"/>
      <c r="E660" s="497"/>
      <c r="F660" s="497"/>
      <c r="G660" s="497"/>
      <c r="H660" s="497"/>
      <c r="I660" s="497"/>
      <c r="J660" s="497"/>
      <c r="K660" s="497"/>
      <c r="L660" s="497"/>
      <c r="M660" s="497"/>
      <c r="N660" s="498"/>
      <c r="O660" s="497"/>
      <c r="P660" s="497"/>
      <c r="Q660" s="497"/>
      <c r="R660" s="497"/>
      <c r="S660" s="497"/>
      <c r="T660" s="497"/>
      <c r="U660" s="497"/>
      <c r="V660" s="497"/>
      <c r="W660" s="497"/>
      <c r="X660" s="497"/>
      <c r="Y660" s="497"/>
      <c r="Z660" s="497"/>
      <c r="AA660" s="497"/>
      <c r="AB660" s="497"/>
      <c r="AC660" s="497"/>
      <c r="AD660" s="497"/>
      <c r="AE660" s="497"/>
      <c r="AF660" s="497"/>
      <c r="AG660" s="497"/>
      <c r="AH660" s="497"/>
      <c r="AI660" s="497"/>
      <c r="AJ660" s="497"/>
      <c r="AK660" s="497"/>
      <c r="AL660" s="497"/>
      <c r="AM660" s="497"/>
      <c r="AN660" s="497"/>
      <c r="AO660" s="497"/>
      <c r="AP660" s="497"/>
      <c r="AQ660" s="497"/>
      <c r="AR660" s="497"/>
      <c r="AS660" s="497"/>
      <c r="AT660" s="497"/>
      <c r="AU660" s="497"/>
      <c r="AV660" s="497"/>
      <c r="AW660" s="497"/>
      <c r="AX660" s="497"/>
      <c r="AY660" s="497"/>
      <c r="AZ660" s="497"/>
      <c r="BA660" s="497"/>
      <c r="BB660" s="497"/>
      <c r="BC660" s="497"/>
      <c r="BD660" s="497"/>
      <c r="BE660" s="497"/>
      <c r="BF660" s="489"/>
      <c r="BG660" s="489"/>
      <c r="BH660" s="489"/>
      <c r="BI660" s="489"/>
      <c r="BJ660" s="489"/>
    </row>
    <row r="661" spans="1:62" ht="15.75" customHeight="1">
      <c r="A661" s="490"/>
      <c r="B661" s="497"/>
      <c r="C661" s="497"/>
      <c r="D661" s="497"/>
      <c r="E661" s="497"/>
      <c r="F661" s="497"/>
      <c r="G661" s="497"/>
      <c r="H661" s="497"/>
      <c r="I661" s="497"/>
      <c r="J661" s="497"/>
      <c r="K661" s="497"/>
      <c r="L661" s="497"/>
      <c r="M661" s="497"/>
      <c r="N661" s="498"/>
      <c r="O661" s="497"/>
      <c r="P661" s="497"/>
      <c r="Q661" s="497"/>
      <c r="R661" s="497"/>
      <c r="S661" s="497"/>
      <c r="T661" s="497"/>
      <c r="U661" s="497"/>
      <c r="V661" s="497"/>
      <c r="W661" s="497"/>
      <c r="X661" s="497"/>
      <c r="Y661" s="497"/>
      <c r="Z661" s="497"/>
      <c r="AA661" s="497"/>
      <c r="AB661" s="497"/>
      <c r="AC661" s="497"/>
      <c r="AD661" s="497"/>
      <c r="AE661" s="497"/>
      <c r="AF661" s="497"/>
      <c r="AG661" s="497"/>
      <c r="AH661" s="497"/>
      <c r="AI661" s="497"/>
      <c r="AJ661" s="497"/>
      <c r="AK661" s="497"/>
      <c r="AL661" s="497"/>
      <c r="AM661" s="497"/>
      <c r="AN661" s="497"/>
      <c r="AO661" s="497"/>
      <c r="AP661" s="497"/>
      <c r="AQ661" s="497"/>
      <c r="AR661" s="497"/>
      <c r="AS661" s="497"/>
      <c r="AT661" s="497"/>
      <c r="AU661" s="497"/>
      <c r="AV661" s="497"/>
      <c r="AW661" s="497"/>
      <c r="AX661" s="497"/>
      <c r="AY661" s="497"/>
      <c r="AZ661" s="497"/>
      <c r="BA661" s="497"/>
      <c r="BB661" s="497"/>
      <c r="BC661" s="497"/>
      <c r="BD661" s="497"/>
      <c r="BE661" s="497"/>
      <c r="BF661" s="489"/>
      <c r="BG661" s="489"/>
      <c r="BH661" s="489"/>
      <c r="BI661" s="489"/>
      <c r="BJ661" s="489"/>
    </row>
    <row r="662" spans="1:62" ht="15.75" customHeight="1">
      <c r="A662" s="490"/>
      <c r="B662" s="497"/>
      <c r="C662" s="497"/>
      <c r="D662" s="497"/>
      <c r="E662" s="497"/>
      <c r="F662" s="497"/>
      <c r="G662" s="497"/>
      <c r="H662" s="497"/>
      <c r="I662" s="497"/>
      <c r="J662" s="497"/>
      <c r="K662" s="497"/>
      <c r="L662" s="497"/>
      <c r="M662" s="497"/>
      <c r="N662" s="498"/>
      <c r="O662" s="497"/>
      <c r="P662" s="497"/>
      <c r="Q662" s="497"/>
      <c r="R662" s="497"/>
      <c r="S662" s="497"/>
      <c r="T662" s="497"/>
      <c r="U662" s="497"/>
      <c r="V662" s="497"/>
      <c r="W662" s="497"/>
      <c r="X662" s="497"/>
      <c r="Y662" s="497"/>
      <c r="Z662" s="497"/>
      <c r="AA662" s="497"/>
      <c r="AB662" s="497"/>
      <c r="AC662" s="497"/>
      <c r="AD662" s="497"/>
      <c r="AE662" s="497"/>
      <c r="AF662" s="497"/>
      <c r="AG662" s="497"/>
      <c r="AH662" s="497"/>
      <c r="AI662" s="497"/>
      <c r="AJ662" s="497"/>
      <c r="AK662" s="497"/>
      <c r="AL662" s="497"/>
      <c r="AM662" s="497"/>
      <c r="AN662" s="497"/>
      <c r="AO662" s="497"/>
      <c r="AP662" s="497"/>
      <c r="AQ662" s="497"/>
      <c r="AR662" s="497"/>
      <c r="AS662" s="497"/>
      <c r="AT662" s="497"/>
      <c r="AU662" s="497"/>
      <c r="AV662" s="497"/>
      <c r="AW662" s="497"/>
      <c r="AX662" s="497"/>
      <c r="AY662" s="497"/>
      <c r="AZ662" s="497"/>
      <c r="BA662" s="497"/>
      <c r="BB662" s="497"/>
      <c r="BC662" s="497"/>
      <c r="BD662" s="497"/>
      <c r="BE662" s="497"/>
      <c r="BF662" s="489"/>
      <c r="BG662" s="489"/>
      <c r="BH662" s="489"/>
      <c r="BI662" s="489"/>
      <c r="BJ662" s="489"/>
    </row>
    <row r="663" spans="1:62" ht="15.75" customHeight="1">
      <c r="A663" s="490"/>
      <c r="B663" s="497"/>
      <c r="C663" s="497"/>
      <c r="D663" s="497"/>
      <c r="E663" s="497"/>
      <c r="F663" s="497"/>
      <c r="G663" s="497"/>
      <c r="H663" s="497"/>
      <c r="I663" s="497"/>
      <c r="J663" s="497"/>
      <c r="K663" s="497"/>
      <c r="L663" s="497"/>
      <c r="M663" s="497"/>
      <c r="N663" s="498"/>
      <c r="O663" s="497"/>
      <c r="P663" s="497"/>
      <c r="Q663" s="497"/>
      <c r="R663" s="497"/>
      <c r="S663" s="497"/>
      <c r="T663" s="497"/>
      <c r="U663" s="497"/>
      <c r="V663" s="497"/>
      <c r="W663" s="497"/>
      <c r="X663" s="497"/>
      <c r="Y663" s="497"/>
      <c r="Z663" s="497"/>
      <c r="AA663" s="497"/>
      <c r="AB663" s="497"/>
      <c r="AC663" s="497"/>
      <c r="AD663" s="497"/>
      <c r="AE663" s="497"/>
      <c r="AF663" s="497"/>
      <c r="AG663" s="497"/>
      <c r="AH663" s="497"/>
      <c r="AI663" s="497"/>
      <c r="AJ663" s="497"/>
      <c r="AK663" s="497"/>
      <c r="AL663" s="497"/>
      <c r="AM663" s="497"/>
      <c r="AN663" s="497"/>
      <c r="AO663" s="497"/>
      <c r="AP663" s="497"/>
      <c r="AQ663" s="497"/>
      <c r="AR663" s="497"/>
      <c r="AS663" s="497"/>
      <c r="AT663" s="497"/>
      <c r="AU663" s="497"/>
      <c r="AV663" s="497"/>
      <c r="AW663" s="497"/>
      <c r="AX663" s="497"/>
      <c r="AY663" s="497"/>
      <c r="AZ663" s="497"/>
      <c r="BA663" s="497"/>
      <c r="BB663" s="497"/>
      <c r="BC663" s="497"/>
      <c r="BD663" s="497"/>
      <c r="BE663" s="497"/>
      <c r="BF663" s="489"/>
      <c r="BG663" s="489"/>
      <c r="BH663" s="489"/>
      <c r="BI663" s="489"/>
      <c r="BJ663" s="489"/>
    </row>
    <row r="664" spans="1:62" ht="15.75" customHeight="1">
      <c r="A664" s="490"/>
      <c r="B664" s="497"/>
      <c r="C664" s="497"/>
      <c r="D664" s="497"/>
      <c r="E664" s="497"/>
      <c r="F664" s="497"/>
      <c r="G664" s="497"/>
      <c r="H664" s="497"/>
      <c r="I664" s="497"/>
      <c r="J664" s="497"/>
      <c r="K664" s="497"/>
      <c r="L664" s="497"/>
      <c r="M664" s="497"/>
      <c r="N664" s="498"/>
      <c r="O664" s="497"/>
      <c r="P664" s="497"/>
      <c r="Q664" s="497"/>
      <c r="R664" s="497"/>
      <c r="S664" s="497"/>
      <c r="T664" s="497"/>
      <c r="U664" s="497"/>
      <c r="V664" s="497"/>
      <c r="W664" s="497"/>
      <c r="X664" s="497"/>
      <c r="Y664" s="497"/>
      <c r="Z664" s="497"/>
      <c r="AA664" s="497"/>
      <c r="AB664" s="497"/>
      <c r="AC664" s="497"/>
      <c r="AD664" s="497"/>
      <c r="AE664" s="497"/>
      <c r="AF664" s="497"/>
      <c r="AG664" s="497"/>
      <c r="AH664" s="497"/>
      <c r="AI664" s="497"/>
      <c r="AJ664" s="497"/>
      <c r="AK664" s="497"/>
      <c r="AL664" s="497"/>
      <c r="AM664" s="497"/>
      <c r="AN664" s="497"/>
      <c r="AO664" s="497"/>
      <c r="AP664" s="497"/>
      <c r="AQ664" s="497"/>
      <c r="AR664" s="497"/>
      <c r="AS664" s="497"/>
      <c r="AT664" s="497"/>
      <c r="AU664" s="497"/>
      <c r="AV664" s="497"/>
      <c r="AW664" s="497"/>
      <c r="AX664" s="497"/>
      <c r="AY664" s="497"/>
      <c r="AZ664" s="497"/>
      <c r="BA664" s="497"/>
      <c r="BB664" s="497"/>
      <c r="BC664" s="497"/>
      <c r="BD664" s="497"/>
      <c r="BE664" s="497"/>
      <c r="BF664" s="489"/>
      <c r="BG664" s="489"/>
      <c r="BH664" s="489"/>
      <c r="BI664" s="489"/>
      <c r="BJ664" s="489"/>
    </row>
    <row r="665" spans="1:62" ht="15.75" customHeight="1">
      <c r="A665" s="490"/>
      <c r="B665" s="497"/>
      <c r="C665" s="497"/>
      <c r="D665" s="497"/>
      <c r="E665" s="497"/>
      <c r="F665" s="497"/>
      <c r="G665" s="497"/>
      <c r="H665" s="497"/>
      <c r="I665" s="497"/>
      <c r="J665" s="497"/>
      <c r="K665" s="497"/>
      <c r="L665" s="497"/>
      <c r="M665" s="497"/>
      <c r="N665" s="498"/>
      <c r="O665" s="497"/>
      <c r="P665" s="497"/>
      <c r="Q665" s="497"/>
      <c r="R665" s="497"/>
      <c r="S665" s="497"/>
      <c r="T665" s="497"/>
      <c r="U665" s="497"/>
      <c r="V665" s="497"/>
      <c r="W665" s="497"/>
      <c r="X665" s="497"/>
      <c r="Y665" s="497"/>
      <c r="Z665" s="497"/>
      <c r="AA665" s="497"/>
      <c r="AB665" s="497"/>
      <c r="AC665" s="497"/>
      <c r="AD665" s="497"/>
      <c r="AE665" s="497"/>
      <c r="AF665" s="497"/>
      <c r="AG665" s="497"/>
      <c r="AH665" s="497"/>
      <c r="AI665" s="497"/>
      <c r="AJ665" s="497"/>
      <c r="AK665" s="497"/>
      <c r="AL665" s="497"/>
      <c r="AM665" s="497"/>
      <c r="AN665" s="497"/>
      <c r="AO665" s="497"/>
      <c r="AP665" s="497"/>
      <c r="AQ665" s="497"/>
      <c r="AR665" s="497"/>
      <c r="AS665" s="497"/>
      <c r="AT665" s="497"/>
      <c r="AU665" s="497"/>
      <c r="AV665" s="497"/>
      <c r="AW665" s="497"/>
      <c r="AX665" s="497"/>
      <c r="AY665" s="497"/>
      <c r="AZ665" s="497"/>
      <c r="BA665" s="497"/>
      <c r="BB665" s="497"/>
      <c r="BC665" s="497"/>
      <c r="BD665" s="497"/>
      <c r="BE665" s="497"/>
      <c r="BF665" s="489"/>
      <c r="BG665" s="489"/>
      <c r="BH665" s="489"/>
      <c r="BI665" s="489"/>
      <c r="BJ665" s="489"/>
    </row>
    <row r="666" spans="1:62" ht="15.75" customHeight="1">
      <c r="A666" s="490"/>
      <c r="B666" s="497"/>
      <c r="C666" s="497"/>
      <c r="D666" s="497"/>
      <c r="E666" s="497"/>
      <c r="F666" s="497"/>
      <c r="G666" s="497"/>
      <c r="H666" s="497"/>
      <c r="I666" s="497"/>
      <c r="J666" s="497"/>
      <c r="K666" s="497"/>
      <c r="L666" s="497"/>
      <c r="M666" s="497"/>
      <c r="N666" s="498"/>
      <c r="O666" s="497"/>
      <c r="P666" s="497"/>
      <c r="Q666" s="497"/>
      <c r="R666" s="497"/>
      <c r="S666" s="497"/>
      <c r="T666" s="497"/>
      <c r="U666" s="497"/>
      <c r="V666" s="497"/>
      <c r="W666" s="497"/>
      <c r="X666" s="497"/>
      <c r="Y666" s="497"/>
      <c r="Z666" s="497"/>
      <c r="AA666" s="497"/>
      <c r="AB666" s="497"/>
      <c r="AC666" s="497"/>
      <c r="AD666" s="497"/>
      <c r="AE666" s="497"/>
      <c r="AF666" s="497"/>
      <c r="AG666" s="497"/>
      <c r="AH666" s="497"/>
      <c r="AI666" s="497"/>
      <c r="AJ666" s="497"/>
      <c r="AK666" s="497"/>
      <c r="AL666" s="497"/>
      <c r="AM666" s="497"/>
      <c r="AN666" s="497"/>
      <c r="AO666" s="497"/>
      <c r="AP666" s="497"/>
      <c r="AQ666" s="497"/>
      <c r="AR666" s="497"/>
      <c r="AS666" s="497"/>
      <c r="AT666" s="497"/>
      <c r="AU666" s="497"/>
      <c r="AV666" s="497"/>
      <c r="AW666" s="497"/>
      <c r="AX666" s="497"/>
      <c r="AY666" s="497"/>
      <c r="AZ666" s="497"/>
      <c r="BA666" s="497"/>
      <c r="BB666" s="497"/>
      <c r="BC666" s="497"/>
      <c r="BD666" s="497"/>
      <c r="BE666" s="497"/>
      <c r="BF666" s="489"/>
      <c r="BG666" s="489"/>
      <c r="BH666" s="489"/>
      <c r="BI666" s="489"/>
      <c r="BJ666" s="489"/>
    </row>
    <row r="667" spans="1:62" ht="15.75" customHeight="1">
      <c r="A667" s="490"/>
      <c r="B667" s="497"/>
      <c r="C667" s="497"/>
      <c r="D667" s="497"/>
      <c r="E667" s="497"/>
      <c r="F667" s="497"/>
      <c r="G667" s="497"/>
      <c r="H667" s="497"/>
      <c r="I667" s="497"/>
      <c r="J667" s="497"/>
      <c r="K667" s="497"/>
      <c r="L667" s="497"/>
      <c r="M667" s="497"/>
      <c r="N667" s="498"/>
      <c r="O667" s="497"/>
      <c r="P667" s="497"/>
      <c r="Q667" s="497"/>
      <c r="R667" s="497"/>
      <c r="S667" s="497"/>
      <c r="T667" s="497"/>
      <c r="U667" s="497"/>
      <c r="V667" s="497"/>
      <c r="W667" s="497"/>
      <c r="X667" s="497"/>
      <c r="Y667" s="497"/>
      <c r="Z667" s="497"/>
      <c r="AA667" s="497"/>
      <c r="AB667" s="497"/>
      <c r="AC667" s="497"/>
      <c r="AD667" s="497"/>
      <c r="AE667" s="497"/>
      <c r="AF667" s="497"/>
      <c r="AG667" s="497"/>
      <c r="AH667" s="497"/>
      <c r="AI667" s="497"/>
      <c r="AJ667" s="497"/>
      <c r="AK667" s="497"/>
      <c r="AL667" s="497"/>
      <c r="AM667" s="497"/>
      <c r="AN667" s="497"/>
      <c r="AO667" s="497"/>
      <c r="AP667" s="497"/>
      <c r="AQ667" s="497"/>
      <c r="AR667" s="497"/>
      <c r="AS667" s="497"/>
      <c r="AT667" s="497"/>
      <c r="AU667" s="497"/>
      <c r="AV667" s="497"/>
      <c r="AW667" s="497"/>
      <c r="AX667" s="497"/>
      <c r="AY667" s="497"/>
      <c r="AZ667" s="497"/>
      <c r="BA667" s="497"/>
      <c r="BB667" s="497"/>
      <c r="BC667" s="497"/>
      <c r="BD667" s="497"/>
      <c r="BE667" s="497"/>
      <c r="BF667" s="489"/>
      <c r="BG667" s="489"/>
      <c r="BH667" s="489"/>
      <c r="BI667" s="489"/>
      <c r="BJ667" s="489"/>
    </row>
    <row r="668" spans="1:62" ht="15.75" customHeight="1">
      <c r="A668" s="490"/>
      <c r="B668" s="497"/>
      <c r="C668" s="497"/>
      <c r="D668" s="497"/>
      <c r="E668" s="497"/>
      <c r="F668" s="497"/>
      <c r="G668" s="497"/>
      <c r="H668" s="497"/>
      <c r="I668" s="497"/>
      <c r="J668" s="497"/>
      <c r="K668" s="497"/>
      <c r="L668" s="497"/>
      <c r="M668" s="497"/>
      <c r="N668" s="498"/>
      <c r="O668" s="497"/>
      <c r="P668" s="497"/>
      <c r="Q668" s="497"/>
      <c r="R668" s="497"/>
      <c r="S668" s="497"/>
      <c r="T668" s="497"/>
      <c r="U668" s="497"/>
      <c r="V668" s="497"/>
      <c r="W668" s="497"/>
      <c r="X668" s="497"/>
      <c r="Y668" s="497"/>
      <c r="Z668" s="497"/>
      <c r="AA668" s="497"/>
      <c r="AB668" s="497"/>
      <c r="AC668" s="497"/>
      <c r="AD668" s="497"/>
      <c r="AE668" s="497"/>
      <c r="AF668" s="497"/>
      <c r="AG668" s="497"/>
      <c r="AH668" s="497"/>
      <c r="AI668" s="497"/>
      <c r="AJ668" s="497"/>
      <c r="AK668" s="497"/>
      <c r="AL668" s="497"/>
      <c r="AM668" s="497"/>
      <c r="AN668" s="497"/>
      <c r="AO668" s="497"/>
      <c r="AP668" s="497"/>
      <c r="AQ668" s="497"/>
      <c r="AR668" s="497"/>
      <c r="AS668" s="497"/>
      <c r="AT668" s="497"/>
      <c r="AU668" s="497"/>
      <c r="AV668" s="497"/>
      <c r="AW668" s="497"/>
      <c r="AX668" s="497"/>
      <c r="AY668" s="497"/>
      <c r="AZ668" s="497"/>
      <c r="BA668" s="497"/>
      <c r="BB668" s="497"/>
      <c r="BC668" s="497"/>
      <c r="BD668" s="497"/>
      <c r="BE668" s="497"/>
      <c r="BF668" s="489"/>
      <c r="BG668" s="489"/>
      <c r="BH668" s="489"/>
      <c r="BI668" s="489"/>
      <c r="BJ668" s="489"/>
    </row>
    <row r="669" spans="1:62" ht="15.75" customHeight="1">
      <c r="A669" s="490"/>
      <c r="B669" s="497"/>
      <c r="C669" s="497"/>
      <c r="D669" s="497"/>
      <c r="E669" s="497"/>
      <c r="F669" s="497"/>
      <c r="G669" s="497"/>
      <c r="H669" s="497"/>
      <c r="I669" s="497"/>
      <c r="J669" s="497"/>
      <c r="K669" s="497"/>
      <c r="L669" s="497"/>
      <c r="M669" s="497"/>
      <c r="N669" s="498"/>
      <c r="O669" s="497"/>
      <c r="P669" s="497"/>
      <c r="Q669" s="497"/>
      <c r="R669" s="497"/>
      <c r="S669" s="497"/>
      <c r="T669" s="497"/>
      <c r="U669" s="497"/>
      <c r="V669" s="497"/>
      <c r="W669" s="497"/>
      <c r="X669" s="497"/>
      <c r="Y669" s="497"/>
      <c r="Z669" s="497"/>
      <c r="AA669" s="497"/>
      <c r="AB669" s="497"/>
      <c r="AC669" s="497"/>
      <c r="AD669" s="497"/>
      <c r="AE669" s="497"/>
      <c r="AF669" s="497"/>
      <c r="AG669" s="497"/>
      <c r="AH669" s="497"/>
      <c r="AI669" s="497"/>
      <c r="AJ669" s="497"/>
      <c r="AK669" s="497"/>
      <c r="AL669" s="497"/>
      <c r="AM669" s="497"/>
      <c r="AN669" s="497"/>
      <c r="AO669" s="497"/>
      <c r="AP669" s="497"/>
      <c r="AQ669" s="497"/>
      <c r="AR669" s="497"/>
      <c r="AS669" s="497"/>
      <c r="AT669" s="497"/>
      <c r="AU669" s="497"/>
      <c r="AV669" s="497"/>
      <c r="AW669" s="497"/>
      <c r="AX669" s="497"/>
      <c r="AY669" s="497"/>
      <c r="AZ669" s="497"/>
      <c r="BA669" s="497"/>
      <c r="BB669" s="497"/>
      <c r="BC669" s="497"/>
      <c r="BD669" s="497"/>
      <c r="BE669" s="497"/>
      <c r="BF669" s="489"/>
      <c r="BG669" s="489"/>
      <c r="BH669" s="489"/>
      <c r="BI669" s="489"/>
      <c r="BJ669" s="489"/>
    </row>
    <row r="670" spans="1:62" ht="15.75" customHeight="1">
      <c r="A670" s="490"/>
      <c r="B670" s="497"/>
      <c r="C670" s="497"/>
      <c r="D670" s="497"/>
      <c r="E670" s="497"/>
      <c r="F670" s="497"/>
      <c r="G670" s="497"/>
      <c r="H670" s="497"/>
      <c r="I670" s="497"/>
      <c r="J670" s="497"/>
      <c r="K670" s="497"/>
      <c r="L670" s="497"/>
      <c r="M670" s="497"/>
      <c r="N670" s="498"/>
      <c r="O670" s="497"/>
      <c r="P670" s="497"/>
      <c r="Q670" s="497"/>
      <c r="R670" s="497"/>
      <c r="S670" s="497"/>
      <c r="T670" s="497"/>
      <c r="U670" s="497"/>
      <c r="V670" s="497"/>
      <c r="W670" s="497"/>
      <c r="X670" s="497"/>
      <c r="Y670" s="497"/>
      <c r="Z670" s="497"/>
      <c r="AA670" s="497"/>
      <c r="AB670" s="497"/>
      <c r="AC670" s="497"/>
      <c r="AD670" s="497"/>
      <c r="AE670" s="497"/>
      <c r="AF670" s="497"/>
      <c r="AG670" s="497"/>
      <c r="AH670" s="497"/>
      <c r="AI670" s="497"/>
      <c r="AJ670" s="497"/>
      <c r="AK670" s="497"/>
      <c r="AL670" s="497"/>
      <c r="AM670" s="497"/>
      <c r="AN670" s="497"/>
      <c r="AO670" s="497"/>
      <c r="AP670" s="497"/>
      <c r="AQ670" s="497"/>
      <c r="AR670" s="497"/>
      <c r="AS670" s="497"/>
      <c r="AT670" s="497"/>
      <c r="AU670" s="497"/>
      <c r="AV670" s="497"/>
      <c r="AW670" s="497"/>
      <c r="AX670" s="497"/>
      <c r="AY670" s="497"/>
      <c r="AZ670" s="497"/>
      <c r="BA670" s="497"/>
      <c r="BB670" s="497"/>
      <c r="BC670" s="497"/>
      <c r="BD670" s="497"/>
      <c r="BE670" s="497"/>
      <c r="BF670" s="489"/>
      <c r="BG670" s="489"/>
      <c r="BH670" s="489"/>
      <c r="BI670" s="489"/>
      <c r="BJ670" s="489"/>
    </row>
    <row r="671" spans="1:62" ht="15.75" customHeight="1">
      <c r="A671" s="490"/>
      <c r="B671" s="497"/>
      <c r="C671" s="497"/>
      <c r="D671" s="497"/>
      <c r="E671" s="497"/>
      <c r="F671" s="497"/>
      <c r="G671" s="497"/>
      <c r="H671" s="497"/>
      <c r="I671" s="497"/>
      <c r="J671" s="497"/>
      <c r="K671" s="497"/>
      <c r="L671" s="497"/>
      <c r="M671" s="497"/>
      <c r="N671" s="498"/>
      <c r="O671" s="497"/>
      <c r="P671" s="497"/>
      <c r="Q671" s="497"/>
      <c r="R671" s="497"/>
      <c r="S671" s="497"/>
      <c r="T671" s="497"/>
      <c r="U671" s="497"/>
      <c r="V671" s="497"/>
      <c r="W671" s="497"/>
      <c r="X671" s="497"/>
      <c r="Y671" s="497"/>
      <c r="Z671" s="497"/>
      <c r="AA671" s="497"/>
      <c r="AB671" s="497"/>
      <c r="AC671" s="497"/>
      <c r="AD671" s="497"/>
      <c r="AE671" s="497"/>
      <c r="AF671" s="497"/>
      <c r="AG671" s="497"/>
      <c r="AH671" s="497"/>
      <c r="AI671" s="497"/>
      <c r="AJ671" s="497"/>
      <c r="AK671" s="497"/>
      <c r="AL671" s="497"/>
      <c r="AM671" s="497"/>
      <c r="AN671" s="497"/>
      <c r="AO671" s="497"/>
      <c r="AP671" s="497"/>
      <c r="AQ671" s="497"/>
      <c r="AR671" s="497"/>
      <c r="AS671" s="497"/>
      <c r="AT671" s="497"/>
      <c r="AU671" s="497"/>
      <c r="AV671" s="497"/>
      <c r="AW671" s="497"/>
      <c r="AX671" s="497"/>
      <c r="AY671" s="497"/>
      <c r="AZ671" s="497"/>
      <c r="BA671" s="497"/>
      <c r="BB671" s="497"/>
      <c r="BC671" s="497"/>
      <c r="BD671" s="497"/>
      <c r="BE671" s="497"/>
      <c r="BF671" s="489"/>
      <c r="BG671" s="489"/>
      <c r="BH671" s="489"/>
      <c r="BI671" s="489"/>
      <c r="BJ671" s="489"/>
    </row>
    <row r="672" spans="1:62" ht="15.75" customHeight="1">
      <c r="A672" s="490"/>
      <c r="B672" s="497"/>
      <c r="C672" s="497"/>
      <c r="D672" s="497"/>
      <c r="E672" s="497"/>
      <c r="F672" s="497"/>
      <c r="G672" s="497"/>
      <c r="H672" s="497"/>
      <c r="I672" s="497"/>
      <c r="J672" s="497"/>
      <c r="K672" s="497"/>
      <c r="L672" s="497"/>
      <c r="M672" s="497"/>
      <c r="N672" s="498"/>
      <c r="O672" s="497"/>
      <c r="P672" s="497"/>
      <c r="Q672" s="497"/>
      <c r="R672" s="497"/>
      <c r="S672" s="497"/>
      <c r="T672" s="497"/>
      <c r="U672" s="497"/>
      <c r="V672" s="497"/>
      <c r="W672" s="497"/>
      <c r="X672" s="497"/>
      <c r="Y672" s="497"/>
      <c r="Z672" s="497"/>
      <c r="AA672" s="497"/>
      <c r="AB672" s="497"/>
      <c r="AC672" s="497"/>
      <c r="AD672" s="497"/>
      <c r="AE672" s="497"/>
      <c r="AF672" s="497"/>
      <c r="AG672" s="497"/>
      <c r="AH672" s="497"/>
      <c r="AI672" s="497"/>
      <c r="AJ672" s="497"/>
      <c r="AK672" s="497"/>
      <c r="AL672" s="497"/>
      <c r="AM672" s="497"/>
      <c r="AN672" s="497"/>
      <c r="AO672" s="497"/>
      <c r="AP672" s="497"/>
      <c r="AQ672" s="497"/>
      <c r="AR672" s="497"/>
      <c r="AS672" s="497"/>
      <c r="AT672" s="497"/>
      <c r="AU672" s="497"/>
      <c r="AV672" s="497"/>
      <c r="AW672" s="497"/>
      <c r="AX672" s="497"/>
      <c r="AY672" s="497"/>
      <c r="AZ672" s="497"/>
      <c r="BA672" s="497"/>
      <c r="BB672" s="497"/>
      <c r="BC672" s="497"/>
      <c r="BD672" s="497"/>
      <c r="BE672" s="497"/>
      <c r="BF672" s="489"/>
      <c r="BG672" s="489"/>
      <c r="BH672" s="489"/>
      <c r="BI672" s="489"/>
      <c r="BJ672" s="489"/>
    </row>
    <row r="673" spans="1:62" ht="15.75" customHeight="1">
      <c r="A673" s="490"/>
      <c r="B673" s="497"/>
      <c r="C673" s="497"/>
      <c r="D673" s="497"/>
      <c r="E673" s="497"/>
      <c r="F673" s="497"/>
      <c r="G673" s="497"/>
      <c r="H673" s="497"/>
      <c r="I673" s="497"/>
      <c r="J673" s="497"/>
      <c r="K673" s="497"/>
      <c r="L673" s="497"/>
      <c r="M673" s="497"/>
      <c r="N673" s="498"/>
      <c r="O673" s="497"/>
      <c r="P673" s="497"/>
      <c r="Q673" s="497"/>
      <c r="R673" s="497"/>
      <c r="S673" s="497"/>
      <c r="T673" s="497"/>
      <c r="U673" s="497"/>
      <c r="V673" s="497"/>
      <c r="W673" s="497"/>
      <c r="X673" s="497"/>
      <c r="Y673" s="497"/>
      <c r="Z673" s="497"/>
      <c r="AA673" s="497"/>
      <c r="AB673" s="497"/>
      <c r="AC673" s="497"/>
      <c r="AD673" s="497"/>
      <c r="AE673" s="497"/>
      <c r="AF673" s="497"/>
      <c r="AG673" s="497"/>
      <c r="AH673" s="497"/>
      <c r="AI673" s="497"/>
      <c r="AJ673" s="497"/>
      <c r="AK673" s="497"/>
      <c r="AL673" s="497"/>
      <c r="AM673" s="497"/>
      <c r="AN673" s="497"/>
      <c r="AO673" s="497"/>
      <c r="AP673" s="497"/>
      <c r="AQ673" s="497"/>
      <c r="AR673" s="497"/>
      <c r="AS673" s="497"/>
      <c r="AT673" s="497"/>
      <c r="AU673" s="497"/>
      <c r="AV673" s="497"/>
      <c r="AW673" s="497"/>
      <c r="AX673" s="497"/>
      <c r="AY673" s="497"/>
      <c r="AZ673" s="497"/>
      <c r="BA673" s="497"/>
      <c r="BB673" s="497"/>
      <c r="BC673" s="497"/>
      <c r="BD673" s="497"/>
      <c r="BE673" s="497"/>
      <c r="BF673" s="489"/>
      <c r="BG673" s="489"/>
      <c r="BH673" s="489"/>
      <c r="BI673" s="489"/>
      <c r="BJ673" s="489"/>
    </row>
    <row r="674" spans="1:62" ht="15.75" customHeight="1">
      <c r="A674" s="490"/>
      <c r="B674" s="497"/>
      <c r="C674" s="497"/>
      <c r="D674" s="497"/>
      <c r="E674" s="497"/>
      <c r="F674" s="497"/>
      <c r="G674" s="497"/>
      <c r="H674" s="497"/>
      <c r="I674" s="497"/>
      <c r="J674" s="497"/>
      <c r="K674" s="497"/>
      <c r="L674" s="497"/>
      <c r="M674" s="497"/>
      <c r="N674" s="498"/>
      <c r="O674" s="497"/>
      <c r="P674" s="497"/>
      <c r="Q674" s="497"/>
      <c r="R674" s="497"/>
      <c r="S674" s="497"/>
      <c r="T674" s="497"/>
      <c r="U674" s="497"/>
      <c r="V674" s="497"/>
      <c r="W674" s="497"/>
      <c r="X674" s="497"/>
      <c r="Y674" s="497"/>
      <c r="Z674" s="497"/>
      <c r="AA674" s="497"/>
      <c r="AB674" s="497"/>
      <c r="AC674" s="497"/>
      <c r="AD674" s="497"/>
      <c r="AE674" s="497"/>
      <c r="AF674" s="497"/>
      <c r="AG674" s="497"/>
      <c r="AH674" s="497"/>
      <c r="AI674" s="497"/>
      <c r="AJ674" s="497"/>
      <c r="AK674" s="497"/>
      <c r="AL674" s="497"/>
      <c r="AM674" s="497"/>
      <c r="AN674" s="497"/>
      <c r="AO674" s="497"/>
      <c r="AP674" s="497"/>
      <c r="AQ674" s="497"/>
      <c r="AR674" s="497"/>
      <c r="AS674" s="497"/>
      <c r="AT674" s="497"/>
      <c r="AU674" s="497"/>
      <c r="AV674" s="497"/>
      <c r="AW674" s="497"/>
      <c r="AX674" s="497"/>
      <c r="AY674" s="497"/>
      <c r="AZ674" s="497"/>
      <c r="BA674" s="497"/>
      <c r="BB674" s="497"/>
      <c r="BC674" s="497"/>
      <c r="BD674" s="497"/>
      <c r="BE674" s="497"/>
      <c r="BF674" s="489"/>
      <c r="BG674" s="489"/>
      <c r="BH674" s="489"/>
      <c r="BI674" s="489"/>
      <c r="BJ674" s="489"/>
    </row>
    <row r="675" spans="1:62" ht="15.75" customHeight="1">
      <c r="A675" s="490"/>
      <c r="B675" s="497"/>
      <c r="C675" s="497"/>
      <c r="D675" s="497"/>
      <c r="E675" s="497"/>
      <c r="F675" s="497"/>
      <c r="G675" s="497"/>
      <c r="H675" s="497"/>
      <c r="I675" s="497"/>
      <c r="J675" s="497"/>
      <c r="K675" s="497"/>
      <c r="L675" s="497"/>
      <c r="M675" s="497"/>
      <c r="N675" s="498"/>
      <c r="O675" s="497"/>
      <c r="P675" s="497"/>
      <c r="Q675" s="497"/>
      <c r="R675" s="497"/>
      <c r="S675" s="497"/>
      <c r="T675" s="497"/>
      <c r="U675" s="497"/>
      <c r="V675" s="497"/>
      <c r="W675" s="497"/>
      <c r="X675" s="497"/>
      <c r="Y675" s="497"/>
      <c r="Z675" s="497"/>
      <c r="AA675" s="497"/>
      <c r="AB675" s="497"/>
      <c r="AC675" s="497"/>
      <c r="AD675" s="497"/>
      <c r="AE675" s="497"/>
      <c r="AF675" s="497"/>
      <c r="AG675" s="497"/>
      <c r="AH675" s="497"/>
      <c r="AI675" s="497"/>
      <c r="AJ675" s="497"/>
      <c r="AK675" s="497"/>
      <c r="AL675" s="497"/>
      <c r="AM675" s="497"/>
      <c r="AN675" s="497"/>
      <c r="AO675" s="497"/>
      <c r="AP675" s="497"/>
      <c r="AQ675" s="497"/>
      <c r="AR675" s="497"/>
      <c r="AS675" s="497"/>
      <c r="AT675" s="497"/>
      <c r="AU675" s="497"/>
      <c r="AV675" s="497"/>
      <c r="AW675" s="497"/>
      <c r="AX675" s="497"/>
      <c r="AY675" s="497"/>
      <c r="AZ675" s="497"/>
      <c r="BA675" s="497"/>
      <c r="BB675" s="497"/>
      <c r="BC675" s="497"/>
      <c r="BD675" s="497"/>
      <c r="BE675" s="497"/>
      <c r="BF675" s="489"/>
      <c r="BG675" s="489"/>
      <c r="BH675" s="489"/>
      <c r="BI675" s="489"/>
      <c r="BJ675" s="489"/>
    </row>
    <row r="676" spans="1:62" ht="15.75" customHeight="1">
      <c r="A676" s="490"/>
      <c r="B676" s="497"/>
      <c r="C676" s="497"/>
      <c r="D676" s="497"/>
      <c r="E676" s="497"/>
      <c r="F676" s="497"/>
      <c r="G676" s="497"/>
      <c r="H676" s="497"/>
      <c r="I676" s="497"/>
      <c r="J676" s="497"/>
      <c r="K676" s="497"/>
      <c r="L676" s="497"/>
      <c r="M676" s="497"/>
      <c r="N676" s="498"/>
      <c r="O676" s="497"/>
      <c r="P676" s="497"/>
      <c r="Q676" s="497"/>
      <c r="R676" s="497"/>
      <c r="S676" s="497"/>
      <c r="T676" s="497"/>
      <c r="U676" s="497"/>
      <c r="V676" s="497"/>
      <c r="W676" s="497"/>
      <c r="X676" s="497"/>
      <c r="Y676" s="497"/>
      <c r="Z676" s="497"/>
      <c r="AA676" s="497"/>
      <c r="AB676" s="497"/>
      <c r="AC676" s="497"/>
      <c r="AD676" s="497"/>
      <c r="AE676" s="497"/>
      <c r="AF676" s="497"/>
      <c r="AG676" s="497"/>
      <c r="AH676" s="497"/>
      <c r="AI676" s="497"/>
      <c r="AJ676" s="497"/>
      <c r="AK676" s="497"/>
      <c r="AL676" s="497"/>
      <c r="AM676" s="497"/>
      <c r="AN676" s="497"/>
      <c r="AO676" s="497"/>
      <c r="AP676" s="497"/>
      <c r="AQ676" s="497"/>
      <c r="AR676" s="497"/>
      <c r="AS676" s="497"/>
      <c r="AT676" s="497"/>
      <c r="AU676" s="497"/>
      <c r="AV676" s="497"/>
      <c r="AW676" s="497"/>
      <c r="AX676" s="497"/>
      <c r="AY676" s="497"/>
      <c r="AZ676" s="497"/>
      <c r="BA676" s="497"/>
      <c r="BB676" s="497"/>
      <c r="BC676" s="497"/>
      <c r="BD676" s="497"/>
      <c r="BE676" s="497"/>
      <c r="BF676" s="489"/>
      <c r="BG676" s="489"/>
      <c r="BH676" s="489"/>
      <c r="BI676" s="489"/>
      <c r="BJ676" s="489"/>
    </row>
    <row r="677" spans="1:62" ht="15.75" customHeight="1">
      <c r="A677" s="490"/>
      <c r="B677" s="497"/>
      <c r="C677" s="497"/>
      <c r="D677" s="497"/>
      <c r="E677" s="497"/>
      <c r="F677" s="497"/>
      <c r="G677" s="497"/>
      <c r="H677" s="497"/>
      <c r="I677" s="497"/>
      <c r="J677" s="497"/>
      <c r="K677" s="497"/>
      <c r="L677" s="497"/>
      <c r="M677" s="497"/>
      <c r="N677" s="498"/>
      <c r="O677" s="497"/>
      <c r="P677" s="497"/>
      <c r="Q677" s="497"/>
      <c r="R677" s="497"/>
      <c r="S677" s="497"/>
      <c r="T677" s="497"/>
      <c r="U677" s="497"/>
      <c r="V677" s="497"/>
      <c r="W677" s="497"/>
      <c r="X677" s="497"/>
      <c r="Y677" s="497"/>
      <c r="Z677" s="497"/>
      <c r="AA677" s="497"/>
      <c r="AB677" s="497"/>
      <c r="AC677" s="497"/>
      <c r="AD677" s="497"/>
      <c r="AE677" s="497"/>
      <c r="AF677" s="497"/>
      <c r="AG677" s="497"/>
      <c r="AH677" s="497"/>
      <c r="AI677" s="497"/>
      <c r="AJ677" s="497"/>
      <c r="AK677" s="497"/>
      <c r="AL677" s="497"/>
      <c r="AM677" s="497"/>
      <c r="AN677" s="497"/>
      <c r="AO677" s="497"/>
      <c r="AP677" s="497"/>
      <c r="AQ677" s="497"/>
      <c r="AR677" s="497"/>
      <c r="AS677" s="497"/>
      <c r="AT677" s="497"/>
      <c r="AU677" s="497"/>
      <c r="AV677" s="497"/>
      <c r="AW677" s="497"/>
      <c r="AX677" s="497"/>
      <c r="AY677" s="497"/>
      <c r="AZ677" s="497"/>
      <c r="BA677" s="497"/>
      <c r="BB677" s="497"/>
      <c r="BC677" s="497"/>
      <c r="BD677" s="497"/>
      <c r="BE677" s="497"/>
      <c r="BF677" s="489"/>
      <c r="BG677" s="489"/>
      <c r="BH677" s="489"/>
      <c r="BI677" s="489"/>
      <c r="BJ677" s="489"/>
    </row>
    <row r="678" spans="1:62" ht="15.75" customHeight="1">
      <c r="A678" s="490"/>
      <c r="B678" s="497"/>
      <c r="C678" s="497"/>
      <c r="D678" s="497"/>
      <c r="E678" s="497"/>
      <c r="F678" s="497"/>
      <c r="G678" s="497"/>
      <c r="H678" s="497"/>
      <c r="I678" s="497"/>
      <c r="J678" s="497"/>
      <c r="K678" s="497"/>
      <c r="L678" s="497"/>
      <c r="M678" s="497"/>
      <c r="N678" s="498"/>
      <c r="O678" s="497"/>
      <c r="P678" s="497"/>
      <c r="Q678" s="497"/>
      <c r="R678" s="497"/>
      <c r="S678" s="497"/>
      <c r="T678" s="497"/>
      <c r="U678" s="497"/>
      <c r="V678" s="497"/>
      <c r="W678" s="497"/>
      <c r="X678" s="497"/>
      <c r="Y678" s="497"/>
      <c r="Z678" s="497"/>
      <c r="AA678" s="497"/>
      <c r="AB678" s="497"/>
      <c r="AC678" s="497"/>
      <c r="AD678" s="497"/>
      <c r="AE678" s="497"/>
      <c r="AF678" s="497"/>
      <c r="AG678" s="497"/>
      <c r="AH678" s="497"/>
      <c r="AI678" s="497"/>
      <c r="AJ678" s="497"/>
      <c r="AK678" s="497"/>
      <c r="AL678" s="497"/>
      <c r="AM678" s="497"/>
      <c r="AN678" s="497"/>
      <c r="AO678" s="497"/>
      <c r="AP678" s="497"/>
      <c r="AQ678" s="497"/>
      <c r="AR678" s="497"/>
      <c r="AS678" s="497"/>
      <c r="AT678" s="497"/>
      <c r="AU678" s="497"/>
      <c r="AV678" s="497"/>
      <c r="AW678" s="497"/>
      <c r="AX678" s="497"/>
      <c r="AY678" s="497"/>
      <c r="AZ678" s="497"/>
      <c r="BA678" s="497"/>
      <c r="BB678" s="497"/>
      <c r="BC678" s="497"/>
      <c r="BD678" s="497"/>
      <c r="BE678" s="497"/>
      <c r="BF678" s="489"/>
      <c r="BG678" s="489"/>
      <c r="BH678" s="489"/>
      <c r="BI678" s="489"/>
      <c r="BJ678" s="489"/>
    </row>
    <row r="679" spans="1:62" ht="15.75" customHeight="1">
      <c r="A679" s="490"/>
      <c r="B679" s="497"/>
      <c r="C679" s="497"/>
      <c r="D679" s="497"/>
      <c r="E679" s="497"/>
      <c r="F679" s="497"/>
      <c r="G679" s="497"/>
      <c r="H679" s="497"/>
      <c r="I679" s="497"/>
      <c r="J679" s="497"/>
      <c r="K679" s="497"/>
      <c r="L679" s="497"/>
      <c r="M679" s="497"/>
      <c r="N679" s="498"/>
      <c r="O679" s="497"/>
      <c r="P679" s="497"/>
      <c r="Q679" s="497"/>
      <c r="R679" s="497"/>
      <c r="S679" s="497"/>
      <c r="T679" s="497"/>
      <c r="U679" s="497"/>
      <c r="V679" s="497"/>
      <c r="W679" s="497"/>
      <c r="X679" s="497"/>
      <c r="Y679" s="497"/>
      <c r="Z679" s="497"/>
      <c r="AA679" s="497"/>
      <c r="AB679" s="497"/>
      <c r="AC679" s="497"/>
      <c r="AD679" s="497"/>
      <c r="AE679" s="497"/>
      <c r="AF679" s="497"/>
      <c r="AG679" s="497"/>
      <c r="AH679" s="497"/>
      <c r="AI679" s="497"/>
      <c r="AJ679" s="497"/>
      <c r="AK679" s="497"/>
      <c r="AL679" s="497"/>
      <c r="AM679" s="497"/>
      <c r="AN679" s="497"/>
      <c r="AO679" s="497"/>
      <c r="AP679" s="497"/>
      <c r="AQ679" s="497"/>
      <c r="AR679" s="497"/>
      <c r="AS679" s="497"/>
      <c r="AT679" s="497"/>
      <c r="AU679" s="497"/>
      <c r="AV679" s="497"/>
      <c r="AW679" s="497"/>
      <c r="AX679" s="497"/>
      <c r="AY679" s="497"/>
      <c r="AZ679" s="497"/>
      <c r="BA679" s="497"/>
      <c r="BB679" s="497"/>
      <c r="BC679" s="497"/>
      <c r="BD679" s="497"/>
      <c r="BE679" s="497"/>
      <c r="BF679" s="489"/>
      <c r="BG679" s="489"/>
      <c r="BH679" s="489"/>
      <c r="BI679" s="489"/>
      <c r="BJ679" s="489"/>
    </row>
    <row r="680" spans="1:62" ht="15.75" customHeight="1">
      <c r="A680" s="490"/>
      <c r="B680" s="497"/>
      <c r="C680" s="497"/>
      <c r="D680" s="497"/>
      <c r="E680" s="497"/>
      <c r="F680" s="497"/>
      <c r="G680" s="497"/>
      <c r="H680" s="497"/>
      <c r="I680" s="497"/>
      <c r="J680" s="497"/>
      <c r="K680" s="497"/>
      <c r="L680" s="497"/>
      <c r="M680" s="497"/>
      <c r="N680" s="498"/>
      <c r="O680" s="497"/>
      <c r="P680" s="497"/>
      <c r="Q680" s="497"/>
      <c r="R680" s="497"/>
      <c r="S680" s="497"/>
      <c r="T680" s="497"/>
      <c r="U680" s="497"/>
      <c r="V680" s="497"/>
      <c r="W680" s="497"/>
      <c r="X680" s="497"/>
      <c r="Y680" s="497"/>
      <c r="Z680" s="497"/>
      <c r="AA680" s="497"/>
      <c r="AB680" s="497"/>
      <c r="AC680" s="497"/>
      <c r="AD680" s="497"/>
      <c r="AE680" s="497"/>
      <c r="AF680" s="497"/>
      <c r="AG680" s="497"/>
      <c r="AH680" s="497"/>
      <c r="AI680" s="497"/>
      <c r="AJ680" s="497"/>
      <c r="AK680" s="497"/>
      <c r="AL680" s="497"/>
      <c r="AM680" s="497"/>
      <c r="AN680" s="497"/>
      <c r="AO680" s="497"/>
      <c r="AP680" s="497"/>
      <c r="AQ680" s="497"/>
      <c r="AR680" s="497"/>
      <c r="AS680" s="497"/>
      <c r="AT680" s="497"/>
      <c r="AU680" s="497"/>
      <c r="AV680" s="497"/>
      <c r="AW680" s="497"/>
      <c r="AX680" s="497"/>
      <c r="AY680" s="497"/>
      <c r="AZ680" s="497"/>
      <c r="BA680" s="497"/>
      <c r="BB680" s="497"/>
      <c r="BC680" s="497"/>
      <c r="BD680" s="497"/>
      <c r="BE680" s="497"/>
      <c r="BF680" s="489"/>
      <c r="BG680" s="489"/>
      <c r="BH680" s="489"/>
      <c r="BI680" s="489"/>
      <c r="BJ680" s="489"/>
    </row>
    <row r="681" spans="1:62" ht="15.75" customHeight="1">
      <c r="A681" s="490"/>
      <c r="B681" s="497"/>
      <c r="C681" s="497"/>
      <c r="D681" s="497"/>
      <c r="E681" s="497"/>
      <c r="F681" s="497"/>
      <c r="G681" s="497"/>
      <c r="H681" s="497"/>
      <c r="I681" s="497"/>
      <c r="J681" s="497"/>
      <c r="K681" s="497"/>
      <c r="L681" s="497"/>
      <c r="M681" s="497"/>
      <c r="N681" s="498"/>
      <c r="O681" s="497"/>
      <c r="P681" s="497"/>
      <c r="Q681" s="497"/>
      <c r="R681" s="497"/>
      <c r="S681" s="497"/>
      <c r="T681" s="497"/>
      <c r="U681" s="497"/>
      <c r="V681" s="497"/>
      <c r="W681" s="497"/>
      <c r="X681" s="497"/>
      <c r="Y681" s="497"/>
      <c r="Z681" s="497"/>
      <c r="AA681" s="497"/>
      <c r="AB681" s="497"/>
      <c r="AC681" s="497"/>
      <c r="AD681" s="497"/>
      <c r="AE681" s="497"/>
      <c r="AF681" s="497"/>
      <c r="AG681" s="497"/>
      <c r="AH681" s="497"/>
      <c r="AI681" s="497"/>
      <c r="AJ681" s="497"/>
      <c r="AK681" s="497"/>
      <c r="AL681" s="497"/>
      <c r="AM681" s="497"/>
      <c r="AN681" s="497"/>
      <c r="AO681" s="497"/>
      <c r="AP681" s="497"/>
      <c r="AQ681" s="497"/>
      <c r="AR681" s="497"/>
      <c r="AS681" s="497"/>
      <c r="AT681" s="497"/>
      <c r="AU681" s="497"/>
      <c r="AV681" s="497"/>
      <c r="AW681" s="497"/>
      <c r="AX681" s="497"/>
      <c r="AY681" s="497"/>
      <c r="AZ681" s="497"/>
      <c r="BA681" s="497"/>
      <c r="BB681" s="497"/>
      <c r="BC681" s="497"/>
      <c r="BD681" s="497"/>
      <c r="BE681" s="497"/>
      <c r="BF681" s="489"/>
      <c r="BG681" s="489"/>
      <c r="BH681" s="489"/>
      <c r="BI681" s="489"/>
      <c r="BJ681" s="489"/>
    </row>
    <row r="682" spans="1:62" ht="15.75" customHeight="1">
      <c r="A682" s="490"/>
      <c r="B682" s="497"/>
      <c r="C682" s="497"/>
      <c r="D682" s="497"/>
      <c r="E682" s="497"/>
      <c r="F682" s="497"/>
      <c r="G682" s="497"/>
      <c r="H682" s="497"/>
      <c r="I682" s="497"/>
      <c r="J682" s="497"/>
      <c r="K682" s="497"/>
      <c r="L682" s="497"/>
      <c r="M682" s="497"/>
      <c r="N682" s="498"/>
      <c r="O682" s="497"/>
      <c r="P682" s="497"/>
      <c r="Q682" s="497"/>
      <c r="R682" s="497"/>
      <c r="S682" s="497"/>
      <c r="T682" s="497"/>
      <c r="U682" s="497"/>
      <c r="V682" s="497"/>
      <c r="W682" s="497"/>
      <c r="X682" s="497"/>
      <c r="Y682" s="497"/>
      <c r="Z682" s="497"/>
      <c r="AA682" s="497"/>
      <c r="AB682" s="497"/>
      <c r="AC682" s="497"/>
      <c r="AD682" s="497"/>
      <c r="AE682" s="497"/>
      <c r="AF682" s="497"/>
      <c r="AG682" s="497"/>
      <c r="AH682" s="497"/>
      <c r="AI682" s="497"/>
      <c r="AJ682" s="497"/>
      <c r="AK682" s="497"/>
      <c r="AL682" s="497"/>
      <c r="AM682" s="497"/>
      <c r="AN682" s="497"/>
      <c r="AO682" s="497"/>
      <c r="AP682" s="497"/>
      <c r="AQ682" s="497"/>
      <c r="AR682" s="497"/>
      <c r="AS682" s="497"/>
      <c r="AT682" s="497"/>
      <c r="AU682" s="497"/>
      <c r="AV682" s="497"/>
      <c r="AW682" s="497"/>
      <c r="AX682" s="497"/>
      <c r="AY682" s="497"/>
      <c r="AZ682" s="497"/>
      <c r="BA682" s="497"/>
      <c r="BB682" s="497"/>
      <c r="BC682" s="497"/>
      <c r="BD682" s="497"/>
      <c r="BE682" s="497"/>
      <c r="BF682" s="489"/>
      <c r="BG682" s="489"/>
      <c r="BH682" s="489"/>
      <c r="BI682" s="489"/>
      <c r="BJ682" s="489"/>
    </row>
    <row r="683" spans="1:62" ht="15.75" customHeight="1">
      <c r="A683" s="490"/>
      <c r="B683" s="497"/>
      <c r="C683" s="497"/>
      <c r="D683" s="497"/>
      <c r="E683" s="497"/>
      <c r="F683" s="497"/>
      <c r="G683" s="497"/>
      <c r="H683" s="497"/>
      <c r="I683" s="497"/>
      <c r="J683" s="497"/>
      <c r="K683" s="497"/>
      <c r="L683" s="497"/>
      <c r="M683" s="497"/>
      <c r="N683" s="498"/>
      <c r="O683" s="497"/>
      <c r="P683" s="497"/>
      <c r="Q683" s="497"/>
      <c r="R683" s="497"/>
      <c r="S683" s="497"/>
      <c r="T683" s="497"/>
      <c r="U683" s="497"/>
      <c r="V683" s="497"/>
      <c r="W683" s="497"/>
      <c r="X683" s="497"/>
      <c r="Y683" s="497"/>
      <c r="Z683" s="497"/>
      <c r="AA683" s="497"/>
      <c r="AB683" s="497"/>
      <c r="AC683" s="497"/>
      <c r="AD683" s="497"/>
      <c r="AE683" s="497"/>
      <c r="AF683" s="497"/>
      <c r="AG683" s="497"/>
      <c r="AH683" s="497"/>
      <c r="AI683" s="497"/>
      <c r="AJ683" s="497"/>
      <c r="AK683" s="497"/>
      <c r="AL683" s="497"/>
      <c r="AM683" s="497"/>
      <c r="AN683" s="497"/>
      <c r="AO683" s="497"/>
      <c r="AP683" s="497"/>
      <c r="AQ683" s="497"/>
      <c r="AR683" s="497"/>
      <c r="AS683" s="497"/>
      <c r="AT683" s="497"/>
      <c r="AU683" s="497"/>
      <c r="AV683" s="497"/>
      <c r="AW683" s="497"/>
      <c r="AX683" s="497"/>
      <c r="AY683" s="497"/>
      <c r="AZ683" s="497"/>
      <c r="BA683" s="497"/>
      <c r="BB683" s="497"/>
      <c r="BC683" s="497"/>
      <c r="BD683" s="497"/>
      <c r="BE683" s="497"/>
      <c r="BF683" s="489"/>
      <c r="BG683" s="489"/>
      <c r="BH683" s="489"/>
      <c r="BI683" s="489"/>
      <c r="BJ683" s="489"/>
    </row>
    <row r="684" spans="1:62" ht="15.75" customHeight="1">
      <c r="A684" s="490"/>
      <c r="B684" s="497"/>
      <c r="C684" s="497"/>
      <c r="D684" s="497"/>
      <c r="E684" s="497"/>
      <c r="F684" s="497"/>
      <c r="G684" s="497"/>
      <c r="H684" s="497"/>
      <c r="I684" s="497"/>
      <c r="J684" s="497"/>
      <c r="K684" s="497"/>
      <c r="L684" s="497"/>
      <c r="M684" s="497"/>
      <c r="N684" s="498"/>
      <c r="O684" s="497"/>
      <c r="P684" s="497"/>
      <c r="Q684" s="497"/>
      <c r="R684" s="497"/>
      <c r="S684" s="497"/>
      <c r="T684" s="497"/>
      <c r="U684" s="497"/>
      <c r="V684" s="497"/>
      <c r="W684" s="497"/>
      <c r="X684" s="497"/>
      <c r="Y684" s="497"/>
      <c r="Z684" s="497"/>
      <c r="AA684" s="497"/>
      <c r="AB684" s="497"/>
      <c r="AC684" s="497"/>
      <c r="AD684" s="497"/>
      <c r="AE684" s="497"/>
      <c r="AF684" s="497"/>
      <c r="AG684" s="497"/>
      <c r="AH684" s="497"/>
      <c r="AI684" s="497"/>
      <c r="AJ684" s="497"/>
      <c r="AK684" s="497"/>
      <c r="AL684" s="497"/>
      <c r="AM684" s="497"/>
      <c r="AN684" s="497"/>
      <c r="AO684" s="497"/>
      <c r="AP684" s="497"/>
      <c r="AQ684" s="497"/>
      <c r="AR684" s="497"/>
      <c r="AS684" s="497"/>
      <c r="AT684" s="497"/>
      <c r="AU684" s="497"/>
      <c r="AV684" s="497"/>
      <c r="AW684" s="497"/>
      <c r="AX684" s="497"/>
      <c r="AY684" s="497"/>
      <c r="AZ684" s="497"/>
      <c r="BA684" s="497"/>
      <c r="BB684" s="497"/>
      <c r="BC684" s="497"/>
      <c r="BD684" s="497"/>
      <c r="BE684" s="497"/>
      <c r="BF684" s="489"/>
      <c r="BG684" s="489"/>
      <c r="BH684" s="489"/>
      <c r="BI684" s="489"/>
      <c r="BJ684" s="489"/>
    </row>
    <row r="685" spans="1:62" ht="15.75" customHeight="1">
      <c r="A685" s="490"/>
      <c r="B685" s="497"/>
      <c r="C685" s="497"/>
      <c r="D685" s="497"/>
      <c r="E685" s="497"/>
      <c r="F685" s="497"/>
      <c r="G685" s="497"/>
      <c r="H685" s="497"/>
      <c r="I685" s="497"/>
      <c r="J685" s="497"/>
      <c r="K685" s="497"/>
      <c r="L685" s="497"/>
      <c r="M685" s="497"/>
      <c r="N685" s="498"/>
      <c r="O685" s="497"/>
      <c r="P685" s="497"/>
      <c r="Q685" s="497"/>
      <c r="R685" s="497"/>
      <c r="S685" s="497"/>
      <c r="T685" s="497"/>
      <c r="U685" s="497"/>
      <c r="V685" s="497"/>
      <c r="W685" s="497"/>
      <c r="X685" s="497"/>
      <c r="Y685" s="497"/>
      <c r="Z685" s="497"/>
      <c r="AA685" s="497"/>
      <c r="AB685" s="497"/>
      <c r="AC685" s="497"/>
      <c r="AD685" s="497"/>
      <c r="AE685" s="497"/>
      <c r="AF685" s="497"/>
      <c r="AG685" s="497"/>
      <c r="AH685" s="497"/>
      <c r="AI685" s="497"/>
      <c r="AJ685" s="497"/>
      <c r="AK685" s="497"/>
      <c r="AL685" s="497"/>
      <c r="AM685" s="497"/>
      <c r="AN685" s="497"/>
      <c r="AO685" s="497"/>
      <c r="AP685" s="497"/>
      <c r="AQ685" s="497"/>
      <c r="AR685" s="497"/>
      <c r="AS685" s="497"/>
      <c r="AT685" s="497"/>
      <c r="AU685" s="497"/>
      <c r="AV685" s="497"/>
      <c r="AW685" s="497"/>
      <c r="AX685" s="497"/>
      <c r="AY685" s="497"/>
      <c r="AZ685" s="497"/>
      <c r="BA685" s="497"/>
      <c r="BB685" s="497"/>
      <c r="BC685" s="497"/>
      <c r="BD685" s="497"/>
      <c r="BE685" s="497"/>
      <c r="BF685" s="489"/>
      <c r="BG685" s="489"/>
      <c r="BH685" s="489"/>
      <c r="BI685" s="489"/>
      <c r="BJ685" s="489"/>
    </row>
    <row r="686" spans="1:62" ht="15.75" customHeight="1">
      <c r="A686" s="490"/>
      <c r="B686" s="497"/>
      <c r="C686" s="497"/>
      <c r="D686" s="497"/>
      <c r="E686" s="497"/>
      <c r="F686" s="497"/>
      <c r="G686" s="497"/>
      <c r="H686" s="497"/>
      <c r="I686" s="497"/>
      <c r="J686" s="497"/>
      <c r="K686" s="497"/>
      <c r="L686" s="497"/>
      <c r="M686" s="497"/>
      <c r="N686" s="498"/>
      <c r="O686" s="497"/>
      <c r="P686" s="497"/>
      <c r="Q686" s="497"/>
      <c r="R686" s="497"/>
      <c r="S686" s="497"/>
      <c r="T686" s="497"/>
      <c r="U686" s="497"/>
      <c r="V686" s="497"/>
      <c r="W686" s="497"/>
      <c r="X686" s="497"/>
      <c r="Y686" s="497"/>
      <c r="Z686" s="497"/>
      <c r="AA686" s="497"/>
      <c r="AB686" s="497"/>
      <c r="AC686" s="497"/>
      <c r="AD686" s="497"/>
      <c r="AE686" s="497"/>
      <c r="AF686" s="497"/>
      <c r="AG686" s="497"/>
      <c r="AH686" s="497"/>
      <c r="AI686" s="497"/>
      <c r="AJ686" s="497"/>
      <c r="AK686" s="497"/>
      <c r="AL686" s="497"/>
      <c r="AM686" s="497"/>
      <c r="AN686" s="497"/>
      <c r="AO686" s="497"/>
      <c r="AP686" s="497"/>
      <c r="AQ686" s="497"/>
      <c r="AR686" s="497"/>
      <c r="AS686" s="497"/>
      <c r="AT686" s="497"/>
      <c r="AU686" s="497"/>
      <c r="AV686" s="497"/>
      <c r="AW686" s="497"/>
      <c r="AX686" s="497"/>
      <c r="AY686" s="497"/>
      <c r="AZ686" s="497"/>
      <c r="BA686" s="497"/>
      <c r="BB686" s="497"/>
      <c r="BC686" s="497"/>
      <c r="BD686" s="497"/>
      <c r="BE686" s="497"/>
      <c r="BF686" s="489"/>
      <c r="BG686" s="489"/>
      <c r="BH686" s="489"/>
      <c r="BI686" s="489"/>
      <c r="BJ686" s="489"/>
    </row>
    <row r="687" spans="1:62" ht="15.75" customHeight="1">
      <c r="A687" s="490"/>
      <c r="B687" s="497"/>
      <c r="C687" s="497"/>
      <c r="D687" s="497"/>
      <c r="E687" s="497"/>
      <c r="F687" s="497"/>
      <c r="G687" s="497"/>
      <c r="H687" s="497"/>
      <c r="I687" s="497"/>
      <c r="J687" s="497"/>
      <c r="K687" s="497"/>
      <c r="L687" s="497"/>
      <c r="M687" s="497"/>
      <c r="N687" s="498"/>
      <c r="O687" s="497"/>
      <c r="P687" s="497"/>
      <c r="Q687" s="497"/>
      <c r="R687" s="497"/>
      <c r="S687" s="497"/>
      <c r="T687" s="497"/>
      <c r="U687" s="497"/>
      <c r="V687" s="497"/>
      <c r="W687" s="497"/>
      <c r="X687" s="497"/>
      <c r="Y687" s="497"/>
      <c r="Z687" s="497"/>
      <c r="AA687" s="497"/>
      <c r="AB687" s="497"/>
      <c r="AC687" s="497"/>
      <c r="AD687" s="497"/>
      <c r="AE687" s="497"/>
      <c r="AF687" s="497"/>
      <c r="AG687" s="497"/>
      <c r="AH687" s="497"/>
      <c r="AI687" s="497"/>
      <c r="AJ687" s="497"/>
      <c r="AK687" s="497"/>
      <c r="AL687" s="497"/>
      <c r="AM687" s="497"/>
      <c r="AN687" s="497"/>
      <c r="AO687" s="497"/>
      <c r="AP687" s="497"/>
      <c r="AQ687" s="497"/>
      <c r="AR687" s="497"/>
      <c r="AS687" s="497"/>
      <c r="AT687" s="497"/>
      <c r="AU687" s="497"/>
      <c r="AV687" s="497"/>
      <c r="AW687" s="497"/>
      <c r="AX687" s="497"/>
      <c r="AY687" s="497"/>
      <c r="AZ687" s="497"/>
      <c r="BA687" s="497"/>
      <c r="BB687" s="497"/>
      <c r="BC687" s="497"/>
      <c r="BD687" s="497"/>
      <c r="BE687" s="497"/>
      <c r="BF687" s="489"/>
      <c r="BG687" s="489"/>
      <c r="BH687" s="489"/>
      <c r="BI687" s="489"/>
      <c r="BJ687" s="489"/>
    </row>
    <row r="688" spans="1:62" ht="15.75" customHeight="1">
      <c r="A688" s="490"/>
      <c r="B688" s="497"/>
      <c r="C688" s="497"/>
      <c r="D688" s="497"/>
      <c r="E688" s="497"/>
      <c r="F688" s="497"/>
      <c r="G688" s="497"/>
      <c r="H688" s="497"/>
      <c r="I688" s="497"/>
      <c r="J688" s="497"/>
      <c r="K688" s="497"/>
      <c r="L688" s="497"/>
      <c r="M688" s="497"/>
      <c r="N688" s="498"/>
      <c r="O688" s="497"/>
      <c r="P688" s="497"/>
      <c r="Q688" s="497"/>
      <c r="R688" s="497"/>
      <c r="S688" s="497"/>
      <c r="T688" s="497"/>
      <c r="U688" s="497"/>
      <c r="V688" s="497"/>
      <c r="W688" s="497"/>
      <c r="X688" s="497"/>
      <c r="Y688" s="497"/>
      <c r="Z688" s="497"/>
      <c r="AA688" s="497"/>
      <c r="AB688" s="497"/>
      <c r="AC688" s="497"/>
      <c r="AD688" s="497"/>
      <c r="AE688" s="497"/>
      <c r="AF688" s="497"/>
      <c r="AG688" s="497"/>
      <c r="AH688" s="497"/>
      <c r="AI688" s="497"/>
      <c r="AJ688" s="497"/>
      <c r="AK688" s="497"/>
      <c r="AL688" s="497"/>
      <c r="AM688" s="497"/>
      <c r="AN688" s="497"/>
      <c r="AO688" s="497"/>
      <c r="AP688" s="497"/>
      <c r="AQ688" s="497"/>
      <c r="AR688" s="497"/>
      <c r="AS688" s="497"/>
      <c r="AT688" s="497"/>
      <c r="AU688" s="497"/>
      <c r="AV688" s="497"/>
      <c r="AW688" s="497"/>
      <c r="AX688" s="497"/>
      <c r="AY688" s="497"/>
      <c r="AZ688" s="497"/>
      <c r="BA688" s="497"/>
      <c r="BB688" s="497"/>
      <c r="BC688" s="497"/>
      <c r="BD688" s="497"/>
      <c r="BE688" s="497"/>
      <c r="BF688" s="489"/>
      <c r="BG688" s="489"/>
      <c r="BH688" s="489"/>
      <c r="BI688" s="489"/>
      <c r="BJ688" s="489"/>
    </row>
    <row r="689" spans="1:62" ht="15.75" customHeight="1">
      <c r="A689" s="490"/>
      <c r="B689" s="497"/>
      <c r="C689" s="497"/>
      <c r="D689" s="497"/>
      <c r="E689" s="497"/>
      <c r="F689" s="497"/>
      <c r="G689" s="497"/>
      <c r="H689" s="497"/>
      <c r="I689" s="497"/>
      <c r="J689" s="497"/>
      <c r="K689" s="497"/>
      <c r="L689" s="497"/>
      <c r="M689" s="497"/>
      <c r="N689" s="498"/>
      <c r="O689" s="497"/>
      <c r="P689" s="497"/>
      <c r="Q689" s="497"/>
      <c r="R689" s="497"/>
      <c r="S689" s="497"/>
      <c r="T689" s="497"/>
      <c r="U689" s="497"/>
      <c r="V689" s="497"/>
      <c r="W689" s="497"/>
      <c r="X689" s="497"/>
      <c r="Y689" s="497"/>
      <c r="Z689" s="497"/>
      <c r="AA689" s="497"/>
      <c r="AB689" s="497"/>
      <c r="AC689" s="497"/>
      <c r="AD689" s="497"/>
      <c r="AE689" s="497"/>
      <c r="AF689" s="497"/>
      <c r="AG689" s="497"/>
      <c r="AH689" s="497"/>
      <c r="AI689" s="497"/>
      <c r="AJ689" s="497"/>
      <c r="AK689" s="497"/>
      <c r="AL689" s="497"/>
      <c r="AM689" s="497"/>
      <c r="AN689" s="497"/>
      <c r="AO689" s="497"/>
      <c r="AP689" s="497"/>
      <c r="AQ689" s="497"/>
      <c r="AR689" s="497"/>
      <c r="AS689" s="497"/>
      <c r="AT689" s="497"/>
      <c r="AU689" s="497"/>
      <c r="AV689" s="497"/>
      <c r="AW689" s="497"/>
      <c r="AX689" s="497"/>
      <c r="AY689" s="497"/>
      <c r="AZ689" s="497"/>
      <c r="BA689" s="497"/>
      <c r="BB689" s="497"/>
      <c r="BC689" s="497"/>
      <c r="BD689" s="497"/>
      <c r="BE689" s="497"/>
      <c r="BF689" s="489"/>
      <c r="BG689" s="489"/>
      <c r="BH689" s="489"/>
      <c r="BI689" s="489"/>
      <c r="BJ689" s="489"/>
    </row>
    <row r="690" spans="1:62" ht="15.75" customHeight="1">
      <c r="A690" s="490"/>
      <c r="B690" s="497"/>
      <c r="C690" s="497"/>
      <c r="D690" s="497"/>
      <c r="E690" s="497"/>
      <c r="F690" s="497"/>
      <c r="G690" s="497"/>
      <c r="H690" s="497"/>
      <c r="I690" s="497"/>
      <c r="J690" s="497"/>
      <c r="K690" s="497"/>
      <c r="L690" s="497"/>
      <c r="M690" s="497"/>
      <c r="N690" s="498"/>
      <c r="O690" s="497"/>
      <c r="P690" s="497"/>
      <c r="Q690" s="497"/>
      <c r="R690" s="497"/>
      <c r="S690" s="497"/>
      <c r="T690" s="497"/>
      <c r="U690" s="497"/>
      <c r="V690" s="497"/>
      <c r="W690" s="497"/>
      <c r="X690" s="497"/>
      <c r="Y690" s="497"/>
      <c r="Z690" s="497"/>
      <c r="AA690" s="497"/>
      <c r="AB690" s="497"/>
      <c r="AC690" s="497"/>
      <c r="AD690" s="497"/>
      <c r="AE690" s="497"/>
      <c r="AF690" s="497"/>
      <c r="AG690" s="497"/>
      <c r="AH690" s="497"/>
      <c r="AI690" s="497"/>
      <c r="AJ690" s="497"/>
      <c r="AK690" s="497"/>
      <c r="AL690" s="497"/>
      <c r="AM690" s="497"/>
      <c r="AN690" s="497"/>
      <c r="AO690" s="497"/>
      <c r="AP690" s="497"/>
      <c r="AQ690" s="497"/>
      <c r="AR690" s="497"/>
      <c r="AS690" s="497"/>
      <c r="AT690" s="497"/>
      <c r="AU690" s="497"/>
      <c r="AV690" s="497"/>
      <c r="AW690" s="497"/>
      <c r="AX690" s="497"/>
      <c r="AY690" s="497"/>
      <c r="AZ690" s="497"/>
      <c r="BA690" s="497"/>
      <c r="BB690" s="497"/>
      <c r="BC690" s="497"/>
      <c r="BD690" s="497"/>
      <c r="BE690" s="497"/>
      <c r="BF690" s="489"/>
      <c r="BG690" s="489"/>
      <c r="BH690" s="489"/>
      <c r="BI690" s="489"/>
      <c r="BJ690" s="489"/>
    </row>
    <row r="691" spans="1:62" ht="15.75" customHeight="1">
      <c r="A691" s="490"/>
      <c r="B691" s="497"/>
      <c r="C691" s="497"/>
      <c r="D691" s="497"/>
      <c r="E691" s="497"/>
      <c r="F691" s="497"/>
      <c r="G691" s="497"/>
      <c r="H691" s="497"/>
      <c r="I691" s="497"/>
      <c r="J691" s="497"/>
      <c r="K691" s="497"/>
      <c r="L691" s="497"/>
      <c r="M691" s="497"/>
      <c r="N691" s="498"/>
      <c r="O691" s="497"/>
      <c r="P691" s="497"/>
      <c r="Q691" s="497"/>
      <c r="R691" s="497"/>
      <c r="S691" s="497"/>
      <c r="T691" s="497"/>
      <c r="U691" s="497"/>
      <c r="V691" s="497"/>
      <c r="W691" s="497"/>
      <c r="X691" s="497"/>
      <c r="Y691" s="497"/>
      <c r="Z691" s="497"/>
      <c r="AA691" s="497"/>
      <c r="AB691" s="497"/>
      <c r="AC691" s="497"/>
      <c r="AD691" s="497"/>
      <c r="AE691" s="497"/>
      <c r="AF691" s="497"/>
      <c r="AG691" s="497"/>
      <c r="AH691" s="497"/>
      <c r="AI691" s="497"/>
      <c r="AJ691" s="497"/>
      <c r="AK691" s="497"/>
      <c r="AL691" s="497"/>
      <c r="AM691" s="497"/>
      <c r="AN691" s="497"/>
      <c r="AO691" s="497"/>
      <c r="AP691" s="497"/>
      <c r="AQ691" s="497"/>
      <c r="AR691" s="497"/>
      <c r="AS691" s="497"/>
      <c r="AT691" s="497"/>
      <c r="AU691" s="497"/>
      <c r="AV691" s="497"/>
      <c r="AW691" s="497"/>
      <c r="AX691" s="497"/>
      <c r="AY691" s="497"/>
      <c r="AZ691" s="497"/>
      <c r="BA691" s="497"/>
      <c r="BB691" s="497"/>
      <c r="BC691" s="497"/>
      <c r="BD691" s="497"/>
      <c r="BE691" s="497"/>
      <c r="BF691" s="489"/>
      <c r="BG691" s="489"/>
      <c r="BH691" s="489"/>
      <c r="BI691" s="489"/>
      <c r="BJ691" s="489"/>
    </row>
    <row r="692" spans="1:62" ht="15.75" customHeight="1">
      <c r="A692" s="490"/>
      <c r="B692" s="497"/>
      <c r="C692" s="497"/>
      <c r="D692" s="497"/>
      <c r="E692" s="497"/>
      <c r="F692" s="497"/>
      <c r="G692" s="497"/>
      <c r="H692" s="497"/>
      <c r="I692" s="497"/>
      <c r="J692" s="497"/>
      <c r="K692" s="497"/>
      <c r="L692" s="497"/>
      <c r="M692" s="497"/>
      <c r="N692" s="498"/>
      <c r="O692" s="497"/>
      <c r="P692" s="497"/>
      <c r="Q692" s="497"/>
      <c r="R692" s="497"/>
      <c r="S692" s="497"/>
      <c r="T692" s="497"/>
      <c r="U692" s="497"/>
      <c r="V692" s="497"/>
      <c r="W692" s="497"/>
      <c r="X692" s="497"/>
      <c r="Y692" s="497"/>
      <c r="Z692" s="497"/>
      <c r="AA692" s="497"/>
      <c r="AB692" s="497"/>
      <c r="AC692" s="497"/>
      <c r="AD692" s="497"/>
      <c r="AE692" s="497"/>
      <c r="AF692" s="497"/>
      <c r="AG692" s="497"/>
      <c r="AH692" s="497"/>
      <c r="AI692" s="497"/>
      <c r="AJ692" s="497"/>
      <c r="AK692" s="497"/>
      <c r="AL692" s="497"/>
      <c r="AM692" s="497"/>
      <c r="AN692" s="497"/>
      <c r="AO692" s="497"/>
      <c r="AP692" s="497"/>
      <c r="AQ692" s="497"/>
      <c r="AR692" s="497"/>
      <c r="AS692" s="497"/>
      <c r="AT692" s="497"/>
      <c r="AU692" s="497"/>
      <c r="AV692" s="497"/>
      <c r="AW692" s="497"/>
      <c r="AX692" s="497"/>
      <c r="AY692" s="497"/>
      <c r="AZ692" s="497"/>
      <c r="BA692" s="497"/>
      <c r="BB692" s="497"/>
      <c r="BC692" s="497"/>
      <c r="BD692" s="497"/>
      <c r="BE692" s="497"/>
      <c r="BF692" s="489"/>
      <c r="BG692" s="489"/>
      <c r="BH692" s="489"/>
      <c r="BI692" s="489"/>
      <c r="BJ692" s="489"/>
    </row>
    <row r="693" spans="1:62" ht="15.75" customHeight="1">
      <c r="A693" s="490"/>
      <c r="B693" s="497"/>
      <c r="C693" s="497"/>
      <c r="D693" s="497"/>
      <c r="E693" s="497"/>
      <c r="F693" s="497"/>
      <c r="G693" s="497"/>
      <c r="H693" s="497"/>
      <c r="I693" s="497"/>
      <c r="J693" s="497"/>
      <c r="K693" s="497"/>
      <c r="L693" s="497"/>
      <c r="M693" s="497"/>
      <c r="N693" s="498"/>
      <c r="O693" s="497"/>
      <c r="P693" s="497"/>
      <c r="Q693" s="497"/>
      <c r="R693" s="497"/>
      <c r="S693" s="497"/>
      <c r="T693" s="497"/>
      <c r="U693" s="497"/>
      <c r="V693" s="497"/>
      <c r="W693" s="497"/>
      <c r="X693" s="497"/>
      <c r="Y693" s="497"/>
      <c r="Z693" s="497"/>
      <c r="AA693" s="497"/>
      <c r="AB693" s="497"/>
      <c r="AC693" s="497"/>
      <c r="AD693" s="497"/>
      <c r="AE693" s="497"/>
      <c r="AF693" s="497"/>
      <c r="AG693" s="497"/>
      <c r="AH693" s="497"/>
      <c r="AI693" s="497"/>
      <c r="AJ693" s="497"/>
      <c r="AK693" s="497"/>
      <c r="AL693" s="497"/>
      <c r="AM693" s="497"/>
      <c r="AN693" s="497"/>
      <c r="AO693" s="497"/>
      <c r="AP693" s="497"/>
      <c r="AQ693" s="497"/>
      <c r="AR693" s="497"/>
      <c r="AS693" s="497"/>
      <c r="AT693" s="497"/>
      <c r="AU693" s="497"/>
      <c r="AV693" s="497"/>
      <c r="AW693" s="497"/>
      <c r="AX693" s="497"/>
      <c r="AY693" s="497"/>
      <c r="AZ693" s="497"/>
      <c r="BA693" s="497"/>
      <c r="BB693" s="497"/>
      <c r="BC693" s="497"/>
      <c r="BD693" s="497"/>
      <c r="BE693" s="497"/>
      <c r="BF693" s="489"/>
      <c r="BG693" s="489"/>
      <c r="BH693" s="489"/>
      <c r="BI693" s="489"/>
      <c r="BJ693" s="489"/>
    </row>
    <row r="694" spans="1:62" ht="15.75" customHeight="1">
      <c r="A694" s="490"/>
      <c r="B694" s="497"/>
      <c r="C694" s="497"/>
      <c r="D694" s="497"/>
      <c r="E694" s="497"/>
      <c r="F694" s="497"/>
      <c r="G694" s="497"/>
      <c r="H694" s="497"/>
      <c r="I694" s="497"/>
      <c r="J694" s="497"/>
      <c r="K694" s="497"/>
      <c r="L694" s="497"/>
      <c r="M694" s="497"/>
      <c r="N694" s="498"/>
      <c r="O694" s="497"/>
      <c r="P694" s="497"/>
      <c r="Q694" s="497"/>
      <c r="R694" s="497"/>
      <c r="S694" s="497"/>
      <c r="T694" s="497"/>
      <c r="U694" s="497"/>
      <c r="V694" s="497"/>
      <c r="W694" s="497"/>
      <c r="X694" s="497"/>
      <c r="Y694" s="497"/>
      <c r="Z694" s="497"/>
      <c r="AA694" s="497"/>
      <c r="AB694" s="497"/>
      <c r="AC694" s="497"/>
      <c r="AD694" s="497"/>
      <c r="AE694" s="497"/>
      <c r="AF694" s="497"/>
      <c r="AG694" s="497"/>
      <c r="AH694" s="497"/>
      <c r="AI694" s="497"/>
      <c r="AJ694" s="497"/>
      <c r="AK694" s="497"/>
      <c r="AL694" s="497"/>
      <c r="AM694" s="497"/>
      <c r="AN694" s="497"/>
      <c r="AO694" s="497"/>
      <c r="AP694" s="497"/>
      <c r="AQ694" s="497"/>
      <c r="AR694" s="497"/>
      <c r="AS694" s="497"/>
      <c r="AT694" s="497"/>
      <c r="AU694" s="497"/>
      <c r="AV694" s="497"/>
      <c r="AW694" s="497"/>
      <c r="AX694" s="497"/>
      <c r="AY694" s="497"/>
      <c r="AZ694" s="497"/>
      <c r="BA694" s="497"/>
      <c r="BB694" s="497"/>
      <c r="BC694" s="497"/>
      <c r="BD694" s="497"/>
      <c r="BE694" s="497"/>
      <c r="BF694" s="489"/>
      <c r="BG694" s="489"/>
      <c r="BH694" s="489"/>
      <c r="BI694" s="489"/>
      <c r="BJ694" s="489"/>
    </row>
    <row r="695" spans="1:62" ht="15.75" customHeight="1">
      <c r="A695" s="490"/>
      <c r="B695" s="497"/>
      <c r="C695" s="497"/>
      <c r="D695" s="497"/>
      <c r="E695" s="497"/>
      <c r="F695" s="497"/>
      <c r="G695" s="497"/>
      <c r="H695" s="497"/>
      <c r="I695" s="497"/>
      <c r="J695" s="497"/>
      <c r="K695" s="497"/>
      <c r="L695" s="497"/>
      <c r="M695" s="497"/>
      <c r="N695" s="498"/>
      <c r="O695" s="497"/>
      <c r="P695" s="497"/>
      <c r="Q695" s="497"/>
      <c r="R695" s="497"/>
      <c r="S695" s="497"/>
      <c r="T695" s="497"/>
      <c r="U695" s="497"/>
      <c r="V695" s="497"/>
      <c r="W695" s="497"/>
      <c r="X695" s="497"/>
      <c r="Y695" s="497"/>
      <c r="Z695" s="497"/>
      <c r="AA695" s="497"/>
      <c r="AB695" s="497"/>
      <c r="AC695" s="497"/>
      <c r="AD695" s="497"/>
      <c r="AE695" s="497"/>
      <c r="AF695" s="497"/>
      <c r="AG695" s="497"/>
      <c r="AH695" s="497"/>
      <c r="AI695" s="497"/>
      <c r="AJ695" s="497"/>
      <c r="AK695" s="497"/>
      <c r="AL695" s="497"/>
      <c r="AM695" s="497"/>
      <c r="AN695" s="497"/>
      <c r="AO695" s="497"/>
      <c r="AP695" s="497"/>
      <c r="AQ695" s="497"/>
      <c r="AR695" s="497"/>
      <c r="AS695" s="497"/>
      <c r="AT695" s="497"/>
      <c r="AU695" s="497"/>
      <c r="AV695" s="497"/>
      <c r="AW695" s="497"/>
      <c r="AX695" s="497"/>
      <c r="AY695" s="497"/>
      <c r="AZ695" s="497"/>
      <c r="BA695" s="497"/>
      <c r="BB695" s="497"/>
      <c r="BC695" s="497"/>
      <c r="BD695" s="497"/>
      <c r="BE695" s="497"/>
      <c r="BF695" s="489"/>
      <c r="BG695" s="489"/>
      <c r="BH695" s="489"/>
      <c r="BI695" s="489"/>
      <c r="BJ695" s="489"/>
    </row>
    <row r="696" spans="1:62" ht="15.75" customHeight="1">
      <c r="A696" s="490"/>
      <c r="B696" s="497"/>
      <c r="C696" s="497"/>
      <c r="D696" s="497"/>
      <c r="E696" s="497"/>
      <c r="F696" s="497"/>
      <c r="G696" s="497"/>
      <c r="H696" s="497"/>
      <c r="I696" s="497"/>
      <c r="J696" s="497"/>
      <c r="K696" s="497"/>
      <c r="L696" s="497"/>
      <c r="M696" s="497"/>
      <c r="N696" s="498"/>
      <c r="O696" s="497"/>
      <c r="P696" s="497"/>
      <c r="Q696" s="497"/>
      <c r="R696" s="497"/>
      <c r="S696" s="497"/>
      <c r="T696" s="497"/>
      <c r="U696" s="497"/>
      <c r="V696" s="497"/>
      <c r="W696" s="497"/>
      <c r="X696" s="497"/>
      <c r="Y696" s="497"/>
      <c r="Z696" s="497"/>
      <c r="AA696" s="497"/>
      <c r="AB696" s="497"/>
      <c r="AC696" s="497"/>
      <c r="AD696" s="497"/>
      <c r="AE696" s="497"/>
      <c r="AF696" s="497"/>
      <c r="AG696" s="497"/>
      <c r="AH696" s="497"/>
      <c r="AI696" s="497"/>
      <c r="AJ696" s="497"/>
      <c r="AK696" s="497"/>
      <c r="AL696" s="497"/>
      <c r="AM696" s="497"/>
      <c r="AN696" s="497"/>
      <c r="AO696" s="497"/>
      <c r="AP696" s="497"/>
      <c r="AQ696" s="497"/>
      <c r="AR696" s="497"/>
      <c r="AS696" s="497"/>
      <c r="AT696" s="497"/>
      <c r="AU696" s="497"/>
      <c r="AV696" s="497"/>
      <c r="AW696" s="497"/>
      <c r="AX696" s="497"/>
      <c r="AY696" s="497"/>
      <c r="AZ696" s="497"/>
      <c r="BA696" s="497"/>
      <c r="BB696" s="497"/>
      <c r="BC696" s="497"/>
      <c r="BD696" s="497"/>
      <c r="BE696" s="497"/>
      <c r="BF696" s="489"/>
      <c r="BG696" s="489"/>
      <c r="BH696" s="489"/>
      <c r="BI696" s="489"/>
      <c r="BJ696" s="489"/>
    </row>
    <row r="697" spans="1:62" ht="15.75" customHeight="1">
      <c r="A697" s="490"/>
      <c r="B697" s="497"/>
      <c r="C697" s="497"/>
      <c r="D697" s="497"/>
      <c r="E697" s="497"/>
      <c r="F697" s="497"/>
      <c r="G697" s="497"/>
      <c r="H697" s="497"/>
      <c r="I697" s="497"/>
      <c r="J697" s="497"/>
      <c r="K697" s="497"/>
      <c r="L697" s="497"/>
      <c r="M697" s="497"/>
      <c r="N697" s="498"/>
      <c r="O697" s="497"/>
      <c r="P697" s="497"/>
      <c r="Q697" s="497"/>
      <c r="R697" s="497"/>
      <c r="S697" s="497"/>
      <c r="T697" s="497"/>
      <c r="U697" s="497"/>
      <c r="V697" s="497"/>
      <c r="W697" s="497"/>
      <c r="X697" s="497"/>
      <c r="Y697" s="497"/>
      <c r="Z697" s="497"/>
      <c r="AA697" s="497"/>
      <c r="AB697" s="497"/>
      <c r="AC697" s="497"/>
      <c r="AD697" s="497"/>
      <c r="AE697" s="497"/>
      <c r="AF697" s="497"/>
      <c r="AG697" s="497"/>
      <c r="AH697" s="497"/>
      <c r="AI697" s="497"/>
      <c r="AJ697" s="497"/>
      <c r="AK697" s="497"/>
      <c r="AL697" s="497"/>
      <c r="AM697" s="497"/>
      <c r="AN697" s="497"/>
      <c r="AO697" s="497"/>
      <c r="AP697" s="497"/>
      <c r="AQ697" s="497"/>
      <c r="AR697" s="497"/>
      <c r="AS697" s="497"/>
      <c r="AT697" s="497"/>
      <c r="AU697" s="497"/>
      <c r="AV697" s="497"/>
      <c r="AW697" s="497"/>
      <c r="AX697" s="497"/>
      <c r="AY697" s="497"/>
      <c r="AZ697" s="497"/>
      <c r="BA697" s="497"/>
      <c r="BB697" s="497"/>
      <c r="BC697" s="497"/>
      <c r="BD697" s="497"/>
      <c r="BE697" s="497"/>
      <c r="BF697" s="489"/>
      <c r="BG697" s="489"/>
      <c r="BH697" s="489"/>
      <c r="BI697" s="489"/>
      <c r="BJ697" s="489"/>
    </row>
    <row r="698" spans="1:62" ht="15.75" customHeight="1">
      <c r="A698" s="490"/>
      <c r="B698" s="497"/>
      <c r="C698" s="497"/>
      <c r="D698" s="497"/>
      <c r="E698" s="497"/>
      <c r="F698" s="497"/>
      <c r="G698" s="497"/>
      <c r="H698" s="497"/>
      <c r="I698" s="497"/>
      <c r="J698" s="497"/>
      <c r="K698" s="497"/>
      <c r="L698" s="497"/>
      <c r="M698" s="497"/>
      <c r="N698" s="498"/>
      <c r="O698" s="497"/>
      <c r="P698" s="497"/>
      <c r="Q698" s="497"/>
      <c r="R698" s="497"/>
      <c r="S698" s="497"/>
      <c r="T698" s="497"/>
      <c r="U698" s="497"/>
      <c r="V698" s="497"/>
      <c r="W698" s="497"/>
      <c r="X698" s="497"/>
      <c r="Y698" s="497"/>
      <c r="Z698" s="497"/>
      <c r="AA698" s="497"/>
      <c r="AB698" s="497"/>
      <c r="AC698" s="497"/>
      <c r="AD698" s="497"/>
      <c r="AE698" s="497"/>
      <c r="AF698" s="497"/>
      <c r="AG698" s="497"/>
      <c r="AH698" s="497"/>
      <c r="AI698" s="497"/>
      <c r="AJ698" s="497"/>
      <c r="AK698" s="497"/>
      <c r="AL698" s="497"/>
      <c r="AM698" s="497"/>
      <c r="AN698" s="497"/>
      <c r="AO698" s="497"/>
      <c r="AP698" s="497"/>
      <c r="AQ698" s="497"/>
      <c r="AR698" s="497"/>
      <c r="AS698" s="497"/>
      <c r="AT698" s="497"/>
      <c r="AU698" s="497"/>
      <c r="AV698" s="497"/>
      <c r="AW698" s="497"/>
      <c r="AX698" s="497"/>
      <c r="AY698" s="497"/>
      <c r="AZ698" s="497"/>
      <c r="BA698" s="497"/>
      <c r="BB698" s="497"/>
      <c r="BC698" s="497"/>
      <c r="BD698" s="497"/>
      <c r="BE698" s="497"/>
      <c r="BF698" s="489"/>
      <c r="BG698" s="489"/>
      <c r="BH698" s="489"/>
      <c r="BI698" s="489"/>
      <c r="BJ698" s="489"/>
    </row>
    <row r="699" spans="1:62" ht="15.75" customHeight="1">
      <c r="A699" s="490"/>
      <c r="B699" s="497"/>
      <c r="C699" s="497"/>
      <c r="D699" s="497"/>
      <c r="E699" s="497"/>
      <c r="F699" s="497"/>
      <c r="G699" s="497"/>
      <c r="H699" s="497"/>
      <c r="I699" s="497"/>
      <c r="J699" s="497"/>
      <c r="K699" s="497"/>
      <c r="L699" s="497"/>
      <c r="M699" s="497"/>
      <c r="N699" s="498"/>
      <c r="O699" s="497"/>
      <c r="P699" s="497"/>
      <c r="Q699" s="497"/>
      <c r="R699" s="497"/>
      <c r="S699" s="497"/>
      <c r="T699" s="497"/>
      <c r="U699" s="497"/>
      <c r="V699" s="497"/>
      <c r="W699" s="497"/>
      <c r="X699" s="497"/>
      <c r="Y699" s="497"/>
      <c r="Z699" s="497"/>
      <c r="AA699" s="497"/>
      <c r="AB699" s="497"/>
      <c r="AC699" s="497"/>
      <c r="AD699" s="497"/>
      <c r="AE699" s="497"/>
      <c r="AF699" s="497"/>
      <c r="AG699" s="497"/>
      <c r="AH699" s="497"/>
      <c r="AI699" s="497"/>
      <c r="AJ699" s="497"/>
      <c r="AK699" s="497"/>
      <c r="AL699" s="497"/>
      <c r="AM699" s="497"/>
      <c r="AN699" s="497"/>
      <c r="AO699" s="497"/>
      <c r="AP699" s="497"/>
      <c r="AQ699" s="497"/>
      <c r="AR699" s="497"/>
      <c r="AS699" s="497"/>
      <c r="AT699" s="497"/>
      <c r="AU699" s="497"/>
      <c r="AV699" s="497"/>
      <c r="AW699" s="497"/>
      <c r="AX699" s="497"/>
      <c r="AY699" s="497"/>
      <c r="AZ699" s="497"/>
      <c r="BA699" s="497"/>
      <c r="BB699" s="497"/>
      <c r="BC699" s="497"/>
      <c r="BD699" s="497"/>
      <c r="BE699" s="497"/>
      <c r="BF699" s="489"/>
      <c r="BG699" s="489"/>
      <c r="BH699" s="489"/>
      <c r="BI699" s="489"/>
      <c r="BJ699" s="489"/>
    </row>
    <row r="700" spans="1:62" ht="15.75" customHeight="1">
      <c r="A700" s="490"/>
      <c r="B700" s="497"/>
      <c r="C700" s="497"/>
      <c r="D700" s="497"/>
      <c r="E700" s="497"/>
      <c r="F700" s="497"/>
      <c r="G700" s="497"/>
      <c r="H700" s="497"/>
      <c r="I700" s="497"/>
      <c r="J700" s="497"/>
      <c r="K700" s="497"/>
      <c r="L700" s="497"/>
      <c r="M700" s="497"/>
      <c r="N700" s="498"/>
      <c r="O700" s="497"/>
      <c r="P700" s="497"/>
      <c r="Q700" s="497"/>
      <c r="R700" s="497"/>
      <c r="S700" s="497"/>
      <c r="T700" s="497"/>
      <c r="U700" s="497"/>
      <c r="V700" s="497"/>
      <c r="W700" s="497"/>
      <c r="X700" s="497"/>
      <c r="Y700" s="497"/>
      <c r="Z700" s="497"/>
      <c r="AA700" s="497"/>
      <c r="AB700" s="497"/>
      <c r="AC700" s="497"/>
      <c r="AD700" s="497"/>
      <c r="AE700" s="497"/>
      <c r="AF700" s="497"/>
      <c r="AG700" s="497"/>
      <c r="AH700" s="497"/>
      <c r="AI700" s="497"/>
      <c r="AJ700" s="497"/>
      <c r="AK700" s="497"/>
      <c r="AL700" s="497"/>
      <c r="AM700" s="497"/>
      <c r="AN700" s="497"/>
      <c r="AO700" s="497"/>
      <c r="AP700" s="497"/>
      <c r="AQ700" s="497"/>
      <c r="AR700" s="497"/>
      <c r="AS700" s="497"/>
      <c r="AT700" s="497"/>
      <c r="AU700" s="497"/>
      <c r="AV700" s="497"/>
      <c r="AW700" s="497"/>
      <c r="AX700" s="497"/>
      <c r="AY700" s="497"/>
      <c r="AZ700" s="497"/>
      <c r="BA700" s="497"/>
      <c r="BB700" s="497"/>
      <c r="BC700" s="497"/>
      <c r="BD700" s="497"/>
      <c r="BE700" s="497"/>
      <c r="BF700" s="489"/>
      <c r="BG700" s="489"/>
      <c r="BH700" s="489"/>
      <c r="BI700" s="489"/>
      <c r="BJ700" s="489"/>
    </row>
    <row r="701" spans="1:62" ht="15.75" customHeight="1">
      <c r="A701" s="490"/>
      <c r="B701" s="497"/>
      <c r="C701" s="497"/>
      <c r="D701" s="497"/>
      <c r="E701" s="497"/>
      <c r="F701" s="497"/>
      <c r="G701" s="497"/>
      <c r="H701" s="497"/>
      <c r="I701" s="497"/>
      <c r="J701" s="497"/>
      <c r="K701" s="497"/>
      <c r="L701" s="497"/>
      <c r="M701" s="497"/>
      <c r="N701" s="498"/>
      <c r="O701" s="497"/>
      <c r="P701" s="497"/>
      <c r="Q701" s="497"/>
      <c r="R701" s="497"/>
      <c r="S701" s="497"/>
      <c r="T701" s="497"/>
      <c r="U701" s="497"/>
      <c r="V701" s="497"/>
      <c r="W701" s="497"/>
      <c r="X701" s="497"/>
      <c r="Y701" s="497"/>
      <c r="Z701" s="497"/>
      <c r="AA701" s="497"/>
      <c r="AB701" s="497"/>
      <c r="AC701" s="497"/>
      <c r="AD701" s="497"/>
      <c r="AE701" s="497"/>
      <c r="AF701" s="497"/>
      <c r="AG701" s="497"/>
      <c r="AH701" s="497"/>
      <c r="AI701" s="497"/>
      <c r="AJ701" s="497"/>
      <c r="AK701" s="497"/>
      <c r="AL701" s="497"/>
      <c r="AM701" s="497"/>
      <c r="AN701" s="497"/>
      <c r="AO701" s="497"/>
      <c r="AP701" s="497"/>
      <c r="AQ701" s="497"/>
      <c r="AR701" s="497"/>
      <c r="AS701" s="497"/>
      <c r="AT701" s="497"/>
      <c r="AU701" s="497"/>
      <c r="AV701" s="497"/>
      <c r="AW701" s="497"/>
      <c r="AX701" s="497"/>
      <c r="AY701" s="497"/>
      <c r="AZ701" s="497"/>
      <c r="BA701" s="497"/>
      <c r="BB701" s="497"/>
      <c r="BC701" s="497"/>
      <c r="BD701" s="497"/>
      <c r="BE701" s="497"/>
      <c r="BF701" s="489"/>
      <c r="BG701" s="489"/>
      <c r="BH701" s="489"/>
      <c r="BI701" s="489"/>
      <c r="BJ701" s="489"/>
    </row>
    <row r="702" spans="1:62" ht="15.75" customHeight="1">
      <c r="A702" s="490"/>
      <c r="B702" s="497"/>
      <c r="C702" s="497"/>
      <c r="D702" s="497"/>
      <c r="E702" s="497"/>
      <c r="F702" s="497"/>
      <c r="G702" s="497"/>
      <c r="H702" s="497"/>
      <c r="I702" s="497"/>
      <c r="J702" s="497"/>
      <c r="K702" s="497"/>
      <c r="L702" s="497"/>
      <c r="M702" s="497"/>
      <c r="N702" s="498"/>
      <c r="O702" s="497"/>
      <c r="P702" s="497"/>
      <c r="Q702" s="497"/>
      <c r="R702" s="497"/>
      <c r="S702" s="497"/>
      <c r="T702" s="497"/>
      <c r="U702" s="497"/>
      <c r="V702" s="497"/>
      <c r="W702" s="497"/>
      <c r="X702" s="497"/>
      <c r="Y702" s="497"/>
      <c r="Z702" s="497"/>
      <c r="AA702" s="497"/>
      <c r="AB702" s="497"/>
      <c r="AC702" s="497"/>
      <c r="AD702" s="497"/>
      <c r="AE702" s="497"/>
      <c r="AF702" s="497"/>
      <c r="AG702" s="497"/>
      <c r="AH702" s="497"/>
      <c r="AI702" s="497"/>
      <c r="AJ702" s="497"/>
      <c r="AK702" s="497"/>
      <c r="AL702" s="497"/>
      <c r="AM702" s="497"/>
      <c r="AN702" s="497"/>
      <c r="AO702" s="497"/>
      <c r="AP702" s="497"/>
      <c r="AQ702" s="497"/>
      <c r="AR702" s="497"/>
      <c r="AS702" s="497"/>
      <c r="AT702" s="497"/>
      <c r="AU702" s="497"/>
      <c r="AV702" s="497"/>
      <c r="AW702" s="497"/>
      <c r="AX702" s="497"/>
      <c r="AY702" s="497"/>
      <c r="AZ702" s="497"/>
      <c r="BA702" s="497"/>
      <c r="BB702" s="497"/>
      <c r="BC702" s="497"/>
      <c r="BD702" s="497"/>
      <c r="BE702" s="497"/>
      <c r="BF702" s="489"/>
      <c r="BG702" s="489"/>
      <c r="BH702" s="489"/>
      <c r="BI702" s="489"/>
      <c r="BJ702" s="489"/>
    </row>
    <row r="703" spans="1:62" ht="15.75" customHeight="1">
      <c r="A703" s="490"/>
      <c r="B703" s="497"/>
      <c r="C703" s="497"/>
      <c r="D703" s="497"/>
      <c r="E703" s="497"/>
      <c r="F703" s="497"/>
      <c r="G703" s="497"/>
      <c r="H703" s="497"/>
      <c r="I703" s="497"/>
      <c r="J703" s="497"/>
      <c r="K703" s="497"/>
      <c r="L703" s="497"/>
      <c r="M703" s="497"/>
      <c r="N703" s="498"/>
      <c r="O703" s="497"/>
      <c r="P703" s="497"/>
      <c r="Q703" s="497"/>
      <c r="R703" s="497"/>
      <c r="S703" s="497"/>
      <c r="T703" s="497"/>
      <c r="U703" s="497"/>
      <c r="V703" s="497"/>
      <c r="W703" s="497"/>
      <c r="X703" s="497"/>
      <c r="Y703" s="497"/>
      <c r="Z703" s="497"/>
      <c r="AA703" s="497"/>
      <c r="AB703" s="497"/>
      <c r="AC703" s="497"/>
      <c r="AD703" s="497"/>
      <c r="AE703" s="497"/>
      <c r="AF703" s="497"/>
      <c r="AG703" s="497"/>
      <c r="AH703" s="497"/>
      <c r="AI703" s="497"/>
      <c r="AJ703" s="497"/>
      <c r="AK703" s="497"/>
      <c r="AL703" s="497"/>
      <c r="AM703" s="497"/>
      <c r="AN703" s="497"/>
      <c r="AO703" s="497"/>
      <c r="AP703" s="497"/>
      <c r="AQ703" s="497"/>
      <c r="AR703" s="497"/>
      <c r="AS703" s="497"/>
      <c r="AT703" s="497"/>
      <c r="AU703" s="497"/>
      <c r="AV703" s="497"/>
      <c r="AW703" s="497"/>
      <c r="AX703" s="497"/>
      <c r="AY703" s="497"/>
      <c r="AZ703" s="497"/>
      <c r="BA703" s="497"/>
      <c r="BB703" s="497"/>
      <c r="BC703" s="497"/>
      <c r="BD703" s="497"/>
      <c r="BE703" s="497"/>
      <c r="BF703" s="489"/>
      <c r="BG703" s="489"/>
      <c r="BH703" s="489"/>
      <c r="BI703" s="489"/>
      <c r="BJ703" s="489"/>
    </row>
    <row r="704" spans="1:62" ht="15.75" customHeight="1">
      <c r="A704" s="490"/>
      <c r="B704" s="497"/>
      <c r="C704" s="497"/>
      <c r="D704" s="497"/>
      <c r="E704" s="497"/>
      <c r="F704" s="497"/>
      <c r="G704" s="497"/>
      <c r="H704" s="497"/>
      <c r="I704" s="497"/>
      <c r="J704" s="497"/>
      <c r="K704" s="497"/>
      <c r="L704" s="497"/>
      <c r="M704" s="497"/>
      <c r="N704" s="498"/>
      <c r="O704" s="497"/>
      <c r="P704" s="497"/>
      <c r="Q704" s="497"/>
      <c r="R704" s="497"/>
      <c r="S704" s="497"/>
      <c r="T704" s="497"/>
      <c r="U704" s="497"/>
      <c r="V704" s="497"/>
      <c r="W704" s="497"/>
      <c r="X704" s="497"/>
      <c r="Y704" s="497"/>
      <c r="Z704" s="497"/>
      <c r="AA704" s="497"/>
      <c r="AB704" s="497"/>
      <c r="AC704" s="497"/>
      <c r="AD704" s="497"/>
      <c r="AE704" s="497"/>
      <c r="AF704" s="497"/>
      <c r="AG704" s="497"/>
      <c r="AH704" s="497"/>
      <c r="AI704" s="497"/>
      <c r="AJ704" s="497"/>
      <c r="AK704" s="497"/>
      <c r="AL704" s="497"/>
      <c r="AM704" s="497"/>
      <c r="AN704" s="497"/>
      <c r="AO704" s="497"/>
      <c r="AP704" s="497"/>
      <c r="AQ704" s="497"/>
      <c r="AR704" s="497"/>
      <c r="AS704" s="497"/>
      <c r="AT704" s="497"/>
      <c r="AU704" s="497"/>
      <c r="AV704" s="497"/>
      <c r="AW704" s="497"/>
      <c r="AX704" s="497"/>
      <c r="AY704" s="497"/>
      <c r="AZ704" s="497"/>
      <c r="BA704" s="497"/>
      <c r="BB704" s="497"/>
      <c r="BC704" s="497"/>
      <c r="BD704" s="497"/>
      <c r="BE704" s="497"/>
      <c r="BF704" s="489"/>
      <c r="BG704" s="489"/>
      <c r="BH704" s="489"/>
      <c r="BI704" s="489"/>
      <c r="BJ704" s="489"/>
    </row>
    <row r="705" spans="1:62" ht="15.75" customHeight="1">
      <c r="A705" s="490"/>
      <c r="B705" s="497"/>
      <c r="C705" s="497"/>
      <c r="D705" s="497"/>
      <c r="E705" s="497"/>
      <c r="F705" s="497"/>
      <c r="G705" s="497"/>
      <c r="H705" s="497"/>
      <c r="I705" s="497"/>
      <c r="J705" s="497"/>
      <c r="K705" s="497"/>
      <c r="L705" s="497"/>
      <c r="M705" s="497"/>
      <c r="N705" s="498"/>
      <c r="O705" s="497"/>
      <c r="P705" s="497"/>
      <c r="Q705" s="497"/>
      <c r="R705" s="497"/>
      <c r="S705" s="497"/>
      <c r="T705" s="497"/>
      <c r="U705" s="497"/>
      <c r="V705" s="497"/>
      <c r="W705" s="497"/>
      <c r="X705" s="497"/>
      <c r="Y705" s="497"/>
      <c r="Z705" s="497"/>
      <c r="AA705" s="497"/>
      <c r="AB705" s="497"/>
      <c r="AC705" s="497"/>
      <c r="AD705" s="497"/>
      <c r="AE705" s="497"/>
      <c r="AF705" s="497"/>
      <c r="AG705" s="497"/>
      <c r="AH705" s="497"/>
      <c r="AI705" s="497"/>
      <c r="AJ705" s="497"/>
      <c r="AK705" s="497"/>
      <c r="AL705" s="497"/>
      <c r="AM705" s="497"/>
      <c r="AN705" s="497"/>
      <c r="AO705" s="497"/>
      <c r="AP705" s="497"/>
      <c r="AQ705" s="497"/>
      <c r="AR705" s="497"/>
      <c r="AS705" s="497"/>
      <c r="AT705" s="497"/>
      <c r="AU705" s="497"/>
      <c r="AV705" s="497"/>
      <c r="AW705" s="497"/>
      <c r="AX705" s="497"/>
      <c r="AY705" s="497"/>
      <c r="AZ705" s="497"/>
      <c r="BA705" s="497"/>
      <c r="BB705" s="497"/>
      <c r="BC705" s="497"/>
      <c r="BD705" s="497"/>
      <c r="BE705" s="497"/>
      <c r="BF705" s="489"/>
      <c r="BG705" s="489"/>
      <c r="BH705" s="489"/>
      <c r="BI705" s="489"/>
      <c r="BJ705" s="489"/>
    </row>
    <row r="706" spans="1:62" ht="15.75" customHeight="1">
      <c r="A706" s="490"/>
      <c r="B706" s="497"/>
      <c r="C706" s="497"/>
      <c r="D706" s="497"/>
      <c r="E706" s="497"/>
      <c r="F706" s="497"/>
      <c r="G706" s="497"/>
      <c r="H706" s="497"/>
      <c r="I706" s="497"/>
      <c r="J706" s="497"/>
      <c r="K706" s="497"/>
      <c r="L706" s="497"/>
      <c r="M706" s="497"/>
      <c r="N706" s="498"/>
      <c r="O706" s="497"/>
      <c r="P706" s="497"/>
      <c r="Q706" s="497"/>
      <c r="R706" s="497"/>
      <c r="S706" s="497"/>
      <c r="T706" s="497"/>
      <c r="U706" s="497"/>
      <c r="V706" s="497"/>
      <c r="W706" s="497"/>
      <c r="X706" s="497"/>
      <c r="Y706" s="497"/>
      <c r="Z706" s="497"/>
      <c r="AA706" s="497"/>
      <c r="AB706" s="497"/>
      <c r="AC706" s="497"/>
      <c r="AD706" s="497"/>
      <c r="AE706" s="497"/>
      <c r="AF706" s="497"/>
      <c r="AG706" s="497"/>
      <c r="AH706" s="497"/>
      <c r="AI706" s="497"/>
      <c r="AJ706" s="497"/>
      <c r="AK706" s="497"/>
      <c r="AL706" s="497"/>
      <c r="AM706" s="497"/>
      <c r="AN706" s="497"/>
      <c r="AO706" s="497"/>
      <c r="AP706" s="497"/>
      <c r="AQ706" s="497"/>
      <c r="AR706" s="497"/>
      <c r="AS706" s="497"/>
      <c r="AT706" s="497"/>
      <c r="AU706" s="497"/>
      <c r="AV706" s="497"/>
      <c r="AW706" s="497"/>
      <c r="AX706" s="497"/>
      <c r="AY706" s="497"/>
      <c r="AZ706" s="497"/>
      <c r="BA706" s="497"/>
      <c r="BB706" s="497"/>
      <c r="BC706" s="497"/>
      <c r="BD706" s="497"/>
      <c r="BE706" s="497"/>
      <c r="BF706" s="489"/>
      <c r="BG706" s="489"/>
      <c r="BH706" s="489"/>
      <c r="BI706" s="489"/>
      <c r="BJ706" s="489"/>
    </row>
    <row r="707" spans="1:62" ht="15.75" customHeight="1">
      <c r="A707" s="490"/>
      <c r="B707" s="497"/>
      <c r="C707" s="497"/>
      <c r="D707" s="497"/>
      <c r="E707" s="497"/>
      <c r="F707" s="497"/>
      <c r="G707" s="497"/>
      <c r="H707" s="497"/>
      <c r="I707" s="497"/>
      <c r="J707" s="497"/>
      <c r="K707" s="497"/>
      <c r="L707" s="497"/>
      <c r="M707" s="497"/>
      <c r="N707" s="498"/>
      <c r="O707" s="497"/>
      <c r="P707" s="497"/>
      <c r="Q707" s="497"/>
      <c r="R707" s="497"/>
      <c r="S707" s="497"/>
      <c r="T707" s="497"/>
      <c r="U707" s="497"/>
      <c r="V707" s="497"/>
      <c r="W707" s="497"/>
      <c r="X707" s="497"/>
      <c r="Y707" s="497"/>
      <c r="Z707" s="497"/>
      <c r="AA707" s="497"/>
      <c r="AB707" s="497"/>
      <c r="AC707" s="497"/>
      <c r="AD707" s="497"/>
      <c r="AE707" s="497"/>
      <c r="AF707" s="497"/>
      <c r="AG707" s="497"/>
      <c r="AH707" s="497"/>
      <c r="AI707" s="497"/>
      <c r="AJ707" s="497"/>
      <c r="AK707" s="497"/>
      <c r="AL707" s="497"/>
      <c r="AM707" s="497"/>
      <c r="AN707" s="497"/>
      <c r="AO707" s="497"/>
      <c r="AP707" s="497"/>
      <c r="AQ707" s="497"/>
      <c r="AR707" s="497"/>
      <c r="AS707" s="497"/>
      <c r="AT707" s="497"/>
      <c r="AU707" s="497"/>
      <c r="AV707" s="497"/>
      <c r="AW707" s="497"/>
      <c r="AX707" s="497"/>
      <c r="AY707" s="497"/>
      <c r="AZ707" s="497"/>
      <c r="BA707" s="497"/>
      <c r="BB707" s="497"/>
      <c r="BC707" s="497"/>
      <c r="BD707" s="497"/>
      <c r="BE707" s="497"/>
      <c r="BF707" s="489"/>
      <c r="BG707" s="489"/>
      <c r="BH707" s="489"/>
      <c r="BI707" s="489"/>
      <c r="BJ707" s="489"/>
    </row>
    <row r="708" spans="1:62" ht="15.75" customHeight="1">
      <c r="A708" s="490"/>
      <c r="B708" s="497"/>
      <c r="C708" s="497"/>
      <c r="D708" s="497"/>
      <c r="E708" s="497"/>
      <c r="F708" s="497"/>
      <c r="G708" s="497"/>
      <c r="H708" s="497"/>
      <c r="I708" s="497"/>
      <c r="J708" s="497"/>
      <c r="K708" s="497"/>
      <c r="L708" s="497"/>
      <c r="M708" s="497"/>
      <c r="N708" s="498"/>
      <c r="O708" s="497"/>
      <c r="P708" s="497"/>
      <c r="Q708" s="497"/>
      <c r="R708" s="497"/>
      <c r="S708" s="497"/>
      <c r="T708" s="497"/>
      <c r="U708" s="497"/>
      <c r="V708" s="497"/>
      <c r="W708" s="497"/>
      <c r="X708" s="497"/>
      <c r="Y708" s="497"/>
      <c r="Z708" s="497"/>
      <c r="AA708" s="497"/>
      <c r="AB708" s="497"/>
      <c r="AC708" s="497"/>
      <c r="AD708" s="497"/>
      <c r="AE708" s="497"/>
      <c r="AF708" s="497"/>
      <c r="AG708" s="497"/>
      <c r="AH708" s="497"/>
      <c r="AI708" s="497"/>
      <c r="AJ708" s="497"/>
      <c r="AK708" s="497"/>
      <c r="AL708" s="497"/>
      <c r="AM708" s="497"/>
      <c r="AN708" s="497"/>
      <c r="AO708" s="497"/>
      <c r="AP708" s="497"/>
      <c r="AQ708" s="497"/>
      <c r="AR708" s="497"/>
      <c r="AS708" s="497"/>
      <c r="AT708" s="497"/>
      <c r="AU708" s="497"/>
      <c r="AV708" s="497"/>
      <c r="AW708" s="497"/>
      <c r="AX708" s="497"/>
      <c r="AY708" s="497"/>
      <c r="AZ708" s="497"/>
      <c r="BA708" s="497"/>
      <c r="BB708" s="497"/>
      <c r="BC708" s="497"/>
      <c r="BD708" s="497"/>
      <c r="BE708" s="497"/>
      <c r="BF708" s="489"/>
      <c r="BG708" s="489"/>
      <c r="BH708" s="489"/>
      <c r="BI708" s="489"/>
      <c r="BJ708" s="489"/>
    </row>
    <row r="709" spans="1:62" ht="15.75" customHeight="1">
      <c r="A709" s="490"/>
      <c r="B709" s="497"/>
      <c r="C709" s="497"/>
      <c r="D709" s="497"/>
      <c r="E709" s="497"/>
      <c r="F709" s="497"/>
      <c r="G709" s="497"/>
      <c r="H709" s="497"/>
      <c r="I709" s="497"/>
      <c r="J709" s="497"/>
      <c r="K709" s="497"/>
      <c r="L709" s="497"/>
      <c r="M709" s="497"/>
      <c r="N709" s="498"/>
      <c r="O709" s="497"/>
      <c r="P709" s="497"/>
      <c r="Q709" s="497"/>
      <c r="R709" s="497"/>
      <c r="S709" s="497"/>
      <c r="T709" s="497"/>
      <c r="U709" s="497"/>
      <c r="V709" s="497"/>
      <c r="W709" s="497"/>
      <c r="X709" s="497"/>
      <c r="Y709" s="497"/>
      <c r="Z709" s="497"/>
      <c r="AA709" s="497"/>
      <c r="AB709" s="497"/>
      <c r="AC709" s="497"/>
      <c r="AD709" s="497"/>
      <c r="AE709" s="497"/>
      <c r="AF709" s="497"/>
      <c r="AG709" s="497"/>
      <c r="AH709" s="497"/>
      <c r="AI709" s="497"/>
      <c r="AJ709" s="497"/>
      <c r="AK709" s="497"/>
      <c r="AL709" s="497"/>
      <c r="AM709" s="497"/>
      <c r="AN709" s="497"/>
      <c r="AO709" s="497"/>
      <c r="AP709" s="497"/>
      <c r="AQ709" s="497"/>
      <c r="AR709" s="497"/>
      <c r="AS709" s="497"/>
      <c r="AT709" s="497"/>
      <c r="AU709" s="497"/>
      <c r="AV709" s="497"/>
      <c r="AW709" s="497"/>
      <c r="AX709" s="497"/>
      <c r="AY709" s="497"/>
      <c r="AZ709" s="497"/>
      <c r="BA709" s="497"/>
      <c r="BB709" s="497"/>
      <c r="BC709" s="497"/>
      <c r="BD709" s="497"/>
      <c r="BE709" s="497"/>
      <c r="BF709" s="489"/>
      <c r="BG709" s="489"/>
      <c r="BH709" s="489"/>
      <c r="BI709" s="489"/>
      <c r="BJ709" s="489"/>
    </row>
    <row r="710" spans="1:62" ht="15.75" customHeight="1">
      <c r="A710" s="490"/>
      <c r="B710" s="497"/>
      <c r="C710" s="497"/>
      <c r="D710" s="497"/>
      <c r="E710" s="497"/>
      <c r="F710" s="497"/>
      <c r="G710" s="497"/>
      <c r="H710" s="497"/>
      <c r="I710" s="497"/>
      <c r="J710" s="497"/>
      <c r="K710" s="497"/>
      <c r="L710" s="497"/>
      <c r="M710" s="497"/>
      <c r="N710" s="498"/>
      <c r="O710" s="497"/>
      <c r="P710" s="497"/>
      <c r="Q710" s="497"/>
      <c r="R710" s="497"/>
      <c r="S710" s="497"/>
      <c r="T710" s="497"/>
      <c r="U710" s="497"/>
      <c r="V710" s="497"/>
      <c r="W710" s="497"/>
      <c r="X710" s="497"/>
      <c r="Y710" s="497"/>
      <c r="Z710" s="497"/>
      <c r="AA710" s="497"/>
      <c r="AB710" s="497"/>
      <c r="AC710" s="497"/>
      <c r="AD710" s="497"/>
      <c r="AE710" s="497"/>
      <c r="AF710" s="497"/>
      <c r="AG710" s="497"/>
      <c r="AH710" s="497"/>
      <c r="AI710" s="497"/>
      <c r="AJ710" s="497"/>
      <c r="AK710" s="497"/>
      <c r="AL710" s="497"/>
      <c r="AM710" s="497"/>
      <c r="AN710" s="497"/>
      <c r="AO710" s="497"/>
      <c r="AP710" s="497"/>
      <c r="AQ710" s="497"/>
      <c r="AR710" s="497"/>
      <c r="AS710" s="497"/>
      <c r="AT710" s="497"/>
      <c r="AU710" s="497"/>
      <c r="AV710" s="497"/>
      <c r="AW710" s="497"/>
      <c r="AX710" s="497"/>
      <c r="AY710" s="497"/>
      <c r="AZ710" s="497"/>
      <c r="BA710" s="497"/>
      <c r="BB710" s="497"/>
      <c r="BC710" s="497"/>
      <c r="BD710" s="497"/>
      <c r="BE710" s="497"/>
      <c r="BF710" s="489"/>
      <c r="BG710" s="489"/>
      <c r="BH710" s="489"/>
      <c r="BI710" s="489"/>
      <c r="BJ710" s="489"/>
    </row>
    <row r="711" spans="1:62" ht="15.75" customHeight="1">
      <c r="A711" s="490"/>
      <c r="B711" s="497"/>
      <c r="C711" s="497"/>
      <c r="D711" s="497"/>
      <c r="E711" s="497"/>
      <c r="F711" s="497"/>
      <c r="G711" s="497"/>
      <c r="H711" s="497"/>
      <c r="I711" s="497"/>
      <c r="J711" s="497"/>
      <c r="K711" s="497"/>
      <c r="L711" s="497"/>
      <c r="M711" s="497"/>
      <c r="N711" s="498"/>
      <c r="O711" s="497"/>
      <c r="P711" s="497"/>
      <c r="Q711" s="497"/>
      <c r="R711" s="497"/>
      <c r="S711" s="497"/>
      <c r="T711" s="497"/>
      <c r="U711" s="497"/>
      <c r="V711" s="497"/>
      <c r="W711" s="497"/>
      <c r="X711" s="497"/>
      <c r="Y711" s="497"/>
      <c r="Z711" s="497"/>
      <c r="AA711" s="497"/>
      <c r="AB711" s="497"/>
      <c r="AC711" s="497"/>
      <c r="AD711" s="497"/>
      <c r="AE711" s="497"/>
      <c r="AF711" s="497"/>
      <c r="AG711" s="497"/>
      <c r="AH711" s="497"/>
      <c r="AI711" s="497"/>
      <c r="AJ711" s="497"/>
      <c r="AK711" s="497"/>
      <c r="AL711" s="497"/>
      <c r="AM711" s="497"/>
      <c r="AN711" s="497"/>
      <c r="AO711" s="497"/>
      <c r="AP711" s="497"/>
      <c r="AQ711" s="497"/>
      <c r="AR711" s="497"/>
      <c r="AS711" s="497"/>
      <c r="AT711" s="497"/>
      <c r="AU711" s="497"/>
      <c r="AV711" s="497"/>
      <c r="AW711" s="497"/>
      <c r="AX711" s="497"/>
      <c r="AY711" s="497"/>
      <c r="AZ711" s="497"/>
      <c r="BA711" s="497"/>
      <c r="BB711" s="497"/>
      <c r="BC711" s="497"/>
      <c r="BD711" s="497"/>
      <c r="BE711" s="497"/>
      <c r="BF711" s="489"/>
      <c r="BG711" s="489"/>
      <c r="BH711" s="489"/>
      <c r="BI711" s="489"/>
      <c r="BJ711" s="489"/>
    </row>
    <row r="712" spans="1:62" ht="15.75" customHeight="1">
      <c r="A712" s="490"/>
      <c r="B712" s="497"/>
      <c r="C712" s="497"/>
      <c r="D712" s="497"/>
      <c r="E712" s="497"/>
      <c r="F712" s="497"/>
      <c r="G712" s="497"/>
      <c r="H712" s="497"/>
      <c r="I712" s="497"/>
      <c r="J712" s="497"/>
      <c r="K712" s="497"/>
      <c r="L712" s="497"/>
      <c r="M712" s="497"/>
      <c r="N712" s="498"/>
      <c r="O712" s="497"/>
      <c r="P712" s="497"/>
      <c r="Q712" s="497"/>
      <c r="R712" s="497"/>
      <c r="S712" s="497"/>
      <c r="T712" s="497"/>
      <c r="U712" s="497"/>
      <c r="V712" s="497"/>
      <c r="W712" s="497"/>
      <c r="X712" s="497"/>
      <c r="Y712" s="497"/>
      <c r="Z712" s="497"/>
      <c r="AA712" s="497"/>
      <c r="AB712" s="497"/>
      <c r="AC712" s="497"/>
      <c r="AD712" s="497"/>
      <c r="AE712" s="497"/>
      <c r="AF712" s="497"/>
      <c r="AG712" s="497"/>
      <c r="AH712" s="497"/>
      <c r="AI712" s="497"/>
      <c r="AJ712" s="497"/>
      <c r="AK712" s="497"/>
      <c r="AL712" s="497"/>
      <c r="AM712" s="497"/>
      <c r="AN712" s="497"/>
      <c r="AO712" s="497"/>
      <c r="AP712" s="497"/>
      <c r="AQ712" s="497"/>
      <c r="AR712" s="497"/>
      <c r="AS712" s="497"/>
      <c r="AT712" s="497"/>
      <c r="AU712" s="497"/>
      <c r="AV712" s="497"/>
      <c r="AW712" s="497"/>
      <c r="AX712" s="497"/>
      <c r="AY712" s="497"/>
      <c r="AZ712" s="497"/>
      <c r="BA712" s="497"/>
      <c r="BB712" s="497"/>
      <c r="BC712" s="497"/>
      <c r="BD712" s="497"/>
      <c r="BE712" s="497"/>
      <c r="BF712" s="489"/>
      <c r="BG712" s="489"/>
      <c r="BH712" s="489"/>
      <c r="BI712" s="489"/>
      <c r="BJ712" s="489"/>
    </row>
    <row r="713" spans="1:62" ht="15.75" customHeight="1">
      <c r="A713" s="490"/>
      <c r="B713" s="497"/>
      <c r="C713" s="497"/>
      <c r="D713" s="497"/>
      <c r="E713" s="497"/>
      <c r="F713" s="497"/>
      <c r="G713" s="497"/>
      <c r="H713" s="497"/>
      <c r="I713" s="497"/>
      <c r="J713" s="497"/>
      <c r="K713" s="497"/>
      <c r="L713" s="497"/>
      <c r="M713" s="497"/>
      <c r="N713" s="498"/>
      <c r="O713" s="497"/>
      <c r="P713" s="497"/>
      <c r="Q713" s="497"/>
      <c r="R713" s="497"/>
      <c r="S713" s="497"/>
      <c r="T713" s="497"/>
      <c r="U713" s="497"/>
      <c r="V713" s="497"/>
      <c r="W713" s="497"/>
      <c r="X713" s="497"/>
      <c r="Y713" s="497"/>
      <c r="Z713" s="497"/>
      <c r="AA713" s="497"/>
      <c r="AB713" s="497"/>
      <c r="AC713" s="497"/>
      <c r="AD713" s="497"/>
      <c r="AE713" s="497"/>
      <c r="AF713" s="497"/>
      <c r="AG713" s="497"/>
      <c r="AH713" s="497"/>
      <c r="AI713" s="497"/>
      <c r="AJ713" s="497"/>
      <c r="AK713" s="497"/>
      <c r="AL713" s="497"/>
      <c r="AM713" s="497"/>
      <c r="AN713" s="497"/>
      <c r="AO713" s="497"/>
      <c r="AP713" s="497"/>
      <c r="AQ713" s="497"/>
      <c r="AR713" s="497"/>
      <c r="AS713" s="497"/>
      <c r="AT713" s="497"/>
      <c r="AU713" s="497"/>
      <c r="AV713" s="497"/>
      <c r="AW713" s="497"/>
      <c r="AX713" s="497"/>
      <c r="AY713" s="497"/>
      <c r="AZ713" s="497"/>
      <c r="BA713" s="497"/>
      <c r="BB713" s="497"/>
      <c r="BC713" s="497"/>
      <c r="BD713" s="497"/>
      <c r="BE713" s="497"/>
      <c r="BF713" s="489"/>
      <c r="BG713" s="489"/>
      <c r="BH713" s="489"/>
      <c r="BI713" s="489"/>
      <c r="BJ713" s="489"/>
    </row>
    <row r="714" spans="1:62" ht="15.75" customHeight="1">
      <c r="A714" s="490"/>
      <c r="B714" s="497"/>
      <c r="C714" s="497"/>
      <c r="D714" s="497"/>
      <c r="E714" s="497"/>
      <c r="F714" s="497"/>
      <c r="G714" s="497"/>
      <c r="H714" s="497"/>
      <c r="I714" s="497"/>
      <c r="J714" s="497"/>
      <c r="K714" s="497"/>
      <c r="L714" s="497"/>
      <c r="M714" s="497"/>
      <c r="N714" s="498"/>
      <c r="O714" s="497"/>
      <c r="P714" s="497"/>
      <c r="Q714" s="497"/>
      <c r="R714" s="497"/>
      <c r="S714" s="497"/>
      <c r="T714" s="497"/>
      <c r="U714" s="497"/>
      <c r="V714" s="497"/>
      <c r="W714" s="497"/>
      <c r="X714" s="497"/>
      <c r="Y714" s="497"/>
      <c r="Z714" s="497"/>
      <c r="AA714" s="497"/>
      <c r="AB714" s="497"/>
      <c r="AC714" s="497"/>
      <c r="AD714" s="497"/>
      <c r="AE714" s="497"/>
      <c r="AF714" s="497"/>
      <c r="AG714" s="497"/>
      <c r="AH714" s="497"/>
      <c r="AI714" s="497"/>
      <c r="AJ714" s="497"/>
      <c r="AK714" s="497"/>
      <c r="AL714" s="497"/>
      <c r="AM714" s="497"/>
      <c r="AN714" s="497"/>
      <c r="AO714" s="497"/>
      <c r="AP714" s="497"/>
      <c r="AQ714" s="497"/>
      <c r="AR714" s="497"/>
      <c r="AS714" s="497"/>
      <c r="AT714" s="497"/>
      <c r="AU714" s="497"/>
      <c r="AV714" s="497"/>
      <c r="AW714" s="497"/>
      <c r="AX714" s="497"/>
      <c r="AY714" s="497"/>
      <c r="AZ714" s="497"/>
      <c r="BA714" s="497"/>
      <c r="BB714" s="497"/>
      <c r="BC714" s="497"/>
      <c r="BD714" s="497"/>
      <c r="BE714" s="497"/>
      <c r="BF714" s="489"/>
      <c r="BG714" s="489"/>
      <c r="BH714" s="489"/>
      <c r="BI714" s="489"/>
      <c r="BJ714" s="489"/>
    </row>
    <row r="715" spans="1:62" ht="15.75" customHeight="1">
      <c r="A715" s="490"/>
      <c r="B715" s="497"/>
      <c r="C715" s="497"/>
      <c r="D715" s="497"/>
      <c r="E715" s="497"/>
      <c r="F715" s="497"/>
      <c r="G715" s="497"/>
      <c r="H715" s="497"/>
      <c r="I715" s="497"/>
      <c r="J715" s="497"/>
      <c r="K715" s="497"/>
      <c r="L715" s="497"/>
      <c r="M715" s="497"/>
      <c r="N715" s="498"/>
      <c r="O715" s="497"/>
      <c r="P715" s="497"/>
      <c r="Q715" s="497"/>
      <c r="R715" s="497"/>
      <c r="S715" s="497"/>
      <c r="T715" s="497"/>
      <c r="U715" s="497"/>
      <c r="V715" s="497"/>
      <c r="W715" s="497"/>
      <c r="X715" s="497"/>
      <c r="Y715" s="497"/>
      <c r="Z715" s="497"/>
      <c r="AA715" s="497"/>
      <c r="AB715" s="497"/>
      <c r="AC715" s="497"/>
      <c r="AD715" s="497"/>
      <c r="AE715" s="497"/>
      <c r="AF715" s="497"/>
      <c r="AG715" s="497"/>
      <c r="AH715" s="497"/>
      <c r="AI715" s="497"/>
      <c r="AJ715" s="497"/>
      <c r="AK715" s="497"/>
      <c r="AL715" s="497"/>
      <c r="AM715" s="497"/>
      <c r="AN715" s="497"/>
      <c r="AO715" s="497"/>
      <c r="AP715" s="497"/>
      <c r="AQ715" s="497"/>
      <c r="AR715" s="497"/>
      <c r="AS715" s="497"/>
      <c r="AT715" s="497"/>
      <c r="AU715" s="497"/>
      <c r="AV715" s="497"/>
      <c r="AW715" s="497"/>
      <c r="AX715" s="497"/>
      <c r="AY715" s="497"/>
      <c r="AZ715" s="497"/>
      <c r="BA715" s="497"/>
      <c r="BB715" s="497"/>
      <c r="BC715" s="497"/>
      <c r="BD715" s="497"/>
      <c r="BE715" s="497"/>
      <c r="BF715" s="489"/>
      <c r="BG715" s="489"/>
      <c r="BH715" s="489"/>
      <c r="BI715" s="489"/>
      <c r="BJ715" s="489"/>
    </row>
    <row r="716" spans="1:62" ht="15.75" customHeight="1">
      <c r="A716" s="490"/>
      <c r="B716" s="497"/>
      <c r="C716" s="497"/>
      <c r="D716" s="497"/>
      <c r="E716" s="497"/>
      <c r="F716" s="497"/>
      <c r="G716" s="497"/>
      <c r="H716" s="497"/>
      <c r="I716" s="497"/>
      <c r="J716" s="497"/>
      <c r="K716" s="497"/>
      <c r="L716" s="497"/>
      <c r="M716" s="497"/>
      <c r="N716" s="498"/>
      <c r="O716" s="497"/>
      <c r="P716" s="497"/>
      <c r="Q716" s="497"/>
      <c r="R716" s="497"/>
      <c r="S716" s="497"/>
      <c r="T716" s="497"/>
      <c r="U716" s="497"/>
      <c r="V716" s="497"/>
      <c r="W716" s="497"/>
      <c r="X716" s="497"/>
      <c r="Y716" s="497"/>
      <c r="Z716" s="497"/>
      <c r="AA716" s="497"/>
      <c r="AB716" s="497"/>
      <c r="AC716" s="497"/>
      <c r="AD716" s="497"/>
      <c r="AE716" s="497"/>
      <c r="AF716" s="497"/>
      <c r="AG716" s="497"/>
      <c r="AH716" s="497"/>
      <c r="AI716" s="497"/>
      <c r="AJ716" s="497"/>
      <c r="AK716" s="497"/>
      <c r="AL716" s="497"/>
      <c r="AM716" s="497"/>
      <c r="AN716" s="497"/>
      <c r="AO716" s="497"/>
      <c r="AP716" s="497"/>
      <c r="AQ716" s="497"/>
      <c r="AR716" s="497"/>
      <c r="AS716" s="497"/>
      <c r="AT716" s="497"/>
      <c r="AU716" s="497"/>
      <c r="AV716" s="497"/>
      <c r="AW716" s="497"/>
      <c r="AX716" s="497"/>
      <c r="AY716" s="497"/>
      <c r="AZ716" s="497"/>
      <c r="BA716" s="497"/>
      <c r="BB716" s="497"/>
      <c r="BC716" s="497"/>
      <c r="BD716" s="497"/>
      <c r="BE716" s="497"/>
      <c r="BF716" s="489"/>
      <c r="BG716" s="489"/>
      <c r="BH716" s="489"/>
      <c r="BI716" s="489"/>
      <c r="BJ716" s="489"/>
    </row>
    <row r="717" spans="1:62" ht="15.75" customHeight="1">
      <c r="A717" s="490"/>
      <c r="B717" s="497"/>
      <c r="C717" s="497"/>
      <c r="D717" s="497"/>
      <c r="E717" s="497"/>
      <c r="F717" s="497"/>
      <c r="G717" s="497"/>
      <c r="H717" s="497"/>
      <c r="I717" s="497"/>
      <c r="J717" s="497"/>
      <c r="K717" s="497"/>
      <c r="L717" s="497"/>
      <c r="M717" s="497"/>
      <c r="N717" s="498"/>
      <c r="O717" s="497"/>
      <c r="P717" s="497"/>
      <c r="Q717" s="497"/>
      <c r="R717" s="497"/>
      <c r="S717" s="497"/>
      <c r="T717" s="497"/>
      <c r="U717" s="497"/>
      <c r="V717" s="497"/>
      <c r="W717" s="497"/>
      <c r="X717" s="497"/>
      <c r="Y717" s="497"/>
      <c r="Z717" s="497"/>
      <c r="AA717" s="497"/>
      <c r="AB717" s="497"/>
      <c r="AC717" s="497"/>
      <c r="AD717" s="497"/>
      <c r="AE717" s="497"/>
      <c r="AF717" s="497"/>
      <c r="AG717" s="497"/>
      <c r="AH717" s="497"/>
      <c r="AI717" s="497"/>
      <c r="AJ717" s="497"/>
      <c r="AK717" s="497"/>
      <c r="AL717" s="497"/>
      <c r="AM717" s="497"/>
      <c r="AN717" s="497"/>
      <c r="AO717" s="497"/>
      <c r="AP717" s="497"/>
      <c r="AQ717" s="497"/>
      <c r="AR717" s="497"/>
      <c r="AS717" s="497"/>
      <c r="AT717" s="497"/>
      <c r="AU717" s="497"/>
      <c r="AV717" s="497"/>
      <c r="AW717" s="497"/>
      <c r="AX717" s="497"/>
      <c r="AY717" s="497"/>
      <c r="AZ717" s="497"/>
      <c r="BA717" s="497"/>
      <c r="BB717" s="497"/>
      <c r="BC717" s="497"/>
      <c r="BD717" s="497"/>
      <c r="BE717" s="497"/>
      <c r="BF717" s="489"/>
      <c r="BG717" s="489"/>
      <c r="BH717" s="489"/>
      <c r="BI717" s="489"/>
      <c r="BJ717" s="489"/>
    </row>
    <row r="718" spans="1:62" ht="15.75" customHeight="1">
      <c r="A718" s="490"/>
      <c r="B718" s="497"/>
      <c r="C718" s="497"/>
      <c r="D718" s="497"/>
      <c r="E718" s="497"/>
      <c r="F718" s="497"/>
      <c r="G718" s="497"/>
      <c r="H718" s="497"/>
      <c r="I718" s="497"/>
      <c r="J718" s="497"/>
      <c r="K718" s="497"/>
      <c r="L718" s="497"/>
      <c r="M718" s="497"/>
      <c r="N718" s="498"/>
      <c r="O718" s="497"/>
      <c r="P718" s="497"/>
      <c r="Q718" s="497"/>
      <c r="R718" s="497"/>
      <c r="S718" s="497"/>
      <c r="T718" s="497"/>
      <c r="U718" s="497"/>
      <c r="V718" s="497"/>
      <c r="W718" s="497"/>
      <c r="X718" s="497"/>
      <c r="Y718" s="497"/>
      <c r="Z718" s="497"/>
      <c r="AA718" s="497"/>
      <c r="AB718" s="497"/>
      <c r="AC718" s="497"/>
      <c r="AD718" s="497"/>
      <c r="AE718" s="497"/>
      <c r="AF718" s="497"/>
      <c r="AG718" s="497"/>
      <c r="AH718" s="497"/>
      <c r="AI718" s="497"/>
      <c r="AJ718" s="497"/>
      <c r="AK718" s="497"/>
      <c r="AL718" s="497"/>
      <c r="AM718" s="497"/>
      <c r="AN718" s="497"/>
      <c r="AO718" s="497"/>
      <c r="AP718" s="497"/>
      <c r="AQ718" s="497"/>
      <c r="AR718" s="497"/>
      <c r="AS718" s="497"/>
      <c r="AT718" s="497"/>
      <c r="AU718" s="497"/>
      <c r="AV718" s="497"/>
      <c r="AW718" s="497"/>
      <c r="AX718" s="497"/>
      <c r="AY718" s="497"/>
      <c r="AZ718" s="497"/>
      <c r="BA718" s="497"/>
      <c r="BB718" s="497"/>
      <c r="BC718" s="497"/>
      <c r="BD718" s="497"/>
      <c r="BE718" s="497"/>
      <c r="BF718" s="489"/>
      <c r="BG718" s="489"/>
      <c r="BH718" s="489"/>
      <c r="BI718" s="489"/>
      <c r="BJ718" s="489"/>
    </row>
    <row r="719" spans="1:62" ht="15.75" customHeight="1">
      <c r="A719" s="490"/>
      <c r="B719" s="497"/>
      <c r="C719" s="497"/>
      <c r="D719" s="497"/>
      <c r="E719" s="497"/>
      <c r="F719" s="497"/>
      <c r="G719" s="497"/>
      <c r="H719" s="497"/>
      <c r="I719" s="497"/>
      <c r="J719" s="497"/>
      <c r="K719" s="497"/>
      <c r="L719" s="497"/>
      <c r="M719" s="497"/>
      <c r="N719" s="498"/>
      <c r="O719" s="497"/>
      <c r="P719" s="497"/>
      <c r="Q719" s="497"/>
      <c r="R719" s="497"/>
      <c r="S719" s="497"/>
      <c r="T719" s="497"/>
      <c r="U719" s="497"/>
      <c r="V719" s="497"/>
      <c r="W719" s="497"/>
      <c r="X719" s="497"/>
      <c r="Y719" s="497"/>
      <c r="Z719" s="497"/>
      <c r="AA719" s="497"/>
      <c r="AB719" s="497"/>
      <c r="AC719" s="497"/>
      <c r="AD719" s="497"/>
      <c r="AE719" s="497"/>
      <c r="AF719" s="497"/>
      <c r="AG719" s="497"/>
      <c r="AH719" s="497"/>
      <c r="AI719" s="497"/>
      <c r="AJ719" s="497"/>
      <c r="AK719" s="497"/>
      <c r="AL719" s="497"/>
      <c r="AM719" s="497"/>
      <c r="AN719" s="497"/>
      <c r="AO719" s="497"/>
      <c r="AP719" s="497"/>
      <c r="AQ719" s="497"/>
      <c r="AR719" s="497"/>
      <c r="AS719" s="497"/>
      <c r="AT719" s="497"/>
      <c r="AU719" s="497"/>
      <c r="AV719" s="497"/>
      <c r="AW719" s="497"/>
      <c r="AX719" s="497"/>
      <c r="AY719" s="497"/>
      <c r="AZ719" s="497"/>
      <c r="BA719" s="497"/>
      <c r="BB719" s="497"/>
      <c r="BC719" s="497"/>
      <c r="BD719" s="497"/>
      <c r="BE719" s="497"/>
      <c r="BF719" s="489"/>
      <c r="BG719" s="489"/>
      <c r="BH719" s="489"/>
      <c r="BI719" s="489"/>
      <c r="BJ719" s="489"/>
    </row>
    <row r="720" spans="1:62" ht="15.75" customHeight="1">
      <c r="A720" s="490"/>
      <c r="B720" s="497"/>
      <c r="C720" s="497"/>
      <c r="D720" s="497"/>
      <c r="E720" s="497"/>
      <c r="F720" s="497"/>
      <c r="G720" s="497"/>
      <c r="H720" s="497"/>
      <c r="I720" s="497"/>
      <c r="J720" s="497"/>
      <c r="K720" s="497"/>
      <c r="L720" s="497"/>
      <c r="M720" s="497"/>
      <c r="N720" s="498"/>
      <c r="O720" s="497"/>
      <c r="P720" s="497"/>
      <c r="Q720" s="497"/>
      <c r="R720" s="497"/>
      <c r="S720" s="497"/>
      <c r="T720" s="497"/>
      <c r="U720" s="497"/>
      <c r="V720" s="497"/>
      <c r="W720" s="497"/>
      <c r="X720" s="497"/>
      <c r="Y720" s="497"/>
      <c r="Z720" s="497"/>
      <c r="AA720" s="497"/>
      <c r="AB720" s="497"/>
      <c r="AC720" s="497"/>
      <c r="AD720" s="497"/>
      <c r="AE720" s="497"/>
      <c r="AF720" s="497"/>
      <c r="AG720" s="497"/>
      <c r="AH720" s="497"/>
      <c r="AI720" s="497"/>
      <c r="AJ720" s="497"/>
      <c r="AK720" s="497"/>
      <c r="AL720" s="497"/>
      <c r="AM720" s="497"/>
      <c r="AN720" s="497"/>
      <c r="AO720" s="497"/>
      <c r="AP720" s="497"/>
      <c r="AQ720" s="497"/>
      <c r="AR720" s="497"/>
      <c r="AS720" s="497"/>
      <c r="AT720" s="497"/>
      <c r="AU720" s="497"/>
      <c r="AV720" s="497"/>
      <c r="AW720" s="497"/>
      <c r="AX720" s="497"/>
      <c r="AY720" s="497"/>
      <c r="AZ720" s="497"/>
      <c r="BA720" s="497"/>
      <c r="BB720" s="497"/>
      <c r="BC720" s="497"/>
      <c r="BD720" s="497"/>
      <c r="BE720" s="497"/>
      <c r="BF720" s="489"/>
      <c r="BG720" s="489"/>
      <c r="BH720" s="489"/>
      <c r="BI720" s="489"/>
      <c r="BJ720" s="489"/>
    </row>
    <row r="721" spans="1:62" ht="15.75" customHeight="1">
      <c r="A721" s="490"/>
      <c r="B721" s="497"/>
      <c r="C721" s="497"/>
      <c r="D721" s="497"/>
      <c r="E721" s="497"/>
      <c r="F721" s="497"/>
      <c r="G721" s="497"/>
      <c r="H721" s="497"/>
      <c r="I721" s="497"/>
      <c r="J721" s="497"/>
      <c r="K721" s="497"/>
      <c r="L721" s="497"/>
      <c r="M721" s="497"/>
      <c r="N721" s="498"/>
      <c r="O721" s="497"/>
      <c r="P721" s="497"/>
      <c r="Q721" s="497"/>
      <c r="R721" s="497"/>
      <c r="S721" s="497"/>
      <c r="T721" s="497"/>
      <c r="U721" s="497"/>
      <c r="V721" s="497"/>
      <c r="W721" s="497"/>
      <c r="X721" s="497"/>
      <c r="Y721" s="497"/>
      <c r="Z721" s="497"/>
      <c r="AA721" s="497"/>
      <c r="AB721" s="497"/>
      <c r="AC721" s="497"/>
      <c r="AD721" s="497"/>
      <c r="AE721" s="497"/>
      <c r="AF721" s="497"/>
      <c r="AG721" s="497"/>
      <c r="AH721" s="497"/>
      <c r="AI721" s="497"/>
      <c r="AJ721" s="497"/>
      <c r="AK721" s="497"/>
      <c r="AL721" s="497"/>
      <c r="AM721" s="497"/>
      <c r="AN721" s="497"/>
      <c r="AO721" s="497"/>
      <c r="AP721" s="497"/>
      <c r="AQ721" s="497"/>
      <c r="AR721" s="497"/>
      <c r="AS721" s="497"/>
      <c r="AT721" s="497"/>
      <c r="AU721" s="497"/>
      <c r="AV721" s="497"/>
      <c r="AW721" s="497"/>
      <c r="AX721" s="497"/>
      <c r="AY721" s="497"/>
      <c r="AZ721" s="497"/>
      <c r="BA721" s="497"/>
      <c r="BB721" s="497"/>
      <c r="BC721" s="497"/>
      <c r="BD721" s="497"/>
      <c r="BE721" s="497"/>
      <c r="BF721" s="489"/>
      <c r="BG721" s="489"/>
      <c r="BH721" s="489"/>
      <c r="BI721" s="489"/>
      <c r="BJ721" s="489"/>
    </row>
    <row r="722" spans="1:62" ht="15.75" customHeight="1">
      <c r="A722" s="490"/>
      <c r="B722" s="497"/>
      <c r="C722" s="497"/>
      <c r="D722" s="497"/>
      <c r="E722" s="497"/>
      <c r="F722" s="497"/>
      <c r="G722" s="497"/>
      <c r="H722" s="497"/>
      <c r="I722" s="497"/>
      <c r="J722" s="497"/>
      <c r="K722" s="497"/>
      <c r="L722" s="497"/>
      <c r="M722" s="497"/>
      <c r="N722" s="498"/>
      <c r="O722" s="497"/>
      <c r="P722" s="497"/>
      <c r="Q722" s="497"/>
      <c r="R722" s="497"/>
      <c r="S722" s="497"/>
      <c r="T722" s="497"/>
      <c r="U722" s="497"/>
      <c r="V722" s="497"/>
      <c r="W722" s="497"/>
      <c r="X722" s="497"/>
      <c r="Y722" s="497"/>
      <c r="Z722" s="497"/>
      <c r="AA722" s="497"/>
      <c r="AB722" s="497"/>
      <c r="AC722" s="497"/>
      <c r="AD722" s="497"/>
      <c r="AE722" s="497"/>
      <c r="AF722" s="497"/>
      <c r="AG722" s="497"/>
      <c r="AH722" s="497"/>
      <c r="AI722" s="497"/>
      <c r="AJ722" s="497"/>
      <c r="AK722" s="497"/>
      <c r="AL722" s="497"/>
      <c r="AM722" s="497"/>
      <c r="AN722" s="497"/>
      <c r="AO722" s="497"/>
      <c r="AP722" s="497"/>
      <c r="AQ722" s="497"/>
      <c r="AR722" s="497"/>
      <c r="AS722" s="497"/>
      <c r="AT722" s="497"/>
      <c r="AU722" s="497"/>
      <c r="AV722" s="497"/>
      <c r="AW722" s="497"/>
      <c r="AX722" s="497"/>
      <c r="AY722" s="497"/>
      <c r="AZ722" s="497"/>
      <c r="BA722" s="497"/>
      <c r="BB722" s="497"/>
      <c r="BC722" s="497"/>
      <c r="BD722" s="497"/>
      <c r="BE722" s="497"/>
      <c r="BF722" s="489"/>
      <c r="BG722" s="489"/>
      <c r="BH722" s="489"/>
      <c r="BI722" s="489"/>
      <c r="BJ722" s="489"/>
    </row>
    <row r="723" spans="1:62" ht="15.75" customHeight="1">
      <c r="A723" s="490"/>
      <c r="B723" s="497"/>
      <c r="C723" s="497"/>
      <c r="D723" s="497"/>
      <c r="E723" s="497"/>
      <c r="F723" s="497"/>
      <c r="G723" s="497"/>
      <c r="H723" s="497"/>
      <c r="I723" s="497"/>
      <c r="J723" s="497"/>
      <c r="K723" s="497"/>
      <c r="L723" s="497"/>
      <c r="M723" s="497"/>
      <c r="N723" s="498"/>
      <c r="O723" s="497"/>
      <c r="P723" s="497"/>
      <c r="Q723" s="497"/>
      <c r="R723" s="497"/>
      <c r="S723" s="497"/>
      <c r="T723" s="497"/>
      <c r="U723" s="497"/>
      <c r="V723" s="497"/>
      <c r="W723" s="497"/>
      <c r="X723" s="497"/>
      <c r="Y723" s="497"/>
      <c r="Z723" s="497"/>
      <c r="AA723" s="497"/>
      <c r="AB723" s="497"/>
      <c r="AC723" s="497"/>
      <c r="AD723" s="497"/>
      <c r="AE723" s="497"/>
      <c r="AF723" s="497"/>
      <c r="AG723" s="497"/>
      <c r="AH723" s="497"/>
      <c r="AI723" s="497"/>
      <c r="AJ723" s="497"/>
      <c r="AK723" s="497"/>
      <c r="AL723" s="497"/>
      <c r="AM723" s="497"/>
      <c r="AN723" s="497"/>
      <c r="AO723" s="497"/>
      <c r="AP723" s="497"/>
      <c r="AQ723" s="497"/>
      <c r="AR723" s="497"/>
      <c r="AS723" s="497"/>
      <c r="AT723" s="497"/>
      <c r="AU723" s="497"/>
      <c r="AV723" s="497"/>
      <c r="AW723" s="497"/>
      <c r="AX723" s="497"/>
      <c r="AY723" s="497"/>
      <c r="AZ723" s="497"/>
      <c r="BA723" s="497"/>
      <c r="BB723" s="497"/>
      <c r="BC723" s="497"/>
      <c r="BD723" s="497"/>
      <c r="BE723" s="497"/>
      <c r="BF723" s="489"/>
      <c r="BG723" s="489"/>
      <c r="BH723" s="489"/>
      <c r="BI723" s="489"/>
      <c r="BJ723" s="489"/>
    </row>
    <row r="724" spans="1:62" ht="15.75" customHeight="1">
      <c r="A724" s="490"/>
      <c r="B724" s="497"/>
      <c r="C724" s="497"/>
      <c r="D724" s="497"/>
      <c r="E724" s="497"/>
      <c r="F724" s="497"/>
      <c r="G724" s="497"/>
      <c r="H724" s="497"/>
      <c r="I724" s="497"/>
      <c r="J724" s="497"/>
      <c r="K724" s="497"/>
      <c r="L724" s="497"/>
      <c r="M724" s="497"/>
      <c r="N724" s="498"/>
      <c r="O724" s="497"/>
      <c r="P724" s="497"/>
      <c r="Q724" s="497"/>
      <c r="R724" s="497"/>
      <c r="S724" s="497"/>
      <c r="T724" s="497"/>
      <c r="U724" s="497"/>
      <c r="V724" s="497"/>
      <c r="W724" s="497"/>
      <c r="X724" s="497"/>
      <c r="Y724" s="497"/>
      <c r="Z724" s="497"/>
      <c r="AA724" s="497"/>
      <c r="AB724" s="497"/>
      <c r="AC724" s="497"/>
      <c r="AD724" s="497"/>
      <c r="AE724" s="497"/>
      <c r="AF724" s="497"/>
      <c r="AG724" s="497"/>
      <c r="AH724" s="497"/>
      <c r="AI724" s="497"/>
      <c r="AJ724" s="497"/>
      <c r="AK724" s="497"/>
      <c r="AL724" s="497"/>
      <c r="AM724" s="497"/>
      <c r="AN724" s="497"/>
      <c r="AO724" s="497"/>
      <c r="AP724" s="497"/>
      <c r="AQ724" s="497"/>
      <c r="AR724" s="497"/>
      <c r="AS724" s="497"/>
      <c r="AT724" s="497"/>
      <c r="AU724" s="497"/>
      <c r="AV724" s="497"/>
      <c r="AW724" s="497"/>
      <c r="AX724" s="497"/>
      <c r="AY724" s="497"/>
      <c r="AZ724" s="497"/>
      <c r="BA724" s="497"/>
      <c r="BB724" s="497"/>
      <c r="BC724" s="497"/>
      <c r="BD724" s="497"/>
      <c r="BE724" s="497"/>
      <c r="BF724" s="489"/>
      <c r="BG724" s="489"/>
      <c r="BH724" s="489"/>
      <c r="BI724" s="489"/>
      <c r="BJ724" s="489"/>
    </row>
    <row r="725" spans="1:62" ht="15.75" customHeight="1">
      <c r="A725" s="490"/>
      <c r="B725" s="497"/>
      <c r="C725" s="497"/>
      <c r="D725" s="497"/>
      <c r="E725" s="497"/>
      <c r="F725" s="497"/>
      <c r="G725" s="497"/>
      <c r="H725" s="497"/>
      <c r="I725" s="497"/>
      <c r="J725" s="497"/>
      <c r="K725" s="497"/>
      <c r="L725" s="497"/>
      <c r="M725" s="497"/>
      <c r="N725" s="498"/>
      <c r="O725" s="497"/>
      <c r="P725" s="497"/>
      <c r="Q725" s="497"/>
      <c r="R725" s="497"/>
      <c r="S725" s="497"/>
      <c r="T725" s="497"/>
      <c r="U725" s="497"/>
      <c r="V725" s="497"/>
      <c r="W725" s="497"/>
      <c r="X725" s="497"/>
      <c r="Y725" s="497"/>
      <c r="Z725" s="497"/>
      <c r="AA725" s="497"/>
      <c r="AB725" s="497"/>
      <c r="AC725" s="497"/>
      <c r="AD725" s="497"/>
      <c r="AE725" s="497"/>
      <c r="AF725" s="497"/>
      <c r="AG725" s="497"/>
      <c r="AH725" s="497"/>
      <c r="AI725" s="497"/>
      <c r="AJ725" s="497"/>
      <c r="AK725" s="497"/>
      <c r="AL725" s="497"/>
      <c r="AM725" s="497"/>
      <c r="AN725" s="497"/>
      <c r="AO725" s="497"/>
      <c r="AP725" s="497"/>
      <c r="AQ725" s="497"/>
      <c r="AR725" s="497"/>
      <c r="AS725" s="497"/>
      <c r="AT725" s="497"/>
      <c r="AU725" s="497"/>
      <c r="AV725" s="497"/>
      <c r="AW725" s="497"/>
      <c r="AX725" s="497"/>
      <c r="AY725" s="497"/>
      <c r="AZ725" s="497"/>
      <c r="BA725" s="497"/>
      <c r="BB725" s="497"/>
      <c r="BC725" s="497"/>
      <c r="BD725" s="497"/>
      <c r="BE725" s="497"/>
      <c r="BF725" s="489"/>
      <c r="BG725" s="489"/>
      <c r="BH725" s="489"/>
      <c r="BI725" s="489"/>
      <c r="BJ725" s="489"/>
    </row>
    <row r="726" spans="1:62" ht="15.75" customHeight="1">
      <c r="A726" s="490"/>
      <c r="B726" s="497"/>
      <c r="C726" s="497"/>
      <c r="D726" s="497"/>
      <c r="E726" s="497"/>
      <c r="F726" s="497"/>
      <c r="G726" s="497"/>
      <c r="H726" s="497"/>
      <c r="I726" s="497"/>
      <c r="J726" s="497"/>
      <c r="K726" s="497"/>
      <c r="L726" s="497"/>
      <c r="M726" s="497"/>
      <c r="N726" s="498"/>
      <c r="O726" s="497"/>
      <c r="P726" s="497"/>
      <c r="Q726" s="497"/>
      <c r="R726" s="497"/>
      <c r="S726" s="497"/>
      <c r="T726" s="497"/>
      <c r="U726" s="497"/>
      <c r="V726" s="497"/>
      <c r="W726" s="497"/>
      <c r="X726" s="497"/>
      <c r="Y726" s="497"/>
      <c r="Z726" s="497"/>
      <c r="AA726" s="497"/>
      <c r="AB726" s="497"/>
      <c r="AC726" s="497"/>
      <c r="AD726" s="497"/>
      <c r="AE726" s="497"/>
      <c r="AF726" s="497"/>
      <c r="AG726" s="497"/>
      <c r="AH726" s="497"/>
      <c r="AI726" s="497"/>
      <c r="AJ726" s="497"/>
      <c r="AK726" s="497"/>
      <c r="AL726" s="497"/>
      <c r="AM726" s="497"/>
      <c r="AN726" s="497"/>
      <c r="AO726" s="497"/>
      <c r="AP726" s="497"/>
      <c r="AQ726" s="497"/>
      <c r="AR726" s="497"/>
      <c r="AS726" s="497"/>
      <c r="AT726" s="497"/>
      <c r="AU726" s="497"/>
      <c r="AV726" s="497"/>
      <c r="AW726" s="497"/>
      <c r="AX726" s="497"/>
      <c r="AY726" s="497"/>
      <c r="AZ726" s="497"/>
      <c r="BA726" s="497"/>
      <c r="BB726" s="497"/>
      <c r="BC726" s="497"/>
      <c r="BD726" s="497"/>
      <c r="BE726" s="497"/>
      <c r="BF726" s="489"/>
      <c r="BG726" s="489"/>
      <c r="BH726" s="489"/>
      <c r="BI726" s="489"/>
      <c r="BJ726" s="489"/>
    </row>
    <row r="727" spans="1:62" ht="15.75" customHeight="1">
      <c r="A727" s="490"/>
      <c r="B727" s="497"/>
      <c r="C727" s="497"/>
      <c r="D727" s="497"/>
      <c r="E727" s="497"/>
      <c r="F727" s="497"/>
      <c r="G727" s="497"/>
      <c r="H727" s="497"/>
      <c r="I727" s="497"/>
      <c r="J727" s="497"/>
      <c r="K727" s="497"/>
      <c r="L727" s="497"/>
      <c r="M727" s="497"/>
      <c r="N727" s="498"/>
      <c r="O727" s="497"/>
      <c r="P727" s="497"/>
      <c r="Q727" s="497"/>
      <c r="R727" s="497"/>
      <c r="S727" s="497"/>
      <c r="T727" s="497"/>
      <c r="U727" s="497"/>
      <c r="V727" s="497"/>
      <c r="W727" s="497"/>
      <c r="X727" s="497"/>
      <c r="Y727" s="497"/>
      <c r="Z727" s="497"/>
      <c r="AA727" s="497"/>
      <c r="AB727" s="497"/>
      <c r="AC727" s="497"/>
      <c r="AD727" s="497"/>
      <c r="AE727" s="497"/>
      <c r="AF727" s="497"/>
      <c r="AG727" s="497"/>
      <c r="AH727" s="497"/>
      <c r="AI727" s="497"/>
      <c r="AJ727" s="497"/>
      <c r="AK727" s="497"/>
      <c r="AL727" s="497"/>
      <c r="AM727" s="497"/>
      <c r="AN727" s="497"/>
      <c r="AO727" s="497"/>
      <c r="AP727" s="497"/>
      <c r="AQ727" s="497"/>
      <c r="AR727" s="497"/>
      <c r="AS727" s="497"/>
      <c r="AT727" s="497"/>
      <c r="AU727" s="497"/>
      <c r="AV727" s="497"/>
      <c r="AW727" s="497"/>
      <c r="AX727" s="497"/>
      <c r="AY727" s="497"/>
      <c r="AZ727" s="497"/>
      <c r="BA727" s="497"/>
      <c r="BB727" s="497"/>
      <c r="BC727" s="497"/>
      <c r="BD727" s="497"/>
      <c r="BE727" s="497"/>
      <c r="BF727" s="489"/>
      <c r="BG727" s="489"/>
      <c r="BH727" s="489"/>
      <c r="BI727" s="489"/>
      <c r="BJ727" s="489"/>
    </row>
    <row r="728" spans="1:62" ht="15.75" customHeight="1">
      <c r="A728" s="490"/>
      <c r="B728" s="497"/>
      <c r="C728" s="497"/>
      <c r="D728" s="497"/>
      <c r="E728" s="497"/>
      <c r="F728" s="497"/>
      <c r="G728" s="497"/>
      <c r="H728" s="497"/>
      <c r="I728" s="497"/>
      <c r="J728" s="497"/>
      <c r="K728" s="497"/>
      <c r="L728" s="497"/>
      <c r="M728" s="497"/>
      <c r="N728" s="498"/>
      <c r="O728" s="497"/>
      <c r="P728" s="497"/>
      <c r="Q728" s="497"/>
      <c r="R728" s="497"/>
      <c r="S728" s="497"/>
      <c r="T728" s="497"/>
      <c r="U728" s="497"/>
      <c r="V728" s="497"/>
      <c r="W728" s="497"/>
      <c r="X728" s="497"/>
      <c r="Y728" s="497"/>
      <c r="Z728" s="497"/>
      <c r="AA728" s="497"/>
      <c r="AB728" s="497"/>
      <c r="AC728" s="497"/>
      <c r="AD728" s="497"/>
      <c r="AE728" s="497"/>
      <c r="AF728" s="497"/>
      <c r="AG728" s="497"/>
      <c r="AH728" s="497"/>
      <c r="AI728" s="497"/>
      <c r="AJ728" s="497"/>
      <c r="AK728" s="497"/>
      <c r="AL728" s="497"/>
      <c r="AM728" s="497"/>
      <c r="AN728" s="497"/>
      <c r="AO728" s="497"/>
      <c r="AP728" s="497"/>
      <c r="AQ728" s="497"/>
      <c r="AR728" s="497"/>
      <c r="AS728" s="497"/>
      <c r="AT728" s="497"/>
      <c r="AU728" s="497"/>
      <c r="AV728" s="497"/>
      <c r="AW728" s="497"/>
      <c r="AX728" s="497"/>
      <c r="AY728" s="497"/>
      <c r="AZ728" s="497"/>
      <c r="BA728" s="497"/>
      <c r="BB728" s="497"/>
      <c r="BC728" s="497"/>
      <c r="BD728" s="497"/>
      <c r="BE728" s="497"/>
      <c r="BF728" s="489"/>
      <c r="BG728" s="489"/>
      <c r="BH728" s="489"/>
      <c r="BI728" s="489"/>
      <c r="BJ728" s="489"/>
    </row>
    <row r="729" spans="1:62" ht="15.75" customHeight="1">
      <c r="A729" s="490"/>
      <c r="B729" s="497"/>
      <c r="C729" s="497"/>
      <c r="D729" s="497"/>
      <c r="E729" s="497"/>
      <c r="F729" s="497"/>
      <c r="G729" s="497"/>
      <c r="H729" s="497"/>
      <c r="I729" s="497"/>
      <c r="J729" s="497"/>
      <c r="K729" s="497"/>
      <c r="L729" s="497"/>
      <c r="M729" s="497"/>
      <c r="N729" s="498"/>
      <c r="O729" s="497"/>
      <c r="P729" s="497"/>
      <c r="Q729" s="497"/>
      <c r="R729" s="497"/>
      <c r="S729" s="497"/>
      <c r="T729" s="497"/>
      <c r="U729" s="497"/>
      <c r="V729" s="497"/>
      <c r="W729" s="497"/>
      <c r="X729" s="497"/>
      <c r="Y729" s="497"/>
      <c r="Z729" s="497"/>
      <c r="AA729" s="497"/>
      <c r="AB729" s="497"/>
      <c r="AC729" s="497"/>
      <c r="AD729" s="497"/>
      <c r="AE729" s="497"/>
      <c r="AF729" s="497"/>
      <c r="AG729" s="497"/>
      <c r="AH729" s="497"/>
      <c r="AI729" s="497"/>
      <c r="AJ729" s="497"/>
      <c r="AK729" s="497"/>
      <c r="AL729" s="497"/>
      <c r="AM729" s="497"/>
      <c r="AN729" s="497"/>
      <c r="AO729" s="497"/>
      <c r="AP729" s="497"/>
      <c r="AQ729" s="497"/>
      <c r="AR729" s="497"/>
      <c r="AS729" s="497"/>
      <c r="AT729" s="497"/>
      <c r="AU729" s="497"/>
      <c r="AV729" s="497"/>
      <c r="AW729" s="497"/>
      <c r="AX729" s="497"/>
      <c r="AY729" s="497"/>
      <c r="AZ729" s="497"/>
      <c r="BA729" s="497"/>
      <c r="BB729" s="497"/>
      <c r="BC729" s="497"/>
      <c r="BD729" s="497"/>
      <c r="BE729" s="497"/>
      <c r="BF729" s="489"/>
      <c r="BG729" s="489"/>
      <c r="BH729" s="489"/>
      <c r="BI729" s="489"/>
      <c r="BJ729" s="489"/>
    </row>
    <row r="730" spans="1:62" ht="15.75" customHeight="1">
      <c r="A730" s="490"/>
      <c r="B730" s="497"/>
      <c r="C730" s="497"/>
      <c r="D730" s="497"/>
      <c r="E730" s="497"/>
      <c r="F730" s="497"/>
      <c r="G730" s="497"/>
      <c r="H730" s="497"/>
      <c r="I730" s="497"/>
      <c r="J730" s="497"/>
      <c r="K730" s="497"/>
      <c r="L730" s="497"/>
      <c r="M730" s="497"/>
      <c r="N730" s="498"/>
      <c r="O730" s="497"/>
      <c r="P730" s="497"/>
      <c r="Q730" s="497"/>
      <c r="R730" s="497"/>
      <c r="S730" s="497"/>
      <c r="T730" s="497"/>
      <c r="U730" s="497"/>
      <c r="V730" s="497"/>
      <c r="W730" s="497"/>
      <c r="X730" s="497"/>
      <c r="Y730" s="497"/>
      <c r="Z730" s="497"/>
      <c r="AA730" s="497"/>
      <c r="AB730" s="497"/>
      <c r="AC730" s="497"/>
      <c r="AD730" s="497"/>
      <c r="AE730" s="497"/>
      <c r="AF730" s="497"/>
      <c r="AG730" s="497"/>
      <c r="AH730" s="497"/>
      <c r="AI730" s="497"/>
      <c r="AJ730" s="497"/>
      <c r="AK730" s="497"/>
      <c r="AL730" s="497"/>
      <c r="AM730" s="497"/>
      <c r="AN730" s="497"/>
      <c r="AO730" s="497"/>
      <c r="AP730" s="497"/>
      <c r="AQ730" s="497"/>
      <c r="AR730" s="497"/>
      <c r="AS730" s="497"/>
      <c r="AT730" s="497"/>
      <c r="AU730" s="497"/>
      <c r="AV730" s="497"/>
      <c r="AW730" s="497"/>
      <c r="AX730" s="497"/>
      <c r="AY730" s="497"/>
      <c r="AZ730" s="497"/>
      <c r="BA730" s="497"/>
      <c r="BB730" s="497"/>
      <c r="BC730" s="497"/>
      <c r="BD730" s="497"/>
      <c r="BE730" s="497"/>
      <c r="BF730" s="489"/>
      <c r="BG730" s="489"/>
      <c r="BH730" s="489"/>
      <c r="BI730" s="489"/>
      <c r="BJ730" s="489"/>
    </row>
    <row r="731" spans="1:62" ht="15.75" customHeight="1">
      <c r="A731" s="490"/>
      <c r="B731" s="497"/>
      <c r="C731" s="497"/>
      <c r="D731" s="497"/>
      <c r="E731" s="497"/>
      <c r="F731" s="497"/>
      <c r="G731" s="497"/>
      <c r="H731" s="497"/>
      <c r="I731" s="497"/>
      <c r="J731" s="497"/>
      <c r="K731" s="497"/>
      <c r="L731" s="497"/>
      <c r="M731" s="497"/>
      <c r="N731" s="498"/>
      <c r="O731" s="497"/>
      <c r="P731" s="497"/>
      <c r="Q731" s="497"/>
      <c r="R731" s="497"/>
      <c r="S731" s="497"/>
      <c r="T731" s="497"/>
      <c r="U731" s="497"/>
      <c r="V731" s="497"/>
      <c r="W731" s="497"/>
      <c r="X731" s="497"/>
      <c r="Y731" s="497"/>
      <c r="Z731" s="497"/>
      <c r="AA731" s="497"/>
      <c r="AB731" s="497"/>
      <c r="AC731" s="497"/>
      <c r="AD731" s="497"/>
      <c r="AE731" s="497"/>
      <c r="AF731" s="497"/>
      <c r="AG731" s="497"/>
      <c r="AH731" s="497"/>
      <c r="AI731" s="497"/>
      <c r="AJ731" s="497"/>
      <c r="AK731" s="497"/>
      <c r="AL731" s="497"/>
      <c r="AM731" s="497"/>
      <c r="AN731" s="497"/>
      <c r="AO731" s="497"/>
      <c r="AP731" s="497"/>
      <c r="AQ731" s="497"/>
      <c r="AR731" s="497"/>
      <c r="AS731" s="497"/>
      <c r="AT731" s="497"/>
      <c r="AU731" s="497"/>
      <c r="AV731" s="497"/>
      <c r="AW731" s="497"/>
      <c r="AX731" s="497"/>
      <c r="AY731" s="497"/>
      <c r="AZ731" s="497"/>
      <c r="BA731" s="497"/>
      <c r="BB731" s="497"/>
      <c r="BC731" s="497"/>
      <c r="BD731" s="497"/>
      <c r="BE731" s="497"/>
      <c r="BF731" s="489"/>
      <c r="BG731" s="489"/>
      <c r="BH731" s="489"/>
      <c r="BI731" s="489"/>
      <c r="BJ731" s="489"/>
    </row>
    <row r="732" spans="1:62" ht="15.75" customHeight="1">
      <c r="A732" s="490"/>
      <c r="B732" s="497"/>
      <c r="C732" s="497"/>
      <c r="D732" s="497"/>
      <c r="E732" s="497"/>
      <c r="F732" s="497"/>
      <c r="G732" s="497"/>
      <c r="H732" s="497"/>
      <c r="I732" s="497"/>
      <c r="J732" s="497"/>
      <c r="K732" s="497"/>
      <c r="L732" s="497"/>
      <c r="M732" s="497"/>
      <c r="N732" s="498"/>
      <c r="O732" s="497"/>
      <c r="P732" s="497"/>
      <c r="Q732" s="497"/>
      <c r="R732" s="497"/>
      <c r="S732" s="497"/>
      <c r="T732" s="497"/>
      <c r="U732" s="497"/>
      <c r="V732" s="497"/>
      <c r="W732" s="497"/>
      <c r="X732" s="497"/>
      <c r="Y732" s="497"/>
      <c r="Z732" s="497"/>
      <c r="AA732" s="497"/>
      <c r="AB732" s="497"/>
      <c r="AC732" s="497"/>
      <c r="AD732" s="497"/>
      <c r="AE732" s="497"/>
      <c r="AF732" s="497"/>
      <c r="AG732" s="497"/>
      <c r="AH732" s="497"/>
      <c r="AI732" s="497"/>
      <c r="AJ732" s="497"/>
      <c r="AK732" s="497"/>
      <c r="AL732" s="497"/>
      <c r="AM732" s="497"/>
      <c r="AN732" s="497"/>
      <c r="AO732" s="497"/>
      <c r="AP732" s="497"/>
      <c r="AQ732" s="497"/>
      <c r="AR732" s="497"/>
      <c r="AS732" s="497"/>
      <c r="AT732" s="497"/>
      <c r="AU732" s="497"/>
      <c r="AV732" s="497"/>
      <c r="AW732" s="497"/>
      <c r="AX732" s="497"/>
      <c r="AY732" s="497"/>
      <c r="AZ732" s="497"/>
      <c r="BA732" s="497"/>
      <c r="BB732" s="497"/>
      <c r="BC732" s="497"/>
      <c r="BD732" s="497"/>
      <c r="BE732" s="497"/>
      <c r="BF732" s="489"/>
      <c r="BG732" s="489"/>
      <c r="BH732" s="489"/>
      <c r="BI732" s="489"/>
      <c r="BJ732" s="489"/>
    </row>
    <row r="733" spans="1:62" ht="15.75" customHeight="1">
      <c r="A733" s="490"/>
      <c r="B733" s="497"/>
      <c r="C733" s="497"/>
      <c r="D733" s="497"/>
      <c r="E733" s="497"/>
      <c r="F733" s="497"/>
      <c r="G733" s="497"/>
      <c r="H733" s="497"/>
      <c r="I733" s="497"/>
      <c r="J733" s="497"/>
      <c r="K733" s="497"/>
      <c r="L733" s="497"/>
      <c r="M733" s="497"/>
      <c r="N733" s="498"/>
      <c r="O733" s="497"/>
      <c r="P733" s="497"/>
      <c r="Q733" s="497"/>
      <c r="R733" s="497"/>
      <c r="S733" s="497"/>
      <c r="T733" s="497"/>
      <c r="U733" s="497"/>
      <c r="V733" s="497"/>
      <c r="W733" s="497"/>
      <c r="X733" s="497"/>
      <c r="Y733" s="497"/>
      <c r="Z733" s="497"/>
      <c r="AA733" s="497"/>
      <c r="AB733" s="497"/>
      <c r="AC733" s="497"/>
      <c r="AD733" s="497"/>
      <c r="AE733" s="497"/>
      <c r="AF733" s="497"/>
      <c r="AG733" s="497"/>
      <c r="AH733" s="497"/>
      <c r="AI733" s="497"/>
      <c r="AJ733" s="497"/>
      <c r="AK733" s="497"/>
      <c r="AL733" s="497"/>
      <c r="AM733" s="497"/>
      <c r="AN733" s="497"/>
      <c r="AO733" s="497"/>
      <c r="AP733" s="497"/>
      <c r="AQ733" s="497"/>
      <c r="AR733" s="497"/>
      <c r="AS733" s="497"/>
      <c r="AT733" s="497"/>
      <c r="AU733" s="497"/>
      <c r="AV733" s="497"/>
      <c r="AW733" s="497"/>
      <c r="AX733" s="497"/>
      <c r="AY733" s="497"/>
      <c r="AZ733" s="497"/>
      <c r="BA733" s="497"/>
      <c r="BB733" s="497"/>
      <c r="BC733" s="497"/>
      <c r="BD733" s="497"/>
      <c r="BE733" s="497"/>
      <c r="BF733" s="489"/>
      <c r="BG733" s="489"/>
      <c r="BH733" s="489"/>
      <c r="BI733" s="489"/>
      <c r="BJ733" s="489"/>
    </row>
    <row r="734" spans="1:62" ht="15.75" customHeight="1">
      <c r="A734" s="490"/>
      <c r="B734" s="497"/>
      <c r="C734" s="497"/>
      <c r="D734" s="497"/>
      <c r="E734" s="497"/>
      <c r="F734" s="497"/>
      <c r="G734" s="497"/>
      <c r="H734" s="497"/>
      <c r="I734" s="497"/>
      <c r="J734" s="497"/>
      <c r="K734" s="497"/>
      <c r="L734" s="497"/>
      <c r="M734" s="497"/>
      <c r="N734" s="498"/>
      <c r="O734" s="497"/>
      <c r="P734" s="497"/>
      <c r="Q734" s="497"/>
      <c r="R734" s="497"/>
      <c r="S734" s="497"/>
      <c r="T734" s="497"/>
      <c r="U734" s="497"/>
      <c r="V734" s="497"/>
      <c r="W734" s="497"/>
      <c r="X734" s="497"/>
      <c r="Y734" s="497"/>
      <c r="Z734" s="497"/>
      <c r="AA734" s="497"/>
      <c r="AB734" s="497"/>
      <c r="AC734" s="497"/>
      <c r="AD734" s="497"/>
      <c r="AE734" s="497"/>
      <c r="AF734" s="497"/>
      <c r="AG734" s="497"/>
      <c r="AH734" s="497"/>
      <c r="AI734" s="497"/>
      <c r="AJ734" s="497"/>
      <c r="AK734" s="497"/>
      <c r="AL734" s="497"/>
      <c r="AM734" s="497"/>
      <c r="AN734" s="497"/>
      <c r="AO734" s="497"/>
      <c r="AP734" s="497"/>
      <c r="AQ734" s="497"/>
      <c r="AR734" s="497"/>
      <c r="AS734" s="497"/>
      <c r="AT734" s="497"/>
      <c r="AU734" s="497"/>
      <c r="AV734" s="497"/>
      <c r="AW734" s="497"/>
      <c r="AX734" s="497"/>
      <c r="AY734" s="497"/>
      <c r="AZ734" s="497"/>
      <c r="BA734" s="497"/>
      <c r="BB734" s="497"/>
      <c r="BC734" s="497"/>
      <c r="BD734" s="497"/>
      <c r="BE734" s="497"/>
      <c r="BF734" s="489"/>
      <c r="BG734" s="489"/>
      <c r="BH734" s="489"/>
      <c r="BI734" s="489"/>
      <c r="BJ734" s="489"/>
    </row>
    <row r="735" spans="1:62" ht="15.75" customHeight="1">
      <c r="A735" s="490"/>
      <c r="B735" s="497"/>
      <c r="C735" s="497"/>
      <c r="D735" s="497"/>
      <c r="E735" s="497"/>
      <c r="F735" s="497"/>
      <c r="G735" s="497"/>
      <c r="H735" s="497"/>
      <c r="I735" s="497"/>
      <c r="J735" s="497"/>
      <c r="K735" s="497"/>
      <c r="L735" s="497"/>
      <c r="M735" s="497"/>
      <c r="N735" s="498"/>
      <c r="O735" s="497"/>
      <c r="P735" s="497"/>
      <c r="Q735" s="497"/>
      <c r="R735" s="497"/>
      <c r="S735" s="497"/>
      <c r="T735" s="497"/>
      <c r="U735" s="497"/>
      <c r="V735" s="497"/>
      <c r="W735" s="497"/>
      <c r="X735" s="497"/>
      <c r="Y735" s="497"/>
      <c r="Z735" s="497"/>
      <c r="AA735" s="497"/>
      <c r="AB735" s="497"/>
      <c r="AC735" s="497"/>
      <c r="AD735" s="497"/>
      <c r="AE735" s="497"/>
      <c r="AF735" s="497"/>
      <c r="AG735" s="497"/>
      <c r="AH735" s="497"/>
      <c r="AI735" s="497"/>
      <c r="AJ735" s="497"/>
      <c r="AK735" s="497"/>
      <c r="AL735" s="497"/>
      <c r="AM735" s="497"/>
      <c r="AN735" s="497"/>
      <c r="AO735" s="497"/>
      <c r="AP735" s="497"/>
      <c r="AQ735" s="497"/>
      <c r="AR735" s="497"/>
      <c r="AS735" s="497"/>
      <c r="AT735" s="497"/>
      <c r="AU735" s="497"/>
      <c r="AV735" s="497"/>
      <c r="AW735" s="497"/>
      <c r="AX735" s="497"/>
      <c r="AY735" s="497"/>
      <c r="AZ735" s="497"/>
      <c r="BA735" s="497"/>
      <c r="BB735" s="497"/>
      <c r="BC735" s="497"/>
      <c r="BD735" s="497"/>
      <c r="BE735" s="497"/>
      <c r="BF735" s="489"/>
      <c r="BG735" s="489"/>
      <c r="BH735" s="489"/>
      <c r="BI735" s="489"/>
      <c r="BJ735" s="489"/>
    </row>
    <row r="736" spans="1:62" ht="15.75" customHeight="1">
      <c r="A736" s="490"/>
      <c r="B736" s="497"/>
      <c r="C736" s="497"/>
      <c r="D736" s="497"/>
      <c r="E736" s="497"/>
      <c r="F736" s="497"/>
      <c r="G736" s="497"/>
      <c r="H736" s="497"/>
      <c r="I736" s="497"/>
      <c r="J736" s="497"/>
      <c r="K736" s="497"/>
      <c r="L736" s="497"/>
      <c r="M736" s="497"/>
      <c r="N736" s="498"/>
      <c r="O736" s="497"/>
      <c r="P736" s="497"/>
      <c r="Q736" s="497"/>
      <c r="R736" s="497"/>
      <c r="S736" s="497"/>
      <c r="T736" s="497"/>
      <c r="U736" s="497"/>
      <c r="V736" s="497"/>
      <c r="W736" s="497"/>
      <c r="X736" s="497"/>
      <c r="Y736" s="497"/>
      <c r="Z736" s="497"/>
      <c r="AA736" s="497"/>
      <c r="AB736" s="497"/>
      <c r="AC736" s="497"/>
      <c r="AD736" s="497"/>
      <c r="AE736" s="497"/>
      <c r="AF736" s="497"/>
      <c r="AG736" s="497"/>
      <c r="AH736" s="497"/>
      <c r="AI736" s="497"/>
      <c r="AJ736" s="497"/>
      <c r="AK736" s="497"/>
      <c r="AL736" s="497"/>
      <c r="AM736" s="497"/>
      <c r="AN736" s="497"/>
      <c r="AO736" s="497"/>
      <c r="AP736" s="497"/>
      <c r="AQ736" s="497"/>
      <c r="AR736" s="497"/>
      <c r="AS736" s="497"/>
      <c r="AT736" s="497"/>
      <c r="AU736" s="497"/>
      <c r="AV736" s="497"/>
      <c r="AW736" s="497"/>
      <c r="AX736" s="497"/>
      <c r="AY736" s="497"/>
      <c r="AZ736" s="497"/>
      <c r="BA736" s="497"/>
      <c r="BB736" s="497"/>
      <c r="BC736" s="497"/>
      <c r="BD736" s="497"/>
      <c r="BE736" s="497"/>
      <c r="BF736" s="489"/>
      <c r="BG736" s="489"/>
      <c r="BH736" s="489"/>
      <c r="BI736" s="489"/>
      <c r="BJ736" s="489"/>
    </row>
    <row r="737" spans="1:62" ht="15.75" customHeight="1">
      <c r="A737" s="490"/>
      <c r="B737" s="497"/>
      <c r="C737" s="497"/>
      <c r="D737" s="497"/>
      <c r="E737" s="497"/>
      <c r="F737" s="497"/>
      <c r="G737" s="497"/>
      <c r="H737" s="497"/>
      <c r="I737" s="497"/>
      <c r="J737" s="497"/>
      <c r="K737" s="497"/>
      <c r="L737" s="497"/>
      <c r="M737" s="497"/>
      <c r="N737" s="498"/>
      <c r="O737" s="497"/>
      <c r="P737" s="497"/>
      <c r="Q737" s="497"/>
      <c r="R737" s="497"/>
      <c r="S737" s="497"/>
      <c r="T737" s="497"/>
      <c r="U737" s="497"/>
      <c r="V737" s="497"/>
      <c r="W737" s="497"/>
      <c r="X737" s="497"/>
      <c r="Y737" s="497"/>
      <c r="Z737" s="497"/>
      <c r="AA737" s="497"/>
      <c r="AB737" s="497"/>
      <c r="AC737" s="497"/>
      <c r="AD737" s="497"/>
      <c r="AE737" s="497"/>
      <c r="AF737" s="497"/>
      <c r="AG737" s="497"/>
      <c r="AH737" s="497"/>
      <c r="AI737" s="497"/>
      <c r="AJ737" s="497"/>
      <c r="AK737" s="497"/>
      <c r="AL737" s="497"/>
      <c r="AM737" s="497"/>
      <c r="AN737" s="497"/>
      <c r="AO737" s="497"/>
      <c r="AP737" s="497"/>
      <c r="AQ737" s="497"/>
      <c r="AR737" s="497"/>
      <c r="AS737" s="497"/>
      <c r="AT737" s="497"/>
      <c r="AU737" s="497"/>
      <c r="AV737" s="497"/>
      <c r="AW737" s="497"/>
      <c r="AX737" s="497"/>
      <c r="AY737" s="497"/>
      <c r="AZ737" s="497"/>
      <c r="BA737" s="497"/>
      <c r="BB737" s="497"/>
      <c r="BC737" s="497"/>
      <c r="BD737" s="497"/>
      <c r="BE737" s="497"/>
      <c r="BF737" s="489"/>
      <c r="BG737" s="489"/>
      <c r="BH737" s="489"/>
      <c r="BI737" s="489"/>
      <c r="BJ737" s="489"/>
    </row>
    <row r="738" spans="1:62" ht="15.75" customHeight="1">
      <c r="A738" s="490"/>
      <c r="B738" s="497"/>
      <c r="C738" s="497"/>
      <c r="D738" s="497"/>
      <c r="E738" s="497"/>
      <c r="F738" s="497"/>
      <c r="G738" s="497"/>
      <c r="H738" s="497"/>
      <c r="I738" s="497"/>
      <c r="J738" s="497"/>
      <c r="K738" s="497"/>
      <c r="L738" s="497"/>
      <c r="M738" s="497"/>
      <c r="N738" s="498"/>
      <c r="O738" s="497"/>
      <c r="P738" s="497"/>
      <c r="Q738" s="497"/>
      <c r="R738" s="497"/>
      <c r="S738" s="497"/>
      <c r="T738" s="497"/>
      <c r="U738" s="497"/>
      <c r="V738" s="497"/>
      <c r="W738" s="497"/>
      <c r="X738" s="497"/>
      <c r="Y738" s="497"/>
      <c r="Z738" s="497"/>
      <c r="AA738" s="497"/>
      <c r="AB738" s="497"/>
      <c r="AC738" s="497"/>
      <c r="AD738" s="497"/>
      <c r="AE738" s="497"/>
      <c r="AF738" s="497"/>
      <c r="AG738" s="497"/>
      <c r="AH738" s="497"/>
      <c r="AI738" s="497"/>
      <c r="AJ738" s="497"/>
      <c r="AK738" s="497"/>
      <c r="AL738" s="497"/>
      <c r="AM738" s="497"/>
      <c r="AN738" s="497"/>
      <c r="AO738" s="497"/>
      <c r="AP738" s="497"/>
      <c r="AQ738" s="497"/>
      <c r="AR738" s="497"/>
      <c r="AS738" s="497"/>
      <c r="AT738" s="497"/>
      <c r="AU738" s="497"/>
      <c r="AV738" s="497"/>
      <c r="AW738" s="497"/>
      <c r="AX738" s="497"/>
      <c r="AY738" s="497"/>
      <c r="AZ738" s="497"/>
      <c r="BA738" s="497"/>
      <c r="BB738" s="497"/>
      <c r="BC738" s="497"/>
      <c r="BD738" s="497"/>
      <c r="BE738" s="497"/>
      <c r="BF738" s="489"/>
      <c r="BG738" s="489"/>
      <c r="BH738" s="489"/>
      <c r="BI738" s="489"/>
      <c r="BJ738" s="489"/>
    </row>
    <row r="739" spans="1:62" ht="15.75" customHeight="1">
      <c r="A739" s="490"/>
      <c r="B739" s="497"/>
      <c r="C739" s="497"/>
      <c r="D739" s="497"/>
      <c r="E739" s="497"/>
      <c r="F739" s="497"/>
      <c r="G739" s="497"/>
      <c r="H739" s="497"/>
      <c r="I739" s="497"/>
      <c r="J739" s="497"/>
      <c r="K739" s="497"/>
      <c r="L739" s="497"/>
      <c r="M739" s="497"/>
      <c r="N739" s="498"/>
      <c r="O739" s="497"/>
      <c r="P739" s="497"/>
      <c r="Q739" s="497"/>
      <c r="R739" s="497"/>
      <c r="S739" s="497"/>
      <c r="T739" s="497"/>
      <c r="U739" s="497"/>
      <c r="V739" s="497"/>
      <c r="W739" s="497"/>
      <c r="X739" s="497"/>
      <c r="Y739" s="497"/>
      <c r="Z739" s="497"/>
      <c r="AA739" s="497"/>
      <c r="AB739" s="497"/>
      <c r="AC739" s="497"/>
      <c r="AD739" s="497"/>
      <c r="AE739" s="497"/>
      <c r="AF739" s="497"/>
      <c r="AG739" s="497"/>
      <c r="AH739" s="497"/>
      <c r="AI739" s="497"/>
      <c r="AJ739" s="497"/>
      <c r="AK739" s="497"/>
      <c r="AL739" s="497"/>
      <c r="AM739" s="497"/>
      <c r="AN739" s="497"/>
      <c r="AO739" s="497"/>
      <c r="AP739" s="497"/>
      <c r="AQ739" s="497"/>
      <c r="AR739" s="497"/>
      <c r="AS739" s="497"/>
      <c r="AT739" s="497"/>
      <c r="AU739" s="497"/>
      <c r="AV739" s="497"/>
      <c r="AW739" s="497"/>
      <c r="AX739" s="497"/>
      <c r="AY739" s="497"/>
      <c r="AZ739" s="497"/>
      <c r="BA739" s="497"/>
      <c r="BB739" s="497"/>
      <c r="BC739" s="497"/>
      <c r="BD739" s="497"/>
      <c r="BE739" s="497"/>
      <c r="BF739" s="489"/>
      <c r="BG739" s="489"/>
      <c r="BH739" s="489"/>
      <c r="BI739" s="489"/>
      <c r="BJ739" s="489"/>
    </row>
    <row r="740" spans="1:62" ht="15.75" customHeight="1">
      <c r="A740" s="490"/>
      <c r="B740" s="497"/>
      <c r="C740" s="497"/>
      <c r="D740" s="497"/>
      <c r="E740" s="497"/>
      <c r="F740" s="497"/>
      <c r="G740" s="497"/>
      <c r="H740" s="497"/>
      <c r="I740" s="497"/>
      <c r="J740" s="497"/>
      <c r="K740" s="497"/>
      <c r="L740" s="497"/>
      <c r="M740" s="497"/>
      <c r="N740" s="498"/>
      <c r="O740" s="497"/>
      <c r="P740" s="497"/>
      <c r="Q740" s="497"/>
      <c r="R740" s="497"/>
      <c r="S740" s="497"/>
      <c r="T740" s="497"/>
      <c r="U740" s="497"/>
      <c r="V740" s="497"/>
      <c r="W740" s="497"/>
      <c r="X740" s="497"/>
      <c r="Y740" s="497"/>
      <c r="Z740" s="497"/>
      <c r="AA740" s="497"/>
      <c r="AB740" s="497"/>
      <c r="AC740" s="497"/>
      <c r="AD740" s="497"/>
      <c r="AE740" s="497"/>
      <c r="AF740" s="497"/>
      <c r="AG740" s="497"/>
      <c r="AH740" s="497"/>
      <c r="AI740" s="497"/>
      <c r="AJ740" s="497"/>
      <c r="AK740" s="497"/>
      <c r="AL740" s="497"/>
      <c r="AM740" s="497"/>
      <c r="AN740" s="497"/>
      <c r="AO740" s="497"/>
      <c r="AP740" s="497"/>
      <c r="AQ740" s="497"/>
      <c r="AR740" s="497"/>
      <c r="AS740" s="497"/>
      <c r="AT740" s="497"/>
      <c r="AU740" s="497"/>
      <c r="AV740" s="497"/>
      <c r="AW740" s="497"/>
      <c r="AX740" s="497"/>
      <c r="AY740" s="497"/>
      <c r="AZ740" s="497"/>
      <c r="BA740" s="497"/>
      <c r="BB740" s="497"/>
      <c r="BC740" s="497"/>
      <c r="BD740" s="497"/>
      <c r="BE740" s="497"/>
      <c r="BF740" s="489"/>
      <c r="BG740" s="489"/>
      <c r="BH740" s="489"/>
      <c r="BI740" s="489"/>
      <c r="BJ740" s="489"/>
    </row>
    <row r="741" spans="1:62" ht="15.75" customHeight="1">
      <c r="A741" s="490"/>
      <c r="B741" s="497"/>
      <c r="C741" s="497"/>
      <c r="D741" s="497"/>
      <c r="E741" s="497"/>
      <c r="F741" s="497"/>
      <c r="G741" s="497"/>
      <c r="H741" s="497"/>
      <c r="I741" s="497"/>
      <c r="J741" s="497"/>
      <c r="K741" s="497"/>
      <c r="L741" s="497"/>
      <c r="M741" s="497"/>
      <c r="N741" s="498"/>
      <c r="O741" s="497"/>
      <c r="P741" s="497"/>
      <c r="Q741" s="497"/>
      <c r="R741" s="497"/>
      <c r="S741" s="497"/>
      <c r="T741" s="497"/>
      <c r="U741" s="497"/>
      <c r="V741" s="497"/>
      <c r="W741" s="497"/>
      <c r="X741" s="497"/>
      <c r="Y741" s="497"/>
      <c r="Z741" s="497"/>
      <c r="AA741" s="497"/>
      <c r="AB741" s="497"/>
      <c r="AC741" s="497"/>
      <c r="AD741" s="497"/>
      <c r="AE741" s="497"/>
      <c r="AF741" s="497"/>
      <c r="AG741" s="497"/>
      <c r="AH741" s="497"/>
      <c r="AI741" s="497"/>
      <c r="AJ741" s="497"/>
      <c r="AK741" s="497"/>
      <c r="AL741" s="497"/>
      <c r="AM741" s="497"/>
      <c r="AN741" s="497"/>
      <c r="AO741" s="497"/>
      <c r="AP741" s="497"/>
      <c r="AQ741" s="497"/>
      <c r="AR741" s="497"/>
      <c r="AS741" s="497"/>
      <c r="AT741" s="497"/>
      <c r="AU741" s="497"/>
      <c r="AV741" s="497"/>
      <c r="AW741" s="497"/>
      <c r="AX741" s="497"/>
      <c r="AY741" s="497"/>
      <c r="AZ741" s="497"/>
      <c r="BA741" s="497"/>
      <c r="BB741" s="497"/>
      <c r="BC741" s="497"/>
      <c r="BD741" s="497"/>
      <c r="BE741" s="497"/>
      <c r="BF741" s="489"/>
      <c r="BG741" s="489"/>
      <c r="BH741" s="489"/>
      <c r="BI741" s="489"/>
      <c r="BJ741" s="489"/>
    </row>
    <row r="742" spans="1:62" ht="15.75" customHeight="1">
      <c r="A742" s="490"/>
      <c r="B742" s="497"/>
      <c r="C742" s="497"/>
      <c r="D742" s="497"/>
      <c r="E742" s="497"/>
      <c r="F742" s="497"/>
      <c r="G742" s="497"/>
      <c r="H742" s="497"/>
      <c r="I742" s="497"/>
      <c r="J742" s="497"/>
      <c r="K742" s="497"/>
      <c r="L742" s="497"/>
      <c r="M742" s="497"/>
      <c r="N742" s="498"/>
      <c r="O742" s="497"/>
      <c r="P742" s="497"/>
      <c r="Q742" s="497"/>
      <c r="R742" s="497"/>
      <c r="S742" s="497"/>
      <c r="T742" s="497"/>
      <c r="U742" s="497"/>
      <c r="V742" s="497"/>
      <c r="W742" s="497"/>
      <c r="X742" s="497"/>
      <c r="Y742" s="497"/>
      <c r="Z742" s="497"/>
      <c r="AA742" s="497"/>
      <c r="AB742" s="497"/>
      <c r="AC742" s="497"/>
      <c r="AD742" s="497"/>
      <c r="AE742" s="497"/>
      <c r="AF742" s="497"/>
      <c r="AG742" s="497"/>
      <c r="AH742" s="497"/>
      <c r="AI742" s="497"/>
      <c r="AJ742" s="497"/>
      <c r="AK742" s="497"/>
      <c r="AL742" s="497"/>
      <c r="AM742" s="497"/>
      <c r="AN742" s="497"/>
      <c r="AO742" s="497"/>
      <c r="AP742" s="497"/>
      <c r="AQ742" s="497"/>
      <c r="AR742" s="497"/>
      <c r="AS742" s="497"/>
      <c r="AT742" s="497"/>
      <c r="AU742" s="497"/>
      <c r="AV742" s="497"/>
      <c r="AW742" s="497"/>
      <c r="AX742" s="497"/>
      <c r="AY742" s="497"/>
      <c r="AZ742" s="497"/>
      <c r="BA742" s="497"/>
      <c r="BB742" s="497"/>
      <c r="BC742" s="497"/>
      <c r="BD742" s="497"/>
      <c r="BE742" s="497"/>
      <c r="BF742" s="489"/>
      <c r="BG742" s="489"/>
      <c r="BH742" s="489"/>
      <c r="BI742" s="489"/>
      <c r="BJ742" s="489"/>
    </row>
    <row r="743" spans="1:62" ht="15.75" customHeight="1">
      <c r="A743" s="490"/>
      <c r="B743" s="497"/>
      <c r="C743" s="497"/>
      <c r="D743" s="497"/>
      <c r="E743" s="497"/>
      <c r="F743" s="497"/>
      <c r="G743" s="497"/>
      <c r="H743" s="497"/>
      <c r="I743" s="497"/>
      <c r="J743" s="497"/>
      <c r="K743" s="497"/>
      <c r="L743" s="497"/>
      <c r="M743" s="497"/>
      <c r="N743" s="498"/>
      <c r="O743" s="497"/>
      <c r="P743" s="497"/>
      <c r="Q743" s="497"/>
      <c r="R743" s="497"/>
      <c r="S743" s="497"/>
      <c r="T743" s="497"/>
      <c r="U743" s="497"/>
      <c r="V743" s="497"/>
      <c r="W743" s="497"/>
      <c r="X743" s="497"/>
      <c r="Y743" s="497"/>
      <c r="Z743" s="497"/>
      <c r="AA743" s="497"/>
      <c r="AB743" s="497"/>
      <c r="AC743" s="497"/>
      <c r="AD743" s="497"/>
      <c r="AE743" s="497"/>
      <c r="AF743" s="497"/>
      <c r="AG743" s="497"/>
      <c r="AH743" s="497"/>
      <c r="AI743" s="497"/>
      <c r="AJ743" s="497"/>
      <c r="AK743" s="497"/>
      <c r="AL743" s="497"/>
      <c r="AM743" s="497"/>
      <c r="AN743" s="497"/>
      <c r="AO743" s="497"/>
      <c r="AP743" s="497"/>
      <c r="AQ743" s="497"/>
      <c r="AR743" s="497"/>
      <c r="AS743" s="497"/>
      <c r="AT743" s="497"/>
      <c r="AU743" s="497"/>
      <c r="AV743" s="497"/>
      <c r="AW743" s="497"/>
      <c r="AX743" s="497"/>
      <c r="AY743" s="497"/>
      <c r="AZ743" s="497"/>
      <c r="BA743" s="497"/>
      <c r="BB743" s="497"/>
      <c r="BC743" s="497"/>
      <c r="BD743" s="497"/>
      <c r="BE743" s="497"/>
      <c r="BF743" s="489"/>
      <c r="BG743" s="489"/>
      <c r="BH743" s="489"/>
      <c r="BI743" s="489"/>
      <c r="BJ743" s="489"/>
    </row>
    <row r="744" spans="1:62" ht="15.75" customHeight="1">
      <c r="A744" s="490"/>
      <c r="B744" s="497"/>
      <c r="C744" s="497"/>
      <c r="D744" s="497"/>
      <c r="E744" s="497"/>
      <c r="F744" s="497"/>
      <c r="G744" s="497"/>
      <c r="H744" s="497"/>
      <c r="I744" s="497"/>
      <c r="J744" s="497"/>
      <c r="K744" s="497"/>
      <c r="L744" s="497"/>
      <c r="M744" s="497"/>
      <c r="N744" s="498"/>
      <c r="O744" s="497"/>
      <c r="P744" s="497"/>
      <c r="Q744" s="497"/>
      <c r="R744" s="497"/>
      <c r="S744" s="497"/>
      <c r="T744" s="497"/>
      <c r="U744" s="497"/>
      <c r="V744" s="497"/>
      <c r="W744" s="497"/>
      <c r="X744" s="497"/>
      <c r="Y744" s="497"/>
      <c r="Z744" s="497"/>
      <c r="AA744" s="497"/>
      <c r="AB744" s="497"/>
      <c r="AC744" s="497"/>
      <c r="AD744" s="497"/>
      <c r="AE744" s="497"/>
      <c r="AF744" s="497"/>
      <c r="AG744" s="497"/>
      <c r="AH744" s="497"/>
      <c r="AI744" s="497"/>
      <c r="AJ744" s="497"/>
      <c r="AK744" s="497"/>
      <c r="AL744" s="497"/>
      <c r="AM744" s="497"/>
      <c r="AN744" s="497"/>
      <c r="AO744" s="497"/>
      <c r="AP744" s="497"/>
      <c r="AQ744" s="497"/>
      <c r="AR744" s="497"/>
      <c r="AS744" s="497"/>
      <c r="AT744" s="497"/>
      <c r="AU744" s="497"/>
      <c r="AV744" s="497"/>
      <c r="AW744" s="497"/>
      <c r="AX744" s="497"/>
      <c r="AY744" s="497"/>
      <c r="AZ744" s="497"/>
      <c r="BA744" s="497"/>
      <c r="BB744" s="497"/>
      <c r="BC744" s="497"/>
      <c r="BD744" s="497"/>
      <c r="BE744" s="497"/>
      <c r="BF744" s="489"/>
      <c r="BG744" s="489"/>
      <c r="BH744" s="489"/>
      <c r="BI744" s="489"/>
      <c r="BJ744" s="489"/>
    </row>
    <row r="745" spans="1:62" ht="15.75" customHeight="1">
      <c r="A745" s="490"/>
      <c r="B745" s="497"/>
      <c r="C745" s="497"/>
      <c r="D745" s="497"/>
      <c r="E745" s="497"/>
      <c r="F745" s="497"/>
      <c r="G745" s="497"/>
      <c r="H745" s="497"/>
      <c r="I745" s="497"/>
      <c r="J745" s="497"/>
      <c r="K745" s="497"/>
      <c r="L745" s="497"/>
      <c r="M745" s="497"/>
      <c r="N745" s="498"/>
      <c r="O745" s="497"/>
      <c r="P745" s="497"/>
      <c r="Q745" s="497"/>
      <c r="R745" s="497"/>
      <c r="S745" s="497"/>
      <c r="T745" s="497"/>
      <c r="U745" s="497"/>
      <c r="V745" s="497"/>
      <c r="W745" s="497"/>
      <c r="X745" s="497"/>
      <c r="Y745" s="497"/>
      <c r="Z745" s="497"/>
      <c r="AA745" s="497"/>
      <c r="AB745" s="497"/>
      <c r="AC745" s="497"/>
      <c r="AD745" s="497"/>
      <c r="AE745" s="497"/>
      <c r="AF745" s="497"/>
      <c r="AG745" s="497"/>
      <c r="AH745" s="497"/>
      <c r="AI745" s="497"/>
      <c r="AJ745" s="497"/>
      <c r="AK745" s="497"/>
      <c r="AL745" s="497"/>
      <c r="AM745" s="497"/>
      <c r="AN745" s="497"/>
      <c r="AO745" s="497"/>
      <c r="AP745" s="497"/>
      <c r="AQ745" s="497"/>
      <c r="AR745" s="497"/>
      <c r="AS745" s="497"/>
      <c r="AT745" s="497"/>
      <c r="AU745" s="497"/>
      <c r="AV745" s="497"/>
      <c r="AW745" s="497"/>
      <c r="AX745" s="497"/>
      <c r="AY745" s="497"/>
      <c r="AZ745" s="497"/>
      <c r="BA745" s="497"/>
      <c r="BB745" s="497"/>
      <c r="BC745" s="497"/>
      <c r="BD745" s="497"/>
      <c r="BE745" s="497"/>
      <c r="BF745" s="489"/>
      <c r="BG745" s="489"/>
      <c r="BH745" s="489"/>
      <c r="BI745" s="489"/>
      <c r="BJ745" s="489"/>
    </row>
    <row r="746" spans="1:62" ht="15.75" customHeight="1">
      <c r="A746" s="490"/>
      <c r="B746" s="497"/>
      <c r="C746" s="497"/>
      <c r="D746" s="497"/>
      <c r="E746" s="497"/>
      <c r="F746" s="497"/>
      <c r="G746" s="497"/>
      <c r="H746" s="497"/>
      <c r="I746" s="497"/>
      <c r="J746" s="497"/>
      <c r="K746" s="497"/>
      <c r="L746" s="497"/>
      <c r="M746" s="497"/>
      <c r="N746" s="498"/>
      <c r="O746" s="497"/>
      <c r="P746" s="497"/>
      <c r="Q746" s="497"/>
      <c r="R746" s="497"/>
      <c r="S746" s="497"/>
      <c r="T746" s="497"/>
      <c r="U746" s="497"/>
      <c r="V746" s="497"/>
      <c r="W746" s="497"/>
      <c r="X746" s="497"/>
      <c r="Y746" s="497"/>
      <c r="Z746" s="497"/>
      <c r="AA746" s="497"/>
      <c r="AB746" s="497"/>
      <c r="AC746" s="497"/>
      <c r="AD746" s="497"/>
      <c r="AE746" s="497"/>
      <c r="AF746" s="497"/>
      <c r="AG746" s="497"/>
      <c r="AH746" s="497"/>
      <c r="AI746" s="497"/>
      <c r="AJ746" s="497"/>
      <c r="AK746" s="497"/>
      <c r="AL746" s="497"/>
      <c r="AM746" s="497"/>
      <c r="AN746" s="497"/>
      <c r="AO746" s="497"/>
      <c r="AP746" s="497"/>
      <c r="AQ746" s="497"/>
      <c r="AR746" s="497"/>
      <c r="AS746" s="497"/>
      <c r="AT746" s="497"/>
      <c r="AU746" s="497"/>
      <c r="AV746" s="497"/>
      <c r="AW746" s="497"/>
      <c r="AX746" s="497"/>
      <c r="AY746" s="497"/>
      <c r="AZ746" s="497"/>
      <c r="BA746" s="497"/>
      <c r="BB746" s="497"/>
      <c r="BC746" s="497"/>
      <c r="BD746" s="497"/>
      <c r="BE746" s="497"/>
      <c r="BF746" s="489"/>
      <c r="BG746" s="489"/>
      <c r="BH746" s="489"/>
      <c r="BI746" s="489"/>
      <c r="BJ746" s="489"/>
    </row>
    <row r="747" spans="1:62" ht="15.75" customHeight="1">
      <c r="A747" s="490"/>
      <c r="B747" s="497"/>
      <c r="C747" s="497"/>
      <c r="D747" s="497"/>
      <c r="E747" s="497"/>
      <c r="F747" s="497"/>
      <c r="G747" s="497"/>
      <c r="H747" s="497"/>
      <c r="I747" s="497"/>
      <c r="J747" s="497"/>
      <c r="K747" s="497"/>
      <c r="L747" s="497"/>
      <c r="M747" s="497"/>
      <c r="N747" s="498"/>
      <c r="O747" s="497"/>
      <c r="P747" s="497"/>
      <c r="Q747" s="497"/>
      <c r="R747" s="497"/>
      <c r="S747" s="497"/>
      <c r="T747" s="497"/>
      <c r="U747" s="497"/>
      <c r="V747" s="497"/>
      <c r="W747" s="497"/>
      <c r="X747" s="497"/>
      <c r="Y747" s="497"/>
      <c r="Z747" s="497"/>
      <c r="AA747" s="497"/>
      <c r="AB747" s="497"/>
      <c r="AC747" s="497"/>
      <c r="AD747" s="497"/>
      <c r="AE747" s="497"/>
      <c r="AF747" s="497"/>
      <c r="AG747" s="497"/>
      <c r="AH747" s="497"/>
      <c r="AI747" s="497"/>
      <c r="AJ747" s="497"/>
      <c r="AK747" s="497"/>
      <c r="AL747" s="497"/>
      <c r="AM747" s="497"/>
      <c r="AN747" s="497"/>
      <c r="AO747" s="497"/>
      <c r="AP747" s="497"/>
      <c r="AQ747" s="497"/>
      <c r="AR747" s="497"/>
      <c r="AS747" s="497"/>
      <c r="AT747" s="497"/>
      <c r="AU747" s="497"/>
      <c r="AV747" s="497"/>
      <c r="AW747" s="497"/>
      <c r="AX747" s="497"/>
      <c r="AY747" s="497"/>
      <c r="AZ747" s="497"/>
      <c r="BA747" s="497"/>
      <c r="BB747" s="497"/>
      <c r="BC747" s="497"/>
      <c r="BD747" s="497"/>
      <c r="BE747" s="497"/>
      <c r="BF747" s="489"/>
      <c r="BG747" s="489"/>
      <c r="BH747" s="489"/>
      <c r="BI747" s="489"/>
      <c r="BJ747" s="489"/>
    </row>
    <row r="748" spans="1:62" ht="15.75" customHeight="1">
      <c r="A748" s="490"/>
      <c r="B748" s="497"/>
      <c r="C748" s="497"/>
      <c r="D748" s="497"/>
      <c r="E748" s="497"/>
      <c r="F748" s="497"/>
      <c r="G748" s="497"/>
      <c r="H748" s="497"/>
      <c r="I748" s="497"/>
      <c r="J748" s="497"/>
      <c r="K748" s="497"/>
      <c r="L748" s="497"/>
      <c r="M748" s="497"/>
      <c r="N748" s="498"/>
      <c r="O748" s="497"/>
      <c r="P748" s="497"/>
      <c r="Q748" s="497"/>
      <c r="R748" s="497"/>
      <c r="S748" s="497"/>
      <c r="T748" s="497"/>
      <c r="U748" s="497"/>
      <c r="V748" s="497"/>
      <c r="W748" s="497"/>
      <c r="X748" s="497"/>
      <c r="Y748" s="497"/>
      <c r="Z748" s="497"/>
      <c r="AA748" s="497"/>
      <c r="AB748" s="497"/>
      <c r="AC748" s="497"/>
      <c r="AD748" s="497"/>
      <c r="AE748" s="497"/>
      <c r="AF748" s="497"/>
      <c r="AG748" s="497"/>
      <c r="AH748" s="497"/>
      <c r="AI748" s="497"/>
      <c r="AJ748" s="497"/>
      <c r="AK748" s="497"/>
      <c r="AL748" s="497"/>
      <c r="AM748" s="497"/>
      <c r="AN748" s="497"/>
      <c r="AO748" s="497"/>
      <c r="AP748" s="497"/>
      <c r="AQ748" s="497"/>
      <c r="AR748" s="497"/>
      <c r="AS748" s="497"/>
      <c r="AT748" s="497"/>
      <c r="AU748" s="497"/>
      <c r="AV748" s="497"/>
      <c r="AW748" s="497"/>
      <c r="AX748" s="497"/>
      <c r="AY748" s="497"/>
      <c r="AZ748" s="497"/>
      <c r="BA748" s="497"/>
      <c r="BB748" s="497"/>
      <c r="BC748" s="497"/>
      <c r="BD748" s="497"/>
      <c r="BE748" s="497"/>
      <c r="BF748" s="489"/>
      <c r="BG748" s="489"/>
      <c r="BH748" s="489"/>
      <c r="BI748" s="489"/>
      <c r="BJ748" s="489"/>
    </row>
    <row r="749" spans="1:62" ht="15.75" customHeight="1">
      <c r="A749" s="490"/>
      <c r="B749" s="497"/>
      <c r="C749" s="497"/>
      <c r="D749" s="497"/>
      <c r="E749" s="497"/>
      <c r="F749" s="497"/>
      <c r="G749" s="497"/>
      <c r="H749" s="497"/>
      <c r="I749" s="497"/>
      <c r="J749" s="497"/>
      <c r="K749" s="497"/>
      <c r="L749" s="497"/>
      <c r="M749" s="497"/>
      <c r="N749" s="498"/>
      <c r="O749" s="497"/>
      <c r="P749" s="497"/>
      <c r="Q749" s="497"/>
      <c r="R749" s="497"/>
      <c r="S749" s="497"/>
      <c r="T749" s="497"/>
      <c r="U749" s="497"/>
      <c r="V749" s="497"/>
      <c r="W749" s="497"/>
      <c r="X749" s="497"/>
      <c r="Y749" s="497"/>
      <c r="Z749" s="497"/>
      <c r="AA749" s="497"/>
      <c r="AB749" s="497"/>
      <c r="AC749" s="497"/>
      <c r="AD749" s="497"/>
      <c r="AE749" s="497"/>
      <c r="AF749" s="497"/>
      <c r="AG749" s="497"/>
      <c r="AH749" s="497"/>
      <c r="AI749" s="497"/>
      <c r="AJ749" s="497"/>
      <c r="AK749" s="497"/>
      <c r="AL749" s="497"/>
      <c r="AM749" s="497"/>
      <c r="AN749" s="497"/>
      <c r="AO749" s="497"/>
      <c r="AP749" s="497"/>
      <c r="AQ749" s="497"/>
      <c r="AR749" s="497"/>
      <c r="AS749" s="497"/>
      <c r="AT749" s="497"/>
      <c r="AU749" s="497"/>
      <c r="AV749" s="497"/>
      <c r="AW749" s="497"/>
      <c r="AX749" s="497"/>
      <c r="AY749" s="497"/>
      <c r="AZ749" s="497"/>
      <c r="BA749" s="497"/>
      <c r="BB749" s="497"/>
      <c r="BC749" s="497"/>
      <c r="BD749" s="497"/>
      <c r="BE749" s="497"/>
      <c r="BF749" s="489"/>
      <c r="BG749" s="489"/>
      <c r="BH749" s="489"/>
      <c r="BI749" s="489"/>
      <c r="BJ749" s="489"/>
    </row>
    <row r="750" spans="1:62" ht="15.75" customHeight="1">
      <c r="A750" s="490"/>
      <c r="B750" s="497"/>
      <c r="C750" s="497"/>
      <c r="D750" s="497"/>
      <c r="E750" s="497"/>
      <c r="F750" s="497"/>
      <c r="G750" s="497"/>
      <c r="H750" s="497"/>
      <c r="I750" s="497"/>
      <c r="J750" s="497"/>
      <c r="K750" s="497"/>
      <c r="L750" s="497"/>
      <c r="M750" s="497"/>
      <c r="N750" s="498"/>
      <c r="O750" s="497"/>
      <c r="P750" s="497"/>
      <c r="Q750" s="497"/>
      <c r="R750" s="497"/>
      <c r="S750" s="497"/>
      <c r="T750" s="497"/>
      <c r="U750" s="497"/>
      <c r="V750" s="497"/>
      <c r="W750" s="497"/>
      <c r="X750" s="497"/>
      <c r="Y750" s="497"/>
      <c r="Z750" s="497"/>
      <c r="AA750" s="497"/>
      <c r="AB750" s="497"/>
      <c r="AC750" s="497"/>
      <c r="AD750" s="497"/>
      <c r="AE750" s="497"/>
      <c r="AF750" s="497"/>
      <c r="AG750" s="497"/>
      <c r="AH750" s="497"/>
      <c r="AI750" s="497"/>
      <c r="AJ750" s="497"/>
      <c r="AK750" s="497"/>
      <c r="AL750" s="497"/>
      <c r="AM750" s="497"/>
      <c r="AN750" s="497"/>
      <c r="AO750" s="497"/>
      <c r="AP750" s="497"/>
      <c r="AQ750" s="497"/>
      <c r="AR750" s="497"/>
      <c r="AS750" s="497"/>
      <c r="AT750" s="497"/>
      <c r="AU750" s="497"/>
      <c r="AV750" s="497"/>
      <c r="AW750" s="497"/>
      <c r="AX750" s="497"/>
      <c r="AY750" s="497"/>
      <c r="AZ750" s="497"/>
      <c r="BA750" s="497"/>
      <c r="BB750" s="497"/>
      <c r="BC750" s="497"/>
      <c r="BD750" s="497"/>
      <c r="BE750" s="497"/>
      <c r="BF750" s="489"/>
      <c r="BG750" s="489"/>
      <c r="BH750" s="489"/>
      <c r="BI750" s="489"/>
      <c r="BJ750" s="489"/>
    </row>
    <row r="751" spans="1:62" ht="15.75" customHeight="1">
      <c r="A751" s="490"/>
      <c r="B751" s="497"/>
      <c r="C751" s="497"/>
      <c r="D751" s="497"/>
      <c r="E751" s="497"/>
      <c r="F751" s="497"/>
      <c r="G751" s="497"/>
      <c r="H751" s="497"/>
      <c r="I751" s="497"/>
      <c r="J751" s="497"/>
      <c r="K751" s="497"/>
      <c r="L751" s="497"/>
      <c r="M751" s="497"/>
      <c r="N751" s="498"/>
      <c r="O751" s="497"/>
      <c r="P751" s="497"/>
      <c r="Q751" s="497"/>
      <c r="R751" s="497"/>
      <c r="S751" s="497"/>
      <c r="T751" s="497"/>
      <c r="U751" s="497"/>
      <c r="V751" s="497"/>
      <c r="W751" s="497"/>
      <c r="X751" s="497"/>
      <c r="Y751" s="497"/>
      <c r="Z751" s="497"/>
      <c r="AA751" s="497"/>
      <c r="AB751" s="497"/>
      <c r="AC751" s="497"/>
      <c r="AD751" s="497"/>
      <c r="AE751" s="497"/>
      <c r="AF751" s="497"/>
      <c r="AG751" s="497"/>
      <c r="AH751" s="497"/>
      <c r="AI751" s="497"/>
      <c r="AJ751" s="497"/>
      <c r="AK751" s="497"/>
      <c r="AL751" s="497"/>
      <c r="AM751" s="497"/>
      <c r="AN751" s="497"/>
      <c r="AO751" s="497"/>
      <c r="AP751" s="497"/>
      <c r="AQ751" s="497"/>
      <c r="AR751" s="497"/>
      <c r="AS751" s="497"/>
      <c r="AT751" s="497"/>
      <c r="AU751" s="497"/>
      <c r="AV751" s="497"/>
      <c r="AW751" s="497"/>
      <c r="AX751" s="497"/>
      <c r="AY751" s="497"/>
      <c r="AZ751" s="497"/>
      <c r="BA751" s="497"/>
      <c r="BB751" s="497"/>
      <c r="BC751" s="497"/>
      <c r="BD751" s="497"/>
      <c r="BE751" s="497"/>
      <c r="BF751" s="489"/>
      <c r="BG751" s="489"/>
      <c r="BH751" s="489"/>
      <c r="BI751" s="489"/>
      <c r="BJ751" s="489"/>
    </row>
    <row r="752" spans="1:62" ht="15.75" customHeight="1">
      <c r="A752" s="490"/>
      <c r="B752" s="497"/>
      <c r="C752" s="497"/>
      <c r="D752" s="497"/>
      <c r="E752" s="497"/>
      <c r="F752" s="497"/>
      <c r="G752" s="497"/>
      <c r="H752" s="497"/>
      <c r="I752" s="497"/>
      <c r="J752" s="497"/>
      <c r="K752" s="497"/>
      <c r="L752" s="497"/>
      <c r="M752" s="497"/>
      <c r="N752" s="498"/>
      <c r="O752" s="497"/>
      <c r="P752" s="497"/>
      <c r="Q752" s="497"/>
      <c r="R752" s="497"/>
      <c r="S752" s="497"/>
      <c r="T752" s="497"/>
      <c r="U752" s="497"/>
      <c r="V752" s="497"/>
      <c r="W752" s="497"/>
      <c r="X752" s="497"/>
      <c r="Y752" s="497"/>
      <c r="Z752" s="497"/>
      <c r="AA752" s="497"/>
      <c r="AB752" s="497"/>
      <c r="AC752" s="497"/>
      <c r="AD752" s="497"/>
      <c r="AE752" s="497"/>
      <c r="AF752" s="497"/>
      <c r="AG752" s="497"/>
      <c r="AH752" s="497"/>
      <c r="AI752" s="497"/>
      <c r="AJ752" s="497"/>
      <c r="AK752" s="497"/>
      <c r="AL752" s="497"/>
      <c r="AM752" s="497"/>
      <c r="AN752" s="497"/>
      <c r="AO752" s="497"/>
      <c r="AP752" s="497"/>
      <c r="AQ752" s="497"/>
      <c r="AR752" s="497"/>
      <c r="AS752" s="497"/>
      <c r="AT752" s="497"/>
      <c r="AU752" s="497"/>
      <c r="AV752" s="497"/>
      <c r="AW752" s="497"/>
      <c r="AX752" s="497"/>
      <c r="AY752" s="497"/>
      <c r="AZ752" s="497"/>
      <c r="BA752" s="497"/>
      <c r="BB752" s="497"/>
      <c r="BC752" s="497"/>
      <c r="BD752" s="497"/>
      <c r="BE752" s="497"/>
      <c r="BF752" s="489"/>
      <c r="BG752" s="489"/>
      <c r="BH752" s="489"/>
      <c r="BI752" s="489"/>
      <c r="BJ752" s="489"/>
    </row>
    <row r="753" spans="1:62" ht="15.75" customHeight="1">
      <c r="A753" s="490"/>
      <c r="B753" s="497"/>
      <c r="C753" s="497"/>
      <c r="D753" s="497"/>
      <c r="E753" s="497"/>
      <c r="F753" s="497"/>
      <c r="G753" s="497"/>
      <c r="H753" s="497"/>
      <c r="I753" s="497"/>
      <c r="J753" s="497"/>
      <c r="K753" s="497"/>
      <c r="L753" s="497"/>
      <c r="M753" s="497"/>
      <c r="N753" s="498"/>
      <c r="O753" s="497"/>
      <c r="P753" s="497"/>
      <c r="Q753" s="497"/>
      <c r="R753" s="497"/>
      <c r="S753" s="497"/>
      <c r="T753" s="497"/>
      <c r="U753" s="497"/>
      <c r="V753" s="497"/>
      <c r="W753" s="497"/>
      <c r="X753" s="497"/>
      <c r="Y753" s="497"/>
      <c r="Z753" s="497"/>
      <c r="AA753" s="497"/>
      <c r="AB753" s="497"/>
      <c r="AC753" s="497"/>
      <c r="AD753" s="497"/>
      <c r="AE753" s="497"/>
      <c r="AF753" s="497"/>
      <c r="AG753" s="497"/>
      <c r="AH753" s="497"/>
      <c r="AI753" s="497"/>
      <c r="AJ753" s="497"/>
      <c r="AK753" s="497"/>
      <c r="AL753" s="497"/>
      <c r="AM753" s="497"/>
      <c r="AN753" s="497"/>
      <c r="AO753" s="497"/>
      <c r="AP753" s="497"/>
      <c r="AQ753" s="497"/>
      <c r="AR753" s="497"/>
      <c r="AS753" s="497"/>
      <c r="AT753" s="497"/>
      <c r="AU753" s="497"/>
      <c r="AV753" s="497"/>
      <c r="AW753" s="497"/>
      <c r="AX753" s="497"/>
      <c r="AY753" s="497"/>
      <c r="AZ753" s="497"/>
      <c r="BA753" s="497"/>
      <c r="BB753" s="497"/>
      <c r="BC753" s="497"/>
      <c r="BD753" s="497"/>
      <c r="BE753" s="497"/>
      <c r="BF753" s="489"/>
      <c r="BG753" s="489"/>
      <c r="BH753" s="489"/>
      <c r="BI753" s="489"/>
      <c r="BJ753" s="489"/>
    </row>
    <row r="754" spans="1:62" ht="15.75" customHeight="1">
      <c r="A754" s="490"/>
      <c r="B754" s="497"/>
      <c r="C754" s="497"/>
      <c r="D754" s="497"/>
      <c r="E754" s="497"/>
      <c r="F754" s="497"/>
      <c r="G754" s="497"/>
      <c r="H754" s="497"/>
      <c r="I754" s="497"/>
      <c r="J754" s="497"/>
      <c r="K754" s="497"/>
      <c r="L754" s="497"/>
      <c r="M754" s="497"/>
      <c r="N754" s="498"/>
      <c r="O754" s="497"/>
      <c r="P754" s="497"/>
      <c r="Q754" s="497"/>
      <c r="R754" s="497"/>
      <c r="S754" s="497"/>
      <c r="T754" s="497"/>
      <c r="U754" s="497"/>
      <c r="V754" s="497"/>
      <c r="W754" s="497"/>
      <c r="X754" s="497"/>
      <c r="Y754" s="497"/>
      <c r="Z754" s="497"/>
      <c r="AA754" s="497"/>
      <c r="AB754" s="497"/>
      <c r="AC754" s="497"/>
      <c r="AD754" s="497"/>
      <c r="AE754" s="497"/>
      <c r="AF754" s="497"/>
      <c r="AG754" s="497"/>
      <c r="AH754" s="497"/>
      <c r="AI754" s="497"/>
      <c r="AJ754" s="497"/>
      <c r="AK754" s="497"/>
      <c r="AL754" s="497"/>
      <c r="AM754" s="497"/>
      <c r="AN754" s="497"/>
      <c r="AO754" s="497"/>
      <c r="AP754" s="497"/>
      <c r="AQ754" s="497"/>
      <c r="AR754" s="497"/>
      <c r="AS754" s="497"/>
      <c r="AT754" s="497"/>
      <c r="AU754" s="497"/>
      <c r="AV754" s="497"/>
      <c r="AW754" s="497"/>
      <c r="AX754" s="497"/>
      <c r="AY754" s="497"/>
      <c r="AZ754" s="497"/>
      <c r="BA754" s="497"/>
      <c r="BB754" s="497"/>
      <c r="BC754" s="497"/>
      <c r="BD754" s="497"/>
      <c r="BE754" s="497"/>
      <c r="BF754" s="489"/>
      <c r="BG754" s="489"/>
      <c r="BH754" s="489"/>
      <c r="BI754" s="489"/>
      <c r="BJ754" s="489"/>
    </row>
    <row r="755" spans="1:62" ht="15.75" customHeight="1">
      <c r="A755" s="490"/>
      <c r="B755" s="497"/>
      <c r="C755" s="497"/>
      <c r="D755" s="497"/>
      <c r="E755" s="497"/>
      <c r="F755" s="497"/>
      <c r="G755" s="497"/>
      <c r="H755" s="497"/>
      <c r="I755" s="497"/>
      <c r="J755" s="497"/>
      <c r="K755" s="497"/>
      <c r="L755" s="497"/>
      <c r="M755" s="497"/>
      <c r="N755" s="498"/>
      <c r="O755" s="497"/>
      <c r="P755" s="497"/>
      <c r="Q755" s="497"/>
      <c r="R755" s="497"/>
      <c r="S755" s="497"/>
      <c r="T755" s="497"/>
      <c r="U755" s="497"/>
      <c r="V755" s="497"/>
      <c r="W755" s="497"/>
      <c r="X755" s="497"/>
      <c r="Y755" s="497"/>
      <c r="Z755" s="497"/>
      <c r="AA755" s="497"/>
      <c r="AB755" s="497"/>
      <c r="AC755" s="497"/>
      <c r="AD755" s="497"/>
      <c r="AE755" s="497"/>
      <c r="AF755" s="497"/>
      <c r="AG755" s="497"/>
      <c r="AH755" s="497"/>
      <c r="AI755" s="497"/>
      <c r="AJ755" s="497"/>
      <c r="AK755" s="497"/>
      <c r="AL755" s="497"/>
      <c r="AM755" s="497"/>
      <c r="AN755" s="497"/>
      <c r="AO755" s="497"/>
      <c r="AP755" s="497"/>
      <c r="AQ755" s="497"/>
      <c r="AR755" s="497"/>
      <c r="AS755" s="497"/>
      <c r="AT755" s="497"/>
      <c r="AU755" s="497"/>
      <c r="AV755" s="497"/>
      <c r="AW755" s="497"/>
      <c r="AX755" s="497"/>
      <c r="AY755" s="497"/>
      <c r="AZ755" s="497"/>
      <c r="BA755" s="497"/>
      <c r="BB755" s="497"/>
      <c r="BC755" s="497"/>
      <c r="BD755" s="497"/>
      <c r="BE755" s="497"/>
      <c r="BF755" s="489"/>
      <c r="BG755" s="489"/>
      <c r="BH755" s="489"/>
      <c r="BI755" s="489"/>
      <c r="BJ755" s="489"/>
    </row>
    <row r="756" spans="1:62" ht="15.75" customHeight="1">
      <c r="A756" s="490"/>
      <c r="B756" s="497"/>
      <c r="C756" s="497"/>
      <c r="D756" s="497"/>
      <c r="E756" s="497"/>
      <c r="F756" s="497"/>
      <c r="G756" s="497"/>
      <c r="H756" s="497"/>
      <c r="I756" s="497"/>
      <c r="J756" s="497"/>
      <c r="K756" s="497"/>
      <c r="L756" s="497"/>
      <c r="M756" s="497"/>
      <c r="N756" s="498"/>
      <c r="O756" s="497"/>
      <c r="P756" s="497"/>
      <c r="Q756" s="497"/>
      <c r="R756" s="497"/>
      <c r="S756" s="497"/>
      <c r="T756" s="497"/>
      <c r="U756" s="497"/>
      <c r="V756" s="497"/>
      <c r="W756" s="497"/>
      <c r="X756" s="497"/>
      <c r="Y756" s="497"/>
      <c r="Z756" s="497"/>
      <c r="AA756" s="497"/>
      <c r="AB756" s="497"/>
      <c r="AC756" s="497"/>
      <c r="AD756" s="497"/>
      <c r="AE756" s="497"/>
      <c r="AF756" s="497"/>
      <c r="AG756" s="497"/>
      <c r="AH756" s="497"/>
      <c r="AI756" s="497"/>
      <c r="AJ756" s="497"/>
      <c r="AK756" s="497"/>
      <c r="AL756" s="497"/>
      <c r="AM756" s="497"/>
      <c r="AN756" s="497"/>
      <c r="AO756" s="497"/>
      <c r="AP756" s="497"/>
      <c r="AQ756" s="497"/>
      <c r="AR756" s="497"/>
      <c r="AS756" s="497"/>
      <c r="AT756" s="497"/>
      <c r="AU756" s="497"/>
      <c r="AV756" s="497"/>
      <c r="AW756" s="497"/>
      <c r="AX756" s="497"/>
      <c r="AY756" s="497"/>
      <c r="AZ756" s="497"/>
      <c r="BA756" s="497"/>
      <c r="BB756" s="497"/>
      <c r="BC756" s="497"/>
      <c r="BD756" s="497"/>
      <c r="BE756" s="497"/>
      <c r="BF756" s="489"/>
      <c r="BG756" s="489"/>
      <c r="BH756" s="489"/>
      <c r="BI756" s="489"/>
      <c r="BJ756" s="489"/>
    </row>
    <row r="757" spans="1:62" ht="15.75" customHeight="1">
      <c r="A757" s="490"/>
      <c r="B757" s="497"/>
      <c r="C757" s="497"/>
      <c r="D757" s="497"/>
      <c r="E757" s="497"/>
      <c r="F757" s="497"/>
      <c r="G757" s="497"/>
      <c r="H757" s="497"/>
      <c r="I757" s="497"/>
      <c r="J757" s="497"/>
      <c r="K757" s="497"/>
      <c r="L757" s="497"/>
      <c r="M757" s="497"/>
      <c r="N757" s="498"/>
      <c r="O757" s="497"/>
      <c r="P757" s="497"/>
      <c r="Q757" s="497"/>
      <c r="R757" s="497"/>
      <c r="S757" s="497"/>
      <c r="T757" s="497"/>
      <c r="U757" s="497"/>
      <c r="V757" s="497"/>
      <c r="W757" s="497"/>
      <c r="X757" s="497"/>
      <c r="Y757" s="497"/>
      <c r="Z757" s="497"/>
      <c r="AA757" s="497"/>
      <c r="AB757" s="497"/>
      <c r="AC757" s="497"/>
      <c r="AD757" s="497"/>
      <c r="AE757" s="497"/>
      <c r="AF757" s="497"/>
      <c r="AG757" s="497"/>
      <c r="AH757" s="497"/>
      <c r="AI757" s="497"/>
      <c r="AJ757" s="497"/>
      <c r="AK757" s="497"/>
      <c r="AL757" s="497"/>
      <c r="AM757" s="497"/>
      <c r="AN757" s="497"/>
      <c r="AO757" s="497"/>
      <c r="AP757" s="497"/>
      <c r="AQ757" s="497"/>
      <c r="AR757" s="497"/>
      <c r="AS757" s="497"/>
      <c r="AT757" s="497"/>
      <c r="AU757" s="497"/>
      <c r="AV757" s="497"/>
      <c r="AW757" s="497"/>
      <c r="AX757" s="497"/>
      <c r="AY757" s="497"/>
      <c r="AZ757" s="497"/>
      <c r="BA757" s="497"/>
      <c r="BB757" s="497"/>
      <c r="BC757" s="497"/>
      <c r="BD757" s="497"/>
      <c r="BE757" s="497"/>
      <c r="BF757" s="489"/>
      <c r="BG757" s="489"/>
      <c r="BH757" s="489"/>
      <c r="BI757" s="489"/>
      <c r="BJ757" s="489"/>
    </row>
    <row r="758" spans="1:62" ht="15.75" customHeight="1">
      <c r="A758" s="490"/>
      <c r="B758" s="497"/>
      <c r="C758" s="497"/>
      <c r="D758" s="497"/>
      <c r="E758" s="497"/>
      <c r="F758" s="497"/>
      <c r="G758" s="497"/>
      <c r="H758" s="497"/>
      <c r="I758" s="497"/>
      <c r="J758" s="497"/>
      <c r="K758" s="497"/>
      <c r="L758" s="497"/>
      <c r="M758" s="497"/>
      <c r="N758" s="498"/>
      <c r="O758" s="497"/>
      <c r="P758" s="497"/>
      <c r="Q758" s="497"/>
      <c r="R758" s="497"/>
      <c r="S758" s="497"/>
      <c r="T758" s="497"/>
      <c r="U758" s="497"/>
      <c r="V758" s="497"/>
      <c r="W758" s="497"/>
      <c r="X758" s="497"/>
      <c r="Y758" s="497"/>
      <c r="Z758" s="497"/>
      <c r="AA758" s="497"/>
      <c r="AB758" s="497"/>
      <c r="AC758" s="497"/>
      <c r="AD758" s="497"/>
      <c r="AE758" s="497"/>
      <c r="AF758" s="497"/>
      <c r="AG758" s="497"/>
      <c r="AH758" s="497"/>
      <c r="AI758" s="497"/>
      <c r="AJ758" s="497"/>
      <c r="AK758" s="497"/>
      <c r="AL758" s="497"/>
      <c r="AM758" s="497"/>
      <c r="AN758" s="497"/>
      <c r="AO758" s="497"/>
      <c r="AP758" s="497"/>
      <c r="AQ758" s="497"/>
      <c r="AR758" s="497"/>
      <c r="AS758" s="497"/>
      <c r="AT758" s="497"/>
      <c r="AU758" s="497"/>
      <c r="AV758" s="497"/>
      <c r="AW758" s="497"/>
      <c r="AX758" s="497"/>
      <c r="AY758" s="497"/>
      <c r="AZ758" s="497"/>
      <c r="BA758" s="497"/>
      <c r="BB758" s="497"/>
      <c r="BC758" s="497"/>
      <c r="BD758" s="497"/>
      <c r="BE758" s="497"/>
      <c r="BF758" s="489"/>
      <c r="BG758" s="489"/>
      <c r="BH758" s="489"/>
      <c r="BI758" s="489"/>
      <c r="BJ758" s="489"/>
    </row>
    <row r="759" spans="1:62" ht="15.75" customHeight="1">
      <c r="A759" s="490"/>
      <c r="B759" s="497"/>
      <c r="C759" s="497"/>
      <c r="D759" s="497"/>
      <c r="E759" s="497"/>
      <c r="F759" s="497"/>
      <c r="G759" s="497"/>
      <c r="H759" s="497"/>
      <c r="I759" s="497"/>
      <c r="J759" s="497"/>
      <c r="K759" s="497"/>
      <c r="L759" s="497"/>
      <c r="M759" s="497"/>
      <c r="N759" s="498"/>
      <c r="O759" s="497"/>
      <c r="P759" s="497"/>
      <c r="Q759" s="497"/>
      <c r="R759" s="497"/>
      <c r="S759" s="497"/>
      <c r="T759" s="497"/>
      <c r="U759" s="497"/>
      <c r="V759" s="497"/>
      <c r="W759" s="497"/>
      <c r="X759" s="497"/>
      <c r="Y759" s="497"/>
      <c r="Z759" s="497"/>
      <c r="AA759" s="497"/>
      <c r="AB759" s="497"/>
      <c r="AC759" s="497"/>
      <c r="AD759" s="497"/>
      <c r="AE759" s="497"/>
      <c r="AF759" s="497"/>
      <c r="AG759" s="497"/>
      <c r="AH759" s="497"/>
      <c r="AI759" s="497"/>
      <c r="AJ759" s="497"/>
      <c r="AK759" s="497"/>
      <c r="AL759" s="497"/>
      <c r="AM759" s="497"/>
      <c r="AN759" s="497"/>
      <c r="AO759" s="497"/>
      <c r="AP759" s="497"/>
      <c r="AQ759" s="497"/>
      <c r="AR759" s="497"/>
      <c r="AS759" s="497"/>
      <c r="AT759" s="497"/>
      <c r="AU759" s="497"/>
      <c r="AV759" s="497"/>
      <c r="AW759" s="497"/>
      <c r="AX759" s="497"/>
      <c r="AY759" s="497"/>
      <c r="AZ759" s="497"/>
      <c r="BA759" s="497"/>
      <c r="BB759" s="497"/>
      <c r="BC759" s="497"/>
      <c r="BD759" s="497"/>
      <c r="BE759" s="497"/>
      <c r="BF759" s="489"/>
      <c r="BG759" s="489"/>
      <c r="BH759" s="489"/>
      <c r="BI759" s="489"/>
      <c r="BJ759" s="489"/>
    </row>
    <row r="760" spans="1:62" ht="15.75" customHeight="1">
      <c r="A760" s="490"/>
      <c r="B760" s="497"/>
      <c r="C760" s="497"/>
      <c r="D760" s="497"/>
      <c r="E760" s="497"/>
      <c r="F760" s="497"/>
      <c r="G760" s="497"/>
      <c r="H760" s="497"/>
      <c r="I760" s="497"/>
      <c r="J760" s="497"/>
      <c r="K760" s="497"/>
      <c r="L760" s="497"/>
      <c r="M760" s="497"/>
      <c r="N760" s="498"/>
      <c r="O760" s="497"/>
      <c r="P760" s="497"/>
      <c r="Q760" s="497"/>
      <c r="R760" s="497"/>
      <c r="S760" s="497"/>
      <c r="T760" s="497"/>
      <c r="U760" s="497"/>
      <c r="V760" s="497"/>
      <c r="W760" s="497"/>
      <c r="X760" s="497"/>
      <c r="Y760" s="497"/>
      <c r="Z760" s="497"/>
      <c r="AA760" s="497"/>
      <c r="AB760" s="497"/>
      <c r="AC760" s="497"/>
      <c r="AD760" s="497"/>
      <c r="AE760" s="497"/>
      <c r="AF760" s="497"/>
      <c r="AG760" s="497"/>
      <c r="AH760" s="497"/>
      <c r="AI760" s="497"/>
      <c r="AJ760" s="497"/>
      <c r="AK760" s="497"/>
      <c r="AL760" s="497"/>
      <c r="AM760" s="497"/>
      <c r="AN760" s="497"/>
      <c r="AO760" s="497"/>
      <c r="AP760" s="497"/>
      <c r="AQ760" s="497"/>
      <c r="AR760" s="497"/>
      <c r="AS760" s="497"/>
      <c r="AT760" s="497"/>
      <c r="AU760" s="497"/>
      <c r="AV760" s="497"/>
      <c r="AW760" s="497"/>
      <c r="AX760" s="497"/>
      <c r="AY760" s="497"/>
      <c r="AZ760" s="497"/>
      <c r="BA760" s="497"/>
      <c r="BB760" s="497"/>
      <c r="BC760" s="497"/>
      <c r="BD760" s="497"/>
      <c r="BE760" s="497"/>
      <c r="BF760" s="489"/>
      <c r="BG760" s="489"/>
      <c r="BH760" s="489"/>
      <c r="BI760" s="489"/>
      <c r="BJ760" s="489"/>
    </row>
    <row r="761" spans="1:62" ht="15.75" customHeight="1">
      <c r="A761" s="490"/>
      <c r="B761" s="497"/>
      <c r="C761" s="497"/>
      <c r="D761" s="497"/>
      <c r="E761" s="497"/>
      <c r="F761" s="497"/>
      <c r="G761" s="497"/>
      <c r="H761" s="497"/>
      <c r="I761" s="497"/>
      <c r="J761" s="497"/>
      <c r="K761" s="497"/>
      <c r="L761" s="497"/>
      <c r="M761" s="497"/>
      <c r="N761" s="498"/>
      <c r="O761" s="497"/>
      <c r="P761" s="497"/>
      <c r="Q761" s="497"/>
      <c r="R761" s="497"/>
      <c r="S761" s="497"/>
      <c r="T761" s="497"/>
      <c r="U761" s="497"/>
      <c r="V761" s="497"/>
      <c r="W761" s="497"/>
      <c r="X761" s="497"/>
      <c r="Y761" s="497"/>
      <c r="Z761" s="497"/>
      <c r="AA761" s="497"/>
      <c r="AB761" s="497"/>
      <c r="AC761" s="497"/>
      <c r="AD761" s="497"/>
      <c r="AE761" s="497"/>
      <c r="AF761" s="497"/>
      <c r="AG761" s="497"/>
      <c r="AH761" s="497"/>
      <c r="AI761" s="497"/>
      <c r="AJ761" s="497"/>
      <c r="AK761" s="497"/>
      <c r="AL761" s="497"/>
      <c r="AM761" s="497"/>
      <c r="AN761" s="497"/>
      <c r="AO761" s="497"/>
      <c r="AP761" s="497"/>
      <c r="AQ761" s="497"/>
      <c r="AR761" s="497"/>
      <c r="AS761" s="497"/>
      <c r="AT761" s="497"/>
      <c r="AU761" s="497"/>
      <c r="AV761" s="497"/>
      <c r="AW761" s="497"/>
      <c r="AX761" s="497"/>
      <c r="AY761" s="497"/>
      <c r="AZ761" s="497"/>
      <c r="BA761" s="497"/>
      <c r="BB761" s="497"/>
      <c r="BC761" s="497"/>
      <c r="BD761" s="497"/>
      <c r="BE761" s="497"/>
      <c r="BF761" s="489"/>
      <c r="BG761" s="489"/>
      <c r="BH761" s="489"/>
      <c r="BI761" s="489"/>
      <c r="BJ761" s="489"/>
    </row>
    <row r="762" spans="1:62" ht="15.75" customHeight="1">
      <c r="A762" s="490"/>
      <c r="B762" s="497"/>
      <c r="C762" s="497"/>
      <c r="D762" s="497"/>
      <c r="E762" s="497"/>
      <c r="F762" s="497"/>
      <c r="G762" s="497"/>
      <c r="H762" s="497"/>
      <c r="I762" s="497"/>
      <c r="J762" s="497"/>
      <c r="K762" s="497"/>
      <c r="L762" s="497"/>
      <c r="M762" s="497"/>
      <c r="N762" s="498"/>
      <c r="O762" s="497"/>
      <c r="P762" s="497"/>
      <c r="Q762" s="497"/>
      <c r="R762" s="497"/>
      <c r="S762" s="497"/>
      <c r="T762" s="497"/>
      <c r="U762" s="497"/>
      <c r="V762" s="497"/>
      <c r="W762" s="497"/>
      <c r="X762" s="497"/>
      <c r="Y762" s="497"/>
      <c r="Z762" s="497"/>
      <c r="AA762" s="497"/>
      <c r="AB762" s="497"/>
      <c r="AC762" s="497"/>
      <c r="AD762" s="497"/>
      <c r="AE762" s="497"/>
      <c r="AF762" s="497"/>
      <c r="AG762" s="497"/>
      <c r="AH762" s="497"/>
      <c r="AI762" s="497"/>
      <c r="AJ762" s="497"/>
      <c r="AK762" s="497"/>
      <c r="AL762" s="497"/>
      <c r="AM762" s="497"/>
      <c r="AN762" s="497"/>
      <c r="AO762" s="497"/>
      <c r="AP762" s="497"/>
      <c r="AQ762" s="497"/>
      <c r="AR762" s="497"/>
      <c r="AS762" s="497"/>
      <c r="AT762" s="497"/>
      <c r="AU762" s="497"/>
      <c r="AV762" s="497"/>
      <c r="AW762" s="497"/>
      <c r="AX762" s="497"/>
      <c r="AY762" s="497"/>
      <c r="AZ762" s="497"/>
      <c r="BA762" s="497"/>
      <c r="BB762" s="497"/>
      <c r="BC762" s="497"/>
      <c r="BD762" s="497"/>
      <c r="BE762" s="497"/>
      <c r="BF762" s="489"/>
      <c r="BG762" s="489"/>
      <c r="BH762" s="489"/>
      <c r="BI762" s="489"/>
      <c r="BJ762" s="489"/>
    </row>
    <row r="763" spans="1:62" ht="15.75" customHeight="1">
      <c r="A763" s="490"/>
      <c r="B763" s="497"/>
      <c r="C763" s="497"/>
      <c r="D763" s="497"/>
      <c r="E763" s="497"/>
      <c r="F763" s="497"/>
      <c r="G763" s="497"/>
      <c r="H763" s="497"/>
      <c r="I763" s="497"/>
      <c r="J763" s="497"/>
      <c r="K763" s="497"/>
      <c r="L763" s="497"/>
      <c r="M763" s="497"/>
      <c r="N763" s="498"/>
      <c r="O763" s="497"/>
      <c r="P763" s="497"/>
      <c r="Q763" s="497"/>
      <c r="R763" s="497"/>
      <c r="S763" s="497"/>
      <c r="T763" s="497"/>
      <c r="U763" s="497"/>
      <c r="V763" s="497"/>
      <c r="W763" s="497"/>
      <c r="X763" s="497"/>
      <c r="Y763" s="497"/>
      <c r="Z763" s="497"/>
      <c r="AA763" s="497"/>
      <c r="AB763" s="497"/>
      <c r="AC763" s="497"/>
      <c r="AD763" s="497"/>
      <c r="AE763" s="497"/>
      <c r="AF763" s="497"/>
      <c r="AG763" s="497"/>
      <c r="AH763" s="497"/>
      <c r="AI763" s="497"/>
      <c r="AJ763" s="497"/>
      <c r="AK763" s="497"/>
      <c r="AL763" s="497"/>
      <c r="AM763" s="497"/>
      <c r="AN763" s="497"/>
      <c r="AO763" s="497"/>
      <c r="AP763" s="497"/>
      <c r="AQ763" s="497"/>
      <c r="AR763" s="497"/>
      <c r="AS763" s="497"/>
      <c r="AT763" s="497"/>
      <c r="AU763" s="497"/>
      <c r="AV763" s="497"/>
      <c r="AW763" s="497"/>
      <c r="AX763" s="497"/>
      <c r="AY763" s="497"/>
      <c r="AZ763" s="497"/>
      <c r="BA763" s="497"/>
      <c r="BB763" s="497"/>
      <c r="BC763" s="497"/>
      <c r="BD763" s="497"/>
      <c r="BE763" s="497"/>
      <c r="BF763" s="489"/>
      <c r="BG763" s="489"/>
      <c r="BH763" s="489"/>
      <c r="BI763" s="489"/>
      <c r="BJ763" s="489"/>
    </row>
    <row r="764" spans="1:62" ht="15.75" customHeight="1">
      <c r="A764" s="490"/>
      <c r="B764" s="497"/>
      <c r="C764" s="497"/>
      <c r="D764" s="497"/>
      <c r="E764" s="497"/>
      <c r="F764" s="497"/>
      <c r="G764" s="497"/>
      <c r="H764" s="497"/>
      <c r="I764" s="497"/>
      <c r="J764" s="497"/>
      <c r="K764" s="497"/>
      <c r="L764" s="497"/>
      <c r="M764" s="497"/>
      <c r="N764" s="498"/>
      <c r="O764" s="497"/>
      <c r="P764" s="497"/>
      <c r="Q764" s="497"/>
      <c r="R764" s="497"/>
      <c r="S764" s="497"/>
      <c r="T764" s="497"/>
      <c r="U764" s="497"/>
      <c r="V764" s="497"/>
      <c r="W764" s="497"/>
      <c r="X764" s="497"/>
      <c r="Y764" s="497"/>
      <c r="Z764" s="497"/>
      <c r="AA764" s="497"/>
      <c r="AB764" s="497"/>
      <c r="AC764" s="497"/>
      <c r="AD764" s="497"/>
      <c r="AE764" s="497"/>
      <c r="AF764" s="497"/>
      <c r="AG764" s="497"/>
      <c r="AH764" s="497"/>
      <c r="AI764" s="497"/>
      <c r="AJ764" s="497"/>
      <c r="AK764" s="497"/>
      <c r="AL764" s="497"/>
      <c r="AM764" s="497"/>
      <c r="AN764" s="497"/>
      <c r="AO764" s="497"/>
      <c r="AP764" s="497"/>
      <c r="AQ764" s="497"/>
      <c r="AR764" s="497"/>
      <c r="AS764" s="497"/>
      <c r="AT764" s="497"/>
      <c r="AU764" s="497"/>
      <c r="AV764" s="497"/>
      <c r="AW764" s="497"/>
      <c r="AX764" s="497"/>
      <c r="AY764" s="497"/>
      <c r="AZ764" s="497"/>
      <c r="BA764" s="497"/>
      <c r="BB764" s="497"/>
      <c r="BC764" s="497"/>
      <c r="BD764" s="497"/>
      <c r="BE764" s="497"/>
      <c r="BF764" s="489"/>
      <c r="BG764" s="489"/>
      <c r="BH764" s="489"/>
      <c r="BI764" s="489"/>
      <c r="BJ764" s="489"/>
    </row>
    <row r="765" spans="1:62" ht="15.75" customHeight="1">
      <c r="A765" s="490"/>
      <c r="B765" s="497"/>
      <c r="C765" s="497"/>
      <c r="D765" s="497"/>
      <c r="E765" s="497"/>
      <c r="F765" s="497"/>
      <c r="G765" s="497"/>
      <c r="H765" s="497"/>
      <c r="I765" s="497"/>
      <c r="J765" s="497"/>
      <c r="K765" s="497"/>
      <c r="L765" s="497"/>
      <c r="M765" s="497"/>
      <c r="N765" s="498"/>
      <c r="O765" s="497"/>
      <c r="P765" s="497"/>
      <c r="Q765" s="497"/>
      <c r="R765" s="497"/>
      <c r="S765" s="497"/>
      <c r="T765" s="497"/>
      <c r="U765" s="497"/>
      <c r="V765" s="497"/>
      <c r="W765" s="497"/>
      <c r="X765" s="497"/>
      <c r="Y765" s="497"/>
      <c r="Z765" s="497"/>
      <c r="AA765" s="497"/>
      <c r="AB765" s="497"/>
      <c r="AC765" s="497"/>
      <c r="AD765" s="497"/>
      <c r="AE765" s="497"/>
      <c r="AF765" s="497"/>
      <c r="AG765" s="497"/>
      <c r="AH765" s="497"/>
      <c r="AI765" s="497"/>
      <c r="AJ765" s="497"/>
      <c r="AK765" s="497"/>
      <c r="AL765" s="497"/>
      <c r="AM765" s="497"/>
      <c r="AN765" s="497"/>
      <c r="AO765" s="497"/>
      <c r="AP765" s="497"/>
      <c r="AQ765" s="497"/>
      <c r="AR765" s="497"/>
      <c r="AS765" s="497"/>
      <c r="AT765" s="497"/>
      <c r="AU765" s="497"/>
      <c r="AV765" s="497"/>
      <c r="AW765" s="497"/>
      <c r="AX765" s="497"/>
      <c r="AY765" s="497"/>
      <c r="AZ765" s="497"/>
      <c r="BA765" s="497"/>
      <c r="BB765" s="497"/>
      <c r="BC765" s="497"/>
      <c r="BD765" s="497"/>
      <c r="BE765" s="497"/>
      <c r="BF765" s="489"/>
      <c r="BG765" s="489"/>
      <c r="BH765" s="489"/>
      <c r="BI765" s="489"/>
      <c r="BJ765" s="489"/>
    </row>
    <row r="766" spans="1:62" ht="15.75" customHeight="1">
      <c r="A766" s="490"/>
      <c r="B766" s="497"/>
      <c r="C766" s="497"/>
      <c r="D766" s="497"/>
      <c r="E766" s="497"/>
      <c r="F766" s="497"/>
      <c r="G766" s="497"/>
      <c r="H766" s="497"/>
      <c r="I766" s="497"/>
      <c r="J766" s="497"/>
      <c r="K766" s="497"/>
      <c r="L766" s="497"/>
      <c r="M766" s="497"/>
      <c r="N766" s="498"/>
      <c r="O766" s="497"/>
      <c r="P766" s="497"/>
      <c r="Q766" s="497"/>
      <c r="R766" s="497"/>
      <c r="S766" s="497"/>
      <c r="T766" s="497"/>
      <c r="U766" s="497"/>
      <c r="V766" s="497"/>
      <c r="W766" s="497"/>
      <c r="X766" s="497"/>
      <c r="Y766" s="497"/>
      <c r="Z766" s="497"/>
      <c r="AA766" s="497"/>
      <c r="AB766" s="497"/>
      <c r="AC766" s="497"/>
      <c r="AD766" s="497"/>
      <c r="AE766" s="497"/>
      <c r="AF766" s="497"/>
      <c r="AG766" s="497"/>
      <c r="AH766" s="497"/>
      <c r="AI766" s="497"/>
      <c r="AJ766" s="497"/>
      <c r="AK766" s="497"/>
      <c r="AL766" s="497"/>
      <c r="AM766" s="497"/>
      <c r="AN766" s="497"/>
      <c r="AO766" s="497"/>
      <c r="AP766" s="497"/>
      <c r="AQ766" s="497"/>
      <c r="AR766" s="497"/>
      <c r="AS766" s="497"/>
      <c r="AT766" s="497"/>
      <c r="AU766" s="497"/>
      <c r="AV766" s="497"/>
      <c r="AW766" s="497"/>
      <c r="AX766" s="497"/>
      <c r="AY766" s="497"/>
      <c r="AZ766" s="497"/>
      <c r="BA766" s="497"/>
      <c r="BB766" s="497"/>
      <c r="BC766" s="497"/>
      <c r="BD766" s="497"/>
      <c r="BE766" s="497"/>
      <c r="BF766" s="489"/>
      <c r="BG766" s="489"/>
      <c r="BH766" s="489"/>
      <c r="BI766" s="489"/>
      <c r="BJ766" s="489"/>
    </row>
    <row r="767" spans="1:62" ht="15.75" customHeight="1">
      <c r="A767" s="490"/>
      <c r="B767" s="497"/>
      <c r="C767" s="497"/>
      <c r="D767" s="497"/>
      <c r="E767" s="497"/>
      <c r="F767" s="497"/>
      <c r="G767" s="497"/>
      <c r="H767" s="497"/>
      <c r="I767" s="497"/>
      <c r="J767" s="497"/>
      <c r="K767" s="497"/>
      <c r="L767" s="497"/>
      <c r="M767" s="497"/>
      <c r="N767" s="498"/>
      <c r="O767" s="497"/>
      <c r="P767" s="497"/>
      <c r="Q767" s="497"/>
      <c r="R767" s="497"/>
      <c r="S767" s="497"/>
      <c r="T767" s="497"/>
      <c r="U767" s="497"/>
      <c r="V767" s="497"/>
      <c r="W767" s="497"/>
      <c r="X767" s="497"/>
      <c r="Y767" s="497"/>
      <c r="Z767" s="497"/>
      <c r="AA767" s="497"/>
      <c r="AB767" s="497"/>
      <c r="AC767" s="497"/>
      <c r="AD767" s="497"/>
      <c r="AE767" s="497"/>
      <c r="AF767" s="497"/>
      <c r="AG767" s="497"/>
      <c r="AH767" s="497"/>
      <c r="AI767" s="497"/>
      <c r="AJ767" s="497"/>
      <c r="AK767" s="497"/>
      <c r="AL767" s="497"/>
      <c r="AM767" s="497"/>
      <c r="AN767" s="497"/>
      <c r="AO767" s="497"/>
      <c r="AP767" s="497"/>
      <c r="AQ767" s="497"/>
      <c r="AR767" s="497"/>
      <c r="AS767" s="497"/>
      <c r="AT767" s="497"/>
      <c r="AU767" s="497"/>
      <c r="AV767" s="497"/>
      <c r="AW767" s="497"/>
      <c r="AX767" s="497"/>
      <c r="AY767" s="497"/>
      <c r="AZ767" s="497"/>
      <c r="BA767" s="497"/>
      <c r="BB767" s="497"/>
      <c r="BC767" s="497"/>
      <c r="BD767" s="497"/>
      <c r="BE767" s="497"/>
      <c r="BF767" s="489"/>
      <c r="BG767" s="489"/>
      <c r="BH767" s="489"/>
      <c r="BI767" s="489"/>
      <c r="BJ767" s="489"/>
    </row>
    <row r="768" spans="1:62" ht="15.75" customHeight="1">
      <c r="A768" s="490"/>
      <c r="B768" s="497"/>
      <c r="C768" s="497"/>
      <c r="D768" s="497"/>
      <c r="E768" s="497"/>
      <c r="F768" s="497"/>
      <c r="G768" s="497"/>
      <c r="H768" s="497"/>
      <c r="I768" s="497"/>
      <c r="J768" s="497"/>
      <c r="K768" s="497"/>
      <c r="L768" s="497"/>
      <c r="M768" s="497"/>
      <c r="N768" s="498"/>
      <c r="O768" s="497"/>
      <c r="P768" s="497"/>
      <c r="Q768" s="497"/>
      <c r="R768" s="497"/>
      <c r="S768" s="497"/>
      <c r="T768" s="497"/>
      <c r="U768" s="497"/>
      <c r="V768" s="497"/>
      <c r="W768" s="497"/>
      <c r="X768" s="497"/>
      <c r="Y768" s="497"/>
      <c r="Z768" s="497"/>
      <c r="AA768" s="497"/>
      <c r="AB768" s="497"/>
      <c r="AC768" s="497"/>
      <c r="AD768" s="497"/>
      <c r="AE768" s="497"/>
      <c r="AF768" s="497"/>
      <c r="AG768" s="497"/>
      <c r="AH768" s="497"/>
      <c r="AI768" s="497"/>
      <c r="AJ768" s="497"/>
      <c r="AK768" s="497"/>
      <c r="AL768" s="497"/>
      <c r="AM768" s="497"/>
      <c r="AN768" s="497"/>
      <c r="AO768" s="497"/>
      <c r="AP768" s="497"/>
      <c r="AQ768" s="497"/>
      <c r="AR768" s="497"/>
      <c r="AS768" s="497"/>
      <c r="AT768" s="497"/>
      <c r="AU768" s="497"/>
      <c r="AV768" s="497"/>
      <c r="AW768" s="497"/>
      <c r="AX768" s="497"/>
      <c r="AY768" s="497"/>
      <c r="AZ768" s="497"/>
      <c r="BA768" s="497"/>
      <c r="BB768" s="497"/>
      <c r="BC768" s="497"/>
      <c r="BD768" s="497"/>
      <c r="BE768" s="497"/>
      <c r="BF768" s="489"/>
      <c r="BG768" s="489"/>
      <c r="BH768" s="489"/>
      <c r="BI768" s="489"/>
      <c r="BJ768" s="489"/>
    </row>
    <row r="769" spans="1:62" ht="15.75" customHeight="1">
      <c r="A769" s="490"/>
      <c r="B769" s="497"/>
      <c r="C769" s="497"/>
      <c r="D769" s="497"/>
      <c r="E769" s="497"/>
      <c r="F769" s="497"/>
      <c r="G769" s="497"/>
      <c r="H769" s="497"/>
      <c r="I769" s="497"/>
      <c r="J769" s="497"/>
      <c r="K769" s="497"/>
      <c r="L769" s="497"/>
      <c r="M769" s="497"/>
      <c r="N769" s="498"/>
      <c r="O769" s="497"/>
      <c r="P769" s="497"/>
      <c r="Q769" s="497"/>
      <c r="R769" s="497"/>
      <c r="S769" s="497"/>
      <c r="T769" s="497"/>
      <c r="U769" s="497"/>
      <c r="V769" s="497"/>
      <c r="W769" s="497"/>
      <c r="X769" s="497"/>
      <c r="Y769" s="497"/>
      <c r="Z769" s="497"/>
      <c r="AA769" s="497"/>
      <c r="AB769" s="497"/>
      <c r="AC769" s="497"/>
      <c r="AD769" s="497"/>
      <c r="AE769" s="497"/>
      <c r="AF769" s="497"/>
      <c r="AG769" s="497"/>
      <c r="AH769" s="497"/>
      <c r="AI769" s="497"/>
      <c r="AJ769" s="497"/>
      <c r="AK769" s="497"/>
      <c r="AL769" s="497"/>
      <c r="AM769" s="497"/>
      <c r="AN769" s="497"/>
      <c r="AO769" s="497"/>
      <c r="AP769" s="497"/>
      <c r="AQ769" s="497"/>
      <c r="AR769" s="497"/>
      <c r="AS769" s="497"/>
      <c r="AT769" s="497"/>
      <c r="AU769" s="497"/>
      <c r="AV769" s="497"/>
      <c r="AW769" s="497"/>
      <c r="AX769" s="497"/>
      <c r="AY769" s="497"/>
      <c r="AZ769" s="497"/>
      <c r="BA769" s="497"/>
      <c r="BB769" s="497"/>
      <c r="BC769" s="497"/>
      <c r="BD769" s="497"/>
      <c r="BE769" s="497"/>
      <c r="BF769" s="489"/>
      <c r="BG769" s="489"/>
      <c r="BH769" s="489"/>
      <c r="BI769" s="489"/>
      <c r="BJ769" s="489"/>
    </row>
    <row r="770" spans="1:62" ht="15.75" customHeight="1">
      <c r="A770" s="490"/>
      <c r="B770" s="497"/>
      <c r="C770" s="497"/>
      <c r="D770" s="497"/>
      <c r="E770" s="497"/>
      <c r="F770" s="497"/>
      <c r="G770" s="497"/>
      <c r="H770" s="497"/>
      <c r="I770" s="497"/>
      <c r="J770" s="497"/>
      <c r="K770" s="497"/>
      <c r="L770" s="497"/>
      <c r="M770" s="497"/>
      <c r="N770" s="498"/>
      <c r="O770" s="497"/>
      <c r="P770" s="497"/>
      <c r="Q770" s="497"/>
      <c r="R770" s="497"/>
      <c r="S770" s="497"/>
      <c r="T770" s="497"/>
      <c r="U770" s="497"/>
      <c r="V770" s="497"/>
      <c r="W770" s="497"/>
      <c r="X770" s="497"/>
      <c r="Y770" s="497"/>
      <c r="Z770" s="497"/>
      <c r="AA770" s="497"/>
      <c r="AB770" s="497"/>
      <c r="AC770" s="497"/>
      <c r="AD770" s="497"/>
      <c r="AE770" s="497"/>
      <c r="AF770" s="497"/>
      <c r="AG770" s="497"/>
      <c r="AH770" s="497"/>
      <c r="AI770" s="497"/>
      <c r="AJ770" s="497"/>
      <c r="AK770" s="497"/>
      <c r="AL770" s="497"/>
      <c r="AM770" s="497"/>
      <c r="AN770" s="497"/>
      <c r="AO770" s="497"/>
      <c r="AP770" s="497"/>
      <c r="AQ770" s="497"/>
      <c r="AR770" s="497"/>
      <c r="AS770" s="497"/>
      <c r="AT770" s="497"/>
      <c r="AU770" s="497"/>
      <c r="AV770" s="497"/>
      <c r="AW770" s="497"/>
      <c r="AX770" s="497"/>
      <c r="AY770" s="497"/>
      <c r="AZ770" s="497"/>
      <c r="BA770" s="497"/>
      <c r="BB770" s="497"/>
      <c r="BC770" s="497"/>
      <c r="BD770" s="497"/>
      <c r="BE770" s="497"/>
      <c r="BF770" s="489"/>
      <c r="BG770" s="489"/>
      <c r="BH770" s="489"/>
      <c r="BI770" s="489"/>
      <c r="BJ770" s="489"/>
    </row>
    <row r="771" spans="1:62" ht="15.75" customHeight="1">
      <c r="A771" s="490"/>
      <c r="B771" s="497"/>
      <c r="C771" s="497"/>
      <c r="D771" s="497"/>
      <c r="E771" s="497"/>
      <c r="F771" s="497"/>
      <c r="G771" s="497"/>
      <c r="H771" s="497"/>
      <c r="I771" s="497"/>
      <c r="J771" s="497"/>
      <c r="K771" s="497"/>
      <c r="L771" s="497"/>
      <c r="M771" s="497"/>
      <c r="N771" s="498"/>
      <c r="O771" s="497"/>
      <c r="P771" s="497"/>
      <c r="Q771" s="497"/>
      <c r="R771" s="497"/>
      <c r="S771" s="497"/>
      <c r="T771" s="497"/>
      <c r="U771" s="497"/>
      <c r="V771" s="497"/>
      <c r="W771" s="497"/>
      <c r="X771" s="497"/>
      <c r="Y771" s="497"/>
      <c r="Z771" s="497"/>
      <c r="AA771" s="497"/>
      <c r="AB771" s="497"/>
      <c r="AC771" s="497"/>
      <c r="AD771" s="497"/>
      <c r="AE771" s="497"/>
      <c r="AF771" s="497"/>
      <c r="AG771" s="497"/>
      <c r="AH771" s="497"/>
      <c r="AI771" s="497"/>
      <c r="AJ771" s="497"/>
      <c r="AK771" s="497"/>
      <c r="AL771" s="497"/>
      <c r="AM771" s="497"/>
      <c r="AN771" s="497"/>
      <c r="AO771" s="497"/>
      <c r="AP771" s="497"/>
      <c r="AQ771" s="497"/>
      <c r="AR771" s="497"/>
      <c r="AS771" s="497"/>
      <c r="AT771" s="497"/>
      <c r="AU771" s="497"/>
      <c r="AV771" s="497"/>
      <c r="AW771" s="497"/>
      <c r="AX771" s="497"/>
      <c r="AY771" s="497"/>
      <c r="AZ771" s="497"/>
      <c r="BA771" s="497"/>
      <c r="BB771" s="497"/>
      <c r="BC771" s="497"/>
      <c r="BD771" s="497"/>
      <c r="BE771" s="497"/>
      <c r="BF771" s="489"/>
      <c r="BG771" s="489"/>
      <c r="BH771" s="489"/>
      <c r="BI771" s="489"/>
      <c r="BJ771" s="489"/>
    </row>
    <row r="772" spans="1:62" ht="15.75" customHeight="1">
      <c r="A772" s="490"/>
      <c r="B772" s="497"/>
      <c r="C772" s="497"/>
      <c r="D772" s="497"/>
      <c r="E772" s="497"/>
      <c r="F772" s="497"/>
      <c r="G772" s="497"/>
      <c r="H772" s="497"/>
      <c r="I772" s="497"/>
      <c r="J772" s="497"/>
      <c r="K772" s="497"/>
      <c r="L772" s="497"/>
      <c r="M772" s="497"/>
      <c r="N772" s="498"/>
      <c r="O772" s="497"/>
      <c r="P772" s="497"/>
      <c r="Q772" s="497"/>
      <c r="R772" s="497"/>
      <c r="S772" s="497"/>
      <c r="T772" s="497"/>
      <c r="U772" s="497"/>
      <c r="V772" s="497"/>
      <c r="W772" s="497"/>
      <c r="X772" s="497"/>
      <c r="Y772" s="497"/>
      <c r="Z772" s="497"/>
      <c r="AA772" s="497"/>
      <c r="AB772" s="497"/>
      <c r="AC772" s="497"/>
      <c r="AD772" s="497"/>
      <c r="AE772" s="497"/>
      <c r="AF772" s="497"/>
      <c r="AG772" s="497"/>
      <c r="AH772" s="497"/>
      <c r="AI772" s="497"/>
      <c r="AJ772" s="497"/>
      <c r="AK772" s="497"/>
      <c r="AL772" s="497"/>
      <c r="AM772" s="497"/>
      <c r="AN772" s="497"/>
      <c r="AO772" s="497"/>
      <c r="AP772" s="497"/>
      <c r="AQ772" s="497"/>
      <c r="AR772" s="497"/>
      <c r="AS772" s="497"/>
      <c r="AT772" s="497"/>
      <c r="AU772" s="497"/>
      <c r="AV772" s="497"/>
      <c r="AW772" s="497"/>
      <c r="AX772" s="497"/>
      <c r="AY772" s="497"/>
      <c r="AZ772" s="497"/>
      <c r="BA772" s="497"/>
      <c r="BB772" s="497"/>
      <c r="BC772" s="497"/>
      <c r="BD772" s="497"/>
      <c r="BE772" s="497"/>
      <c r="BF772" s="489"/>
      <c r="BG772" s="489"/>
      <c r="BH772" s="489"/>
      <c r="BI772" s="489"/>
      <c r="BJ772" s="489"/>
    </row>
    <row r="773" spans="1:62" ht="15.75" customHeight="1">
      <c r="A773" s="490"/>
      <c r="B773" s="497"/>
      <c r="C773" s="497"/>
      <c r="D773" s="497"/>
      <c r="E773" s="497"/>
      <c r="F773" s="497"/>
      <c r="G773" s="497"/>
      <c r="H773" s="497"/>
      <c r="I773" s="497"/>
      <c r="J773" s="497"/>
      <c r="K773" s="497"/>
      <c r="L773" s="497"/>
      <c r="M773" s="497"/>
      <c r="N773" s="498"/>
      <c r="O773" s="497"/>
      <c r="P773" s="497"/>
      <c r="Q773" s="497"/>
      <c r="R773" s="497"/>
      <c r="S773" s="497"/>
      <c r="T773" s="497"/>
      <c r="U773" s="497"/>
      <c r="V773" s="497"/>
      <c r="W773" s="497"/>
      <c r="X773" s="497"/>
      <c r="Y773" s="497"/>
      <c r="Z773" s="497"/>
      <c r="AA773" s="497"/>
      <c r="AB773" s="497"/>
      <c r="AC773" s="497"/>
      <c r="AD773" s="497"/>
      <c r="AE773" s="497"/>
      <c r="AF773" s="497"/>
      <c r="AG773" s="497"/>
      <c r="AH773" s="497"/>
      <c r="AI773" s="497"/>
      <c r="AJ773" s="497"/>
      <c r="AK773" s="497"/>
      <c r="AL773" s="497"/>
      <c r="AM773" s="497"/>
      <c r="AN773" s="497"/>
      <c r="AO773" s="497"/>
      <c r="AP773" s="497"/>
      <c r="AQ773" s="497"/>
      <c r="AR773" s="497"/>
      <c r="AS773" s="497"/>
      <c r="AT773" s="497"/>
      <c r="AU773" s="497"/>
      <c r="AV773" s="497"/>
      <c r="AW773" s="497"/>
      <c r="AX773" s="497"/>
      <c r="AY773" s="497"/>
      <c r="AZ773" s="497"/>
      <c r="BA773" s="497"/>
      <c r="BB773" s="497"/>
      <c r="BC773" s="497"/>
      <c r="BD773" s="497"/>
      <c r="BE773" s="497"/>
      <c r="BF773" s="489"/>
      <c r="BG773" s="489"/>
      <c r="BH773" s="489"/>
      <c r="BI773" s="489"/>
      <c r="BJ773" s="489"/>
    </row>
    <row r="774" spans="1:62" ht="15.75" customHeight="1">
      <c r="A774" s="490"/>
      <c r="B774" s="497"/>
      <c r="C774" s="497"/>
      <c r="D774" s="497"/>
      <c r="E774" s="497"/>
      <c r="F774" s="497"/>
      <c r="G774" s="497"/>
      <c r="H774" s="497"/>
      <c r="I774" s="497"/>
      <c r="J774" s="497"/>
      <c r="K774" s="497"/>
      <c r="L774" s="497"/>
      <c r="M774" s="497"/>
      <c r="N774" s="498"/>
      <c r="O774" s="497"/>
      <c r="P774" s="497"/>
      <c r="Q774" s="497"/>
      <c r="R774" s="497"/>
      <c r="S774" s="497"/>
      <c r="T774" s="497"/>
      <c r="U774" s="497"/>
      <c r="V774" s="497"/>
      <c r="W774" s="497"/>
      <c r="X774" s="497"/>
      <c r="Y774" s="497"/>
      <c r="Z774" s="497"/>
      <c r="AA774" s="497"/>
      <c r="AB774" s="497"/>
      <c r="AC774" s="497"/>
      <c r="AD774" s="497"/>
      <c r="AE774" s="497"/>
      <c r="AF774" s="497"/>
      <c r="AG774" s="497"/>
      <c r="AH774" s="497"/>
      <c r="AI774" s="497"/>
      <c r="AJ774" s="497"/>
      <c r="AK774" s="497"/>
      <c r="AL774" s="497"/>
      <c r="AM774" s="497"/>
      <c r="AN774" s="497"/>
      <c r="AO774" s="497"/>
      <c r="AP774" s="497"/>
      <c r="AQ774" s="497"/>
      <c r="AR774" s="497"/>
      <c r="AS774" s="497"/>
      <c r="AT774" s="497"/>
      <c r="AU774" s="497"/>
      <c r="AV774" s="497"/>
      <c r="AW774" s="497"/>
      <c r="AX774" s="497"/>
      <c r="AY774" s="497"/>
      <c r="AZ774" s="497"/>
      <c r="BA774" s="497"/>
      <c r="BB774" s="497"/>
      <c r="BC774" s="497"/>
      <c r="BD774" s="497"/>
      <c r="BE774" s="497"/>
      <c r="BF774" s="489"/>
      <c r="BG774" s="489"/>
      <c r="BH774" s="489"/>
      <c r="BI774" s="489"/>
      <c r="BJ774" s="489"/>
    </row>
    <row r="775" spans="1:62" ht="15.75" customHeight="1">
      <c r="A775" s="490"/>
      <c r="B775" s="497"/>
      <c r="C775" s="497"/>
      <c r="D775" s="497"/>
      <c r="E775" s="497"/>
      <c r="F775" s="497"/>
      <c r="G775" s="497"/>
      <c r="H775" s="497"/>
      <c r="I775" s="497"/>
      <c r="J775" s="497"/>
      <c r="K775" s="497"/>
      <c r="L775" s="497"/>
      <c r="M775" s="497"/>
      <c r="N775" s="498"/>
      <c r="O775" s="497"/>
      <c r="P775" s="497"/>
      <c r="Q775" s="497"/>
      <c r="R775" s="497"/>
      <c r="S775" s="497"/>
      <c r="T775" s="497"/>
      <c r="U775" s="497"/>
      <c r="V775" s="497"/>
      <c r="W775" s="497"/>
      <c r="X775" s="497"/>
      <c r="Y775" s="497"/>
      <c r="Z775" s="497"/>
      <c r="AA775" s="497"/>
      <c r="AB775" s="497"/>
      <c r="AC775" s="497"/>
      <c r="AD775" s="497"/>
      <c r="AE775" s="497"/>
      <c r="AF775" s="497"/>
      <c r="AG775" s="497"/>
      <c r="AH775" s="497"/>
      <c r="AI775" s="497"/>
      <c r="AJ775" s="497"/>
      <c r="AK775" s="497"/>
      <c r="AL775" s="497"/>
      <c r="AM775" s="497"/>
      <c r="AN775" s="497"/>
      <c r="AO775" s="497"/>
      <c r="AP775" s="497"/>
      <c r="AQ775" s="497"/>
      <c r="AR775" s="497"/>
      <c r="AS775" s="497"/>
      <c r="AT775" s="497"/>
      <c r="AU775" s="497"/>
      <c r="AV775" s="497"/>
      <c r="AW775" s="497"/>
      <c r="AX775" s="497"/>
      <c r="AY775" s="497"/>
      <c r="AZ775" s="497"/>
      <c r="BA775" s="497"/>
      <c r="BB775" s="497"/>
      <c r="BC775" s="497"/>
      <c r="BD775" s="497"/>
      <c r="BE775" s="497"/>
      <c r="BF775" s="489"/>
      <c r="BG775" s="489"/>
      <c r="BH775" s="489"/>
      <c r="BI775" s="489"/>
      <c r="BJ775" s="489"/>
    </row>
    <row r="776" spans="1:62" ht="15.75" customHeight="1">
      <c r="A776" s="490"/>
      <c r="B776" s="497"/>
      <c r="C776" s="497"/>
      <c r="D776" s="497"/>
      <c r="E776" s="497"/>
      <c r="F776" s="497"/>
      <c r="G776" s="497"/>
      <c r="H776" s="497"/>
      <c r="I776" s="497"/>
      <c r="J776" s="497"/>
      <c r="K776" s="497"/>
      <c r="L776" s="497"/>
      <c r="M776" s="497"/>
      <c r="N776" s="498"/>
      <c r="O776" s="497"/>
      <c r="P776" s="497"/>
      <c r="Q776" s="497"/>
      <c r="R776" s="497"/>
      <c r="S776" s="497"/>
      <c r="T776" s="497"/>
      <c r="U776" s="497"/>
      <c r="V776" s="497"/>
      <c r="W776" s="497"/>
      <c r="X776" s="497"/>
      <c r="Y776" s="497"/>
      <c r="Z776" s="497"/>
      <c r="AA776" s="497"/>
      <c r="AB776" s="497"/>
      <c r="AC776" s="497"/>
      <c r="AD776" s="497"/>
      <c r="AE776" s="497"/>
      <c r="AF776" s="497"/>
      <c r="AG776" s="497"/>
      <c r="AH776" s="497"/>
      <c r="AI776" s="497"/>
      <c r="AJ776" s="497"/>
      <c r="AK776" s="497"/>
      <c r="AL776" s="497"/>
      <c r="AM776" s="497"/>
      <c r="AN776" s="497"/>
      <c r="AO776" s="497"/>
      <c r="AP776" s="497"/>
      <c r="AQ776" s="497"/>
      <c r="AR776" s="497"/>
      <c r="AS776" s="497"/>
      <c r="AT776" s="497"/>
      <c r="AU776" s="497"/>
      <c r="AV776" s="497"/>
      <c r="AW776" s="497"/>
      <c r="AX776" s="497"/>
      <c r="AY776" s="497"/>
      <c r="AZ776" s="497"/>
      <c r="BA776" s="497"/>
      <c r="BB776" s="497"/>
      <c r="BC776" s="497"/>
      <c r="BD776" s="497"/>
      <c r="BE776" s="497"/>
      <c r="BF776" s="489"/>
      <c r="BG776" s="489"/>
      <c r="BH776" s="489"/>
      <c r="BI776" s="489"/>
      <c r="BJ776" s="489"/>
    </row>
    <row r="777" spans="1:62" ht="15.75" customHeight="1">
      <c r="A777" s="490"/>
      <c r="B777" s="497"/>
      <c r="C777" s="497"/>
      <c r="D777" s="497"/>
      <c r="E777" s="497"/>
      <c r="F777" s="497"/>
      <c r="G777" s="497"/>
      <c r="H777" s="497"/>
      <c r="I777" s="497"/>
      <c r="J777" s="497"/>
      <c r="K777" s="497"/>
      <c r="L777" s="497"/>
      <c r="M777" s="497"/>
      <c r="N777" s="498"/>
      <c r="O777" s="497"/>
      <c r="P777" s="497"/>
      <c r="Q777" s="497"/>
      <c r="R777" s="497"/>
      <c r="S777" s="497"/>
      <c r="T777" s="497"/>
      <c r="U777" s="497"/>
      <c r="V777" s="497"/>
      <c r="W777" s="497"/>
      <c r="X777" s="497"/>
      <c r="Y777" s="497"/>
      <c r="Z777" s="497"/>
      <c r="AA777" s="497"/>
      <c r="AB777" s="497"/>
      <c r="AC777" s="497"/>
      <c r="AD777" s="497"/>
      <c r="AE777" s="497"/>
      <c r="AF777" s="497"/>
      <c r="AG777" s="497"/>
      <c r="AH777" s="497"/>
      <c r="AI777" s="497"/>
      <c r="AJ777" s="497"/>
      <c r="AK777" s="497"/>
      <c r="AL777" s="497"/>
      <c r="AM777" s="497"/>
      <c r="AN777" s="497"/>
      <c r="AO777" s="497"/>
      <c r="AP777" s="497"/>
      <c r="AQ777" s="497"/>
      <c r="AR777" s="497"/>
      <c r="AS777" s="497"/>
      <c r="AT777" s="497"/>
      <c r="AU777" s="497"/>
      <c r="AV777" s="497"/>
      <c r="AW777" s="497"/>
      <c r="AX777" s="497"/>
      <c r="AY777" s="497"/>
      <c r="AZ777" s="497"/>
      <c r="BA777" s="497"/>
      <c r="BB777" s="497"/>
      <c r="BC777" s="497"/>
      <c r="BD777" s="497"/>
      <c r="BE777" s="497"/>
      <c r="BF777" s="489"/>
      <c r="BG777" s="489"/>
      <c r="BH777" s="489"/>
      <c r="BI777" s="489"/>
      <c r="BJ777" s="489"/>
    </row>
    <row r="778" spans="1:62" ht="15.75" customHeight="1">
      <c r="A778" s="490"/>
      <c r="B778" s="497"/>
      <c r="C778" s="497"/>
      <c r="D778" s="497"/>
      <c r="E778" s="497"/>
      <c r="F778" s="497"/>
      <c r="G778" s="497"/>
      <c r="H778" s="497"/>
      <c r="I778" s="497"/>
      <c r="J778" s="497"/>
      <c r="K778" s="497"/>
      <c r="L778" s="497"/>
      <c r="M778" s="497"/>
      <c r="N778" s="498"/>
      <c r="O778" s="497"/>
      <c r="P778" s="497"/>
      <c r="Q778" s="497"/>
      <c r="R778" s="497"/>
      <c r="S778" s="497"/>
      <c r="T778" s="497"/>
      <c r="U778" s="497"/>
      <c r="V778" s="497"/>
      <c r="W778" s="497"/>
      <c r="X778" s="497"/>
      <c r="Y778" s="497"/>
      <c r="Z778" s="497"/>
      <c r="AA778" s="497"/>
      <c r="AB778" s="497"/>
      <c r="AC778" s="497"/>
      <c r="AD778" s="497"/>
      <c r="AE778" s="497"/>
      <c r="AF778" s="497"/>
      <c r="AG778" s="497"/>
      <c r="AH778" s="497"/>
      <c r="AI778" s="497"/>
      <c r="AJ778" s="497"/>
      <c r="AK778" s="497"/>
      <c r="AL778" s="497"/>
      <c r="AM778" s="497"/>
      <c r="AN778" s="497"/>
      <c r="AO778" s="497"/>
      <c r="AP778" s="497"/>
      <c r="AQ778" s="497"/>
      <c r="AR778" s="497"/>
      <c r="AS778" s="497"/>
      <c r="AT778" s="497"/>
      <c r="AU778" s="497"/>
      <c r="AV778" s="497"/>
      <c r="AW778" s="497"/>
      <c r="AX778" s="497"/>
      <c r="AY778" s="497"/>
      <c r="AZ778" s="497"/>
      <c r="BA778" s="497"/>
      <c r="BB778" s="497"/>
      <c r="BC778" s="497"/>
      <c r="BD778" s="497"/>
      <c r="BE778" s="497"/>
      <c r="BF778" s="489"/>
      <c r="BG778" s="489"/>
      <c r="BH778" s="489"/>
      <c r="BI778" s="489"/>
      <c r="BJ778" s="489"/>
    </row>
    <row r="779" spans="1:62" ht="15.75" customHeight="1">
      <c r="A779" s="490"/>
      <c r="B779" s="497"/>
      <c r="C779" s="497"/>
      <c r="D779" s="497"/>
      <c r="E779" s="497"/>
      <c r="F779" s="497"/>
      <c r="G779" s="497"/>
      <c r="H779" s="497"/>
      <c r="I779" s="497"/>
      <c r="J779" s="497"/>
      <c r="K779" s="497"/>
      <c r="L779" s="497"/>
      <c r="M779" s="497"/>
      <c r="N779" s="498"/>
      <c r="O779" s="497"/>
      <c r="P779" s="497"/>
      <c r="Q779" s="497"/>
      <c r="R779" s="497"/>
      <c r="S779" s="497"/>
      <c r="T779" s="497"/>
      <c r="U779" s="497"/>
      <c r="V779" s="497"/>
      <c r="W779" s="497"/>
      <c r="X779" s="497"/>
      <c r="Y779" s="497"/>
      <c r="Z779" s="497"/>
      <c r="AA779" s="497"/>
      <c r="AB779" s="497"/>
      <c r="AC779" s="497"/>
      <c r="AD779" s="497"/>
      <c r="AE779" s="497"/>
      <c r="AF779" s="497"/>
      <c r="AG779" s="497"/>
      <c r="AH779" s="497"/>
      <c r="AI779" s="497"/>
      <c r="AJ779" s="497"/>
      <c r="AK779" s="497"/>
      <c r="AL779" s="497"/>
      <c r="AM779" s="497"/>
      <c r="AN779" s="497"/>
      <c r="AO779" s="497"/>
      <c r="AP779" s="497"/>
      <c r="AQ779" s="497"/>
      <c r="AR779" s="497"/>
      <c r="AS779" s="497"/>
      <c r="AT779" s="497"/>
      <c r="AU779" s="497"/>
      <c r="AV779" s="497"/>
      <c r="AW779" s="497"/>
      <c r="AX779" s="497"/>
      <c r="AY779" s="497"/>
      <c r="AZ779" s="497"/>
      <c r="BA779" s="497"/>
      <c r="BB779" s="497"/>
      <c r="BC779" s="497"/>
      <c r="BD779" s="497"/>
      <c r="BE779" s="497"/>
      <c r="BF779" s="489"/>
      <c r="BG779" s="489"/>
      <c r="BH779" s="489"/>
      <c r="BI779" s="489"/>
      <c r="BJ779" s="489"/>
    </row>
    <row r="780" spans="1:62" ht="15.75" customHeight="1">
      <c r="A780" s="490"/>
      <c r="B780" s="497"/>
      <c r="C780" s="497"/>
      <c r="D780" s="497"/>
      <c r="E780" s="497"/>
      <c r="F780" s="497"/>
      <c r="G780" s="497"/>
      <c r="H780" s="497"/>
      <c r="I780" s="497"/>
      <c r="J780" s="497"/>
      <c r="K780" s="497"/>
      <c r="L780" s="497"/>
      <c r="M780" s="497"/>
      <c r="N780" s="498"/>
      <c r="O780" s="497"/>
      <c r="P780" s="497"/>
      <c r="Q780" s="497"/>
      <c r="R780" s="497"/>
      <c r="S780" s="497"/>
      <c r="T780" s="497"/>
      <c r="U780" s="497"/>
      <c r="V780" s="497"/>
      <c r="W780" s="497"/>
      <c r="X780" s="497"/>
      <c r="Y780" s="497"/>
      <c r="Z780" s="497"/>
      <c r="AA780" s="497"/>
      <c r="AB780" s="497"/>
      <c r="AC780" s="497"/>
      <c r="AD780" s="497"/>
      <c r="AE780" s="497"/>
      <c r="AF780" s="497"/>
      <c r="AG780" s="497"/>
      <c r="AH780" s="497"/>
      <c r="AI780" s="497"/>
      <c r="AJ780" s="497"/>
      <c r="AK780" s="497"/>
      <c r="AL780" s="497"/>
      <c r="AM780" s="497"/>
      <c r="AN780" s="497"/>
      <c r="AO780" s="497"/>
      <c r="AP780" s="497"/>
      <c r="AQ780" s="497"/>
      <c r="AR780" s="497"/>
      <c r="AS780" s="497"/>
      <c r="AT780" s="497"/>
      <c r="AU780" s="497"/>
      <c r="AV780" s="497"/>
      <c r="AW780" s="497"/>
      <c r="AX780" s="497"/>
      <c r="AY780" s="497"/>
      <c r="AZ780" s="497"/>
      <c r="BA780" s="497"/>
      <c r="BB780" s="497"/>
      <c r="BC780" s="497"/>
      <c r="BD780" s="497"/>
      <c r="BE780" s="497"/>
      <c r="BF780" s="489"/>
      <c r="BG780" s="489"/>
      <c r="BH780" s="489"/>
      <c r="BI780" s="489"/>
      <c r="BJ780" s="489"/>
    </row>
    <row r="781" spans="1:62" ht="15.75" customHeight="1">
      <c r="A781" s="490"/>
      <c r="B781" s="497"/>
      <c r="C781" s="497"/>
      <c r="D781" s="497"/>
      <c r="E781" s="497"/>
      <c r="F781" s="497"/>
      <c r="G781" s="497"/>
      <c r="H781" s="497"/>
      <c r="I781" s="497"/>
      <c r="J781" s="497"/>
      <c r="K781" s="497"/>
      <c r="L781" s="497"/>
      <c r="M781" s="497"/>
      <c r="N781" s="498"/>
      <c r="O781" s="497"/>
      <c r="P781" s="497"/>
      <c r="Q781" s="497"/>
      <c r="R781" s="497"/>
      <c r="S781" s="497"/>
      <c r="T781" s="497"/>
      <c r="U781" s="497"/>
      <c r="V781" s="497"/>
      <c r="W781" s="497"/>
      <c r="X781" s="497"/>
      <c r="Y781" s="497"/>
      <c r="Z781" s="497"/>
      <c r="AA781" s="497"/>
      <c r="AB781" s="497"/>
      <c r="AC781" s="497"/>
      <c r="AD781" s="497"/>
      <c r="AE781" s="497"/>
      <c r="AF781" s="497"/>
      <c r="AG781" s="497"/>
      <c r="AH781" s="497"/>
      <c r="AI781" s="497"/>
      <c r="AJ781" s="497"/>
      <c r="AK781" s="497"/>
      <c r="AL781" s="497"/>
      <c r="AM781" s="497"/>
      <c r="AN781" s="497"/>
      <c r="AO781" s="497"/>
      <c r="AP781" s="497"/>
      <c r="AQ781" s="497"/>
      <c r="AR781" s="497"/>
      <c r="AS781" s="497"/>
      <c r="AT781" s="497"/>
      <c r="AU781" s="497"/>
      <c r="AV781" s="497"/>
      <c r="AW781" s="497"/>
      <c r="AX781" s="497"/>
      <c r="AY781" s="497"/>
      <c r="AZ781" s="497"/>
      <c r="BA781" s="497"/>
      <c r="BB781" s="497"/>
      <c r="BC781" s="497"/>
      <c r="BD781" s="497"/>
      <c r="BE781" s="497"/>
      <c r="BF781" s="489"/>
      <c r="BG781" s="489"/>
      <c r="BH781" s="489"/>
      <c r="BI781" s="489"/>
      <c r="BJ781" s="489"/>
    </row>
    <row r="782" spans="1:62" ht="15.75" customHeight="1">
      <c r="A782" s="490"/>
      <c r="B782" s="497"/>
      <c r="C782" s="497"/>
      <c r="D782" s="497"/>
      <c r="E782" s="497"/>
      <c r="F782" s="497"/>
      <c r="G782" s="497"/>
      <c r="H782" s="497"/>
      <c r="I782" s="497"/>
      <c r="J782" s="497"/>
      <c r="K782" s="497"/>
      <c r="L782" s="497"/>
      <c r="M782" s="497"/>
      <c r="N782" s="498"/>
      <c r="O782" s="497"/>
      <c r="P782" s="497"/>
      <c r="Q782" s="497"/>
      <c r="R782" s="497"/>
      <c r="S782" s="497"/>
      <c r="T782" s="497"/>
      <c r="U782" s="497"/>
      <c r="V782" s="497"/>
      <c r="W782" s="497"/>
      <c r="X782" s="497"/>
      <c r="Y782" s="497"/>
      <c r="Z782" s="497"/>
      <c r="AA782" s="497"/>
      <c r="AB782" s="497"/>
      <c r="AC782" s="497"/>
      <c r="AD782" s="497"/>
      <c r="AE782" s="497"/>
      <c r="AF782" s="497"/>
      <c r="AG782" s="497"/>
      <c r="AH782" s="497"/>
      <c r="AI782" s="497"/>
      <c r="AJ782" s="497"/>
      <c r="AK782" s="497"/>
      <c r="AL782" s="497"/>
      <c r="AM782" s="497"/>
      <c r="AN782" s="497"/>
      <c r="AO782" s="497"/>
      <c r="AP782" s="497"/>
      <c r="AQ782" s="497"/>
      <c r="AR782" s="497"/>
      <c r="AS782" s="497"/>
      <c r="AT782" s="497"/>
      <c r="AU782" s="497"/>
      <c r="AV782" s="497"/>
      <c r="AW782" s="497"/>
      <c r="AX782" s="497"/>
      <c r="AY782" s="497"/>
      <c r="AZ782" s="497"/>
      <c r="BA782" s="497"/>
      <c r="BB782" s="497"/>
      <c r="BC782" s="497"/>
      <c r="BD782" s="497"/>
      <c r="BE782" s="497"/>
      <c r="BF782" s="489"/>
      <c r="BG782" s="489"/>
      <c r="BH782" s="489"/>
      <c r="BI782" s="489"/>
      <c r="BJ782" s="489"/>
    </row>
    <row r="783" spans="1:62" ht="15.75" customHeight="1">
      <c r="A783" s="490"/>
      <c r="B783" s="497"/>
      <c r="C783" s="497"/>
      <c r="D783" s="497"/>
      <c r="E783" s="497"/>
      <c r="F783" s="497"/>
      <c r="G783" s="497"/>
      <c r="H783" s="497"/>
      <c r="I783" s="497"/>
      <c r="J783" s="497"/>
      <c r="K783" s="497"/>
      <c r="L783" s="497"/>
      <c r="M783" s="497"/>
      <c r="N783" s="498"/>
      <c r="O783" s="497"/>
      <c r="P783" s="497"/>
      <c r="Q783" s="497"/>
      <c r="R783" s="497"/>
      <c r="S783" s="497"/>
      <c r="T783" s="497"/>
      <c r="U783" s="497"/>
      <c r="V783" s="497"/>
      <c r="W783" s="497"/>
      <c r="X783" s="497"/>
      <c r="Y783" s="497"/>
      <c r="Z783" s="497"/>
      <c r="AA783" s="497"/>
      <c r="AB783" s="497"/>
      <c r="AC783" s="497"/>
      <c r="AD783" s="497"/>
      <c r="AE783" s="497"/>
      <c r="AF783" s="497"/>
      <c r="AG783" s="497"/>
      <c r="AH783" s="497"/>
      <c r="AI783" s="497"/>
      <c r="AJ783" s="497"/>
      <c r="AK783" s="497"/>
      <c r="AL783" s="497"/>
      <c r="AM783" s="497"/>
      <c r="AN783" s="497"/>
      <c r="AO783" s="497"/>
      <c r="AP783" s="497"/>
      <c r="AQ783" s="497"/>
      <c r="AR783" s="497"/>
      <c r="AS783" s="497"/>
      <c r="AT783" s="497"/>
      <c r="AU783" s="497"/>
      <c r="AV783" s="497"/>
      <c r="AW783" s="497"/>
      <c r="AX783" s="497"/>
      <c r="AY783" s="497"/>
      <c r="AZ783" s="497"/>
      <c r="BA783" s="497"/>
      <c r="BB783" s="497"/>
      <c r="BC783" s="497"/>
      <c r="BD783" s="497"/>
      <c r="BE783" s="497"/>
      <c r="BF783" s="489"/>
      <c r="BG783" s="489"/>
      <c r="BH783" s="489"/>
      <c r="BI783" s="489"/>
      <c r="BJ783" s="489"/>
    </row>
    <row r="784" spans="1:62" ht="15.75" customHeight="1">
      <c r="A784" s="490"/>
      <c r="B784" s="497"/>
      <c r="C784" s="497"/>
      <c r="D784" s="497"/>
      <c r="E784" s="497"/>
      <c r="F784" s="497"/>
      <c r="G784" s="497"/>
      <c r="H784" s="497"/>
      <c r="I784" s="497"/>
      <c r="J784" s="497"/>
      <c r="K784" s="497"/>
      <c r="L784" s="497"/>
      <c r="M784" s="497"/>
      <c r="N784" s="498"/>
      <c r="O784" s="497"/>
      <c r="P784" s="497"/>
      <c r="Q784" s="497"/>
      <c r="R784" s="497"/>
      <c r="S784" s="497"/>
      <c r="T784" s="497"/>
      <c r="U784" s="497"/>
      <c r="V784" s="497"/>
      <c r="W784" s="497"/>
      <c r="X784" s="497"/>
      <c r="Y784" s="497"/>
      <c r="Z784" s="497"/>
      <c r="AA784" s="497"/>
      <c r="AB784" s="497"/>
      <c r="AC784" s="497"/>
      <c r="AD784" s="497"/>
      <c r="AE784" s="497"/>
      <c r="AF784" s="497"/>
      <c r="AG784" s="497"/>
      <c r="AH784" s="497"/>
      <c r="AI784" s="497"/>
      <c r="AJ784" s="497"/>
      <c r="AK784" s="497"/>
      <c r="AL784" s="497"/>
      <c r="AM784" s="497"/>
      <c r="AN784" s="497"/>
      <c r="AO784" s="497"/>
      <c r="AP784" s="497"/>
      <c r="AQ784" s="497"/>
      <c r="AR784" s="497"/>
      <c r="AS784" s="497"/>
      <c r="AT784" s="497"/>
      <c r="AU784" s="497"/>
      <c r="AV784" s="497"/>
      <c r="AW784" s="497"/>
      <c r="AX784" s="497"/>
      <c r="AY784" s="497"/>
      <c r="AZ784" s="497"/>
      <c r="BA784" s="497"/>
      <c r="BB784" s="497"/>
      <c r="BC784" s="497"/>
      <c r="BD784" s="497"/>
      <c r="BE784" s="497"/>
      <c r="BF784" s="489"/>
      <c r="BG784" s="489"/>
      <c r="BH784" s="489"/>
      <c r="BI784" s="489"/>
      <c r="BJ784" s="489"/>
    </row>
    <row r="785" spans="1:62" ht="15.75" customHeight="1">
      <c r="A785" s="490"/>
      <c r="B785" s="497"/>
      <c r="C785" s="497"/>
      <c r="D785" s="497"/>
      <c r="E785" s="497"/>
      <c r="F785" s="497"/>
      <c r="G785" s="497"/>
      <c r="H785" s="497"/>
      <c r="I785" s="497"/>
      <c r="J785" s="497"/>
      <c r="K785" s="497"/>
      <c r="L785" s="497"/>
      <c r="M785" s="497"/>
      <c r="N785" s="498"/>
      <c r="O785" s="497"/>
      <c r="P785" s="497"/>
      <c r="Q785" s="497"/>
      <c r="R785" s="497"/>
      <c r="S785" s="497"/>
      <c r="T785" s="497"/>
      <c r="U785" s="497"/>
      <c r="V785" s="497"/>
      <c r="W785" s="497"/>
      <c r="X785" s="497"/>
      <c r="Y785" s="497"/>
      <c r="Z785" s="497"/>
      <c r="AA785" s="497"/>
      <c r="AB785" s="497"/>
      <c r="AC785" s="497"/>
      <c r="AD785" s="497"/>
      <c r="AE785" s="497"/>
      <c r="AF785" s="497"/>
      <c r="AG785" s="497"/>
      <c r="AH785" s="497"/>
      <c r="AI785" s="497"/>
      <c r="AJ785" s="497"/>
      <c r="AK785" s="497"/>
      <c r="AL785" s="497"/>
      <c r="AM785" s="497"/>
      <c r="AN785" s="497"/>
      <c r="AO785" s="497"/>
      <c r="AP785" s="497"/>
      <c r="AQ785" s="497"/>
      <c r="AR785" s="497"/>
      <c r="AS785" s="497"/>
      <c r="AT785" s="497"/>
      <c r="AU785" s="497"/>
      <c r="AV785" s="497"/>
      <c r="AW785" s="497"/>
      <c r="AX785" s="497"/>
      <c r="AY785" s="497"/>
      <c r="AZ785" s="497"/>
      <c r="BA785" s="497"/>
      <c r="BB785" s="497"/>
      <c r="BC785" s="497"/>
      <c r="BD785" s="497"/>
      <c r="BE785" s="497"/>
      <c r="BF785" s="489"/>
      <c r="BG785" s="489"/>
      <c r="BH785" s="489"/>
      <c r="BI785" s="489"/>
      <c r="BJ785" s="489"/>
    </row>
    <row r="786" spans="1:62" ht="15.75" customHeight="1">
      <c r="A786" s="490"/>
      <c r="B786" s="497"/>
      <c r="C786" s="497"/>
      <c r="D786" s="497"/>
      <c r="E786" s="497"/>
      <c r="F786" s="497"/>
      <c r="G786" s="497"/>
      <c r="H786" s="497"/>
      <c r="I786" s="497"/>
      <c r="J786" s="497"/>
      <c r="K786" s="497"/>
      <c r="L786" s="497"/>
      <c r="M786" s="497"/>
      <c r="N786" s="498"/>
      <c r="O786" s="497"/>
      <c r="P786" s="497"/>
      <c r="Q786" s="497"/>
      <c r="R786" s="497"/>
      <c r="S786" s="497"/>
      <c r="T786" s="497"/>
      <c r="U786" s="497"/>
      <c r="V786" s="497"/>
      <c r="W786" s="497"/>
      <c r="X786" s="497"/>
      <c r="Y786" s="497"/>
      <c r="Z786" s="497"/>
      <c r="AA786" s="497"/>
      <c r="AB786" s="497"/>
      <c r="AC786" s="497"/>
      <c r="AD786" s="497"/>
      <c r="AE786" s="497"/>
      <c r="AF786" s="497"/>
      <c r="AG786" s="497"/>
      <c r="AH786" s="497"/>
      <c r="AI786" s="497"/>
      <c r="AJ786" s="497"/>
      <c r="AK786" s="497"/>
      <c r="AL786" s="497"/>
      <c r="AM786" s="497"/>
      <c r="AN786" s="497"/>
      <c r="AO786" s="497"/>
      <c r="AP786" s="497"/>
      <c r="AQ786" s="497"/>
      <c r="AR786" s="497"/>
      <c r="AS786" s="497"/>
      <c r="AT786" s="497"/>
      <c r="AU786" s="497"/>
      <c r="AV786" s="497"/>
      <c r="AW786" s="497"/>
      <c r="AX786" s="497"/>
      <c r="AY786" s="497"/>
      <c r="AZ786" s="497"/>
      <c r="BA786" s="497"/>
      <c r="BB786" s="497"/>
      <c r="BC786" s="497"/>
      <c r="BD786" s="497"/>
      <c r="BE786" s="497"/>
      <c r="BF786" s="489"/>
      <c r="BG786" s="489"/>
      <c r="BH786" s="489"/>
      <c r="BI786" s="489"/>
      <c r="BJ786" s="489"/>
    </row>
    <row r="787" spans="1:62" ht="15.75" customHeight="1">
      <c r="A787" s="490"/>
      <c r="B787" s="497"/>
      <c r="C787" s="497"/>
      <c r="D787" s="497"/>
      <c r="E787" s="497"/>
      <c r="F787" s="497"/>
      <c r="G787" s="497"/>
      <c r="H787" s="497"/>
      <c r="I787" s="497"/>
      <c r="J787" s="497"/>
      <c r="K787" s="497"/>
      <c r="L787" s="497"/>
      <c r="M787" s="497"/>
      <c r="N787" s="498"/>
      <c r="O787" s="497"/>
      <c r="P787" s="497"/>
      <c r="Q787" s="497"/>
      <c r="R787" s="497"/>
      <c r="S787" s="497"/>
      <c r="T787" s="497"/>
      <c r="U787" s="497"/>
      <c r="V787" s="497"/>
      <c r="W787" s="497"/>
      <c r="X787" s="497"/>
      <c r="Y787" s="497"/>
      <c r="Z787" s="497"/>
      <c r="AA787" s="497"/>
      <c r="AB787" s="497"/>
      <c r="AC787" s="497"/>
      <c r="AD787" s="497"/>
      <c r="AE787" s="497"/>
      <c r="AF787" s="497"/>
      <c r="AG787" s="497"/>
      <c r="AH787" s="497"/>
      <c r="AI787" s="497"/>
      <c r="AJ787" s="497"/>
      <c r="AK787" s="497"/>
      <c r="AL787" s="497"/>
      <c r="AM787" s="497"/>
      <c r="AN787" s="497"/>
      <c r="AO787" s="497"/>
      <c r="AP787" s="497"/>
      <c r="AQ787" s="497"/>
      <c r="AR787" s="497"/>
      <c r="AS787" s="497"/>
      <c r="AT787" s="497"/>
      <c r="AU787" s="497"/>
      <c r="AV787" s="497"/>
      <c r="AW787" s="497"/>
      <c r="AX787" s="497"/>
      <c r="AY787" s="497"/>
      <c r="AZ787" s="497"/>
      <c r="BA787" s="497"/>
      <c r="BB787" s="497"/>
      <c r="BC787" s="497"/>
      <c r="BD787" s="497"/>
      <c r="BE787" s="497"/>
      <c r="BF787" s="489"/>
      <c r="BG787" s="489"/>
      <c r="BH787" s="489"/>
      <c r="BI787" s="489"/>
      <c r="BJ787" s="489"/>
    </row>
    <row r="788" spans="1:62" ht="15.75" customHeight="1">
      <c r="A788" s="490"/>
      <c r="B788" s="497"/>
      <c r="C788" s="497"/>
      <c r="D788" s="497"/>
      <c r="E788" s="497"/>
      <c r="F788" s="497"/>
      <c r="G788" s="497"/>
      <c r="H788" s="497"/>
      <c r="I788" s="497"/>
      <c r="J788" s="497"/>
      <c r="K788" s="497"/>
      <c r="L788" s="497"/>
      <c r="M788" s="497"/>
      <c r="N788" s="498"/>
      <c r="O788" s="497"/>
      <c r="P788" s="497"/>
      <c r="Q788" s="497"/>
      <c r="R788" s="497"/>
      <c r="S788" s="497"/>
      <c r="T788" s="497"/>
      <c r="U788" s="497"/>
      <c r="V788" s="497"/>
      <c r="W788" s="497"/>
      <c r="X788" s="497"/>
      <c r="Y788" s="497"/>
      <c r="Z788" s="497"/>
      <c r="AA788" s="497"/>
      <c r="AB788" s="497"/>
      <c r="AC788" s="497"/>
      <c r="AD788" s="497"/>
      <c r="AE788" s="497"/>
      <c r="AF788" s="497"/>
      <c r="AG788" s="497"/>
      <c r="AH788" s="497"/>
      <c r="AI788" s="497"/>
      <c r="AJ788" s="497"/>
      <c r="AK788" s="497"/>
      <c r="AL788" s="497"/>
      <c r="AM788" s="497"/>
      <c r="AN788" s="497"/>
      <c r="AO788" s="497"/>
      <c r="AP788" s="497"/>
      <c r="AQ788" s="497"/>
      <c r="AR788" s="497"/>
      <c r="AS788" s="497"/>
      <c r="AT788" s="497"/>
      <c r="AU788" s="497"/>
      <c r="AV788" s="497"/>
      <c r="AW788" s="497"/>
      <c r="AX788" s="497"/>
      <c r="AY788" s="497"/>
      <c r="AZ788" s="497"/>
      <c r="BA788" s="497"/>
      <c r="BB788" s="497"/>
      <c r="BC788" s="497"/>
      <c r="BD788" s="497"/>
      <c r="BE788" s="497"/>
      <c r="BF788" s="489"/>
      <c r="BG788" s="489"/>
      <c r="BH788" s="489"/>
      <c r="BI788" s="489"/>
      <c r="BJ788" s="489"/>
    </row>
    <row r="789" spans="1:62" ht="15.75" customHeight="1">
      <c r="A789" s="490"/>
      <c r="B789" s="497"/>
      <c r="C789" s="497"/>
      <c r="D789" s="497"/>
      <c r="E789" s="497"/>
      <c r="F789" s="497"/>
      <c r="G789" s="497"/>
      <c r="H789" s="497"/>
      <c r="I789" s="497"/>
      <c r="J789" s="497"/>
      <c r="K789" s="497"/>
      <c r="L789" s="497"/>
      <c r="M789" s="497"/>
      <c r="N789" s="498"/>
      <c r="O789" s="497"/>
      <c r="P789" s="497"/>
      <c r="Q789" s="497"/>
      <c r="R789" s="497"/>
      <c r="S789" s="497"/>
      <c r="T789" s="497"/>
      <c r="U789" s="497"/>
      <c r="V789" s="497"/>
      <c r="W789" s="497"/>
      <c r="X789" s="497"/>
      <c r="Y789" s="497"/>
      <c r="Z789" s="497"/>
      <c r="AA789" s="497"/>
      <c r="AB789" s="497"/>
      <c r="AC789" s="497"/>
      <c r="AD789" s="497"/>
      <c r="AE789" s="497"/>
      <c r="AF789" s="497"/>
      <c r="AG789" s="497"/>
      <c r="AH789" s="497"/>
      <c r="AI789" s="497"/>
      <c r="AJ789" s="497"/>
      <c r="AK789" s="497"/>
      <c r="AL789" s="497"/>
      <c r="AM789" s="497"/>
      <c r="AN789" s="497"/>
      <c r="AO789" s="497"/>
      <c r="AP789" s="497"/>
      <c r="AQ789" s="497"/>
      <c r="AR789" s="497"/>
      <c r="AS789" s="497"/>
      <c r="AT789" s="497"/>
      <c r="AU789" s="497"/>
      <c r="AV789" s="497"/>
      <c r="AW789" s="497"/>
      <c r="AX789" s="497"/>
      <c r="AY789" s="497"/>
      <c r="AZ789" s="497"/>
      <c r="BA789" s="497"/>
      <c r="BB789" s="497"/>
      <c r="BC789" s="497"/>
      <c r="BD789" s="497"/>
      <c r="BE789" s="497"/>
      <c r="BF789" s="489"/>
      <c r="BG789" s="489"/>
      <c r="BH789" s="489"/>
      <c r="BI789" s="489"/>
      <c r="BJ789" s="489"/>
    </row>
    <row r="790" spans="1:62" ht="15.75" customHeight="1">
      <c r="A790" s="490"/>
      <c r="B790" s="497"/>
      <c r="C790" s="497"/>
      <c r="D790" s="497"/>
      <c r="E790" s="497"/>
      <c r="F790" s="497"/>
      <c r="G790" s="497"/>
      <c r="H790" s="497"/>
      <c r="I790" s="497"/>
      <c r="J790" s="497"/>
      <c r="K790" s="497"/>
      <c r="L790" s="497"/>
      <c r="M790" s="497"/>
      <c r="N790" s="498"/>
      <c r="O790" s="497"/>
      <c r="P790" s="497"/>
      <c r="Q790" s="497"/>
      <c r="R790" s="497"/>
      <c r="S790" s="497"/>
      <c r="T790" s="497"/>
      <c r="U790" s="497"/>
      <c r="V790" s="497"/>
      <c r="W790" s="497"/>
      <c r="X790" s="497"/>
      <c r="Y790" s="497"/>
      <c r="Z790" s="497"/>
      <c r="AA790" s="497"/>
      <c r="AB790" s="497"/>
      <c r="AC790" s="497"/>
      <c r="AD790" s="497"/>
      <c r="AE790" s="497"/>
      <c r="AF790" s="497"/>
      <c r="AG790" s="497"/>
      <c r="AH790" s="497"/>
      <c r="AI790" s="497"/>
      <c r="AJ790" s="497"/>
      <c r="AK790" s="497"/>
      <c r="AL790" s="497"/>
      <c r="AM790" s="497"/>
      <c r="AN790" s="497"/>
      <c r="AO790" s="497"/>
      <c r="AP790" s="497"/>
      <c r="AQ790" s="497"/>
      <c r="AR790" s="497"/>
      <c r="AS790" s="497"/>
      <c r="AT790" s="497"/>
      <c r="AU790" s="497"/>
      <c r="AV790" s="497"/>
      <c r="AW790" s="497"/>
      <c r="AX790" s="497"/>
      <c r="AY790" s="497"/>
      <c r="AZ790" s="497"/>
      <c r="BA790" s="497"/>
      <c r="BB790" s="497"/>
      <c r="BC790" s="497"/>
      <c r="BD790" s="497"/>
      <c r="BE790" s="497"/>
      <c r="BF790" s="489"/>
      <c r="BG790" s="489"/>
      <c r="BH790" s="489"/>
      <c r="BI790" s="489"/>
      <c r="BJ790" s="489"/>
    </row>
    <row r="791" spans="1:62" ht="15.75" customHeight="1">
      <c r="A791" s="490"/>
      <c r="B791" s="497"/>
      <c r="C791" s="497"/>
      <c r="D791" s="497"/>
      <c r="E791" s="497"/>
      <c r="F791" s="497"/>
      <c r="G791" s="497"/>
      <c r="H791" s="497"/>
      <c r="I791" s="497"/>
      <c r="J791" s="497"/>
      <c r="K791" s="497"/>
      <c r="L791" s="497"/>
      <c r="M791" s="497"/>
      <c r="N791" s="498"/>
      <c r="O791" s="497"/>
      <c r="P791" s="497"/>
      <c r="Q791" s="497"/>
      <c r="R791" s="497"/>
      <c r="S791" s="497"/>
      <c r="T791" s="497"/>
      <c r="U791" s="497"/>
      <c r="V791" s="497"/>
      <c r="W791" s="497"/>
      <c r="X791" s="497"/>
      <c r="Y791" s="497"/>
      <c r="Z791" s="497"/>
      <c r="AA791" s="497"/>
      <c r="AB791" s="497"/>
      <c r="AC791" s="497"/>
      <c r="AD791" s="497"/>
      <c r="AE791" s="497"/>
      <c r="AF791" s="497"/>
      <c r="AG791" s="497"/>
      <c r="AH791" s="497"/>
      <c r="AI791" s="497"/>
      <c r="AJ791" s="497"/>
      <c r="AK791" s="497"/>
      <c r="AL791" s="497"/>
      <c r="AM791" s="497"/>
      <c r="AN791" s="497"/>
      <c r="AO791" s="497"/>
      <c r="AP791" s="497"/>
      <c r="AQ791" s="497"/>
      <c r="AR791" s="497"/>
      <c r="AS791" s="497"/>
      <c r="AT791" s="497"/>
      <c r="AU791" s="497"/>
      <c r="AV791" s="497"/>
      <c r="AW791" s="497"/>
      <c r="AX791" s="497"/>
      <c r="AY791" s="497"/>
      <c r="AZ791" s="497"/>
      <c r="BA791" s="497"/>
      <c r="BB791" s="497"/>
      <c r="BC791" s="497"/>
      <c r="BD791" s="497"/>
      <c r="BE791" s="497"/>
      <c r="BF791" s="489"/>
      <c r="BG791" s="489"/>
      <c r="BH791" s="489"/>
      <c r="BI791" s="489"/>
      <c r="BJ791" s="489"/>
    </row>
    <row r="792" spans="1:62" ht="15.75" customHeight="1">
      <c r="A792" s="490"/>
      <c r="B792" s="497"/>
      <c r="C792" s="497"/>
      <c r="D792" s="497"/>
      <c r="E792" s="497"/>
      <c r="F792" s="497"/>
      <c r="G792" s="497"/>
      <c r="H792" s="497"/>
      <c r="I792" s="497"/>
      <c r="J792" s="497"/>
      <c r="K792" s="497"/>
      <c r="L792" s="497"/>
      <c r="M792" s="497"/>
      <c r="N792" s="498"/>
      <c r="O792" s="497"/>
      <c r="P792" s="497"/>
      <c r="Q792" s="497"/>
      <c r="R792" s="497"/>
      <c r="S792" s="497"/>
      <c r="T792" s="497"/>
      <c r="U792" s="497"/>
      <c r="V792" s="497"/>
      <c r="W792" s="497"/>
      <c r="X792" s="497"/>
      <c r="Y792" s="497"/>
      <c r="Z792" s="497"/>
      <c r="AA792" s="497"/>
      <c r="AB792" s="497"/>
      <c r="AC792" s="497"/>
      <c r="AD792" s="497"/>
      <c r="AE792" s="497"/>
      <c r="AF792" s="497"/>
      <c r="AG792" s="497"/>
      <c r="AH792" s="497"/>
      <c r="AI792" s="497"/>
      <c r="AJ792" s="497"/>
      <c r="AK792" s="497"/>
      <c r="AL792" s="497"/>
      <c r="AM792" s="497"/>
      <c r="AN792" s="497"/>
      <c r="AO792" s="497"/>
      <c r="AP792" s="497"/>
      <c r="AQ792" s="497"/>
      <c r="AR792" s="497"/>
      <c r="AS792" s="497"/>
      <c r="AT792" s="497"/>
      <c r="AU792" s="497"/>
      <c r="AV792" s="497"/>
      <c r="AW792" s="497"/>
      <c r="AX792" s="497"/>
      <c r="AY792" s="497"/>
      <c r="AZ792" s="497"/>
      <c r="BA792" s="497"/>
      <c r="BB792" s="497"/>
      <c r="BC792" s="497"/>
      <c r="BD792" s="497"/>
      <c r="BE792" s="497"/>
      <c r="BF792" s="489"/>
      <c r="BG792" s="489"/>
      <c r="BH792" s="489"/>
      <c r="BI792" s="489"/>
      <c r="BJ792" s="489"/>
    </row>
    <row r="793" spans="1:62" ht="15.75" customHeight="1">
      <c r="A793" s="490"/>
      <c r="B793" s="497"/>
      <c r="C793" s="497"/>
      <c r="D793" s="497"/>
      <c r="E793" s="497"/>
      <c r="F793" s="497"/>
      <c r="G793" s="497"/>
      <c r="H793" s="497"/>
      <c r="I793" s="497"/>
      <c r="J793" s="497"/>
      <c r="K793" s="497"/>
      <c r="L793" s="497"/>
      <c r="M793" s="497"/>
      <c r="N793" s="498"/>
      <c r="O793" s="497"/>
      <c r="P793" s="497"/>
      <c r="Q793" s="497"/>
      <c r="R793" s="497"/>
      <c r="S793" s="497"/>
      <c r="T793" s="497"/>
      <c r="U793" s="497"/>
      <c r="V793" s="497"/>
      <c r="W793" s="497"/>
      <c r="X793" s="497"/>
      <c r="Y793" s="497"/>
      <c r="Z793" s="497"/>
      <c r="AA793" s="497"/>
      <c r="AB793" s="497"/>
      <c r="AC793" s="497"/>
      <c r="AD793" s="497"/>
      <c r="AE793" s="497"/>
      <c r="AF793" s="497"/>
      <c r="AG793" s="497"/>
      <c r="AH793" s="497"/>
      <c r="AI793" s="497"/>
      <c r="AJ793" s="497"/>
      <c r="AK793" s="497"/>
      <c r="AL793" s="497"/>
      <c r="AM793" s="497"/>
      <c r="AN793" s="497"/>
      <c r="AO793" s="497"/>
      <c r="AP793" s="497"/>
      <c r="AQ793" s="497"/>
      <c r="AR793" s="497"/>
      <c r="AS793" s="497"/>
      <c r="AT793" s="497"/>
      <c r="AU793" s="497"/>
      <c r="AV793" s="497"/>
      <c r="AW793" s="497"/>
      <c r="AX793" s="497"/>
      <c r="AY793" s="497"/>
      <c r="AZ793" s="497"/>
      <c r="BA793" s="497"/>
      <c r="BB793" s="497"/>
      <c r="BC793" s="497"/>
      <c r="BD793" s="497"/>
      <c r="BE793" s="497"/>
      <c r="BF793" s="489"/>
      <c r="BG793" s="489"/>
      <c r="BH793" s="489"/>
      <c r="BI793" s="489"/>
      <c r="BJ793" s="489"/>
    </row>
    <row r="794" spans="1:62" ht="15.75" customHeight="1">
      <c r="A794" s="490"/>
      <c r="B794" s="497"/>
      <c r="C794" s="497"/>
      <c r="D794" s="497"/>
      <c r="E794" s="497"/>
      <c r="F794" s="497"/>
      <c r="G794" s="497"/>
      <c r="H794" s="497"/>
      <c r="I794" s="497"/>
      <c r="J794" s="497"/>
      <c r="K794" s="497"/>
      <c r="L794" s="497"/>
      <c r="M794" s="497"/>
      <c r="N794" s="498"/>
      <c r="O794" s="497"/>
      <c r="P794" s="497"/>
      <c r="Q794" s="497"/>
      <c r="R794" s="497"/>
      <c r="S794" s="497"/>
      <c r="T794" s="497"/>
      <c r="U794" s="497"/>
      <c r="V794" s="497"/>
      <c r="W794" s="497"/>
      <c r="X794" s="497"/>
      <c r="Y794" s="497"/>
      <c r="Z794" s="497"/>
      <c r="AA794" s="497"/>
      <c r="AB794" s="497"/>
      <c r="AC794" s="497"/>
      <c r="AD794" s="497"/>
      <c r="AE794" s="497"/>
      <c r="AF794" s="497"/>
      <c r="AG794" s="497"/>
      <c r="AH794" s="497"/>
      <c r="AI794" s="497"/>
      <c r="AJ794" s="497"/>
      <c r="AK794" s="497"/>
      <c r="AL794" s="497"/>
      <c r="AM794" s="497"/>
      <c r="AN794" s="497"/>
      <c r="AO794" s="497"/>
      <c r="AP794" s="497"/>
      <c r="AQ794" s="497"/>
      <c r="AR794" s="497"/>
      <c r="AS794" s="497"/>
      <c r="AT794" s="497"/>
      <c r="AU794" s="497"/>
      <c r="AV794" s="497"/>
      <c r="AW794" s="497"/>
      <c r="AX794" s="497"/>
      <c r="AY794" s="497"/>
      <c r="AZ794" s="497"/>
      <c r="BA794" s="497"/>
      <c r="BB794" s="497"/>
      <c r="BC794" s="497"/>
      <c r="BD794" s="497"/>
      <c r="BE794" s="497"/>
      <c r="BF794" s="489"/>
      <c r="BG794" s="489"/>
      <c r="BH794" s="489"/>
      <c r="BI794" s="489"/>
      <c r="BJ794" s="489"/>
    </row>
    <row r="795" spans="1:62" ht="15.75" customHeight="1">
      <c r="A795" s="490"/>
      <c r="B795" s="497"/>
      <c r="C795" s="497"/>
      <c r="D795" s="497"/>
      <c r="E795" s="497"/>
      <c r="F795" s="497"/>
      <c r="G795" s="497"/>
      <c r="H795" s="497"/>
      <c r="I795" s="497"/>
      <c r="J795" s="497"/>
      <c r="K795" s="497"/>
      <c r="L795" s="497"/>
      <c r="M795" s="497"/>
      <c r="N795" s="498"/>
      <c r="O795" s="497"/>
      <c r="P795" s="497"/>
      <c r="Q795" s="497"/>
      <c r="R795" s="497"/>
      <c r="S795" s="497"/>
      <c r="T795" s="497"/>
      <c r="U795" s="497"/>
      <c r="V795" s="497"/>
      <c r="W795" s="497"/>
      <c r="X795" s="497"/>
      <c r="Y795" s="497"/>
      <c r="Z795" s="497"/>
      <c r="AA795" s="497"/>
      <c r="AB795" s="497"/>
      <c r="AC795" s="497"/>
      <c r="AD795" s="497"/>
      <c r="AE795" s="497"/>
      <c r="AF795" s="497"/>
      <c r="AG795" s="497"/>
      <c r="AH795" s="497"/>
      <c r="AI795" s="497"/>
      <c r="AJ795" s="497"/>
      <c r="AK795" s="497"/>
      <c r="AL795" s="497"/>
      <c r="AM795" s="497"/>
      <c r="AN795" s="497"/>
      <c r="AO795" s="497"/>
      <c r="AP795" s="497"/>
      <c r="AQ795" s="497"/>
      <c r="AR795" s="497"/>
      <c r="AS795" s="497"/>
      <c r="AT795" s="497"/>
      <c r="AU795" s="497"/>
      <c r="AV795" s="497"/>
      <c r="AW795" s="497"/>
      <c r="AX795" s="497"/>
      <c r="AY795" s="497"/>
      <c r="AZ795" s="497"/>
      <c r="BA795" s="497"/>
      <c r="BB795" s="497"/>
      <c r="BC795" s="497"/>
      <c r="BD795" s="497"/>
      <c r="BE795" s="497"/>
      <c r="BF795" s="489"/>
      <c r="BG795" s="489"/>
      <c r="BH795" s="489"/>
      <c r="BI795" s="489"/>
      <c r="BJ795" s="489"/>
    </row>
    <row r="796" spans="1:62" ht="15.75" customHeight="1">
      <c r="A796" s="490"/>
      <c r="B796" s="497"/>
      <c r="C796" s="497"/>
      <c r="D796" s="497"/>
      <c r="E796" s="497"/>
      <c r="F796" s="497"/>
      <c r="G796" s="497"/>
      <c r="H796" s="497"/>
      <c r="I796" s="497"/>
      <c r="J796" s="497"/>
      <c r="K796" s="497"/>
      <c r="L796" s="497"/>
      <c r="M796" s="497"/>
      <c r="N796" s="498"/>
      <c r="O796" s="497"/>
      <c r="P796" s="497"/>
      <c r="Q796" s="497"/>
      <c r="R796" s="497"/>
      <c r="S796" s="497"/>
      <c r="T796" s="497"/>
      <c r="U796" s="497"/>
      <c r="V796" s="497"/>
      <c r="W796" s="497"/>
      <c r="X796" s="497"/>
      <c r="Y796" s="497"/>
      <c r="Z796" s="497"/>
      <c r="AA796" s="497"/>
      <c r="AB796" s="497"/>
      <c r="AC796" s="497"/>
      <c r="AD796" s="497"/>
      <c r="AE796" s="497"/>
      <c r="AF796" s="497"/>
      <c r="AG796" s="497"/>
      <c r="AH796" s="497"/>
      <c r="AI796" s="497"/>
      <c r="AJ796" s="497"/>
      <c r="AK796" s="497"/>
      <c r="AL796" s="497"/>
      <c r="AM796" s="497"/>
      <c r="AN796" s="497"/>
      <c r="AO796" s="497"/>
      <c r="AP796" s="497"/>
      <c r="AQ796" s="497"/>
      <c r="AR796" s="497"/>
      <c r="AS796" s="497"/>
      <c r="AT796" s="497"/>
      <c r="AU796" s="497"/>
      <c r="AV796" s="497"/>
      <c r="AW796" s="497"/>
      <c r="AX796" s="497"/>
      <c r="AY796" s="497"/>
      <c r="AZ796" s="497"/>
      <c r="BA796" s="497"/>
      <c r="BB796" s="497"/>
      <c r="BC796" s="497"/>
      <c r="BD796" s="497"/>
      <c r="BE796" s="497"/>
      <c r="BF796" s="489"/>
      <c r="BG796" s="489"/>
      <c r="BH796" s="489"/>
      <c r="BI796" s="489"/>
      <c r="BJ796" s="489"/>
    </row>
    <row r="797" spans="1:62" ht="15.75" customHeight="1">
      <c r="A797" s="490"/>
      <c r="B797" s="497"/>
      <c r="C797" s="497"/>
      <c r="D797" s="497"/>
      <c r="E797" s="497"/>
      <c r="F797" s="497"/>
      <c r="G797" s="497"/>
      <c r="H797" s="497"/>
      <c r="I797" s="497"/>
      <c r="J797" s="497"/>
      <c r="K797" s="497"/>
      <c r="L797" s="497"/>
      <c r="M797" s="497"/>
      <c r="N797" s="498"/>
      <c r="O797" s="497"/>
      <c r="P797" s="497"/>
      <c r="Q797" s="497"/>
      <c r="R797" s="497"/>
      <c r="S797" s="497"/>
      <c r="T797" s="497"/>
      <c r="U797" s="497"/>
      <c r="V797" s="497"/>
      <c r="W797" s="497"/>
      <c r="X797" s="497"/>
      <c r="Y797" s="497"/>
      <c r="Z797" s="497"/>
      <c r="AA797" s="497"/>
      <c r="AB797" s="497"/>
      <c r="AC797" s="497"/>
      <c r="AD797" s="497"/>
      <c r="AE797" s="497"/>
      <c r="AF797" s="497"/>
      <c r="AG797" s="497"/>
      <c r="AH797" s="497"/>
      <c r="AI797" s="497"/>
      <c r="AJ797" s="497"/>
      <c r="AK797" s="497"/>
      <c r="AL797" s="497"/>
      <c r="AM797" s="497"/>
      <c r="AN797" s="497"/>
      <c r="AO797" s="497"/>
      <c r="AP797" s="497"/>
      <c r="AQ797" s="497"/>
      <c r="AR797" s="497"/>
      <c r="AS797" s="497"/>
      <c r="AT797" s="497"/>
      <c r="AU797" s="497"/>
      <c r="AV797" s="497"/>
      <c r="AW797" s="497"/>
      <c r="AX797" s="497"/>
      <c r="AY797" s="497"/>
      <c r="AZ797" s="497"/>
      <c r="BA797" s="497"/>
      <c r="BB797" s="497"/>
      <c r="BC797" s="497"/>
      <c r="BD797" s="497"/>
      <c r="BE797" s="497"/>
      <c r="BF797" s="489"/>
      <c r="BG797" s="489"/>
      <c r="BH797" s="489"/>
      <c r="BI797" s="489"/>
      <c r="BJ797" s="489"/>
    </row>
    <row r="798" spans="1:62" ht="15.75" customHeight="1">
      <c r="A798" s="490"/>
      <c r="B798" s="497"/>
      <c r="C798" s="497"/>
      <c r="D798" s="497"/>
      <c r="E798" s="497"/>
      <c r="F798" s="497"/>
      <c r="G798" s="497"/>
      <c r="H798" s="497"/>
      <c r="I798" s="497"/>
      <c r="J798" s="497"/>
      <c r="K798" s="497"/>
      <c r="L798" s="497"/>
      <c r="M798" s="497"/>
      <c r="N798" s="498"/>
      <c r="O798" s="497"/>
      <c r="P798" s="497"/>
      <c r="Q798" s="497"/>
      <c r="R798" s="497"/>
      <c r="S798" s="497"/>
      <c r="T798" s="497"/>
      <c r="U798" s="497"/>
      <c r="V798" s="497"/>
      <c r="W798" s="497"/>
      <c r="X798" s="497"/>
      <c r="Y798" s="497"/>
      <c r="Z798" s="497"/>
      <c r="AA798" s="497"/>
      <c r="AB798" s="497"/>
      <c r="AC798" s="497"/>
      <c r="AD798" s="497"/>
      <c r="AE798" s="497"/>
      <c r="AF798" s="497"/>
      <c r="AG798" s="497"/>
      <c r="AH798" s="497"/>
      <c r="AI798" s="497"/>
      <c r="AJ798" s="497"/>
      <c r="AK798" s="497"/>
      <c r="AL798" s="497"/>
      <c r="AM798" s="497"/>
      <c r="AN798" s="497"/>
      <c r="AO798" s="497"/>
      <c r="AP798" s="497"/>
      <c r="AQ798" s="497"/>
      <c r="AR798" s="497"/>
      <c r="AS798" s="497"/>
      <c r="AT798" s="497"/>
      <c r="AU798" s="497"/>
      <c r="AV798" s="497"/>
      <c r="AW798" s="497"/>
      <c r="AX798" s="497"/>
      <c r="AY798" s="497"/>
      <c r="AZ798" s="497"/>
      <c r="BA798" s="497"/>
      <c r="BB798" s="497"/>
      <c r="BC798" s="497"/>
      <c r="BD798" s="497"/>
      <c r="BE798" s="497"/>
      <c r="BF798" s="489"/>
      <c r="BG798" s="489"/>
      <c r="BH798" s="489"/>
      <c r="BI798" s="489"/>
      <c r="BJ798" s="489"/>
    </row>
    <row r="799" spans="1:62" ht="15.75" customHeight="1">
      <c r="A799" s="490"/>
      <c r="B799" s="497"/>
      <c r="C799" s="497"/>
      <c r="D799" s="497"/>
      <c r="E799" s="497"/>
      <c r="F799" s="497"/>
      <c r="G799" s="497"/>
      <c r="H799" s="497"/>
      <c r="I799" s="497"/>
      <c r="J799" s="497"/>
      <c r="K799" s="497"/>
      <c r="L799" s="497"/>
      <c r="M799" s="497"/>
      <c r="N799" s="498"/>
      <c r="O799" s="497"/>
      <c r="P799" s="497"/>
      <c r="Q799" s="497"/>
      <c r="R799" s="497"/>
      <c r="S799" s="497"/>
      <c r="T799" s="497"/>
      <c r="U799" s="497"/>
      <c r="V799" s="497"/>
      <c r="W799" s="497"/>
      <c r="X799" s="497"/>
      <c r="Y799" s="497"/>
      <c r="Z799" s="497"/>
      <c r="AA799" s="497"/>
      <c r="AB799" s="497"/>
      <c r="AC799" s="497"/>
      <c r="AD799" s="497"/>
      <c r="AE799" s="497"/>
      <c r="AF799" s="497"/>
      <c r="AG799" s="497"/>
      <c r="AH799" s="497"/>
      <c r="AI799" s="497"/>
      <c r="AJ799" s="497"/>
      <c r="AK799" s="497"/>
      <c r="AL799" s="497"/>
      <c r="AM799" s="497"/>
      <c r="AN799" s="497"/>
      <c r="AO799" s="497"/>
      <c r="AP799" s="497"/>
      <c r="AQ799" s="497"/>
      <c r="AR799" s="497"/>
      <c r="AS799" s="497"/>
      <c r="AT799" s="497"/>
      <c r="AU799" s="497"/>
      <c r="AV799" s="497"/>
      <c r="AW799" s="497"/>
      <c r="AX799" s="497"/>
      <c r="AY799" s="497"/>
      <c r="AZ799" s="497"/>
      <c r="BA799" s="497"/>
      <c r="BB799" s="497"/>
      <c r="BC799" s="497"/>
      <c r="BD799" s="497"/>
      <c r="BE799" s="497"/>
      <c r="BF799" s="489"/>
      <c r="BG799" s="489"/>
      <c r="BH799" s="489"/>
      <c r="BI799" s="489"/>
      <c r="BJ799" s="489"/>
    </row>
    <row r="800" spans="1:62" ht="15.75" customHeight="1">
      <c r="A800" s="490"/>
      <c r="B800" s="497"/>
      <c r="C800" s="497"/>
      <c r="D800" s="497"/>
      <c r="E800" s="497"/>
      <c r="F800" s="497"/>
      <c r="G800" s="497"/>
      <c r="H800" s="497"/>
      <c r="I800" s="497"/>
      <c r="J800" s="497"/>
      <c r="K800" s="497"/>
      <c r="L800" s="497"/>
      <c r="M800" s="497"/>
      <c r="N800" s="498"/>
      <c r="O800" s="497"/>
      <c r="P800" s="497"/>
      <c r="Q800" s="497"/>
      <c r="R800" s="497"/>
      <c r="S800" s="497"/>
      <c r="T800" s="497"/>
      <c r="U800" s="497"/>
      <c r="V800" s="497"/>
      <c r="W800" s="497"/>
      <c r="X800" s="497"/>
      <c r="Y800" s="497"/>
      <c r="Z800" s="497"/>
      <c r="AA800" s="497"/>
      <c r="AB800" s="497"/>
      <c r="AC800" s="497"/>
      <c r="AD800" s="497"/>
      <c r="AE800" s="497"/>
      <c r="AF800" s="497"/>
      <c r="AG800" s="497"/>
      <c r="AH800" s="497"/>
      <c r="AI800" s="497"/>
      <c r="AJ800" s="497"/>
      <c r="AK800" s="497"/>
      <c r="AL800" s="497"/>
      <c r="AM800" s="497"/>
      <c r="AN800" s="497"/>
      <c r="AO800" s="497"/>
      <c r="AP800" s="497"/>
      <c r="AQ800" s="497"/>
      <c r="AR800" s="497"/>
      <c r="AS800" s="497"/>
      <c r="AT800" s="497"/>
      <c r="AU800" s="497"/>
      <c r="AV800" s="497"/>
      <c r="AW800" s="497"/>
      <c r="AX800" s="497"/>
      <c r="AY800" s="497"/>
      <c r="AZ800" s="497"/>
      <c r="BA800" s="497"/>
      <c r="BB800" s="497"/>
      <c r="BC800" s="497"/>
      <c r="BD800" s="497"/>
      <c r="BE800" s="497"/>
      <c r="BF800" s="489"/>
      <c r="BG800" s="489"/>
      <c r="BH800" s="489"/>
      <c r="BI800" s="489"/>
      <c r="BJ800" s="489"/>
    </row>
    <row r="801" spans="1:62" ht="15.75" customHeight="1">
      <c r="A801" s="490"/>
      <c r="B801" s="497"/>
      <c r="C801" s="497"/>
      <c r="D801" s="497"/>
      <c r="E801" s="497"/>
      <c r="F801" s="497"/>
      <c r="G801" s="497"/>
      <c r="H801" s="497"/>
      <c r="I801" s="497"/>
      <c r="J801" s="497"/>
      <c r="K801" s="497"/>
      <c r="L801" s="497"/>
      <c r="M801" s="497"/>
      <c r="N801" s="498"/>
      <c r="O801" s="497"/>
      <c r="P801" s="497"/>
      <c r="Q801" s="497"/>
      <c r="R801" s="497"/>
      <c r="S801" s="497"/>
      <c r="T801" s="497"/>
      <c r="U801" s="497"/>
      <c r="V801" s="497"/>
      <c r="W801" s="497"/>
      <c r="X801" s="497"/>
      <c r="Y801" s="497"/>
      <c r="Z801" s="497"/>
      <c r="AA801" s="497"/>
      <c r="AB801" s="497"/>
      <c r="AC801" s="497"/>
      <c r="AD801" s="497"/>
      <c r="AE801" s="497"/>
      <c r="AF801" s="497"/>
      <c r="AG801" s="497"/>
      <c r="AH801" s="497"/>
      <c r="AI801" s="497"/>
      <c r="AJ801" s="497"/>
      <c r="AK801" s="497"/>
      <c r="AL801" s="497"/>
      <c r="AM801" s="497"/>
      <c r="AN801" s="497"/>
      <c r="AO801" s="497"/>
      <c r="AP801" s="497"/>
      <c r="AQ801" s="497"/>
      <c r="AR801" s="497"/>
      <c r="AS801" s="497"/>
      <c r="AT801" s="497"/>
      <c r="AU801" s="497"/>
      <c r="AV801" s="497"/>
      <c r="AW801" s="497"/>
      <c r="AX801" s="497"/>
      <c r="AY801" s="497"/>
      <c r="AZ801" s="497"/>
      <c r="BA801" s="497"/>
      <c r="BB801" s="497"/>
      <c r="BC801" s="497"/>
      <c r="BD801" s="497"/>
      <c r="BE801" s="497"/>
      <c r="BF801" s="489"/>
      <c r="BG801" s="489"/>
      <c r="BH801" s="489"/>
      <c r="BI801" s="489"/>
      <c r="BJ801" s="489"/>
    </row>
    <row r="802" spans="1:62" ht="15.75" customHeight="1">
      <c r="A802" s="490"/>
      <c r="B802" s="497"/>
      <c r="C802" s="497"/>
      <c r="D802" s="497"/>
      <c r="E802" s="497"/>
      <c r="F802" s="497"/>
      <c r="G802" s="497"/>
      <c r="H802" s="497"/>
      <c r="I802" s="497"/>
      <c r="J802" s="497"/>
      <c r="K802" s="497"/>
      <c r="L802" s="497"/>
      <c r="M802" s="497"/>
      <c r="N802" s="498"/>
      <c r="O802" s="497"/>
      <c r="P802" s="497"/>
      <c r="Q802" s="497"/>
      <c r="R802" s="497"/>
      <c r="S802" s="497"/>
      <c r="T802" s="497"/>
      <c r="U802" s="497"/>
      <c r="V802" s="497"/>
      <c r="W802" s="497"/>
      <c r="X802" s="497"/>
      <c r="Y802" s="497"/>
      <c r="Z802" s="497"/>
      <c r="AA802" s="497"/>
      <c r="AB802" s="497"/>
      <c r="AC802" s="497"/>
      <c r="AD802" s="497"/>
      <c r="AE802" s="497"/>
      <c r="AF802" s="497"/>
      <c r="AG802" s="497"/>
      <c r="AH802" s="497"/>
      <c r="AI802" s="497"/>
      <c r="AJ802" s="497"/>
      <c r="AK802" s="497"/>
      <c r="AL802" s="497"/>
      <c r="AM802" s="497"/>
      <c r="AN802" s="497"/>
      <c r="AO802" s="497"/>
      <c r="AP802" s="497"/>
      <c r="AQ802" s="497"/>
      <c r="AR802" s="497"/>
      <c r="AS802" s="497"/>
      <c r="AT802" s="497"/>
      <c r="AU802" s="497"/>
      <c r="AV802" s="497"/>
      <c r="AW802" s="497"/>
      <c r="AX802" s="497"/>
      <c r="AY802" s="497"/>
      <c r="AZ802" s="497"/>
      <c r="BA802" s="497"/>
      <c r="BB802" s="497"/>
      <c r="BC802" s="497"/>
      <c r="BD802" s="497"/>
      <c r="BE802" s="497"/>
      <c r="BF802" s="489"/>
      <c r="BG802" s="489"/>
      <c r="BH802" s="489"/>
      <c r="BI802" s="489"/>
      <c r="BJ802" s="489"/>
    </row>
    <row r="803" spans="1:62" ht="15.75" customHeight="1">
      <c r="A803" s="490"/>
      <c r="B803" s="497"/>
      <c r="C803" s="497"/>
      <c r="D803" s="497"/>
      <c r="E803" s="497"/>
      <c r="F803" s="497"/>
      <c r="G803" s="497"/>
      <c r="H803" s="497"/>
      <c r="I803" s="497"/>
      <c r="J803" s="497"/>
      <c r="K803" s="497"/>
      <c r="L803" s="497"/>
      <c r="M803" s="497"/>
      <c r="N803" s="498"/>
      <c r="O803" s="497"/>
      <c r="P803" s="497"/>
      <c r="Q803" s="497"/>
      <c r="R803" s="497"/>
      <c r="S803" s="497"/>
      <c r="T803" s="497"/>
      <c r="U803" s="497"/>
      <c r="V803" s="497"/>
      <c r="W803" s="497"/>
      <c r="X803" s="497"/>
      <c r="Y803" s="497"/>
      <c r="Z803" s="497"/>
      <c r="AA803" s="497"/>
      <c r="AB803" s="497"/>
      <c r="AC803" s="497"/>
      <c r="AD803" s="497"/>
      <c r="AE803" s="497"/>
      <c r="AF803" s="497"/>
      <c r="AG803" s="497"/>
      <c r="AH803" s="497"/>
      <c r="AI803" s="497"/>
      <c r="AJ803" s="497"/>
      <c r="AK803" s="497"/>
      <c r="AL803" s="497"/>
      <c r="AM803" s="497"/>
      <c r="AN803" s="497"/>
      <c r="AO803" s="497"/>
      <c r="AP803" s="497"/>
      <c r="AQ803" s="497"/>
      <c r="AR803" s="497"/>
      <c r="AS803" s="497"/>
      <c r="AT803" s="497"/>
      <c r="AU803" s="497"/>
      <c r="AV803" s="497"/>
      <c r="AW803" s="497"/>
      <c r="AX803" s="497"/>
      <c r="AY803" s="497"/>
      <c r="AZ803" s="497"/>
      <c r="BA803" s="497"/>
      <c r="BB803" s="497"/>
      <c r="BC803" s="497"/>
      <c r="BD803" s="497"/>
      <c r="BE803" s="497"/>
      <c r="BF803" s="489"/>
      <c r="BG803" s="489"/>
      <c r="BH803" s="489"/>
      <c r="BI803" s="489"/>
      <c r="BJ803" s="489"/>
    </row>
    <row r="804" spans="1:62" ht="15.75" customHeight="1">
      <c r="A804" s="490"/>
      <c r="B804" s="497"/>
      <c r="C804" s="497"/>
      <c r="D804" s="497"/>
      <c r="E804" s="497"/>
      <c r="F804" s="497"/>
      <c r="G804" s="497"/>
      <c r="H804" s="497"/>
      <c r="I804" s="497"/>
      <c r="J804" s="497"/>
      <c r="K804" s="497"/>
      <c r="L804" s="497"/>
      <c r="M804" s="497"/>
      <c r="N804" s="498"/>
      <c r="O804" s="497"/>
      <c r="P804" s="497"/>
      <c r="Q804" s="497"/>
      <c r="R804" s="497"/>
      <c r="S804" s="497"/>
      <c r="T804" s="497"/>
      <c r="U804" s="497"/>
      <c r="V804" s="497"/>
      <c r="W804" s="497"/>
      <c r="X804" s="497"/>
      <c r="Y804" s="497"/>
      <c r="Z804" s="497"/>
      <c r="AA804" s="497"/>
      <c r="AB804" s="497"/>
      <c r="AC804" s="497"/>
      <c r="AD804" s="497"/>
      <c r="AE804" s="497"/>
      <c r="AF804" s="497"/>
      <c r="AG804" s="497"/>
      <c r="AH804" s="497"/>
      <c r="AI804" s="497"/>
      <c r="AJ804" s="497"/>
      <c r="AK804" s="497"/>
      <c r="AL804" s="497"/>
      <c r="AM804" s="497"/>
      <c r="AN804" s="497"/>
      <c r="AO804" s="497"/>
      <c r="AP804" s="497"/>
      <c r="AQ804" s="497"/>
      <c r="AR804" s="497"/>
      <c r="AS804" s="497"/>
      <c r="AT804" s="497"/>
      <c r="AU804" s="497"/>
      <c r="AV804" s="497"/>
      <c r="AW804" s="497"/>
      <c r="AX804" s="497"/>
      <c r="AY804" s="497"/>
      <c r="AZ804" s="497"/>
      <c r="BA804" s="497"/>
      <c r="BB804" s="497"/>
      <c r="BC804" s="497"/>
      <c r="BD804" s="497"/>
      <c r="BE804" s="497"/>
      <c r="BF804" s="489"/>
      <c r="BG804" s="489"/>
      <c r="BH804" s="489"/>
      <c r="BI804" s="489"/>
      <c r="BJ804" s="489"/>
    </row>
    <row r="805" spans="1:62" ht="15.75" customHeight="1">
      <c r="A805" s="490"/>
      <c r="B805" s="497"/>
      <c r="C805" s="497"/>
      <c r="D805" s="497"/>
      <c r="E805" s="497"/>
      <c r="F805" s="497"/>
      <c r="G805" s="497"/>
      <c r="H805" s="497"/>
      <c r="I805" s="497"/>
      <c r="J805" s="497"/>
      <c r="K805" s="497"/>
      <c r="L805" s="497"/>
      <c r="M805" s="497"/>
      <c r="N805" s="498"/>
      <c r="O805" s="497"/>
      <c r="P805" s="497"/>
      <c r="Q805" s="497"/>
      <c r="R805" s="497"/>
      <c r="S805" s="497"/>
      <c r="T805" s="497"/>
      <c r="U805" s="497"/>
      <c r="V805" s="497"/>
      <c r="W805" s="497"/>
      <c r="X805" s="497"/>
      <c r="Y805" s="497"/>
      <c r="Z805" s="497"/>
      <c r="AA805" s="497"/>
      <c r="AB805" s="497"/>
      <c r="AC805" s="497"/>
      <c r="AD805" s="497"/>
      <c r="AE805" s="497"/>
      <c r="AF805" s="497"/>
      <c r="AG805" s="497"/>
      <c r="AH805" s="497"/>
      <c r="AI805" s="497"/>
      <c r="AJ805" s="497"/>
      <c r="AK805" s="497"/>
      <c r="AL805" s="497"/>
      <c r="AM805" s="497"/>
      <c r="AN805" s="497"/>
      <c r="AO805" s="497"/>
      <c r="AP805" s="497"/>
      <c r="AQ805" s="497"/>
      <c r="AR805" s="497"/>
      <c r="AS805" s="497"/>
      <c r="AT805" s="497"/>
      <c r="AU805" s="497"/>
      <c r="AV805" s="497"/>
      <c r="AW805" s="497"/>
      <c r="AX805" s="497"/>
      <c r="AY805" s="497"/>
      <c r="AZ805" s="497"/>
      <c r="BA805" s="497"/>
      <c r="BB805" s="497"/>
      <c r="BC805" s="497"/>
      <c r="BD805" s="497"/>
      <c r="BE805" s="497"/>
      <c r="BF805" s="489"/>
      <c r="BG805" s="489"/>
      <c r="BH805" s="489"/>
      <c r="BI805" s="489"/>
      <c r="BJ805" s="489"/>
    </row>
    <row r="806" spans="1:62" ht="15.75" customHeight="1">
      <c r="A806" s="490"/>
      <c r="B806" s="497"/>
      <c r="C806" s="497"/>
      <c r="D806" s="497"/>
      <c r="E806" s="497"/>
      <c r="F806" s="497"/>
      <c r="G806" s="497"/>
      <c r="H806" s="497"/>
      <c r="I806" s="497"/>
      <c r="J806" s="497"/>
      <c r="K806" s="497"/>
      <c r="L806" s="497"/>
      <c r="M806" s="497"/>
      <c r="N806" s="498"/>
      <c r="O806" s="497"/>
      <c r="P806" s="497"/>
      <c r="Q806" s="497"/>
      <c r="R806" s="497"/>
      <c r="S806" s="497"/>
      <c r="T806" s="497"/>
      <c r="U806" s="497"/>
      <c r="V806" s="497"/>
      <c r="W806" s="497"/>
      <c r="X806" s="497"/>
      <c r="Y806" s="497"/>
      <c r="Z806" s="497"/>
      <c r="AA806" s="497"/>
      <c r="AB806" s="497"/>
      <c r="AC806" s="497"/>
      <c r="AD806" s="497"/>
      <c r="AE806" s="497"/>
      <c r="AF806" s="497"/>
      <c r="AG806" s="497"/>
      <c r="AH806" s="497"/>
      <c r="AI806" s="497"/>
      <c r="AJ806" s="497"/>
      <c r="AK806" s="497"/>
      <c r="AL806" s="497"/>
      <c r="AM806" s="497"/>
      <c r="AN806" s="497"/>
      <c r="AO806" s="497"/>
      <c r="AP806" s="497"/>
      <c r="AQ806" s="497"/>
      <c r="AR806" s="497"/>
      <c r="AS806" s="497"/>
      <c r="AT806" s="497"/>
      <c r="AU806" s="497"/>
      <c r="AV806" s="497"/>
      <c r="AW806" s="497"/>
      <c r="AX806" s="497"/>
      <c r="AY806" s="497"/>
      <c r="AZ806" s="497"/>
      <c r="BA806" s="497"/>
      <c r="BB806" s="497"/>
      <c r="BC806" s="497"/>
      <c r="BD806" s="497"/>
      <c r="BE806" s="497"/>
      <c r="BF806" s="489"/>
      <c r="BG806" s="489"/>
      <c r="BH806" s="489"/>
      <c r="BI806" s="489"/>
      <c r="BJ806" s="489"/>
    </row>
    <row r="807" spans="1:62" ht="15.75" customHeight="1">
      <c r="A807" s="490"/>
      <c r="B807" s="497"/>
      <c r="C807" s="497"/>
      <c r="D807" s="497"/>
      <c r="E807" s="497"/>
      <c r="F807" s="497"/>
      <c r="G807" s="497"/>
      <c r="H807" s="497"/>
      <c r="I807" s="497"/>
      <c r="J807" s="497"/>
      <c r="K807" s="497"/>
      <c r="L807" s="497"/>
      <c r="M807" s="497"/>
      <c r="N807" s="498"/>
      <c r="O807" s="497"/>
      <c r="P807" s="497"/>
      <c r="Q807" s="497"/>
      <c r="R807" s="497"/>
      <c r="S807" s="497"/>
      <c r="T807" s="497"/>
      <c r="U807" s="497"/>
      <c r="V807" s="497"/>
      <c r="W807" s="497"/>
      <c r="X807" s="497"/>
      <c r="Y807" s="497"/>
      <c r="Z807" s="497"/>
      <c r="AA807" s="497"/>
      <c r="AB807" s="497"/>
      <c r="AC807" s="497"/>
      <c r="AD807" s="497"/>
      <c r="AE807" s="497"/>
      <c r="AF807" s="497"/>
      <c r="AG807" s="497"/>
      <c r="AH807" s="497"/>
      <c r="AI807" s="497"/>
      <c r="AJ807" s="497"/>
      <c r="AK807" s="497"/>
      <c r="AL807" s="497"/>
      <c r="AM807" s="497"/>
      <c r="AN807" s="497"/>
      <c r="AO807" s="497"/>
      <c r="AP807" s="497"/>
      <c r="AQ807" s="497"/>
      <c r="AR807" s="497"/>
      <c r="AS807" s="497"/>
      <c r="AT807" s="497"/>
      <c r="AU807" s="497"/>
      <c r="AV807" s="497"/>
      <c r="AW807" s="497"/>
      <c r="AX807" s="497"/>
      <c r="AY807" s="497"/>
      <c r="AZ807" s="497"/>
      <c r="BA807" s="497"/>
      <c r="BB807" s="497"/>
      <c r="BC807" s="497"/>
      <c r="BD807" s="497"/>
      <c r="BE807" s="497"/>
      <c r="BF807" s="489"/>
      <c r="BG807" s="489"/>
      <c r="BH807" s="489"/>
      <c r="BI807" s="489"/>
      <c r="BJ807" s="489"/>
    </row>
    <row r="808" spans="1:62" ht="15.75" customHeight="1">
      <c r="A808" s="490"/>
      <c r="B808" s="497"/>
      <c r="C808" s="497"/>
      <c r="D808" s="497"/>
      <c r="E808" s="497"/>
      <c r="F808" s="497"/>
      <c r="G808" s="497"/>
      <c r="H808" s="497"/>
      <c r="I808" s="497"/>
      <c r="J808" s="497"/>
      <c r="K808" s="497"/>
      <c r="L808" s="497"/>
      <c r="M808" s="497"/>
      <c r="N808" s="498"/>
      <c r="O808" s="497"/>
      <c r="P808" s="497"/>
      <c r="Q808" s="497"/>
      <c r="R808" s="497"/>
      <c r="S808" s="497"/>
      <c r="T808" s="497"/>
      <c r="U808" s="497"/>
      <c r="V808" s="497"/>
      <c r="W808" s="497"/>
      <c r="X808" s="497"/>
      <c r="Y808" s="497"/>
      <c r="Z808" s="497"/>
      <c r="AA808" s="497"/>
      <c r="AB808" s="497"/>
      <c r="AC808" s="497"/>
      <c r="AD808" s="497"/>
      <c r="AE808" s="497"/>
      <c r="AF808" s="497"/>
      <c r="AG808" s="497"/>
      <c r="AH808" s="497"/>
      <c r="AI808" s="497"/>
      <c r="AJ808" s="497"/>
      <c r="AK808" s="497"/>
      <c r="AL808" s="497"/>
      <c r="AM808" s="497"/>
      <c r="AN808" s="497"/>
      <c r="AO808" s="497"/>
      <c r="AP808" s="497"/>
      <c r="AQ808" s="497"/>
      <c r="AR808" s="497"/>
      <c r="AS808" s="497"/>
      <c r="AT808" s="497"/>
      <c r="AU808" s="497"/>
      <c r="AV808" s="497"/>
      <c r="AW808" s="497"/>
      <c r="AX808" s="497"/>
      <c r="AY808" s="497"/>
      <c r="AZ808" s="497"/>
      <c r="BA808" s="497"/>
      <c r="BB808" s="497"/>
      <c r="BC808" s="497"/>
      <c r="BD808" s="497"/>
      <c r="BE808" s="497"/>
      <c r="BF808" s="489"/>
      <c r="BG808" s="489"/>
      <c r="BH808" s="489"/>
      <c r="BI808" s="489"/>
      <c r="BJ808" s="489"/>
    </row>
    <row r="809" spans="1:62" ht="15.75" customHeight="1">
      <c r="A809" s="490"/>
      <c r="B809" s="497"/>
      <c r="C809" s="497"/>
      <c r="D809" s="497"/>
      <c r="E809" s="497"/>
      <c r="F809" s="497"/>
      <c r="G809" s="497"/>
      <c r="H809" s="497"/>
      <c r="I809" s="497"/>
      <c r="J809" s="497"/>
      <c r="K809" s="497"/>
      <c r="L809" s="497"/>
      <c r="M809" s="497"/>
      <c r="N809" s="498"/>
      <c r="O809" s="497"/>
      <c r="P809" s="497"/>
      <c r="Q809" s="497"/>
      <c r="R809" s="497"/>
      <c r="S809" s="497"/>
      <c r="T809" s="497"/>
      <c r="U809" s="497"/>
      <c r="V809" s="497"/>
      <c r="W809" s="497"/>
      <c r="X809" s="497"/>
      <c r="Y809" s="497"/>
      <c r="Z809" s="497"/>
      <c r="AA809" s="497"/>
      <c r="AB809" s="497"/>
      <c r="AC809" s="497"/>
      <c r="AD809" s="497"/>
      <c r="AE809" s="497"/>
      <c r="AF809" s="497"/>
      <c r="AG809" s="497"/>
      <c r="AH809" s="497"/>
      <c r="AI809" s="497"/>
      <c r="AJ809" s="497"/>
      <c r="AK809" s="497"/>
      <c r="AL809" s="497"/>
      <c r="AM809" s="497"/>
      <c r="AN809" s="497"/>
      <c r="AO809" s="497"/>
      <c r="AP809" s="497"/>
      <c r="AQ809" s="497"/>
      <c r="AR809" s="497"/>
      <c r="AS809" s="497"/>
      <c r="AT809" s="497"/>
      <c r="AU809" s="497"/>
      <c r="AV809" s="497"/>
      <c r="AW809" s="497"/>
      <c r="AX809" s="497"/>
      <c r="AY809" s="497"/>
      <c r="AZ809" s="497"/>
      <c r="BA809" s="497"/>
      <c r="BB809" s="497"/>
      <c r="BC809" s="497"/>
      <c r="BD809" s="497"/>
      <c r="BE809" s="497"/>
      <c r="BF809" s="489"/>
      <c r="BG809" s="489"/>
      <c r="BH809" s="489"/>
      <c r="BI809" s="489"/>
      <c r="BJ809" s="489"/>
    </row>
    <row r="810" spans="1:62" ht="15.75" customHeight="1">
      <c r="A810" s="490"/>
      <c r="B810" s="497"/>
      <c r="C810" s="497"/>
      <c r="D810" s="497"/>
      <c r="E810" s="497"/>
      <c r="F810" s="497"/>
      <c r="G810" s="497"/>
      <c r="H810" s="497"/>
      <c r="I810" s="497"/>
      <c r="J810" s="497"/>
      <c r="K810" s="497"/>
      <c r="L810" s="497"/>
      <c r="M810" s="497"/>
      <c r="N810" s="498"/>
      <c r="O810" s="497"/>
      <c r="P810" s="497"/>
      <c r="Q810" s="497"/>
      <c r="R810" s="497"/>
      <c r="S810" s="497"/>
      <c r="T810" s="497"/>
      <c r="U810" s="497"/>
      <c r="V810" s="497"/>
      <c r="W810" s="497"/>
      <c r="X810" s="497"/>
      <c r="Y810" s="497"/>
      <c r="Z810" s="497"/>
      <c r="AA810" s="497"/>
      <c r="AB810" s="497"/>
      <c r="AC810" s="497"/>
      <c r="AD810" s="497"/>
      <c r="AE810" s="497"/>
      <c r="AF810" s="497"/>
      <c r="AG810" s="497"/>
      <c r="AH810" s="497"/>
      <c r="AI810" s="497"/>
      <c r="AJ810" s="497"/>
      <c r="AK810" s="497"/>
      <c r="AL810" s="497"/>
      <c r="AM810" s="497"/>
      <c r="AN810" s="497"/>
      <c r="AO810" s="497"/>
      <c r="AP810" s="497"/>
      <c r="AQ810" s="497"/>
      <c r="AR810" s="497"/>
      <c r="AS810" s="497"/>
      <c r="AT810" s="497"/>
      <c r="AU810" s="497"/>
      <c r="AV810" s="497"/>
      <c r="AW810" s="497"/>
      <c r="AX810" s="497"/>
      <c r="AY810" s="497"/>
      <c r="AZ810" s="497"/>
      <c r="BA810" s="497"/>
      <c r="BB810" s="497"/>
      <c r="BC810" s="497"/>
      <c r="BD810" s="497"/>
      <c r="BE810" s="497"/>
      <c r="BF810" s="489"/>
      <c r="BG810" s="489"/>
      <c r="BH810" s="489"/>
      <c r="BI810" s="489"/>
      <c r="BJ810" s="489"/>
    </row>
    <row r="811" spans="1:62" ht="15.75" customHeight="1">
      <c r="A811" s="490"/>
      <c r="B811" s="497"/>
      <c r="C811" s="497"/>
      <c r="D811" s="497"/>
      <c r="E811" s="497"/>
      <c r="F811" s="497"/>
      <c r="G811" s="497"/>
      <c r="H811" s="497"/>
      <c r="I811" s="497"/>
      <c r="J811" s="497"/>
      <c r="K811" s="497"/>
      <c r="L811" s="497"/>
      <c r="M811" s="497"/>
      <c r="N811" s="498"/>
      <c r="O811" s="497"/>
      <c r="P811" s="497"/>
      <c r="Q811" s="497"/>
      <c r="R811" s="497"/>
      <c r="S811" s="497"/>
      <c r="T811" s="497"/>
      <c r="U811" s="497"/>
      <c r="V811" s="497"/>
      <c r="W811" s="497"/>
      <c r="X811" s="497"/>
      <c r="Y811" s="497"/>
      <c r="Z811" s="497"/>
      <c r="AA811" s="497"/>
      <c r="AB811" s="497"/>
      <c r="AC811" s="497"/>
      <c r="AD811" s="497"/>
      <c r="AE811" s="497"/>
      <c r="AF811" s="497"/>
      <c r="AG811" s="497"/>
      <c r="AH811" s="497"/>
      <c r="AI811" s="497"/>
      <c r="AJ811" s="497"/>
      <c r="AK811" s="497"/>
      <c r="AL811" s="497"/>
      <c r="AM811" s="497"/>
      <c r="AN811" s="497"/>
      <c r="AO811" s="497"/>
      <c r="AP811" s="497"/>
      <c r="AQ811" s="497"/>
      <c r="AR811" s="497"/>
      <c r="AS811" s="497"/>
      <c r="AT811" s="497"/>
      <c r="AU811" s="497"/>
      <c r="AV811" s="497"/>
      <c r="AW811" s="497"/>
      <c r="AX811" s="497"/>
      <c r="AY811" s="497"/>
      <c r="AZ811" s="497"/>
      <c r="BA811" s="497"/>
      <c r="BB811" s="497"/>
      <c r="BC811" s="497"/>
      <c r="BD811" s="497"/>
      <c r="BE811" s="497"/>
      <c r="BF811" s="489"/>
      <c r="BG811" s="489"/>
      <c r="BH811" s="489"/>
      <c r="BI811" s="489"/>
      <c r="BJ811" s="489"/>
    </row>
    <row r="812" spans="1:62" ht="15.75" customHeight="1">
      <c r="A812" s="490"/>
      <c r="B812" s="497"/>
      <c r="C812" s="497"/>
      <c r="D812" s="497"/>
      <c r="E812" s="497"/>
      <c r="F812" s="497"/>
      <c r="G812" s="497"/>
      <c r="H812" s="497"/>
      <c r="I812" s="497"/>
      <c r="J812" s="497"/>
      <c r="K812" s="497"/>
      <c r="L812" s="497"/>
      <c r="M812" s="497"/>
      <c r="N812" s="498"/>
      <c r="O812" s="497"/>
      <c r="P812" s="497"/>
      <c r="Q812" s="497"/>
      <c r="R812" s="497"/>
      <c r="S812" s="497"/>
      <c r="T812" s="497"/>
      <c r="U812" s="497"/>
      <c r="V812" s="497"/>
      <c r="W812" s="497"/>
      <c r="X812" s="497"/>
      <c r="Y812" s="497"/>
      <c r="Z812" s="497"/>
      <c r="AA812" s="497"/>
      <c r="AB812" s="497"/>
      <c r="AC812" s="497"/>
      <c r="AD812" s="497"/>
      <c r="AE812" s="497"/>
      <c r="AF812" s="497"/>
      <c r="AG812" s="497"/>
      <c r="AH812" s="497"/>
      <c r="AI812" s="497"/>
      <c r="AJ812" s="497"/>
      <c r="AK812" s="497"/>
      <c r="AL812" s="497"/>
      <c r="AM812" s="497"/>
      <c r="AN812" s="497"/>
      <c r="AO812" s="497"/>
      <c r="AP812" s="497"/>
      <c r="AQ812" s="497"/>
      <c r="AR812" s="497"/>
      <c r="AS812" s="497"/>
      <c r="AT812" s="497"/>
      <c r="AU812" s="497"/>
      <c r="AV812" s="497"/>
      <c r="AW812" s="497"/>
      <c r="AX812" s="497"/>
      <c r="AY812" s="497"/>
      <c r="AZ812" s="497"/>
      <c r="BA812" s="497"/>
      <c r="BB812" s="497"/>
      <c r="BC812" s="497"/>
      <c r="BD812" s="497"/>
      <c r="BE812" s="497"/>
      <c r="BF812" s="489"/>
      <c r="BG812" s="489"/>
      <c r="BH812" s="489"/>
      <c r="BI812" s="489"/>
      <c r="BJ812" s="489"/>
    </row>
    <row r="813" spans="1:62" ht="15.75" customHeight="1">
      <c r="A813" s="490"/>
      <c r="B813" s="497"/>
      <c r="C813" s="497"/>
      <c r="D813" s="497"/>
      <c r="E813" s="497"/>
      <c r="F813" s="497"/>
      <c r="G813" s="497"/>
      <c r="H813" s="497"/>
      <c r="I813" s="497"/>
      <c r="J813" s="497"/>
      <c r="K813" s="497"/>
      <c r="L813" s="497"/>
      <c r="M813" s="497"/>
      <c r="N813" s="498"/>
      <c r="O813" s="497"/>
      <c r="P813" s="497"/>
      <c r="Q813" s="497"/>
      <c r="R813" s="497"/>
      <c r="S813" s="497"/>
      <c r="T813" s="497"/>
      <c r="U813" s="497"/>
      <c r="V813" s="497"/>
      <c r="W813" s="497"/>
      <c r="X813" s="497"/>
      <c r="Y813" s="497"/>
      <c r="Z813" s="497"/>
      <c r="AA813" s="497"/>
      <c r="AB813" s="497"/>
      <c r="AC813" s="497"/>
      <c r="AD813" s="497"/>
      <c r="AE813" s="497"/>
      <c r="AF813" s="497"/>
      <c r="AG813" s="497"/>
      <c r="AH813" s="497"/>
      <c r="AI813" s="497"/>
      <c r="AJ813" s="497"/>
      <c r="AK813" s="497"/>
      <c r="AL813" s="497"/>
      <c r="AM813" s="497"/>
      <c r="AN813" s="497"/>
      <c r="AO813" s="497"/>
      <c r="AP813" s="497"/>
      <c r="AQ813" s="497"/>
      <c r="AR813" s="497"/>
      <c r="AS813" s="497"/>
      <c r="AT813" s="497"/>
      <c r="AU813" s="497"/>
      <c r="AV813" s="497"/>
      <c r="AW813" s="497"/>
      <c r="AX813" s="497"/>
      <c r="AY813" s="497"/>
      <c r="AZ813" s="497"/>
      <c r="BA813" s="497"/>
      <c r="BB813" s="497"/>
      <c r="BC813" s="497"/>
      <c r="BD813" s="497"/>
      <c r="BE813" s="497"/>
      <c r="BF813" s="489"/>
      <c r="BG813" s="489"/>
      <c r="BH813" s="489"/>
      <c r="BI813" s="489"/>
      <c r="BJ813" s="489"/>
    </row>
    <row r="814" spans="1:62" ht="15.75" customHeight="1">
      <c r="A814" s="490"/>
      <c r="B814" s="497"/>
      <c r="C814" s="497"/>
      <c r="D814" s="497"/>
      <c r="E814" s="497"/>
      <c r="F814" s="497"/>
      <c r="G814" s="497"/>
      <c r="H814" s="497"/>
      <c r="I814" s="497"/>
      <c r="J814" s="497"/>
      <c r="K814" s="497"/>
      <c r="L814" s="497"/>
      <c r="M814" s="497"/>
      <c r="N814" s="498"/>
      <c r="O814" s="497"/>
      <c r="P814" s="497"/>
      <c r="Q814" s="497"/>
      <c r="R814" s="497"/>
      <c r="S814" s="497"/>
      <c r="T814" s="497"/>
      <c r="U814" s="497"/>
      <c r="V814" s="497"/>
      <c r="W814" s="497"/>
      <c r="X814" s="497"/>
      <c r="Y814" s="497"/>
      <c r="Z814" s="497"/>
      <c r="AA814" s="497"/>
      <c r="AB814" s="497"/>
      <c r="AC814" s="497"/>
      <c r="AD814" s="497"/>
      <c r="AE814" s="497"/>
      <c r="AF814" s="497"/>
      <c r="AG814" s="497"/>
      <c r="AH814" s="497"/>
      <c r="AI814" s="497"/>
      <c r="AJ814" s="497"/>
      <c r="AK814" s="497"/>
      <c r="AL814" s="497"/>
      <c r="AM814" s="497"/>
      <c r="AN814" s="497"/>
      <c r="AO814" s="497"/>
      <c r="AP814" s="497"/>
      <c r="AQ814" s="497"/>
      <c r="AR814" s="497"/>
      <c r="AS814" s="497"/>
      <c r="AT814" s="497"/>
      <c r="AU814" s="497"/>
      <c r="AV814" s="497"/>
      <c r="AW814" s="497"/>
      <c r="AX814" s="497"/>
      <c r="AY814" s="497"/>
      <c r="AZ814" s="497"/>
      <c r="BA814" s="497"/>
      <c r="BB814" s="497"/>
      <c r="BC814" s="497"/>
      <c r="BD814" s="497"/>
      <c r="BE814" s="497"/>
      <c r="BF814" s="489"/>
      <c r="BG814" s="489"/>
      <c r="BH814" s="489"/>
      <c r="BI814" s="489"/>
      <c r="BJ814" s="489"/>
    </row>
    <row r="815" spans="1:62" ht="15.75" customHeight="1">
      <c r="A815" s="490"/>
      <c r="B815" s="497"/>
      <c r="C815" s="497"/>
      <c r="D815" s="497"/>
      <c r="E815" s="497"/>
      <c r="F815" s="497"/>
      <c r="G815" s="497"/>
      <c r="H815" s="497"/>
      <c r="I815" s="497"/>
      <c r="J815" s="497"/>
      <c r="K815" s="497"/>
      <c r="L815" s="497"/>
      <c r="M815" s="497"/>
      <c r="N815" s="498"/>
      <c r="O815" s="497"/>
      <c r="P815" s="497"/>
      <c r="Q815" s="497"/>
      <c r="R815" s="497"/>
      <c r="S815" s="497"/>
      <c r="T815" s="497"/>
      <c r="U815" s="497"/>
      <c r="V815" s="497"/>
      <c r="W815" s="497"/>
      <c r="X815" s="497"/>
      <c r="Y815" s="497"/>
      <c r="Z815" s="497"/>
      <c r="AA815" s="497"/>
      <c r="AB815" s="497"/>
      <c r="AC815" s="497"/>
      <c r="AD815" s="497"/>
      <c r="AE815" s="497"/>
      <c r="AF815" s="497"/>
      <c r="AG815" s="497"/>
      <c r="AH815" s="497"/>
      <c r="AI815" s="497"/>
      <c r="AJ815" s="497"/>
      <c r="AK815" s="497"/>
      <c r="AL815" s="497"/>
      <c r="AM815" s="497"/>
      <c r="AN815" s="497"/>
      <c r="AO815" s="497"/>
      <c r="AP815" s="497"/>
      <c r="AQ815" s="497"/>
      <c r="AR815" s="497"/>
      <c r="AS815" s="497"/>
      <c r="AT815" s="497"/>
      <c r="AU815" s="497"/>
      <c r="AV815" s="497"/>
      <c r="AW815" s="497"/>
      <c r="AX815" s="497"/>
      <c r="AY815" s="497"/>
      <c r="AZ815" s="497"/>
      <c r="BA815" s="497"/>
      <c r="BB815" s="497"/>
      <c r="BC815" s="497"/>
      <c r="BD815" s="497"/>
      <c r="BE815" s="497"/>
      <c r="BF815" s="489"/>
      <c r="BG815" s="489"/>
      <c r="BH815" s="489"/>
      <c r="BI815" s="489"/>
      <c r="BJ815" s="489"/>
    </row>
    <row r="816" spans="1:62" ht="15.75" customHeight="1">
      <c r="A816" s="490"/>
      <c r="B816" s="497"/>
      <c r="C816" s="497"/>
      <c r="D816" s="497"/>
      <c r="E816" s="497"/>
      <c r="F816" s="497"/>
      <c r="G816" s="497"/>
      <c r="H816" s="497"/>
      <c r="I816" s="497"/>
      <c r="J816" s="497"/>
      <c r="K816" s="497"/>
      <c r="L816" s="497"/>
      <c r="M816" s="497"/>
      <c r="N816" s="498"/>
      <c r="O816" s="497"/>
      <c r="P816" s="497"/>
      <c r="Q816" s="497"/>
      <c r="R816" s="497"/>
      <c r="S816" s="497"/>
      <c r="T816" s="497"/>
      <c r="U816" s="497"/>
      <c r="V816" s="497"/>
      <c r="W816" s="497"/>
      <c r="X816" s="497"/>
      <c r="Y816" s="497"/>
      <c r="Z816" s="497"/>
      <c r="AA816" s="497"/>
      <c r="AB816" s="497"/>
      <c r="AC816" s="497"/>
      <c r="AD816" s="497"/>
      <c r="AE816" s="497"/>
      <c r="AF816" s="497"/>
      <c r="AG816" s="497"/>
      <c r="AH816" s="497"/>
      <c r="AI816" s="497"/>
      <c r="AJ816" s="497"/>
      <c r="AK816" s="497"/>
      <c r="AL816" s="497"/>
      <c r="AM816" s="497"/>
      <c r="AN816" s="497"/>
      <c r="AO816" s="497"/>
      <c r="AP816" s="497"/>
      <c r="AQ816" s="497"/>
      <c r="AR816" s="497"/>
      <c r="AS816" s="497"/>
      <c r="AT816" s="497"/>
      <c r="AU816" s="497"/>
      <c r="AV816" s="497"/>
      <c r="AW816" s="497"/>
      <c r="AX816" s="497"/>
      <c r="AY816" s="497"/>
      <c r="AZ816" s="497"/>
      <c r="BA816" s="497"/>
      <c r="BB816" s="497"/>
      <c r="BC816" s="497"/>
      <c r="BD816" s="497"/>
      <c r="BE816" s="497"/>
      <c r="BF816" s="489"/>
      <c r="BG816" s="489"/>
      <c r="BH816" s="489"/>
      <c r="BI816" s="489"/>
      <c r="BJ816" s="489"/>
    </row>
    <row r="817" spans="1:62" ht="15.75" customHeight="1">
      <c r="A817" s="490"/>
      <c r="B817" s="497"/>
      <c r="C817" s="497"/>
      <c r="D817" s="497"/>
      <c r="E817" s="497"/>
      <c r="F817" s="497"/>
      <c r="G817" s="497"/>
      <c r="H817" s="497"/>
      <c r="I817" s="497"/>
      <c r="J817" s="497"/>
      <c r="K817" s="497"/>
      <c r="L817" s="497"/>
      <c r="M817" s="497"/>
      <c r="N817" s="498"/>
      <c r="O817" s="497"/>
      <c r="P817" s="497"/>
      <c r="Q817" s="497"/>
      <c r="R817" s="497"/>
      <c r="S817" s="497"/>
      <c r="T817" s="497"/>
      <c r="U817" s="497"/>
      <c r="V817" s="497"/>
      <c r="W817" s="497"/>
      <c r="X817" s="497"/>
      <c r="Y817" s="497"/>
      <c r="Z817" s="497"/>
      <c r="AA817" s="497"/>
      <c r="AB817" s="497"/>
      <c r="AC817" s="497"/>
      <c r="AD817" s="497"/>
      <c r="AE817" s="497"/>
      <c r="AF817" s="497"/>
      <c r="AG817" s="497"/>
      <c r="AH817" s="497"/>
      <c r="AI817" s="497"/>
      <c r="AJ817" s="497"/>
      <c r="AK817" s="497"/>
      <c r="AL817" s="497"/>
      <c r="AM817" s="497"/>
      <c r="AN817" s="497"/>
      <c r="AO817" s="497"/>
      <c r="AP817" s="497"/>
      <c r="AQ817" s="497"/>
      <c r="AR817" s="497"/>
      <c r="AS817" s="497"/>
      <c r="AT817" s="497"/>
      <c r="AU817" s="497"/>
      <c r="AV817" s="497"/>
      <c r="AW817" s="497"/>
      <c r="AX817" s="497"/>
      <c r="AY817" s="497"/>
      <c r="AZ817" s="497"/>
      <c r="BA817" s="497"/>
      <c r="BB817" s="497"/>
      <c r="BC817" s="497"/>
      <c r="BD817" s="497"/>
      <c r="BE817" s="497"/>
      <c r="BF817" s="489"/>
      <c r="BG817" s="489"/>
      <c r="BH817" s="489"/>
      <c r="BI817" s="489"/>
      <c r="BJ817" s="489"/>
    </row>
    <row r="818" spans="1:62" ht="15.75" customHeight="1">
      <c r="A818" s="490"/>
      <c r="B818" s="497"/>
      <c r="C818" s="497"/>
      <c r="D818" s="497"/>
      <c r="E818" s="497"/>
      <c r="F818" s="497"/>
      <c r="G818" s="497"/>
      <c r="H818" s="497"/>
      <c r="I818" s="497"/>
      <c r="J818" s="497"/>
      <c r="K818" s="497"/>
      <c r="L818" s="497"/>
      <c r="M818" s="497"/>
      <c r="N818" s="498"/>
      <c r="O818" s="497"/>
      <c r="P818" s="497"/>
      <c r="Q818" s="497"/>
      <c r="R818" s="497"/>
      <c r="S818" s="497"/>
      <c r="T818" s="497"/>
      <c r="U818" s="497"/>
      <c r="V818" s="497"/>
      <c r="W818" s="497"/>
      <c r="X818" s="497"/>
      <c r="Y818" s="497"/>
      <c r="Z818" s="497"/>
      <c r="AA818" s="497"/>
      <c r="AB818" s="497"/>
      <c r="AC818" s="497"/>
      <c r="AD818" s="497"/>
      <c r="AE818" s="497"/>
      <c r="AF818" s="497"/>
      <c r="AG818" s="497"/>
      <c r="AH818" s="497"/>
      <c r="AI818" s="497"/>
      <c r="AJ818" s="497"/>
      <c r="AK818" s="497"/>
      <c r="AL818" s="497"/>
      <c r="AM818" s="497"/>
      <c r="AN818" s="497"/>
      <c r="AO818" s="497"/>
      <c r="AP818" s="497"/>
      <c r="AQ818" s="497"/>
      <c r="AR818" s="497"/>
      <c r="AS818" s="497"/>
      <c r="AT818" s="497"/>
      <c r="AU818" s="497"/>
      <c r="AV818" s="497"/>
      <c r="AW818" s="497"/>
      <c r="AX818" s="497"/>
      <c r="AY818" s="497"/>
      <c r="AZ818" s="497"/>
      <c r="BA818" s="497"/>
      <c r="BB818" s="497"/>
      <c r="BC818" s="497"/>
      <c r="BD818" s="497"/>
      <c r="BE818" s="497"/>
      <c r="BF818" s="489"/>
      <c r="BG818" s="489"/>
      <c r="BH818" s="489"/>
      <c r="BI818" s="489"/>
      <c r="BJ818" s="489"/>
    </row>
    <row r="819" spans="1:62" ht="15.75" customHeight="1">
      <c r="A819" s="490"/>
      <c r="B819" s="497"/>
      <c r="C819" s="497"/>
      <c r="D819" s="497"/>
      <c r="E819" s="497"/>
      <c r="F819" s="497"/>
      <c r="G819" s="497"/>
      <c r="H819" s="497"/>
      <c r="I819" s="497"/>
      <c r="J819" s="497"/>
      <c r="K819" s="497"/>
      <c r="L819" s="497"/>
      <c r="M819" s="497"/>
      <c r="N819" s="498"/>
      <c r="O819" s="497"/>
      <c r="P819" s="497"/>
      <c r="Q819" s="497"/>
      <c r="R819" s="497"/>
      <c r="S819" s="497"/>
      <c r="T819" s="497"/>
      <c r="U819" s="497"/>
      <c r="V819" s="497"/>
      <c r="W819" s="497"/>
      <c r="X819" s="497"/>
      <c r="Y819" s="497"/>
      <c r="Z819" s="497"/>
      <c r="AA819" s="497"/>
      <c r="AB819" s="497"/>
      <c r="AC819" s="497"/>
      <c r="AD819" s="497"/>
      <c r="AE819" s="497"/>
      <c r="AF819" s="497"/>
      <c r="AG819" s="497"/>
      <c r="AH819" s="497"/>
      <c r="AI819" s="497"/>
      <c r="AJ819" s="497"/>
      <c r="AK819" s="497"/>
      <c r="AL819" s="497"/>
      <c r="AM819" s="497"/>
      <c r="AN819" s="497"/>
      <c r="AO819" s="497"/>
      <c r="AP819" s="497"/>
      <c r="AQ819" s="497"/>
      <c r="AR819" s="497"/>
      <c r="AS819" s="497"/>
      <c r="AT819" s="497"/>
      <c r="AU819" s="497"/>
      <c r="AV819" s="497"/>
      <c r="AW819" s="497"/>
      <c r="AX819" s="497"/>
      <c r="AY819" s="497"/>
      <c r="AZ819" s="497"/>
      <c r="BA819" s="497"/>
      <c r="BB819" s="497"/>
      <c r="BC819" s="497"/>
      <c r="BD819" s="497"/>
      <c r="BE819" s="497"/>
      <c r="BF819" s="489"/>
      <c r="BG819" s="489"/>
      <c r="BH819" s="489"/>
      <c r="BI819" s="489"/>
      <c r="BJ819" s="489"/>
    </row>
    <row r="820" spans="1:62" ht="15.75" customHeight="1">
      <c r="A820" s="490"/>
      <c r="B820" s="497"/>
      <c r="C820" s="497"/>
      <c r="D820" s="497"/>
      <c r="E820" s="497"/>
      <c r="F820" s="497"/>
      <c r="G820" s="497"/>
      <c r="H820" s="497"/>
      <c r="I820" s="497"/>
      <c r="J820" s="497"/>
      <c r="K820" s="497"/>
      <c r="L820" s="497"/>
      <c r="M820" s="497"/>
      <c r="N820" s="498"/>
      <c r="O820" s="497"/>
      <c r="P820" s="497"/>
      <c r="Q820" s="497"/>
      <c r="R820" s="497"/>
      <c r="S820" s="497"/>
      <c r="T820" s="497"/>
      <c r="U820" s="497"/>
      <c r="V820" s="497"/>
      <c r="W820" s="497"/>
      <c r="X820" s="497"/>
      <c r="Y820" s="497"/>
      <c r="Z820" s="497"/>
      <c r="AA820" s="497"/>
      <c r="AB820" s="497"/>
      <c r="AC820" s="497"/>
      <c r="AD820" s="497"/>
      <c r="AE820" s="497"/>
      <c r="AF820" s="497"/>
      <c r="AG820" s="497"/>
      <c r="AH820" s="497"/>
      <c r="AI820" s="497"/>
      <c r="AJ820" s="497"/>
      <c r="AK820" s="497"/>
      <c r="AL820" s="497"/>
      <c r="AM820" s="497"/>
      <c r="AN820" s="497"/>
      <c r="AO820" s="497"/>
      <c r="AP820" s="497"/>
      <c r="AQ820" s="497"/>
      <c r="AR820" s="497"/>
      <c r="AS820" s="497"/>
      <c r="AT820" s="497"/>
      <c r="AU820" s="497"/>
      <c r="AV820" s="497"/>
      <c r="AW820" s="497"/>
      <c r="AX820" s="497"/>
      <c r="AY820" s="497"/>
      <c r="AZ820" s="497"/>
      <c r="BA820" s="497"/>
      <c r="BB820" s="497"/>
      <c r="BC820" s="497"/>
      <c r="BD820" s="497"/>
      <c r="BE820" s="497"/>
      <c r="BF820" s="489"/>
      <c r="BG820" s="489"/>
      <c r="BH820" s="489"/>
      <c r="BI820" s="489"/>
      <c r="BJ820" s="489"/>
    </row>
    <row r="821" spans="1:62" ht="15.75" customHeight="1">
      <c r="A821" s="490"/>
      <c r="B821" s="497"/>
      <c r="C821" s="497"/>
      <c r="D821" s="497"/>
      <c r="E821" s="497"/>
      <c r="F821" s="497"/>
      <c r="G821" s="497"/>
      <c r="H821" s="497"/>
      <c r="I821" s="497"/>
      <c r="J821" s="497"/>
      <c r="K821" s="497"/>
      <c r="L821" s="497"/>
      <c r="M821" s="497"/>
      <c r="N821" s="498"/>
      <c r="O821" s="497"/>
      <c r="P821" s="497"/>
      <c r="Q821" s="497"/>
      <c r="R821" s="497"/>
      <c r="S821" s="497"/>
      <c r="T821" s="497"/>
      <c r="U821" s="497"/>
      <c r="V821" s="497"/>
      <c r="W821" s="497"/>
      <c r="X821" s="497"/>
      <c r="Y821" s="497"/>
      <c r="Z821" s="497"/>
      <c r="AA821" s="497"/>
      <c r="AB821" s="497"/>
      <c r="AC821" s="497"/>
      <c r="AD821" s="497"/>
      <c r="AE821" s="497"/>
      <c r="AF821" s="497"/>
      <c r="AG821" s="497"/>
      <c r="AH821" s="497"/>
      <c r="AI821" s="497"/>
      <c r="AJ821" s="497"/>
      <c r="AK821" s="497"/>
      <c r="AL821" s="497"/>
      <c r="AM821" s="497"/>
      <c r="AN821" s="497"/>
      <c r="AO821" s="497"/>
      <c r="AP821" s="497"/>
      <c r="AQ821" s="497"/>
      <c r="AR821" s="497"/>
      <c r="AS821" s="497"/>
      <c r="AT821" s="497"/>
      <c r="AU821" s="497"/>
      <c r="AV821" s="497"/>
      <c r="AW821" s="497"/>
      <c r="AX821" s="497"/>
      <c r="AY821" s="497"/>
      <c r="AZ821" s="497"/>
      <c r="BA821" s="497"/>
      <c r="BB821" s="497"/>
      <c r="BC821" s="497"/>
      <c r="BD821" s="497"/>
      <c r="BE821" s="497"/>
      <c r="BF821" s="489"/>
      <c r="BG821" s="489"/>
      <c r="BH821" s="489"/>
      <c r="BI821" s="489"/>
      <c r="BJ821" s="489"/>
    </row>
    <row r="822" spans="1:62" ht="15.75" customHeight="1">
      <c r="A822" s="490"/>
      <c r="B822" s="497"/>
      <c r="C822" s="497"/>
      <c r="D822" s="497"/>
      <c r="E822" s="497"/>
      <c r="F822" s="497"/>
      <c r="G822" s="497"/>
      <c r="H822" s="497"/>
      <c r="I822" s="497"/>
      <c r="J822" s="497"/>
      <c r="K822" s="497"/>
      <c r="L822" s="497"/>
      <c r="M822" s="497"/>
      <c r="N822" s="498"/>
      <c r="O822" s="497"/>
      <c r="P822" s="497"/>
      <c r="Q822" s="497"/>
      <c r="R822" s="497"/>
      <c r="S822" s="497"/>
      <c r="T822" s="497"/>
      <c r="U822" s="497"/>
      <c r="V822" s="497"/>
      <c r="W822" s="497"/>
      <c r="X822" s="497"/>
      <c r="Y822" s="497"/>
      <c r="Z822" s="497"/>
      <c r="AA822" s="497"/>
      <c r="AB822" s="497"/>
      <c r="AC822" s="497"/>
      <c r="AD822" s="497"/>
      <c r="AE822" s="497"/>
      <c r="AF822" s="497"/>
      <c r="AG822" s="497"/>
      <c r="AH822" s="497"/>
      <c r="AI822" s="497"/>
      <c r="AJ822" s="497"/>
      <c r="AK822" s="497"/>
      <c r="AL822" s="497"/>
      <c r="AM822" s="497"/>
      <c r="AN822" s="497"/>
      <c r="AO822" s="497"/>
      <c r="AP822" s="497"/>
      <c r="AQ822" s="497"/>
      <c r="AR822" s="497"/>
      <c r="AS822" s="497"/>
      <c r="AT822" s="497"/>
      <c r="AU822" s="497"/>
      <c r="AV822" s="497"/>
      <c r="AW822" s="497"/>
      <c r="AX822" s="497"/>
      <c r="AY822" s="497"/>
      <c r="AZ822" s="497"/>
      <c r="BA822" s="497"/>
      <c r="BB822" s="497"/>
      <c r="BC822" s="497"/>
      <c r="BD822" s="497"/>
      <c r="BE822" s="497"/>
      <c r="BF822" s="489"/>
      <c r="BG822" s="489"/>
      <c r="BH822" s="489"/>
      <c r="BI822" s="489"/>
      <c r="BJ822" s="489"/>
    </row>
    <row r="823" spans="1:62" ht="15.75" customHeight="1">
      <c r="A823" s="490"/>
      <c r="B823" s="497"/>
      <c r="C823" s="497"/>
      <c r="D823" s="497"/>
      <c r="E823" s="497"/>
      <c r="F823" s="497"/>
      <c r="G823" s="497"/>
      <c r="H823" s="497"/>
      <c r="I823" s="497"/>
      <c r="J823" s="497"/>
      <c r="K823" s="497"/>
      <c r="L823" s="497"/>
      <c r="M823" s="497"/>
      <c r="N823" s="498"/>
      <c r="O823" s="497"/>
      <c r="P823" s="497"/>
      <c r="Q823" s="497"/>
      <c r="R823" s="497"/>
      <c r="S823" s="497"/>
      <c r="T823" s="497"/>
      <c r="U823" s="497"/>
      <c r="V823" s="497"/>
      <c r="W823" s="497"/>
      <c r="X823" s="497"/>
      <c r="Y823" s="497"/>
      <c r="Z823" s="497"/>
      <c r="AA823" s="497"/>
      <c r="AB823" s="497"/>
      <c r="AC823" s="497"/>
      <c r="AD823" s="497"/>
      <c r="AE823" s="497"/>
      <c r="AF823" s="497"/>
      <c r="AG823" s="497"/>
      <c r="AH823" s="497"/>
      <c r="AI823" s="497"/>
      <c r="AJ823" s="497"/>
      <c r="AK823" s="497"/>
      <c r="AL823" s="497"/>
      <c r="AM823" s="497"/>
      <c r="AN823" s="497"/>
      <c r="AO823" s="497"/>
      <c r="AP823" s="497"/>
      <c r="AQ823" s="497"/>
      <c r="AR823" s="497"/>
      <c r="AS823" s="497"/>
      <c r="AT823" s="497"/>
      <c r="AU823" s="497"/>
      <c r="AV823" s="497"/>
      <c r="AW823" s="497"/>
      <c r="AX823" s="497"/>
      <c r="AY823" s="497"/>
      <c r="AZ823" s="497"/>
      <c r="BA823" s="497"/>
      <c r="BB823" s="497"/>
      <c r="BC823" s="497"/>
      <c r="BD823" s="497"/>
      <c r="BE823" s="497"/>
      <c r="BF823" s="489"/>
      <c r="BG823" s="489"/>
      <c r="BH823" s="489"/>
      <c r="BI823" s="489"/>
      <c r="BJ823" s="489"/>
    </row>
    <row r="824" spans="1:62" ht="15.75" customHeight="1">
      <c r="A824" s="490"/>
      <c r="B824" s="497"/>
      <c r="C824" s="497"/>
      <c r="D824" s="497"/>
      <c r="E824" s="497"/>
      <c r="F824" s="497"/>
      <c r="G824" s="497"/>
      <c r="H824" s="497"/>
      <c r="I824" s="497"/>
      <c r="J824" s="497"/>
      <c r="K824" s="497"/>
      <c r="L824" s="497"/>
      <c r="M824" s="497"/>
      <c r="N824" s="498"/>
      <c r="O824" s="497"/>
      <c r="P824" s="497"/>
      <c r="Q824" s="497"/>
      <c r="R824" s="497"/>
      <c r="S824" s="497"/>
      <c r="T824" s="497"/>
      <c r="U824" s="497"/>
      <c r="V824" s="497"/>
      <c r="W824" s="497"/>
      <c r="X824" s="497"/>
      <c r="Y824" s="497"/>
      <c r="Z824" s="497"/>
      <c r="AA824" s="497"/>
      <c r="AB824" s="497"/>
      <c r="AC824" s="497"/>
      <c r="AD824" s="497"/>
      <c r="AE824" s="497"/>
      <c r="AF824" s="497"/>
      <c r="AG824" s="497"/>
      <c r="AH824" s="497"/>
      <c r="AI824" s="497"/>
      <c r="AJ824" s="497"/>
      <c r="AK824" s="497"/>
      <c r="AL824" s="497"/>
      <c r="AM824" s="497"/>
      <c r="AN824" s="497"/>
      <c r="AO824" s="497"/>
      <c r="AP824" s="497"/>
      <c r="AQ824" s="497"/>
      <c r="AR824" s="497"/>
      <c r="AS824" s="497"/>
      <c r="AT824" s="497"/>
      <c r="AU824" s="497"/>
      <c r="AV824" s="497"/>
      <c r="AW824" s="497"/>
      <c r="AX824" s="497"/>
      <c r="AY824" s="497"/>
      <c r="AZ824" s="497"/>
      <c r="BA824" s="497"/>
      <c r="BB824" s="497"/>
      <c r="BC824" s="497"/>
      <c r="BD824" s="497"/>
      <c r="BE824" s="497"/>
      <c r="BF824" s="489"/>
      <c r="BG824" s="489"/>
      <c r="BH824" s="489"/>
      <c r="BI824" s="489"/>
      <c r="BJ824" s="489"/>
    </row>
    <row r="825" spans="1:62" ht="15.75" customHeight="1">
      <c r="A825" s="490"/>
      <c r="B825" s="497"/>
      <c r="C825" s="497"/>
      <c r="D825" s="497"/>
      <c r="E825" s="497"/>
      <c r="F825" s="497"/>
      <c r="G825" s="497"/>
      <c r="H825" s="497"/>
      <c r="I825" s="497"/>
      <c r="J825" s="497"/>
      <c r="K825" s="497"/>
      <c r="L825" s="497"/>
      <c r="M825" s="497"/>
      <c r="N825" s="498"/>
      <c r="O825" s="497"/>
      <c r="P825" s="497"/>
      <c r="Q825" s="497"/>
      <c r="R825" s="497"/>
      <c r="S825" s="497"/>
      <c r="T825" s="497"/>
      <c r="U825" s="497"/>
      <c r="V825" s="497"/>
      <c r="W825" s="497"/>
      <c r="X825" s="497"/>
      <c r="Y825" s="497"/>
      <c r="Z825" s="497"/>
      <c r="AA825" s="497"/>
      <c r="AB825" s="497"/>
      <c r="AC825" s="497"/>
      <c r="AD825" s="497"/>
      <c r="AE825" s="497"/>
      <c r="AF825" s="497"/>
      <c r="AG825" s="497"/>
      <c r="AH825" s="497"/>
      <c r="AI825" s="497"/>
      <c r="AJ825" s="497"/>
      <c r="AK825" s="497"/>
      <c r="AL825" s="497"/>
      <c r="AM825" s="497"/>
      <c r="AN825" s="497"/>
      <c r="AO825" s="497"/>
      <c r="AP825" s="497"/>
      <c r="AQ825" s="497"/>
      <c r="AR825" s="497"/>
      <c r="AS825" s="497"/>
      <c r="AT825" s="497"/>
      <c r="AU825" s="497"/>
      <c r="AV825" s="497"/>
      <c r="AW825" s="497"/>
      <c r="AX825" s="497"/>
      <c r="AY825" s="497"/>
      <c r="AZ825" s="497"/>
      <c r="BA825" s="497"/>
      <c r="BB825" s="497"/>
      <c r="BC825" s="497"/>
      <c r="BD825" s="497"/>
      <c r="BE825" s="497"/>
      <c r="BF825" s="489"/>
      <c r="BG825" s="489"/>
      <c r="BH825" s="489"/>
      <c r="BI825" s="489"/>
      <c r="BJ825" s="489"/>
    </row>
    <row r="826" spans="1:62" ht="15.75" customHeight="1">
      <c r="A826" s="490"/>
      <c r="B826" s="497"/>
      <c r="C826" s="497"/>
      <c r="D826" s="497"/>
      <c r="E826" s="497"/>
      <c r="F826" s="497"/>
      <c r="G826" s="497"/>
      <c r="H826" s="497"/>
      <c r="I826" s="497"/>
      <c r="J826" s="497"/>
      <c r="K826" s="497"/>
      <c r="L826" s="497"/>
      <c r="M826" s="497"/>
      <c r="N826" s="498"/>
      <c r="O826" s="497"/>
      <c r="P826" s="497"/>
      <c r="Q826" s="497"/>
      <c r="R826" s="497"/>
      <c r="S826" s="497"/>
      <c r="T826" s="497"/>
      <c r="U826" s="497"/>
      <c r="V826" s="497"/>
      <c r="W826" s="497"/>
      <c r="X826" s="497"/>
      <c r="Y826" s="497"/>
      <c r="Z826" s="497"/>
      <c r="AA826" s="497"/>
      <c r="AB826" s="497"/>
      <c r="AC826" s="497"/>
      <c r="AD826" s="497"/>
      <c r="AE826" s="497"/>
      <c r="AF826" s="497"/>
      <c r="AG826" s="497"/>
      <c r="AH826" s="497"/>
      <c r="AI826" s="497"/>
      <c r="AJ826" s="497"/>
      <c r="AK826" s="497"/>
      <c r="AL826" s="497"/>
      <c r="AM826" s="497"/>
      <c r="AN826" s="497"/>
      <c r="AO826" s="497"/>
      <c r="AP826" s="497"/>
      <c r="AQ826" s="497"/>
      <c r="AR826" s="497"/>
      <c r="AS826" s="497"/>
      <c r="AT826" s="497"/>
      <c r="AU826" s="497"/>
      <c r="AV826" s="497"/>
      <c r="AW826" s="497"/>
      <c r="AX826" s="497"/>
      <c r="AY826" s="497"/>
      <c r="AZ826" s="497"/>
      <c r="BA826" s="497"/>
      <c r="BB826" s="497"/>
      <c r="BC826" s="497"/>
      <c r="BD826" s="497"/>
      <c r="BE826" s="497"/>
      <c r="BF826" s="489"/>
      <c r="BG826" s="489"/>
      <c r="BH826" s="489"/>
      <c r="BI826" s="489"/>
      <c r="BJ826" s="489"/>
    </row>
    <row r="827" spans="1:62" ht="15.75" customHeight="1">
      <c r="A827" s="490"/>
      <c r="B827" s="497"/>
      <c r="C827" s="497"/>
      <c r="D827" s="497"/>
      <c r="E827" s="497"/>
      <c r="F827" s="497"/>
      <c r="G827" s="497"/>
      <c r="H827" s="497"/>
      <c r="I827" s="497"/>
      <c r="J827" s="497"/>
      <c r="K827" s="497"/>
      <c r="L827" s="497"/>
      <c r="M827" s="497"/>
      <c r="N827" s="498"/>
      <c r="O827" s="497"/>
      <c r="P827" s="497"/>
      <c r="Q827" s="497"/>
      <c r="R827" s="497"/>
      <c r="S827" s="497"/>
      <c r="T827" s="497"/>
      <c r="U827" s="497"/>
      <c r="V827" s="497"/>
      <c r="W827" s="497"/>
      <c r="X827" s="497"/>
      <c r="Y827" s="497"/>
      <c r="Z827" s="497"/>
      <c r="AA827" s="497"/>
      <c r="AB827" s="497"/>
      <c r="AC827" s="497"/>
      <c r="AD827" s="497"/>
      <c r="AE827" s="497"/>
      <c r="AF827" s="497"/>
      <c r="AG827" s="497"/>
      <c r="AH827" s="497"/>
      <c r="AI827" s="497"/>
      <c r="AJ827" s="497"/>
      <c r="AK827" s="497"/>
      <c r="AL827" s="497"/>
      <c r="AM827" s="497"/>
      <c r="AN827" s="497"/>
      <c r="AO827" s="497"/>
      <c r="AP827" s="497"/>
      <c r="AQ827" s="497"/>
      <c r="AR827" s="497"/>
      <c r="AS827" s="497"/>
      <c r="AT827" s="497"/>
      <c r="AU827" s="497"/>
      <c r="AV827" s="497"/>
      <c r="AW827" s="497"/>
      <c r="AX827" s="497"/>
      <c r="AY827" s="497"/>
      <c r="AZ827" s="497"/>
      <c r="BA827" s="497"/>
      <c r="BB827" s="497"/>
      <c r="BC827" s="497"/>
      <c r="BD827" s="497"/>
      <c r="BE827" s="497"/>
      <c r="BF827" s="489"/>
      <c r="BG827" s="489"/>
      <c r="BH827" s="489"/>
      <c r="BI827" s="489"/>
      <c r="BJ827" s="489"/>
    </row>
    <row r="828" spans="1:62" ht="15.75" customHeight="1">
      <c r="A828" s="490"/>
      <c r="B828" s="497"/>
      <c r="C828" s="497"/>
      <c r="D828" s="497"/>
      <c r="E828" s="497"/>
      <c r="F828" s="497"/>
      <c r="G828" s="497"/>
      <c r="H828" s="497"/>
      <c r="I828" s="497"/>
      <c r="J828" s="497"/>
      <c r="K828" s="497"/>
      <c r="L828" s="497"/>
      <c r="M828" s="497"/>
      <c r="N828" s="498"/>
      <c r="O828" s="497"/>
      <c r="P828" s="497"/>
      <c r="Q828" s="497"/>
      <c r="R828" s="497"/>
      <c r="S828" s="497"/>
      <c r="T828" s="497"/>
      <c r="U828" s="497"/>
      <c r="V828" s="497"/>
      <c r="W828" s="497"/>
      <c r="X828" s="497"/>
      <c r="Y828" s="497"/>
      <c r="Z828" s="497"/>
      <c r="AA828" s="497"/>
      <c r="AB828" s="497"/>
      <c r="AC828" s="497"/>
      <c r="AD828" s="497"/>
      <c r="AE828" s="497"/>
      <c r="AF828" s="497"/>
      <c r="AG828" s="497"/>
      <c r="AH828" s="497"/>
      <c r="AI828" s="497"/>
      <c r="AJ828" s="497"/>
      <c r="AK828" s="497"/>
      <c r="AL828" s="497"/>
      <c r="AM828" s="497"/>
      <c r="AN828" s="497"/>
      <c r="AO828" s="497"/>
      <c r="AP828" s="497"/>
      <c r="AQ828" s="497"/>
      <c r="AR828" s="497"/>
      <c r="AS828" s="497"/>
      <c r="AT828" s="497"/>
      <c r="AU828" s="497"/>
      <c r="AV828" s="497"/>
      <c r="AW828" s="497"/>
      <c r="AX828" s="497"/>
      <c r="AY828" s="497"/>
      <c r="AZ828" s="497"/>
      <c r="BA828" s="497"/>
      <c r="BB828" s="497"/>
      <c r="BC828" s="497"/>
      <c r="BD828" s="497"/>
      <c r="BE828" s="497"/>
      <c r="BF828" s="489"/>
      <c r="BG828" s="489"/>
      <c r="BH828" s="489"/>
      <c r="BI828" s="489"/>
      <c r="BJ828" s="489"/>
    </row>
    <row r="829" spans="1:62" ht="15.75" customHeight="1">
      <c r="A829" s="490"/>
      <c r="B829" s="497"/>
      <c r="C829" s="497"/>
      <c r="D829" s="497"/>
      <c r="E829" s="497"/>
      <c r="F829" s="497"/>
      <c r="G829" s="497"/>
      <c r="H829" s="497"/>
      <c r="I829" s="497"/>
      <c r="J829" s="497"/>
      <c r="K829" s="497"/>
      <c r="L829" s="497"/>
      <c r="M829" s="497"/>
      <c r="N829" s="498"/>
      <c r="O829" s="497"/>
      <c r="P829" s="497"/>
      <c r="Q829" s="497"/>
      <c r="R829" s="497"/>
      <c r="S829" s="497"/>
      <c r="T829" s="497"/>
      <c r="U829" s="497"/>
      <c r="V829" s="497"/>
      <c r="W829" s="497"/>
      <c r="X829" s="497"/>
      <c r="Y829" s="497"/>
      <c r="Z829" s="497"/>
      <c r="AA829" s="497"/>
      <c r="AB829" s="497"/>
      <c r="AC829" s="497"/>
      <c r="AD829" s="497"/>
      <c r="AE829" s="497"/>
      <c r="AF829" s="497"/>
      <c r="AG829" s="497"/>
      <c r="AH829" s="497"/>
      <c r="AI829" s="497"/>
      <c r="AJ829" s="497"/>
      <c r="AK829" s="497"/>
      <c r="AL829" s="497"/>
      <c r="AM829" s="497"/>
      <c r="AN829" s="497"/>
      <c r="AO829" s="497"/>
      <c r="AP829" s="497"/>
      <c r="AQ829" s="497"/>
      <c r="AR829" s="497"/>
      <c r="AS829" s="497"/>
      <c r="AT829" s="497"/>
      <c r="AU829" s="497"/>
      <c r="AV829" s="497"/>
      <c r="AW829" s="497"/>
      <c r="AX829" s="497"/>
      <c r="AY829" s="497"/>
      <c r="AZ829" s="497"/>
      <c r="BA829" s="497"/>
      <c r="BB829" s="497"/>
      <c r="BC829" s="497"/>
      <c r="BD829" s="497"/>
      <c r="BE829" s="497"/>
      <c r="BF829" s="489"/>
      <c r="BG829" s="489"/>
      <c r="BH829" s="489"/>
      <c r="BI829" s="489"/>
      <c r="BJ829" s="489"/>
    </row>
    <row r="830" spans="1:62" ht="15.75" customHeight="1">
      <c r="A830" s="490"/>
      <c r="B830" s="497"/>
      <c r="C830" s="497"/>
      <c r="D830" s="497"/>
      <c r="E830" s="497"/>
      <c r="F830" s="497"/>
      <c r="G830" s="497"/>
      <c r="H830" s="497"/>
      <c r="I830" s="497"/>
      <c r="J830" s="497"/>
      <c r="K830" s="497"/>
      <c r="L830" s="497"/>
      <c r="M830" s="497"/>
      <c r="N830" s="498"/>
      <c r="O830" s="497"/>
      <c r="P830" s="497"/>
      <c r="Q830" s="497"/>
      <c r="R830" s="497"/>
      <c r="S830" s="497"/>
      <c r="T830" s="497"/>
      <c r="U830" s="497"/>
      <c r="V830" s="497"/>
      <c r="W830" s="497"/>
      <c r="X830" s="497"/>
      <c r="Y830" s="497"/>
      <c r="Z830" s="497"/>
      <c r="AA830" s="497"/>
      <c r="AB830" s="497"/>
      <c r="AC830" s="497"/>
      <c r="AD830" s="497"/>
      <c r="AE830" s="497"/>
      <c r="AF830" s="497"/>
      <c r="AG830" s="497"/>
      <c r="AH830" s="497"/>
      <c r="AI830" s="497"/>
      <c r="AJ830" s="497"/>
      <c r="AK830" s="497"/>
      <c r="AL830" s="497"/>
      <c r="AM830" s="497"/>
      <c r="AN830" s="497"/>
      <c r="AO830" s="497"/>
      <c r="AP830" s="497"/>
      <c r="AQ830" s="497"/>
      <c r="AR830" s="497"/>
      <c r="AS830" s="497"/>
      <c r="AT830" s="497"/>
      <c r="AU830" s="497"/>
      <c r="AV830" s="497"/>
      <c r="AW830" s="497"/>
      <c r="AX830" s="497"/>
      <c r="AY830" s="497"/>
      <c r="AZ830" s="497"/>
      <c r="BA830" s="497"/>
      <c r="BB830" s="497"/>
      <c r="BC830" s="497"/>
      <c r="BD830" s="497"/>
      <c r="BE830" s="497"/>
      <c r="BF830" s="489"/>
      <c r="BG830" s="489"/>
      <c r="BH830" s="489"/>
      <c r="BI830" s="489"/>
      <c r="BJ830" s="489"/>
    </row>
    <row r="831" spans="1:62" ht="15.75" customHeight="1">
      <c r="A831" s="490"/>
      <c r="B831" s="497"/>
      <c r="C831" s="497"/>
      <c r="D831" s="497"/>
      <c r="E831" s="497"/>
      <c r="F831" s="497"/>
      <c r="G831" s="497"/>
      <c r="H831" s="497"/>
      <c r="I831" s="497"/>
      <c r="J831" s="497"/>
      <c r="K831" s="497"/>
      <c r="L831" s="497"/>
      <c r="M831" s="497"/>
      <c r="N831" s="498"/>
      <c r="O831" s="497"/>
      <c r="P831" s="497"/>
      <c r="Q831" s="497"/>
      <c r="R831" s="497"/>
      <c r="S831" s="497"/>
      <c r="T831" s="497"/>
      <c r="U831" s="497"/>
      <c r="V831" s="497"/>
      <c r="W831" s="497"/>
      <c r="X831" s="497"/>
      <c r="Y831" s="497"/>
      <c r="Z831" s="497"/>
      <c r="AA831" s="497"/>
      <c r="AB831" s="497"/>
      <c r="AC831" s="497"/>
      <c r="AD831" s="497"/>
      <c r="AE831" s="497"/>
      <c r="AF831" s="497"/>
      <c r="AG831" s="497"/>
      <c r="AH831" s="497"/>
      <c r="AI831" s="497"/>
      <c r="AJ831" s="497"/>
      <c r="AK831" s="497"/>
      <c r="AL831" s="497"/>
      <c r="AM831" s="497"/>
      <c r="AN831" s="497"/>
      <c r="AO831" s="497"/>
      <c r="AP831" s="497"/>
      <c r="AQ831" s="497"/>
      <c r="AR831" s="497"/>
      <c r="AS831" s="497"/>
      <c r="AT831" s="497"/>
      <c r="AU831" s="497"/>
      <c r="AV831" s="497"/>
      <c r="AW831" s="497"/>
      <c r="AX831" s="497"/>
      <c r="AY831" s="497"/>
      <c r="AZ831" s="497"/>
      <c r="BA831" s="497"/>
      <c r="BB831" s="497"/>
      <c r="BC831" s="497"/>
      <c r="BD831" s="497"/>
      <c r="BE831" s="497"/>
      <c r="BF831" s="489"/>
      <c r="BG831" s="489"/>
      <c r="BH831" s="489"/>
      <c r="BI831" s="489"/>
      <c r="BJ831" s="489"/>
    </row>
    <row r="832" spans="1:62" ht="15.75" customHeight="1">
      <c r="A832" s="490"/>
      <c r="B832" s="497"/>
      <c r="C832" s="497"/>
      <c r="D832" s="497"/>
      <c r="E832" s="497"/>
      <c r="F832" s="497"/>
      <c r="G832" s="497"/>
      <c r="H832" s="497"/>
      <c r="I832" s="497"/>
      <c r="J832" s="497"/>
      <c r="K832" s="497"/>
      <c r="L832" s="497"/>
      <c r="M832" s="497"/>
      <c r="N832" s="498"/>
      <c r="O832" s="497"/>
      <c r="P832" s="497"/>
      <c r="Q832" s="497"/>
      <c r="R832" s="497"/>
      <c r="S832" s="497"/>
      <c r="T832" s="497"/>
      <c r="U832" s="497"/>
      <c r="V832" s="497"/>
      <c r="W832" s="497"/>
      <c r="X832" s="497"/>
      <c r="Y832" s="497"/>
      <c r="Z832" s="497"/>
      <c r="AA832" s="497"/>
      <c r="AB832" s="497"/>
      <c r="AC832" s="497"/>
      <c r="AD832" s="497"/>
      <c r="AE832" s="497"/>
      <c r="AF832" s="497"/>
      <c r="AG832" s="497"/>
      <c r="AH832" s="497"/>
      <c r="AI832" s="497"/>
      <c r="AJ832" s="497"/>
      <c r="AK832" s="497"/>
      <c r="AL832" s="497"/>
      <c r="AM832" s="497"/>
      <c r="AN832" s="497"/>
      <c r="AO832" s="497"/>
      <c r="AP832" s="497"/>
      <c r="AQ832" s="497"/>
      <c r="AR832" s="497"/>
      <c r="AS832" s="497"/>
      <c r="AT832" s="497"/>
      <c r="AU832" s="497"/>
      <c r="AV832" s="497"/>
      <c r="AW832" s="497"/>
      <c r="AX832" s="497"/>
      <c r="AY832" s="497"/>
      <c r="AZ832" s="497"/>
      <c r="BA832" s="497"/>
      <c r="BB832" s="497"/>
      <c r="BC832" s="497"/>
      <c r="BD832" s="497"/>
      <c r="BE832" s="497"/>
      <c r="BF832" s="489"/>
      <c r="BG832" s="489"/>
      <c r="BH832" s="489"/>
      <c r="BI832" s="489"/>
      <c r="BJ832" s="489"/>
    </row>
    <row r="833" spans="1:62" ht="15.75" customHeight="1">
      <c r="A833" s="490"/>
      <c r="B833" s="497"/>
      <c r="C833" s="497"/>
      <c r="D833" s="497"/>
      <c r="E833" s="497"/>
      <c r="F833" s="497"/>
      <c r="G833" s="497"/>
      <c r="H833" s="497"/>
      <c r="I833" s="497"/>
      <c r="J833" s="497"/>
      <c r="K833" s="497"/>
      <c r="L833" s="497"/>
      <c r="M833" s="497"/>
      <c r="N833" s="498"/>
      <c r="O833" s="497"/>
      <c r="P833" s="497"/>
      <c r="Q833" s="497"/>
      <c r="R833" s="497"/>
      <c r="S833" s="497"/>
      <c r="T833" s="497"/>
      <c r="U833" s="497"/>
      <c r="V833" s="497"/>
      <c r="W833" s="497"/>
      <c r="X833" s="497"/>
      <c r="Y833" s="497"/>
      <c r="Z833" s="497"/>
      <c r="AA833" s="497"/>
      <c r="AB833" s="497"/>
      <c r="AC833" s="497"/>
      <c r="AD833" s="497"/>
      <c r="AE833" s="497"/>
      <c r="AF833" s="497"/>
      <c r="AG833" s="497"/>
      <c r="AH833" s="497"/>
      <c r="AI833" s="497"/>
      <c r="AJ833" s="497"/>
      <c r="AK833" s="497"/>
      <c r="AL833" s="497"/>
      <c r="AM833" s="497"/>
      <c r="AN833" s="497"/>
      <c r="AO833" s="497"/>
      <c r="AP833" s="497"/>
      <c r="AQ833" s="497"/>
      <c r="AR833" s="497"/>
      <c r="AS833" s="497"/>
      <c r="AT833" s="497"/>
      <c r="AU833" s="497"/>
      <c r="AV833" s="497"/>
      <c r="AW833" s="497"/>
      <c r="AX833" s="497"/>
      <c r="AY833" s="497"/>
      <c r="AZ833" s="497"/>
      <c r="BA833" s="497"/>
      <c r="BB833" s="497"/>
      <c r="BC833" s="497"/>
      <c r="BD833" s="497"/>
      <c r="BE833" s="497"/>
      <c r="BF833" s="489"/>
      <c r="BG833" s="489"/>
      <c r="BH833" s="489"/>
      <c r="BI833" s="489"/>
      <c r="BJ833" s="489"/>
    </row>
    <row r="834" spans="1:62" ht="15.75" customHeight="1">
      <c r="A834" s="490"/>
      <c r="B834" s="497"/>
      <c r="C834" s="497"/>
      <c r="D834" s="497"/>
      <c r="E834" s="497"/>
      <c r="F834" s="497"/>
      <c r="G834" s="497"/>
      <c r="H834" s="497"/>
      <c r="I834" s="497"/>
      <c r="J834" s="497"/>
      <c r="K834" s="497"/>
      <c r="L834" s="497"/>
      <c r="M834" s="497"/>
      <c r="N834" s="498"/>
      <c r="O834" s="497"/>
      <c r="P834" s="497"/>
      <c r="Q834" s="497"/>
      <c r="R834" s="497"/>
      <c r="S834" s="497"/>
      <c r="T834" s="497"/>
      <c r="U834" s="497"/>
      <c r="V834" s="497"/>
      <c r="W834" s="497"/>
      <c r="X834" s="497"/>
      <c r="Y834" s="497"/>
      <c r="Z834" s="497"/>
      <c r="AA834" s="497"/>
      <c r="AB834" s="497"/>
      <c r="AC834" s="497"/>
      <c r="AD834" s="497"/>
      <c r="AE834" s="497"/>
      <c r="AF834" s="497"/>
      <c r="AG834" s="497"/>
      <c r="AH834" s="497"/>
      <c r="AI834" s="497"/>
      <c r="AJ834" s="497"/>
      <c r="AK834" s="497"/>
      <c r="AL834" s="497"/>
      <c r="AM834" s="497"/>
      <c r="AN834" s="497"/>
      <c r="AO834" s="497"/>
      <c r="AP834" s="497"/>
      <c r="AQ834" s="497"/>
      <c r="AR834" s="497"/>
      <c r="AS834" s="497"/>
      <c r="AT834" s="497"/>
      <c r="AU834" s="497"/>
      <c r="AV834" s="497"/>
      <c r="AW834" s="497"/>
      <c r="AX834" s="497"/>
      <c r="AY834" s="497"/>
      <c r="AZ834" s="497"/>
      <c r="BA834" s="497"/>
      <c r="BB834" s="497"/>
      <c r="BC834" s="497"/>
      <c r="BD834" s="497"/>
      <c r="BE834" s="497"/>
      <c r="BF834" s="489"/>
      <c r="BG834" s="489"/>
      <c r="BH834" s="489"/>
      <c r="BI834" s="489"/>
      <c r="BJ834" s="489"/>
    </row>
    <row r="835" spans="1:62" ht="15.75" customHeight="1">
      <c r="A835" s="490"/>
      <c r="B835" s="497"/>
      <c r="C835" s="497"/>
      <c r="D835" s="497"/>
      <c r="E835" s="497"/>
      <c r="F835" s="497"/>
      <c r="G835" s="497"/>
      <c r="H835" s="497"/>
      <c r="I835" s="497"/>
      <c r="J835" s="497"/>
      <c r="K835" s="497"/>
      <c r="L835" s="497"/>
      <c r="M835" s="497"/>
      <c r="N835" s="498"/>
      <c r="O835" s="497"/>
      <c r="P835" s="497"/>
      <c r="Q835" s="497"/>
      <c r="R835" s="497"/>
      <c r="S835" s="497"/>
      <c r="T835" s="497"/>
      <c r="U835" s="497"/>
      <c r="V835" s="497"/>
      <c r="W835" s="497"/>
      <c r="X835" s="497"/>
      <c r="Y835" s="497"/>
      <c r="Z835" s="497"/>
      <c r="AA835" s="497"/>
      <c r="AB835" s="497"/>
      <c r="AC835" s="497"/>
      <c r="AD835" s="497"/>
      <c r="AE835" s="497"/>
      <c r="AF835" s="497"/>
      <c r="AG835" s="497"/>
      <c r="AH835" s="497"/>
      <c r="AI835" s="497"/>
      <c r="AJ835" s="497"/>
      <c r="AK835" s="497"/>
      <c r="AL835" s="497"/>
      <c r="AM835" s="497"/>
      <c r="AN835" s="497"/>
      <c r="AO835" s="497"/>
      <c r="AP835" s="497"/>
      <c r="AQ835" s="497"/>
      <c r="AR835" s="497"/>
      <c r="AS835" s="497"/>
      <c r="AT835" s="497"/>
      <c r="AU835" s="497"/>
      <c r="AV835" s="497"/>
      <c r="AW835" s="497"/>
      <c r="AX835" s="497"/>
      <c r="AY835" s="497"/>
      <c r="AZ835" s="497"/>
      <c r="BA835" s="497"/>
      <c r="BB835" s="497"/>
      <c r="BC835" s="497"/>
      <c r="BD835" s="497"/>
      <c r="BE835" s="497"/>
      <c r="BF835" s="489"/>
      <c r="BG835" s="489"/>
      <c r="BH835" s="489"/>
      <c r="BI835" s="489"/>
      <c r="BJ835" s="489"/>
    </row>
    <row r="836" spans="1:62" ht="15.75" customHeight="1">
      <c r="A836" s="490"/>
      <c r="B836" s="497"/>
      <c r="C836" s="497"/>
      <c r="D836" s="497"/>
      <c r="E836" s="497"/>
      <c r="F836" s="497"/>
      <c r="G836" s="497"/>
      <c r="H836" s="497"/>
      <c r="I836" s="497"/>
      <c r="J836" s="497"/>
      <c r="K836" s="497"/>
      <c r="L836" s="497"/>
      <c r="M836" s="497"/>
      <c r="N836" s="498"/>
      <c r="O836" s="497"/>
      <c r="P836" s="497"/>
      <c r="Q836" s="497"/>
      <c r="R836" s="497"/>
      <c r="S836" s="497"/>
      <c r="T836" s="497"/>
      <c r="U836" s="497"/>
      <c r="V836" s="497"/>
      <c r="W836" s="497"/>
      <c r="X836" s="497"/>
      <c r="Y836" s="497"/>
      <c r="Z836" s="497"/>
      <c r="AA836" s="497"/>
      <c r="AB836" s="497"/>
      <c r="AC836" s="497"/>
      <c r="AD836" s="497"/>
      <c r="AE836" s="497"/>
      <c r="AF836" s="497"/>
      <c r="AG836" s="497"/>
      <c r="AH836" s="497"/>
      <c r="AI836" s="497"/>
      <c r="AJ836" s="497"/>
      <c r="AK836" s="497"/>
      <c r="AL836" s="497"/>
      <c r="AM836" s="497"/>
      <c r="AN836" s="497"/>
      <c r="AO836" s="497"/>
      <c r="AP836" s="497"/>
      <c r="AQ836" s="497"/>
      <c r="AR836" s="497"/>
      <c r="AS836" s="497"/>
      <c r="AT836" s="497"/>
      <c r="AU836" s="497"/>
      <c r="AV836" s="497"/>
      <c r="AW836" s="497"/>
      <c r="AX836" s="497"/>
      <c r="AY836" s="497"/>
      <c r="AZ836" s="497"/>
      <c r="BA836" s="497"/>
      <c r="BB836" s="497"/>
      <c r="BC836" s="497"/>
      <c r="BD836" s="497"/>
      <c r="BE836" s="497"/>
      <c r="BF836" s="489"/>
      <c r="BG836" s="489"/>
      <c r="BH836" s="489"/>
      <c r="BI836" s="489"/>
      <c r="BJ836" s="489"/>
    </row>
    <row r="837" spans="1:62" ht="15.75" customHeight="1">
      <c r="A837" s="490"/>
      <c r="B837" s="497"/>
      <c r="C837" s="497"/>
      <c r="D837" s="497"/>
      <c r="E837" s="497"/>
      <c r="F837" s="497"/>
      <c r="G837" s="497"/>
      <c r="H837" s="497"/>
      <c r="I837" s="497"/>
      <c r="J837" s="497"/>
      <c r="K837" s="497"/>
      <c r="L837" s="497"/>
      <c r="M837" s="497"/>
      <c r="N837" s="498"/>
      <c r="O837" s="497"/>
      <c r="P837" s="497"/>
      <c r="Q837" s="497"/>
      <c r="R837" s="497"/>
      <c r="S837" s="497"/>
      <c r="T837" s="497"/>
      <c r="U837" s="497"/>
      <c r="V837" s="497"/>
      <c r="W837" s="497"/>
      <c r="X837" s="497"/>
      <c r="Y837" s="497"/>
      <c r="Z837" s="497"/>
      <c r="AA837" s="497"/>
      <c r="AB837" s="497"/>
      <c r="AC837" s="497"/>
      <c r="AD837" s="497"/>
      <c r="AE837" s="497"/>
      <c r="AF837" s="497"/>
      <c r="AG837" s="497"/>
      <c r="AH837" s="497"/>
      <c r="AI837" s="497"/>
      <c r="AJ837" s="497"/>
      <c r="AK837" s="497"/>
      <c r="AL837" s="497"/>
      <c r="AM837" s="497"/>
      <c r="AN837" s="497"/>
      <c r="AO837" s="497"/>
      <c r="AP837" s="497"/>
      <c r="AQ837" s="497"/>
      <c r="AR837" s="497"/>
      <c r="AS837" s="497"/>
      <c r="AT837" s="497"/>
      <c r="AU837" s="497"/>
      <c r="AV837" s="497"/>
      <c r="AW837" s="497"/>
      <c r="AX837" s="497"/>
      <c r="AY837" s="497"/>
      <c r="AZ837" s="497"/>
      <c r="BA837" s="497"/>
      <c r="BB837" s="497"/>
      <c r="BC837" s="497"/>
      <c r="BD837" s="497"/>
      <c r="BE837" s="497"/>
      <c r="BF837" s="489"/>
      <c r="BG837" s="489"/>
      <c r="BH837" s="489"/>
      <c r="BI837" s="489"/>
      <c r="BJ837" s="489"/>
    </row>
    <row r="838" spans="1:62" ht="15.75" customHeight="1">
      <c r="A838" s="490"/>
      <c r="B838" s="497"/>
      <c r="C838" s="497"/>
      <c r="D838" s="497"/>
      <c r="E838" s="497"/>
      <c r="F838" s="497"/>
      <c r="G838" s="497"/>
      <c r="H838" s="497"/>
      <c r="I838" s="497"/>
      <c r="J838" s="497"/>
      <c r="K838" s="497"/>
      <c r="L838" s="497"/>
      <c r="M838" s="497"/>
      <c r="N838" s="498"/>
      <c r="O838" s="497"/>
      <c r="P838" s="497"/>
      <c r="Q838" s="497"/>
      <c r="R838" s="497"/>
      <c r="S838" s="497"/>
      <c r="T838" s="497"/>
      <c r="U838" s="497"/>
      <c r="V838" s="497"/>
      <c r="W838" s="497"/>
      <c r="X838" s="497"/>
      <c r="Y838" s="497"/>
      <c r="Z838" s="497"/>
      <c r="AA838" s="497"/>
      <c r="AB838" s="497"/>
      <c r="AC838" s="497"/>
      <c r="AD838" s="497"/>
      <c r="AE838" s="497"/>
      <c r="AF838" s="497"/>
      <c r="AG838" s="497"/>
      <c r="AH838" s="497"/>
      <c r="AI838" s="497"/>
      <c r="AJ838" s="497"/>
      <c r="AK838" s="497"/>
      <c r="AL838" s="497"/>
      <c r="AM838" s="497"/>
      <c r="AN838" s="497"/>
      <c r="AO838" s="497"/>
      <c r="AP838" s="497"/>
      <c r="AQ838" s="497"/>
      <c r="AR838" s="497"/>
      <c r="AS838" s="497"/>
      <c r="AT838" s="497"/>
      <c r="AU838" s="497"/>
      <c r="AV838" s="497"/>
      <c r="AW838" s="497"/>
      <c r="AX838" s="497"/>
      <c r="AY838" s="497"/>
      <c r="AZ838" s="497"/>
      <c r="BA838" s="497"/>
      <c r="BB838" s="497"/>
      <c r="BC838" s="497"/>
      <c r="BD838" s="497"/>
      <c r="BE838" s="497"/>
      <c r="BF838" s="489"/>
      <c r="BG838" s="489"/>
      <c r="BH838" s="489"/>
      <c r="BI838" s="489"/>
      <c r="BJ838" s="489"/>
    </row>
    <row r="839" spans="1:62" ht="15.75" customHeight="1">
      <c r="A839" s="490"/>
      <c r="B839" s="497"/>
      <c r="C839" s="497"/>
      <c r="D839" s="497"/>
      <c r="E839" s="497"/>
      <c r="F839" s="497"/>
      <c r="G839" s="497"/>
      <c r="H839" s="497"/>
      <c r="I839" s="497"/>
      <c r="J839" s="497"/>
      <c r="K839" s="497"/>
      <c r="L839" s="497"/>
      <c r="M839" s="497"/>
      <c r="N839" s="498"/>
      <c r="O839" s="497"/>
      <c r="P839" s="497"/>
      <c r="Q839" s="497"/>
      <c r="R839" s="497"/>
      <c r="S839" s="497"/>
      <c r="T839" s="497"/>
      <c r="U839" s="497"/>
      <c r="V839" s="497"/>
      <c r="W839" s="497"/>
      <c r="X839" s="497"/>
      <c r="Y839" s="497"/>
      <c r="Z839" s="497"/>
      <c r="AA839" s="497"/>
      <c r="AB839" s="497"/>
      <c r="AC839" s="497"/>
      <c r="AD839" s="497"/>
      <c r="AE839" s="497"/>
      <c r="AF839" s="497"/>
      <c r="AG839" s="497"/>
      <c r="AH839" s="497"/>
      <c r="AI839" s="497"/>
      <c r="AJ839" s="497"/>
      <c r="AK839" s="497"/>
      <c r="AL839" s="497"/>
      <c r="AM839" s="497"/>
      <c r="AN839" s="497"/>
      <c r="AO839" s="497"/>
      <c r="AP839" s="497"/>
      <c r="AQ839" s="497"/>
      <c r="AR839" s="497"/>
      <c r="AS839" s="497"/>
      <c r="AT839" s="497"/>
      <c r="AU839" s="497"/>
      <c r="AV839" s="497"/>
      <c r="AW839" s="497"/>
      <c r="AX839" s="497"/>
      <c r="AY839" s="497"/>
      <c r="AZ839" s="497"/>
      <c r="BA839" s="497"/>
      <c r="BB839" s="497"/>
      <c r="BC839" s="497"/>
      <c r="BD839" s="497"/>
      <c r="BE839" s="497"/>
      <c r="BF839" s="489"/>
      <c r="BG839" s="489"/>
      <c r="BH839" s="489"/>
      <c r="BI839" s="489"/>
      <c r="BJ839" s="489"/>
    </row>
    <row r="840" spans="1:62" ht="15.75" customHeight="1">
      <c r="A840" s="490"/>
      <c r="B840" s="497"/>
      <c r="C840" s="497"/>
      <c r="D840" s="497"/>
      <c r="E840" s="497"/>
      <c r="F840" s="497"/>
      <c r="G840" s="497"/>
      <c r="H840" s="497"/>
      <c r="I840" s="497"/>
      <c r="J840" s="497"/>
      <c r="K840" s="497"/>
      <c r="L840" s="497"/>
      <c r="M840" s="497"/>
      <c r="N840" s="498"/>
      <c r="O840" s="497"/>
      <c r="P840" s="497"/>
      <c r="Q840" s="497"/>
      <c r="R840" s="497"/>
      <c r="S840" s="497"/>
      <c r="T840" s="497"/>
      <c r="U840" s="497"/>
      <c r="V840" s="497"/>
      <c r="W840" s="497"/>
      <c r="X840" s="497"/>
      <c r="Y840" s="497"/>
      <c r="Z840" s="497"/>
      <c r="AA840" s="497"/>
      <c r="AB840" s="497"/>
      <c r="AC840" s="497"/>
      <c r="AD840" s="497"/>
      <c r="AE840" s="497"/>
      <c r="AF840" s="497"/>
      <c r="AG840" s="497"/>
      <c r="AH840" s="497"/>
      <c r="AI840" s="497"/>
      <c r="AJ840" s="497"/>
      <c r="AK840" s="497"/>
      <c r="AL840" s="497"/>
      <c r="AM840" s="497"/>
      <c r="AN840" s="497"/>
      <c r="AO840" s="497"/>
      <c r="AP840" s="497"/>
      <c r="AQ840" s="497"/>
      <c r="AR840" s="497"/>
      <c r="AS840" s="497"/>
      <c r="AT840" s="497"/>
      <c r="AU840" s="497"/>
      <c r="AV840" s="497"/>
      <c r="AW840" s="497"/>
      <c r="AX840" s="497"/>
      <c r="AY840" s="497"/>
      <c r="AZ840" s="497"/>
      <c r="BA840" s="497"/>
      <c r="BB840" s="497"/>
      <c r="BC840" s="497"/>
      <c r="BD840" s="497"/>
      <c r="BE840" s="497"/>
      <c r="BF840" s="489"/>
      <c r="BG840" s="489"/>
      <c r="BH840" s="489"/>
      <c r="BI840" s="489"/>
      <c r="BJ840" s="489"/>
    </row>
    <row r="841" spans="1:62" ht="15.75" customHeight="1">
      <c r="A841" s="490"/>
      <c r="B841" s="497"/>
      <c r="C841" s="497"/>
      <c r="D841" s="497"/>
      <c r="E841" s="497"/>
      <c r="F841" s="497"/>
      <c r="G841" s="497"/>
      <c r="H841" s="497"/>
      <c r="I841" s="497"/>
      <c r="J841" s="497"/>
      <c r="K841" s="497"/>
      <c r="L841" s="497"/>
      <c r="M841" s="497"/>
      <c r="N841" s="498"/>
      <c r="O841" s="497"/>
      <c r="P841" s="497"/>
      <c r="Q841" s="497"/>
      <c r="R841" s="497"/>
      <c r="S841" s="497"/>
      <c r="T841" s="497"/>
      <c r="U841" s="497"/>
      <c r="V841" s="497"/>
      <c r="W841" s="497"/>
      <c r="X841" s="497"/>
      <c r="Y841" s="497"/>
      <c r="Z841" s="497"/>
      <c r="AA841" s="497"/>
      <c r="AB841" s="497"/>
      <c r="AC841" s="497"/>
      <c r="AD841" s="497"/>
      <c r="AE841" s="497"/>
      <c r="AF841" s="497"/>
      <c r="AG841" s="497"/>
      <c r="AH841" s="497"/>
      <c r="AI841" s="497"/>
      <c r="AJ841" s="497"/>
      <c r="AK841" s="497"/>
      <c r="AL841" s="497"/>
      <c r="AM841" s="497"/>
      <c r="AN841" s="497"/>
      <c r="AO841" s="497"/>
      <c r="AP841" s="497"/>
      <c r="AQ841" s="497"/>
      <c r="AR841" s="497"/>
      <c r="AS841" s="497"/>
      <c r="AT841" s="497"/>
      <c r="AU841" s="497"/>
      <c r="AV841" s="497"/>
      <c r="AW841" s="497"/>
      <c r="AX841" s="497"/>
      <c r="AY841" s="497"/>
      <c r="AZ841" s="497"/>
      <c r="BA841" s="497"/>
      <c r="BB841" s="497"/>
      <c r="BC841" s="497"/>
      <c r="BD841" s="497"/>
      <c r="BE841" s="497"/>
      <c r="BF841" s="489"/>
      <c r="BG841" s="489"/>
      <c r="BH841" s="489"/>
      <c r="BI841" s="489"/>
      <c r="BJ841" s="489"/>
    </row>
    <row r="842" spans="1:62" ht="15.75" customHeight="1">
      <c r="A842" s="490"/>
      <c r="B842" s="497"/>
      <c r="C842" s="497"/>
      <c r="D842" s="497"/>
      <c r="E842" s="497"/>
      <c r="F842" s="497"/>
      <c r="G842" s="497"/>
      <c r="H842" s="497"/>
      <c r="I842" s="497"/>
      <c r="J842" s="497"/>
      <c r="K842" s="497"/>
      <c r="L842" s="497"/>
      <c r="M842" s="497"/>
      <c r="N842" s="498"/>
      <c r="O842" s="497"/>
      <c r="P842" s="497"/>
      <c r="Q842" s="497"/>
      <c r="R842" s="497"/>
      <c r="S842" s="497"/>
      <c r="T842" s="497"/>
      <c r="U842" s="497"/>
      <c r="V842" s="497"/>
      <c r="W842" s="497"/>
      <c r="X842" s="497"/>
      <c r="Y842" s="497"/>
      <c r="Z842" s="497"/>
      <c r="AA842" s="497"/>
      <c r="AB842" s="497"/>
      <c r="AC842" s="497"/>
      <c r="AD842" s="497"/>
      <c r="AE842" s="497"/>
      <c r="AF842" s="497"/>
      <c r="AG842" s="497"/>
      <c r="AH842" s="497"/>
      <c r="AI842" s="497"/>
      <c r="AJ842" s="497"/>
      <c r="AK842" s="497"/>
      <c r="AL842" s="497"/>
      <c r="AM842" s="497"/>
      <c r="AN842" s="497"/>
      <c r="AO842" s="497"/>
      <c r="AP842" s="497"/>
      <c r="AQ842" s="497"/>
      <c r="AR842" s="497"/>
      <c r="AS842" s="497"/>
      <c r="AT842" s="497"/>
      <c r="AU842" s="497"/>
      <c r="AV842" s="497"/>
      <c r="AW842" s="497"/>
      <c r="AX842" s="497"/>
      <c r="AY842" s="497"/>
      <c r="AZ842" s="497"/>
      <c r="BA842" s="497"/>
      <c r="BB842" s="497"/>
      <c r="BC842" s="497"/>
      <c r="BD842" s="497"/>
      <c r="BE842" s="497"/>
      <c r="BF842" s="489"/>
      <c r="BG842" s="489"/>
      <c r="BH842" s="489"/>
      <c r="BI842" s="489"/>
      <c r="BJ842" s="489"/>
    </row>
    <row r="843" spans="1:62" ht="15.75" customHeight="1">
      <c r="A843" s="490"/>
      <c r="B843" s="497"/>
      <c r="C843" s="497"/>
      <c r="D843" s="497"/>
      <c r="E843" s="497"/>
      <c r="F843" s="497"/>
      <c r="G843" s="497"/>
      <c r="H843" s="497"/>
      <c r="I843" s="497"/>
      <c r="J843" s="497"/>
      <c r="K843" s="497"/>
      <c r="L843" s="497"/>
      <c r="M843" s="497"/>
      <c r="N843" s="498"/>
      <c r="O843" s="497"/>
      <c r="P843" s="497"/>
      <c r="Q843" s="497"/>
      <c r="R843" s="497"/>
      <c r="S843" s="497"/>
      <c r="T843" s="497"/>
      <c r="U843" s="497"/>
      <c r="V843" s="497"/>
      <c r="W843" s="497"/>
      <c r="X843" s="497"/>
      <c r="Y843" s="497"/>
      <c r="Z843" s="497"/>
      <c r="AA843" s="497"/>
      <c r="AB843" s="497"/>
      <c r="AC843" s="497"/>
      <c r="AD843" s="497"/>
      <c r="AE843" s="497"/>
      <c r="AF843" s="497"/>
      <c r="AG843" s="497"/>
      <c r="AH843" s="497"/>
      <c r="AI843" s="497"/>
      <c r="AJ843" s="497"/>
      <c r="AK843" s="497"/>
      <c r="AL843" s="497"/>
      <c r="AM843" s="497"/>
      <c r="AN843" s="497"/>
      <c r="AO843" s="497"/>
      <c r="AP843" s="497"/>
      <c r="AQ843" s="497"/>
      <c r="AR843" s="497"/>
      <c r="AS843" s="497"/>
      <c r="AT843" s="497"/>
      <c r="AU843" s="497"/>
      <c r="AV843" s="497"/>
      <c r="AW843" s="497"/>
      <c r="AX843" s="497"/>
      <c r="AY843" s="497"/>
      <c r="AZ843" s="497"/>
      <c r="BA843" s="497"/>
      <c r="BB843" s="497"/>
      <c r="BC843" s="497"/>
      <c r="BD843" s="497"/>
      <c r="BE843" s="497"/>
      <c r="BF843" s="489"/>
      <c r="BG843" s="489"/>
      <c r="BH843" s="489"/>
      <c r="BI843" s="489"/>
      <c r="BJ843" s="489"/>
    </row>
    <row r="844" spans="1:62" ht="15.75" customHeight="1">
      <c r="A844" s="490"/>
      <c r="B844" s="497"/>
      <c r="C844" s="497"/>
      <c r="D844" s="497"/>
      <c r="E844" s="497"/>
      <c r="F844" s="497"/>
      <c r="G844" s="497"/>
      <c r="H844" s="497"/>
      <c r="I844" s="497"/>
      <c r="J844" s="497"/>
      <c r="K844" s="497"/>
      <c r="L844" s="497"/>
      <c r="M844" s="497"/>
      <c r="N844" s="498"/>
      <c r="O844" s="497"/>
      <c r="P844" s="497"/>
      <c r="Q844" s="497"/>
      <c r="R844" s="497"/>
      <c r="S844" s="497"/>
      <c r="T844" s="497"/>
      <c r="U844" s="497"/>
      <c r="V844" s="497"/>
      <c r="W844" s="497"/>
      <c r="X844" s="497"/>
      <c r="Y844" s="497"/>
      <c r="Z844" s="497"/>
      <c r="AA844" s="497"/>
      <c r="AB844" s="497"/>
      <c r="AC844" s="497"/>
      <c r="AD844" s="497"/>
      <c r="AE844" s="497"/>
      <c r="AF844" s="497"/>
      <c r="AG844" s="497"/>
      <c r="AH844" s="497"/>
      <c r="AI844" s="497"/>
      <c r="AJ844" s="497"/>
      <c r="AK844" s="497"/>
      <c r="AL844" s="497"/>
      <c r="AM844" s="497"/>
      <c r="AN844" s="497"/>
      <c r="AO844" s="497"/>
      <c r="AP844" s="497"/>
      <c r="AQ844" s="497"/>
      <c r="AR844" s="497"/>
      <c r="AS844" s="497"/>
      <c r="AT844" s="497"/>
      <c r="AU844" s="497"/>
      <c r="AV844" s="497"/>
      <c r="AW844" s="497"/>
      <c r="AX844" s="497"/>
      <c r="AY844" s="497"/>
      <c r="AZ844" s="497"/>
      <c r="BA844" s="497"/>
      <c r="BB844" s="497"/>
      <c r="BC844" s="497"/>
      <c r="BD844" s="497"/>
      <c r="BE844" s="497"/>
      <c r="BF844" s="489"/>
      <c r="BG844" s="489"/>
      <c r="BH844" s="489"/>
      <c r="BI844" s="489"/>
      <c r="BJ844" s="489"/>
    </row>
    <row r="845" spans="1:62" ht="15.75" customHeight="1">
      <c r="A845" s="490"/>
      <c r="B845" s="497"/>
      <c r="C845" s="497"/>
      <c r="D845" s="497"/>
      <c r="E845" s="497"/>
      <c r="F845" s="497"/>
      <c r="G845" s="497"/>
      <c r="H845" s="497"/>
      <c r="I845" s="497"/>
      <c r="J845" s="497"/>
      <c r="K845" s="497"/>
      <c r="L845" s="497"/>
      <c r="M845" s="497"/>
      <c r="N845" s="498"/>
      <c r="O845" s="497"/>
      <c r="P845" s="497"/>
      <c r="Q845" s="497"/>
      <c r="R845" s="497"/>
      <c r="S845" s="497"/>
      <c r="T845" s="497"/>
      <c r="U845" s="497"/>
      <c r="V845" s="497"/>
      <c r="W845" s="497"/>
      <c r="X845" s="497"/>
      <c r="Y845" s="497"/>
      <c r="Z845" s="497"/>
      <c r="AA845" s="497"/>
      <c r="AB845" s="497"/>
      <c r="AC845" s="497"/>
      <c r="AD845" s="497"/>
      <c r="AE845" s="497"/>
      <c r="AF845" s="497"/>
      <c r="AG845" s="497"/>
      <c r="AH845" s="497"/>
      <c r="AI845" s="497"/>
      <c r="AJ845" s="497"/>
      <c r="AK845" s="497"/>
      <c r="AL845" s="497"/>
      <c r="AM845" s="497"/>
      <c r="AN845" s="497"/>
      <c r="AO845" s="497"/>
      <c r="AP845" s="497"/>
      <c r="AQ845" s="497"/>
      <c r="AR845" s="497"/>
      <c r="AS845" s="497"/>
      <c r="AT845" s="497"/>
      <c r="AU845" s="497"/>
      <c r="AV845" s="497"/>
      <c r="AW845" s="497"/>
      <c r="AX845" s="497"/>
      <c r="AY845" s="497"/>
      <c r="AZ845" s="497"/>
      <c r="BA845" s="497"/>
      <c r="BB845" s="497"/>
      <c r="BC845" s="497"/>
      <c r="BD845" s="497"/>
      <c r="BE845" s="497"/>
      <c r="BF845" s="489"/>
      <c r="BG845" s="489"/>
      <c r="BH845" s="489"/>
      <c r="BI845" s="489"/>
      <c r="BJ845" s="489"/>
    </row>
    <row r="846" spans="1:62" ht="15.75" customHeight="1">
      <c r="A846" s="490"/>
      <c r="B846" s="497"/>
      <c r="C846" s="497"/>
      <c r="D846" s="497"/>
      <c r="E846" s="497"/>
      <c r="F846" s="497"/>
      <c r="G846" s="497"/>
      <c r="H846" s="497"/>
      <c r="I846" s="497"/>
      <c r="J846" s="497"/>
      <c r="K846" s="497"/>
      <c r="L846" s="497"/>
      <c r="M846" s="497"/>
      <c r="N846" s="498"/>
      <c r="O846" s="497"/>
      <c r="P846" s="497"/>
      <c r="Q846" s="497"/>
      <c r="R846" s="497"/>
      <c r="S846" s="497"/>
      <c r="T846" s="497"/>
      <c r="U846" s="497"/>
      <c r="V846" s="497"/>
      <c r="W846" s="497"/>
      <c r="X846" s="497"/>
      <c r="Y846" s="497"/>
      <c r="Z846" s="497"/>
      <c r="AA846" s="497"/>
      <c r="AB846" s="497"/>
      <c r="AC846" s="497"/>
      <c r="AD846" s="497"/>
      <c r="AE846" s="497"/>
      <c r="AF846" s="497"/>
      <c r="AG846" s="497"/>
      <c r="AH846" s="497"/>
      <c r="AI846" s="497"/>
      <c r="AJ846" s="497"/>
      <c r="AK846" s="497"/>
      <c r="AL846" s="497"/>
      <c r="AM846" s="497"/>
      <c r="AN846" s="497"/>
      <c r="AO846" s="497"/>
      <c r="AP846" s="497"/>
      <c r="AQ846" s="497"/>
      <c r="AR846" s="497"/>
      <c r="AS846" s="497"/>
      <c r="AT846" s="497"/>
      <c r="AU846" s="497"/>
      <c r="AV846" s="497"/>
      <c r="AW846" s="497"/>
      <c r="AX846" s="497"/>
      <c r="AY846" s="497"/>
      <c r="AZ846" s="497"/>
      <c r="BA846" s="497"/>
      <c r="BB846" s="497"/>
      <c r="BC846" s="497"/>
      <c r="BD846" s="497"/>
      <c r="BE846" s="497"/>
      <c r="BF846" s="489"/>
      <c r="BG846" s="489"/>
      <c r="BH846" s="489"/>
      <c r="BI846" s="489"/>
      <c r="BJ846" s="489"/>
    </row>
    <row r="847" spans="1:62" ht="15.75" customHeight="1">
      <c r="A847" s="490"/>
      <c r="B847" s="497"/>
      <c r="C847" s="497"/>
      <c r="D847" s="497"/>
      <c r="E847" s="497"/>
      <c r="F847" s="497"/>
      <c r="G847" s="497"/>
      <c r="H847" s="497"/>
      <c r="I847" s="497"/>
      <c r="J847" s="497"/>
      <c r="K847" s="497"/>
      <c r="L847" s="497"/>
      <c r="M847" s="497"/>
      <c r="N847" s="498"/>
      <c r="O847" s="497"/>
      <c r="P847" s="497"/>
      <c r="Q847" s="497"/>
      <c r="R847" s="497"/>
      <c r="S847" s="497"/>
      <c r="T847" s="497"/>
      <c r="U847" s="497"/>
      <c r="V847" s="497"/>
      <c r="W847" s="497"/>
      <c r="X847" s="497"/>
      <c r="Y847" s="497"/>
      <c r="Z847" s="497"/>
      <c r="AA847" s="497"/>
      <c r="AB847" s="497"/>
      <c r="AC847" s="497"/>
      <c r="AD847" s="497"/>
      <c r="AE847" s="497"/>
      <c r="AF847" s="497"/>
      <c r="AG847" s="497"/>
      <c r="AH847" s="497"/>
      <c r="AI847" s="497"/>
      <c r="AJ847" s="497"/>
      <c r="AK847" s="497"/>
      <c r="AL847" s="497"/>
      <c r="AM847" s="497"/>
      <c r="AN847" s="497"/>
      <c r="AO847" s="497"/>
      <c r="AP847" s="497"/>
      <c r="AQ847" s="497"/>
      <c r="AR847" s="497"/>
      <c r="AS847" s="497"/>
      <c r="AT847" s="497"/>
      <c r="AU847" s="497"/>
      <c r="AV847" s="497"/>
      <c r="AW847" s="497"/>
      <c r="AX847" s="497"/>
      <c r="AY847" s="497"/>
      <c r="AZ847" s="497"/>
      <c r="BA847" s="497"/>
      <c r="BB847" s="497"/>
      <c r="BC847" s="497"/>
      <c r="BD847" s="497"/>
      <c r="BE847" s="497"/>
      <c r="BF847" s="489"/>
      <c r="BG847" s="489"/>
      <c r="BH847" s="489"/>
      <c r="BI847" s="489"/>
      <c r="BJ847" s="489"/>
    </row>
    <row r="848" spans="1:62" ht="15.75" customHeight="1">
      <c r="A848" s="490"/>
      <c r="B848" s="497"/>
      <c r="C848" s="497"/>
      <c r="D848" s="497"/>
      <c r="E848" s="497"/>
      <c r="F848" s="497"/>
      <c r="G848" s="497"/>
      <c r="H848" s="497"/>
      <c r="I848" s="497"/>
      <c r="J848" s="497"/>
      <c r="K848" s="497"/>
      <c r="L848" s="497"/>
      <c r="M848" s="497"/>
      <c r="N848" s="498"/>
      <c r="O848" s="497"/>
      <c r="P848" s="497"/>
      <c r="Q848" s="497"/>
      <c r="R848" s="497"/>
      <c r="S848" s="497"/>
      <c r="T848" s="497"/>
      <c r="U848" s="497"/>
      <c r="V848" s="497"/>
      <c r="W848" s="497"/>
      <c r="X848" s="497"/>
      <c r="Y848" s="497"/>
      <c r="Z848" s="497"/>
      <c r="AA848" s="497"/>
      <c r="AB848" s="497"/>
      <c r="AC848" s="497"/>
      <c r="AD848" s="497"/>
      <c r="AE848" s="497"/>
      <c r="AF848" s="497"/>
      <c r="AG848" s="497"/>
      <c r="AH848" s="497"/>
      <c r="AI848" s="497"/>
      <c r="AJ848" s="497"/>
      <c r="AK848" s="497"/>
      <c r="AL848" s="497"/>
      <c r="AM848" s="497"/>
      <c r="AN848" s="497"/>
      <c r="AO848" s="497"/>
      <c r="AP848" s="497"/>
      <c r="AQ848" s="497"/>
      <c r="AR848" s="497"/>
      <c r="AS848" s="497"/>
      <c r="AT848" s="497"/>
      <c r="AU848" s="497"/>
      <c r="AV848" s="497"/>
      <c r="AW848" s="497"/>
      <c r="AX848" s="497"/>
      <c r="AY848" s="497"/>
      <c r="AZ848" s="497"/>
      <c r="BA848" s="497"/>
      <c r="BB848" s="497"/>
      <c r="BC848" s="497"/>
      <c r="BD848" s="497"/>
      <c r="BE848" s="497"/>
      <c r="BF848" s="489"/>
      <c r="BG848" s="489"/>
      <c r="BH848" s="489"/>
      <c r="BI848" s="489"/>
      <c r="BJ848" s="489"/>
    </row>
    <row r="849" spans="1:62" ht="15.75" customHeight="1">
      <c r="A849" s="490"/>
      <c r="B849" s="497"/>
      <c r="C849" s="497"/>
      <c r="D849" s="497"/>
      <c r="E849" s="497"/>
      <c r="F849" s="497"/>
      <c r="G849" s="497"/>
      <c r="H849" s="497"/>
      <c r="I849" s="497"/>
      <c r="J849" s="497"/>
      <c r="K849" s="497"/>
      <c r="L849" s="497"/>
      <c r="M849" s="497"/>
      <c r="N849" s="498"/>
      <c r="O849" s="497"/>
      <c r="P849" s="497"/>
      <c r="Q849" s="497"/>
      <c r="R849" s="497"/>
      <c r="S849" s="497"/>
      <c r="T849" s="497"/>
      <c r="U849" s="497"/>
      <c r="V849" s="497"/>
      <c r="W849" s="497"/>
      <c r="X849" s="497"/>
      <c r="Y849" s="497"/>
      <c r="Z849" s="497"/>
      <c r="AA849" s="497"/>
      <c r="AB849" s="497"/>
      <c r="AC849" s="497"/>
      <c r="AD849" s="497"/>
      <c r="AE849" s="497"/>
      <c r="AF849" s="497"/>
      <c r="AG849" s="497"/>
      <c r="AH849" s="497"/>
      <c r="AI849" s="497"/>
      <c r="AJ849" s="497"/>
      <c r="AK849" s="497"/>
      <c r="AL849" s="497"/>
      <c r="AM849" s="497"/>
      <c r="AN849" s="497"/>
      <c r="AO849" s="497"/>
      <c r="AP849" s="497"/>
      <c r="AQ849" s="497"/>
      <c r="AR849" s="497"/>
      <c r="AS849" s="497"/>
      <c r="AT849" s="497"/>
      <c r="AU849" s="497"/>
      <c r="AV849" s="497"/>
      <c r="AW849" s="497"/>
      <c r="AX849" s="497"/>
      <c r="AY849" s="497"/>
      <c r="AZ849" s="497"/>
      <c r="BA849" s="497"/>
      <c r="BB849" s="497"/>
      <c r="BC849" s="497"/>
      <c r="BD849" s="497"/>
      <c r="BE849" s="497"/>
      <c r="BF849" s="489"/>
      <c r="BG849" s="489"/>
      <c r="BH849" s="489"/>
      <c r="BI849" s="489"/>
      <c r="BJ849" s="489"/>
    </row>
    <row r="850" spans="1:62" ht="15.75" customHeight="1">
      <c r="A850" s="490"/>
      <c r="B850" s="497"/>
      <c r="C850" s="497"/>
      <c r="D850" s="497"/>
      <c r="E850" s="497"/>
      <c r="F850" s="497"/>
      <c r="G850" s="497"/>
      <c r="H850" s="497"/>
      <c r="I850" s="497"/>
      <c r="J850" s="497"/>
      <c r="K850" s="497"/>
      <c r="L850" s="497"/>
      <c r="M850" s="497"/>
      <c r="N850" s="498"/>
      <c r="O850" s="497"/>
      <c r="P850" s="497"/>
      <c r="Q850" s="497"/>
      <c r="R850" s="497"/>
      <c r="S850" s="497"/>
      <c r="T850" s="497"/>
      <c r="U850" s="497"/>
      <c r="V850" s="497"/>
      <c r="W850" s="497"/>
      <c r="X850" s="497"/>
      <c r="Y850" s="497"/>
      <c r="Z850" s="497"/>
      <c r="AA850" s="497"/>
      <c r="AB850" s="497"/>
      <c r="AC850" s="497"/>
      <c r="AD850" s="497"/>
      <c r="AE850" s="497"/>
      <c r="AF850" s="497"/>
      <c r="AG850" s="497"/>
      <c r="AH850" s="497"/>
      <c r="AI850" s="497"/>
      <c r="AJ850" s="497"/>
      <c r="AK850" s="497"/>
      <c r="AL850" s="497"/>
      <c r="AM850" s="497"/>
      <c r="AN850" s="497"/>
      <c r="AO850" s="497"/>
      <c r="AP850" s="497"/>
      <c r="AQ850" s="497"/>
      <c r="AR850" s="497"/>
      <c r="AS850" s="497"/>
      <c r="AT850" s="497"/>
      <c r="AU850" s="497"/>
      <c r="AV850" s="497"/>
      <c r="AW850" s="497"/>
      <c r="AX850" s="497"/>
      <c r="AY850" s="497"/>
      <c r="AZ850" s="497"/>
      <c r="BA850" s="497"/>
      <c r="BB850" s="497"/>
      <c r="BC850" s="497"/>
      <c r="BD850" s="497"/>
      <c r="BE850" s="497"/>
      <c r="BF850" s="489"/>
      <c r="BG850" s="489"/>
      <c r="BH850" s="489"/>
      <c r="BI850" s="489"/>
      <c r="BJ850" s="489"/>
    </row>
    <row r="851" spans="1:62" ht="15.75" customHeight="1">
      <c r="A851" s="490"/>
      <c r="B851" s="497"/>
      <c r="C851" s="497"/>
      <c r="D851" s="497"/>
      <c r="E851" s="497"/>
      <c r="F851" s="497"/>
      <c r="G851" s="497"/>
      <c r="H851" s="497"/>
      <c r="I851" s="497"/>
      <c r="J851" s="497"/>
      <c r="K851" s="497"/>
      <c r="L851" s="497"/>
      <c r="M851" s="497"/>
      <c r="N851" s="498"/>
      <c r="O851" s="497"/>
      <c r="P851" s="497"/>
      <c r="Q851" s="497"/>
      <c r="R851" s="497"/>
      <c r="S851" s="497"/>
      <c r="T851" s="497"/>
      <c r="U851" s="497"/>
      <c r="V851" s="497"/>
      <c r="W851" s="497"/>
      <c r="X851" s="497"/>
      <c r="Y851" s="497"/>
      <c r="Z851" s="497"/>
      <c r="AA851" s="497"/>
      <c r="AB851" s="497"/>
      <c r="AC851" s="497"/>
      <c r="AD851" s="497"/>
      <c r="AE851" s="497"/>
      <c r="AF851" s="497"/>
      <c r="AG851" s="497"/>
      <c r="AH851" s="497"/>
      <c r="AI851" s="497"/>
      <c r="AJ851" s="497"/>
      <c r="AK851" s="497"/>
      <c r="AL851" s="497"/>
      <c r="AM851" s="497"/>
      <c r="AN851" s="497"/>
      <c r="AO851" s="497"/>
      <c r="AP851" s="497"/>
      <c r="AQ851" s="497"/>
      <c r="AR851" s="497"/>
      <c r="AS851" s="497"/>
      <c r="AT851" s="497"/>
      <c r="AU851" s="497"/>
      <c r="AV851" s="497"/>
      <c r="AW851" s="497"/>
      <c r="AX851" s="497"/>
      <c r="AY851" s="497"/>
      <c r="AZ851" s="497"/>
      <c r="BA851" s="497"/>
      <c r="BB851" s="497"/>
      <c r="BC851" s="497"/>
      <c r="BD851" s="497"/>
      <c r="BE851" s="497"/>
      <c r="BF851" s="489"/>
      <c r="BG851" s="489"/>
      <c r="BH851" s="489"/>
      <c r="BI851" s="489"/>
      <c r="BJ851" s="489"/>
    </row>
    <row r="852" spans="1:62" ht="15.75" customHeight="1">
      <c r="A852" s="490"/>
      <c r="B852" s="497"/>
      <c r="C852" s="497"/>
      <c r="D852" s="497"/>
      <c r="E852" s="497"/>
      <c r="F852" s="497"/>
      <c r="G852" s="497"/>
      <c r="H852" s="497"/>
      <c r="I852" s="497"/>
      <c r="J852" s="497"/>
      <c r="K852" s="497"/>
      <c r="L852" s="497"/>
      <c r="M852" s="497"/>
      <c r="N852" s="498"/>
      <c r="O852" s="497"/>
      <c r="P852" s="497"/>
      <c r="Q852" s="497"/>
      <c r="R852" s="497"/>
      <c r="S852" s="497"/>
      <c r="T852" s="497"/>
      <c r="U852" s="497"/>
      <c r="V852" s="497"/>
      <c r="W852" s="497"/>
      <c r="X852" s="497"/>
      <c r="Y852" s="497"/>
      <c r="Z852" s="497"/>
      <c r="AA852" s="497"/>
      <c r="AB852" s="497"/>
      <c r="AC852" s="497"/>
      <c r="AD852" s="497"/>
      <c r="AE852" s="497"/>
      <c r="AF852" s="497"/>
      <c r="AG852" s="497"/>
      <c r="AH852" s="497"/>
      <c r="AI852" s="497"/>
      <c r="AJ852" s="497"/>
      <c r="AK852" s="497"/>
      <c r="AL852" s="497"/>
      <c r="AM852" s="497"/>
      <c r="AN852" s="497"/>
      <c r="AO852" s="497"/>
      <c r="AP852" s="497"/>
      <c r="AQ852" s="497"/>
      <c r="AR852" s="497"/>
      <c r="AS852" s="497"/>
      <c r="AT852" s="497"/>
      <c r="AU852" s="497"/>
      <c r="AV852" s="497"/>
      <c r="AW852" s="497"/>
      <c r="AX852" s="497"/>
      <c r="AY852" s="497"/>
      <c r="AZ852" s="497"/>
      <c r="BA852" s="497"/>
      <c r="BB852" s="497"/>
      <c r="BC852" s="497"/>
      <c r="BD852" s="497"/>
      <c r="BE852" s="497"/>
      <c r="BF852" s="489"/>
      <c r="BG852" s="489"/>
      <c r="BH852" s="489"/>
      <c r="BI852" s="489"/>
      <c r="BJ852" s="489"/>
    </row>
    <row r="853" spans="1:62" ht="15.75" customHeight="1">
      <c r="A853" s="490"/>
      <c r="B853" s="497"/>
      <c r="C853" s="497"/>
      <c r="D853" s="497"/>
      <c r="E853" s="497"/>
      <c r="F853" s="497"/>
      <c r="G853" s="497"/>
      <c r="H853" s="497"/>
      <c r="I853" s="497"/>
      <c r="J853" s="497"/>
      <c r="K853" s="497"/>
      <c r="L853" s="497"/>
      <c r="M853" s="497"/>
      <c r="N853" s="498"/>
      <c r="O853" s="497"/>
      <c r="P853" s="497"/>
      <c r="Q853" s="497"/>
      <c r="R853" s="497"/>
      <c r="S853" s="497"/>
      <c r="T853" s="497"/>
      <c r="U853" s="497"/>
      <c r="V853" s="497"/>
      <c r="W853" s="497"/>
      <c r="X853" s="497"/>
      <c r="Y853" s="497"/>
      <c r="Z853" s="497"/>
      <c r="AA853" s="497"/>
      <c r="AB853" s="497"/>
      <c r="AC853" s="497"/>
      <c r="AD853" s="497"/>
      <c r="AE853" s="497"/>
      <c r="AF853" s="497"/>
      <c r="AG853" s="497"/>
      <c r="AH853" s="497"/>
      <c r="AI853" s="497"/>
      <c r="AJ853" s="497"/>
      <c r="AK853" s="497"/>
      <c r="AL853" s="497"/>
      <c r="AM853" s="497"/>
      <c r="AN853" s="497"/>
      <c r="AO853" s="497"/>
      <c r="AP853" s="497"/>
      <c r="AQ853" s="497"/>
      <c r="AR853" s="497"/>
      <c r="AS853" s="497"/>
      <c r="AT853" s="497"/>
      <c r="AU853" s="497"/>
      <c r="AV853" s="497"/>
      <c r="AW853" s="497"/>
      <c r="AX853" s="497"/>
      <c r="AY853" s="497"/>
      <c r="AZ853" s="497"/>
      <c r="BA853" s="497"/>
      <c r="BB853" s="497"/>
      <c r="BC853" s="497"/>
      <c r="BD853" s="497"/>
      <c r="BE853" s="497"/>
      <c r="BF853" s="489"/>
      <c r="BG853" s="489"/>
      <c r="BH853" s="489"/>
      <c r="BI853" s="489"/>
      <c r="BJ853" s="489"/>
    </row>
    <row r="854" spans="1:62" ht="15.75" customHeight="1">
      <c r="A854" s="490"/>
      <c r="B854" s="497"/>
      <c r="C854" s="497"/>
      <c r="D854" s="497"/>
      <c r="E854" s="497"/>
      <c r="F854" s="497"/>
      <c r="G854" s="497"/>
      <c r="H854" s="497"/>
      <c r="I854" s="497"/>
      <c r="J854" s="497"/>
      <c r="K854" s="497"/>
      <c r="L854" s="497"/>
      <c r="M854" s="497"/>
      <c r="N854" s="498"/>
      <c r="O854" s="497"/>
      <c r="P854" s="497"/>
      <c r="Q854" s="497"/>
      <c r="R854" s="497"/>
      <c r="S854" s="497"/>
      <c r="T854" s="497"/>
      <c r="U854" s="497"/>
      <c r="V854" s="497"/>
      <c r="W854" s="497"/>
      <c r="X854" s="497"/>
      <c r="Y854" s="497"/>
      <c r="Z854" s="497"/>
      <c r="AA854" s="497"/>
      <c r="AB854" s="497"/>
      <c r="AC854" s="497"/>
      <c r="AD854" s="497"/>
      <c r="AE854" s="497"/>
      <c r="AF854" s="497"/>
      <c r="AG854" s="497"/>
      <c r="AH854" s="497"/>
      <c r="AI854" s="497"/>
      <c r="AJ854" s="497"/>
      <c r="AK854" s="497"/>
      <c r="AL854" s="497"/>
      <c r="AM854" s="497"/>
      <c r="AN854" s="497"/>
      <c r="AO854" s="497"/>
      <c r="AP854" s="497"/>
      <c r="AQ854" s="497"/>
      <c r="AR854" s="497"/>
      <c r="AS854" s="497"/>
      <c r="AT854" s="497"/>
      <c r="AU854" s="497"/>
      <c r="AV854" s="497"/>
      <c r="AW854" s="497"/>
      <c r="AX854" s="497"/>
      <c r="AY854" s="497"/>
      <c r="AZ854" s="497"/>
      <c r="BA854" s="497"/>
      <c r="BB854" s="497"/>
      <c r="BC854" s="497"/>
      <c r="BD854" s="497"/>
      <c r="BE854" s="497"/>
      <c r="BF854" s="489"/>
      <c r="BG854" s="489"/>
      <c r="BH854" s="489"/>
      <c r="BI854" s="489"/>
      <c r="BJ854" s="489"/>
    </row>
    <row r="855" spans="1:62" ht="15.75" customHeight="1">
      <c r="A855" s="490"/>
      <c r="B855" s="497"/>
      <c r="C855" s="497"/>
      <c r="D855" s="497"/>
      <c r="E855" s="497"/>
      <c r="F855" s="497"/>
      <c r="G855" s="497"/>
      <c r="H855" s="497"/>
      <c r="I855" s="497"/>
      <c r="J855" s="497"/>
      <c r="K855" s="497"/>
      <c r="L855" s="497"/>
      <c r="M855" s="497"/>
      <c r="N855" s="498"/>
      <c r="O855" s="497"/>
      <c r="P855" s="497"/>
      <c r="Q855" s="497"/>
      <c r="R855" s="497"/>
      <c r="S855" s="497"/>
      <c r="T855" s="497"/>
      <c r="U855" s="497"/>
      <c r="V855" s="497"/>
      <c r="W855" s="497"/>
      <c r="X855" s="497"/>
      <c r="Y855" s="497"/>
      <c r="Z855" s="497"/>
      <c r="AA855" s="497"/>
      <c r="AB855" s="497"/>
      <c r="AC855" s="497"/>
      <c r="AD855" s="497"/>
      <c r="AE855" s="497"/>
      <c r="AF855" s="497"/>
      <c r="AG855" s="497"/>
      <c r="AH855" s="497"/>
      <c r="AI855" s="497"/>
      <c r="AJ855" s="497"/>
      <c r="AK855" s="497"/>
      <c r="AL855" s="497"/>
      <c r="AM855" s="497"/>
      <c r="AN855" s="497"/>
      <c r="AO855" s="497"/>
      <c r="AP855" s="497"/>
      <c r="AQ855" s="497"/>
      <c r="AR855" s="497"/>
      <c r="AS855" s="497"/>
      <c r="AT855" s="497"/>
      <c r="AU855" s="497"/>
      <c r="AV855" s="497"/>
      <c r="AW855" s="497"/>
      <c r="AX855" s="497"/>
      <c r="AY855" s="497"/>
      <c r="AZ855" s="497"/>
      <c r="BA855" s="497"/>
      <c r="BB855" s="497"/>
      <c r="BC855" s="497"/>
      <c r="BD855" s="497"/>
      <c r="BE855" s="497"/>
      <c r="BF855" s="489"/>
      <c r="BG855" s="489"/>
      <c r="BH855" s="489"/>
      <c r="BI855" s="489"/>
      <c r="BJ855" s="489"/>
    </row>
    <row r="856" spans="1:62" ht="15.75" customHeight="1">
      <c r="A856" s="490"/>
      <c r="B856" s="497"/>
      <c r="C856" s="497"/>
      <c r="D856" s="497"/>
      <c r="E856" s="497"/>
      <c r="F856" s="497"/>
      <c r="G856" s="497"/>
      <c r="H856" s="497"/>
      <c r="I856" s="497"/>
      <c r="J856" s="497"/>
      <c r="K856" s="497"/>
      <c r="L856" s="497"/>
      <c r="M856" s="497"/>
      <c r="N856" s="498"/>
      <c r="O856" s="497"/>
      <c r="P856" s="497"/>
      <c r="Q856" s="497"/>
      <c r="R856" s="497"/>
      <c r="S856" s="497"/>
      <c r="T856" s="497"/>
      <c r="U856" s="497"/>
      <c r="V856" s="497"/>
      <c r="W856" s="497"/>
      <c r="X856" s="497"/>
      <c r="Y856" s="497"/>
      <c r="Z856" s="497"/>
      <c r="AA856" s="497"/>
      <c r="AB856" s="497"/>
      <c r="AC856" s="497"/>
      <c r="AD856" s="497"/>
      <c r="AE856" s="497"/>
      <c r="AF856" s="497"/>
      <c r="AG856" s="497"/>
      <c r="AH856" s="497"/>
      <c r="AI856" s="497"/>
      <c r="AJ856" s="497"/>
      <c r="AK856" s="497"/>
      <c r="AL856" s="497"/>
      <c r="AM856" s="497"/>
      <c r="AN856" s="497"/>
      <c r="AO856" s="497"/>
      <c r="AP856" s="497"/>
      <c r="AQ856" s="497"/>
      <c r="AR856" s="497"/>
      <c r="AS856" s="497"/>
      <c r="AT856" s="497"/>
      <c r="AU856" s="497"/>
      <c r="AV856" s="497"/>
      <c r="AW856" s="497"/>
      <c r="AX856" s="497"/>
      <c r="AY856" s="497"/>
      <c r="AZ856" s="497"/>
      <c r="BA856" s="497"/>
      <c r="BB856" s="497"/>
      <c r="BC856" s="497"/>
      <c r="BD856" s="497"/>
      <c r="BE856" s="497"/>
      <c r="BF856" s="489"/>
      <c r="BG856" s="489"/>
      <c r="BH856" s="489"/>
      <c r="BI856" s="489"/>
      <c r="BJ856" s="489"/>
    </row>
    <row r="857" spans="1:62" ht="15.75" customHeight="1">
      <c r="A857" s="490"/>
      <c r="B857" s="497"/>
      <c r="C857" s="497"/>
      <c r="D857" s="497"/>
      <c r="E857" s="497"/>
      <c r="F857" s="497"/>
      <c r="G857" s="497"/>
      <c r="H857" s="497"/>
      <c r="I857" s="497"/>
      <c r="J857" s="497"/>
      <c r="K857" s="497"/>
      <c r="L857" s="497"/>
      <c r="M857" s="497"/>
      <c r="N857" s="498"/>
      <c r="O857" s="497"/>
      <c r="P857" s="497"/>
      <c r="Q857" s="497"/>
      <c r="R857" s="497"/>
      <c r="S857" s="497"/>
      <c r="T857" s="497"/>
      <c r="U857" s="497"/>
      <c r="V857" s="497"/>
      <c r="W857" s="497"/>
      <c r="X857" s="497"/>
      <c r="Y857" s="497"/>
      <c r="Z857" s="497"/>
      <c r="AA857" s="497"/>
      <c r="AB857" s="497"/>
      <c r="AC857" s="497"/>
      <c r="AD857" s="497"/>
      <c r="AE857" s="497"/>
      <c r="AF857" s="497"/>
      <c r="AG857" s="497"/>
      <c r="AH857" s="497"/>
      <c r="AI857" s="497"/>
      <c r="AJ857" s="497"/>
      <c r="AK857" s="497"/>
      <c r="AL857" s="497"/>
      <c r="AM857" s="497"/>
      <c r="AN857" s="497"/>
      <c r="AO857" s="497"/>
      <c r="AP857" s="497"/>
      <c r="AQ857" s="497"/>
      <c r="AR857" s="497"/>
      <c r="AS857" s="497"/>
      <c r="AT857" s="497"/>
      <c r="AU857" s="497"/>
      <c r="AV857" s="497"/>
      <c r="AW857" s="497"/>
      <c r="AX857" s="497"/>
      <c r="AY857" s="497"/>
      <c r="AZ857" s="497"/>
      <c r="BA857" s="497"/>
      <c r="BB857" s="497"/>
      <c r="BC857" s="497"/>
      <c r="BD857" s="497"/>
      <c r="BE857" s="497"/>
      <c r="BF857" s="489"/>
      <c r="BG857" s="489"/>
      <c r="BH857" s="489"/>
      <c r="BI857" s="489"/>
      <c r="BJ857" s="489"/>
    </row>
    <row r="858" spans="1:62" ht="15.75" customHeight="1">
      <c r="A858" s="490"/>
      <c r="B858" s="497"/>
      <c r="C858" s="497"/>
      <c r="D858" s="497"/>
      <c r="E858" s="497"/>
      <c r="F858" s="497"/>
      <c r="G858" s="497"/>
      <c r="H858" s="497"/>
      <c r="I858" s="497"/>
      <c r="J858" s="497"/>
      <c r="K858" s="497"/>
      <c r="L858" s="497"/>
      <c r="M858" s="497"/>
      <c r="N858" s="498"/>
      <c r="O858" s="497"/>
      <c r="P858" s="497"/>
      <c r="Q858" s="497"/>
      <c r="R858" s="497"/>
      <c r="S858" s="497"/>
      <c r="T858" s="497"/>
      <c r="U858" s="497"/>
      <c r="V858" s="497"/>
      <c r="W858" s="497"/>
      <c r="X858" s="497"/>
      <c r="Y858" s="497"/>
      <c r="Z858" s="497"/>
      <c r="AA858" s="497"/>
      <c r="AB858" s="497"/>
      <c r="AC858" s="497"/>
      <c r="AD858" s="497"/>
      <c r="AE858" s="497"/>
      <c r="AF858" s="497"/>
      <c r="AG858" s="497"/>
      <c r="AH858" s="497"/>
      <c r="AI858" s="497"/>
      <c r="AJ858" s="497"/>
      <c r="AK858" s="497"/>
      <c r="AL858" s="497"/>
      <c r="AM858" s="497"/>
      <c r="AN858" s="497"/>
      <c r="AO858" s="497"/>
      <c r="AP858" s="497"/>
      <c r="AQ858" s="497"/>
      <c r="AR858" s="497"/>
      <c r="AS858" s="497"/>
      <c r="AT858" s="497"/>
      <c r="AU858" s="497"/>
      <c r="AV858" s="497"/>
      <c r="AW858" s="497"/>
      <c r="AX858" s="497"/>
      <c r="AY858" s="497"/>
      <c r="AZ858" s="497"/>
      <c r="BA858" s="497"/>
      <c r="BB858" s="497"/>
      <c r="BC858" s="497"/>
      <c r="BD858" s="497"/>
      <c r="BE858" s="497"/>
      <c r="BF858" s="489"/>
      <c r="BG858" s="489"/>
      <c r="BH858" s="489"/>
      <c r="BI858" s="489"/>
      <c r="BJ858" s="489"/>
    </row>
    <row r="859" spans="1:62" ht="15.75" customHeight="1">
      <c r="A859" s="490"/>
      <c r="B859" s="497"/>
      <c r="C859" s="497"/>
      <c r="D859" s="497"/>
      <c r="E859" s="497"/>
      <c r="F859" s="497"/>
      <c r="G859" s="497"/>
      <c r="H859" s="497"/>
      <c r="I859" s="497"/>
      <c r="J859" s="497"/>
      <c r="K859" s="497"/>
      <c r="L859" s="497"/>
      <c r="M859" s="497"/>
      <c r="N859" s="498"/>
      <c r="O859" s="497"/>
      <c r="P859" s="497"/>
      <c r="Q859" s="497"/>
      <c r="R859" s="497"/>
      <c r="S859" s="497"/>
      <c r="T859" s="497"/>
      <c r="U859" s="497"/>
      <c r="V859" s="497"/>
      <c r="W859" s="497"/>
      <c r="X859" s="497"/>
      <c r="Y859" s="497"/>
      <c r="Z859" s="497"/>
      <c r="AA859" s="497"/>
      <c r="AB859" s="497"/>
      <c r="AC859" s="497"/>
      <c r="AD859" s="497"/>
      <c r="AE859" s="497"/>
      <c r="AF859" s="497"/>
      <c r="AG859" s="497"/>
      <c r="AH859" s="497"/>
      <c r="AI859" s="497"/>
      <c r="AJ859" s="497"/>
      <c r="AK859" s="497"/>
      <c r="AL859" s="497"/>
      <c r="AM859" s="497"/>
      <c r="AN859" s="497"/>
      <c r="AO859" s="497"/>
      <c r="AP859" s="497"/>
      <c r="AQ859" s="497"/>
      <c r="AR859" s="497"/>
      <c r="AS859" s="497"/>
      <c r="AT859" s="497"/>
      <c r="AU859" s="497"/>
      <c r="AV859" s="497"/>
      <c r="AW859" s="497"/>
      <c r="AX859" s="497"/>
      <c r="AY859" s="497"/>
      <c r="AZ859" s="497"/>
      <c r="BA859" s="497"/>
      <c r="BB859" s="497"/>
      <c r="BC859" s="497"/>
      <c r="BD859" s="497"/>
      <c r="BE859" s="497"/>
      <c r="BF859" s="489"/>
      <c r="BG859" s="489"/>
      <c r="BH859" s="489"/>
      <c r="BI859" s="489"/>
      <c r="BJ859" s="489"/>
    </row>
    <row r="860" spans="1:62" ht="15.75" customHeight="1">
      <c r="A860" s="490"/>
      <c r="B860" s="497"/>
      <c r="C860" s="497"/>
      <c r="D860" s="497"/>
      <c r="E860" s="497"/>
      <c r="F860" s="497"/>
      <c r="G860" s="497"/>
      <c r="H860" s="497"/>
      <c r="I860" s="497"/>
      <c r="J860" s="497"/>
      <c r="K860" s="497"/>
      <c r="L860" s="497"/>
      <c r="M860" s="497"/>
      <c r="N860" s="498"/>
      <c r="O860" s="497"/>
      <c r="P860" s="497"/>
      <c r="Q860" s="497"/>
      <c r="R860" s="497"/>
      <c r="S860" s="497"/>
      <c r="T860" s="497"/>
      <c r="U860" s="497"/>
      <c r="V860" s="497"/>
      <c r="W860" s="497"/>
      <c r="X860" s="497"/>
      <c r="Y860" s="497"/>
      <c r="Z860" s="497"/>
      <c r="AA860" s="497"/>
      <c r="AB860" s="497"/>
      <c r="AC860" s="497"/>
      <c r="AD860" s="497"/>
      <c r="AE860" s="497"/>
      <c r="AF860" s="497"/>
      <c r="AG860" s="497"/>
      <c r="AH860" s="497"/>
      <c r="AI860" s="497"/>
      <c r="AJ860" s="497"/>
      <c r="AK860" s="497"/>
      <c r="AL860" s="497"/>
      <c r="AM860" s="497"/>
      <c r="AN860" s="497"/>
      <c r="AO860" s="497"/>
      <c r="AP860" s="497"/>
      <c r="AQ860" s="497"/>
      <c r="AR860" s="497"/>
      <c r="AS860" s="497"/>
      <c r="AT860" s="497"/>
      <c r="AU860" s="497"/>
      <c r="AV860" s="497"/>
      <c r="AW860" s="497"/>
      <c r="AX860" s="497"/>
      <c r="AY860" s="497"/>
      <c r="AZ860" s="497"/>
      <c r="BA860" s="497"/>
      <c r="BB860" s="497"/>
      <c r="BC860" s="497"/>
      <c r="BD860" s="497"/>
      <c r="BE860" s="497"/>
      <c r="BF860" s="489"/>
      <c r="BG860" s="489"/>
      <c r="BH860" s="489"/>
      <c r="BI860" s="489"/>
      <c r="BJ860" s="489"/>
    </row>
    <row r="861" spans="1:62" ht="15.75" customHeight="1">
      <c r="A861" s="490"/>
      <c r="B861" s="497"/>
      <c r="C861" s="497"/>
      <c r="D861" s="497"/>
      <c r="E861" s="497"/>
      <c r="F861" s="497"/>
      <c r="G861" s="497"/>
      <c r="H861" s="497"/>
      <c r="I861" s="497"/>
      <c r="J861" s="497"/>
      <c r="K861" s="497"/>
      <c r="L861" s="497"/>
      <c r="M861" s="497"/>
      <c r="N861" s="498"/>
      <c r="O861" s="497"/>
      <c r="P861" s="497"/>
      <c r="Q861" s="497"/>
      <c r="R861" s="497"/>
      <c r="S861" s="497"/>
      <c r="T861" s="497"/>
      <c r="U861" s="497"/>
      <c r="V861" s="497"/>
      <c r="W861" s="497"/>
      <c r="X861" s="497"/>
      <c r="Y861" s="497"/>
      <c r="Z861" s="497"/>
      <c r="AA861" s="497"/>
      <c r="AB861" s="497"/>
      <c r="AC861" s="497"/>
      <c r="AD861" s="497"/>
      <c r="AE861" s="497"/>
      <c r="AF861" s="497"/>
      <c r="AG861" s="497"/>
      <c r="AH861" s="497"/>
      <c r="AI861" s="497"/>
      <c r="AJ861" s="497"/>
      <c r="AK861" s="497"/>
      <c r="AL861" s="497"/>
      <c r="AM861" s="497"/>
      <c r="AN861" s="497"/>
      <c r="AO861" s="497"/>
      <c r="AP861" s="497"/>
      <c r="AQ861" s="497"/>
      <c r="AR861" s="497"/>
      <c r="AS861" s="497"/>
      <c r="AT861" s="497"/>
      <c r="AU861" s="497"/>
      <c r="AV861" s="497"/>
      <c r="AW861" s="497"/>
      <c r="AX861" s="497"/>
      <c r="AY861" s="497"/>
      <c r="AZ861" s="497"/>
      <c r="BA861" s="497"/>
      <c r="BB861" s="497"/>
      <c r="BC861" s="497"/>
      <c r="BD861" s="497"/>
      <c r="BE861" s="497"/>
      <c r="BF861" s="489"/>
      <c r="BG861" s="489"/>
      <c r="BH861" s="489"/>
      <c r="BI861" s="489"/>
      <c r="BJ861" s="489"/>
    </row>
    <row r="862" spans="1:62" ht="15.75" customHeight="1">
      <c r="A862" s="490"/>
      <c r="B862" s="497"/>
      <c r="C862" s="497"/>
      <c r="D862" s="497"/>
      <c r="E862" s="497"/>
      <c r="F862" s="497"/>
      <c r="G862" s="497"/>
      <c r="H862" s="497"/>
      <c r="I862" s="497"/>
      <c r="J862" s="497"/>
      <c r="K862" s="497"/>
      <c r="L862" s="497"/>
      <c r="M862" s="497"/>
      <c r="N862" s="498"/>
      <c r="O862" s="497"/>
      <c r="P862" s="497"/>
      <c r="Q862" s="497"/>
      <c r="R862" s="497"/>
      <c r="S862" s="497"/>
      <c r="T862" s="497"/>
      <c r="U862" s="497"/>
      <c r="V862" s="497"/>
      <c r="W862" s="497"/>
      <c r="X862" s="497"/>
      <c r="Y862" s="497"/>
      <c r="Z862" s="497"/>
      <c r="AA862" s="497"/>
      <c r="AB862" s="497"/>
      <c r="AC862" s="497"/>
      <c r="AD862" s="497"/>
      <c r="AE862" s="497"/>
      <c r="AF862" s="497"/>
      <c r="AG862" s="497"/>
      <c r="AH862" s="497"/>
      <c r="AI862" s="497"/>
      <c r="AJ862" s="497"/>
      <c r="AK862" s="497"/>
      <c r="AL862" s="497"/>
      <c r="AM862" s="497"/>
      <c r="AN862" s="497"/>
      <c r="AO862" s="497"/>
      <c r="AP862" s="497"/>
      <c r="AQ862" s="497"/>
      <c r="AR862" s="497"/>
      <c r="AS862" s="497"/>
      <c r="AT862" s="497"/>
      <c r="AU862" s="497"/>
      <c r="AV862" s="497"/>
      <c r="AW862" s="497"/>
      <c r="AX862" s="497"/>
      <c r="AY862" s="497"/>
      <c r="AZ862" s="497"/>
      <c r="BA862" s="497"/>
      <c r="BB862" s="497"/>
      <c r="BC862" s="497"/>
      <c r="BD862" s="497"/>
      <c r="BE862" s="497"/>
      <c r="BF862" s="489"/>
      <c r="BG862" s="489"/>
      <c r="BH862" s="489"/>
      <c r="BI862" s="489"/>
      <c r="BJ862" s="489"/>
    </row>
    <row r="863" spans="1:62" ht="15.75" customHeight="1">
      <c r="A863" s="490"/>
      <c r="B863" s="497"/>
      <c r="C863" s="497"/>
      <c r="D863" s="497"/>
      <c r="E863" s="497"/>
      <c r="F863" s="497"/>
      <c r="G863" s="497"/>
      <c r="H863" s="497"/>
      <c r="I863" s="497"/>
      <c r="J863" s="497"/>
      <c r="K863" s="497"/>
      <c r="L863" s="497"/>
      <c r="M863" s="497"/>
      <c r="N863" s="498"/>
      <c r="O863" s="497"/>
      <c r="P863" s="497"/>
      <c r="Q863" s="497"/>
      <c r="R863" s="497"/>
      <c r="S863" s="497"/>
      <c r="T863" s="497"/>
      <c r="U863" s="497"/>
      <c r="V863" s="497"/>
      <c r="W863" s="497"/>
      <c r="X863" s="497"/>
      <c r="Y863" s="497"/>
      <c r="Z863" s="497"/>
      <c r="AA863" s="497"/>
      <c r="AB863" s="497"/>
      <c r="AC863" s="497"/>
      <c r="AD863" s="497"/>
      <c r="AE863" s="497"/>
      <c r="AF863" s="497"/>
      <c r="AG863" s="497"/>
      <c r="AH863" s="497"/>
      <c r="AI863" s="497"/>
      <c r="AJ863" s="497"/>
      <c r="AK863" s="497"/>
      <c r="AL863" s="497"/>
      <c r="AM863" s="497"/>
      <c r="AN863" s="497"/>
      <c r="AO863" s="497"/>
      <c r="AP863" s="497"/>
      <c r="AQ863" s="497"/>
      <c r="AR863" s="497"/>
      <c r="AS863" s="497"/>
      <c r="AT863" s="497"/>
      <c r="AU863" s="497"/>
      <c r="AV863" s="497"/>
      <c r="AW863" s="497"/>
      <c r="AX863" s="497"/>
      <c r="AY863" s="497"/>
      <c r="AZ863" s="497"/>
      <c r="BA863" s="497"/>
      <c r="BB863" s="497"/>
      <c r="BC863" s="497"/>
      <c r="BD863" s="497"/>
      <c r="BE863" s="497"/>
      <c r="BF863" s="489"/>
      <c r="BG863" s="489"/>
      <c r="BH863" s="489"/>
      <c r="BI863" s="489"/>
      <c r="BJ863" s="489"/>
    </row>
    <row r="864" spans="1:62" ht="15.75" customHeight="1">
      <c r="A864" s="490"/>
      <c r="B864" s="497"/>
      <c r="C864" s="497"/>
      <c r="D864" s="497"/>
      <c r="E864" s="497"/>
      <c r="F864" s="497"/>
      <c r="G864" s="497"/>
      <c r="H864" s="497"/>
      <c r="I864" s="497"/>
      <c r="J864" s="497"/>
      <c r="K864" s="497"/>
      <c r="L864" s="497"/>
      <c r="M864" s="497"/>
      <c r="N864" s="498"/>
      <c r="O864" s="497"/>
      <c r="P864" s="497"/>
      <c r="Q864" s="497"/>
      <c r="R864" s="497"/>
      <c r="S864" s="497"/>
      <c r="T864" s="497"/>
      <c r="U864" s="497"/>
      <c r="V864" s="497"/>
      <c r="W864" s="497"/>
      <c r="X864" s="497"/>
      <c r="Y864" s="497"/>
      <c r="Z864" s="497"/>
      <c r="AA864" s="497"/>
      <c r="AB864" s="497"/>
      <c r="AC864" s="497"/>
      <c r="AD864" s="497"/>
      <c r="AE864" s="497"/>
      <c r="AF864" s="497"/>
      <c r="AG864" s="497"/>
      <c r="AH864" s="497"/>
      <c r="AI864" s="497"/>
      <c r="AJ864" s="497"/>
      <c r="AK864" s="497"/>
      <c r="AL864" s="497"/>
      <c r="AM864" s="497"/>
      <c r="AN864" s="497"/>
      <c r="AO864" s="497"/>
      <c r="AP864" s="497"/>
      <c r="AQ864" s="497"/>
      <c r="AR864" s="497"/>
      <c r="AS864" s="497"/>
      <c r="AT864" s="497"/>
      <c r="AU864" s="497"/>
      <c r="AV864" s="497"/>
      <c r="AW864" s="497"/>
      <c r="AX864" s="497"/>
      <c r="AY864" s="497"/>
      <c r="AZ864" s="497"/>
      <c r="BA864" s="497"/>
      <c r="BB864" s="497"/>
      <c r="BC864" s="497"/>
      <c r="BD864" s="497"/>
      <c r="BE864" s="497"/>
      <c r="BF864" s="489"/>
      <c r="BG864" s="489"/>
      <c r="BH864" s="489"/>
      <c r="BI864" s="489"/>
      <c r="BJ864" s="489"/>
    </row>
    <row r="865" spans="1:62" ht="15.75" customHeight="1">
      <c r="A865" s="490"/>
      <c r="B865" s="497"/>
      <c r="C865" s="497"/>
      <c r="D865" s="497"/>
      <c r="E865" s="497"/>
      <c r="F865" s="497"/>
      <c r="G865" s="497"/>
      <c r="H865" s="497"/>
      <c r="I865" s="497"/>
      <c r="J865" s="497"/>
      <c r="K865" s="497"/>
      <c r="L865" s="497"/>
      <c r="M865" s="497"/>
      <c r="N865" s="498"/>
      <c r="O865" s="497"/>
      <c r="P865" s="497"/>
      <c r="Q865" s="497"/>
      <c r="R865" s="497"/>
      <c r="S865" s="497"/>
      <c r="T865" s="497"/>
      <c r="U865" s="497"/>
      <c r="V865" s="497"/>
      <c r="W865" s="497"/>
      <c r="X865" s="497"/>
      <c r="Y865" s="497"/>
      <c r="Z865" s="497"/>
      <c r="AA865" s="497"/>
      <c r="AB865" s="497"/>
      <c r="AC865" s="497"/>
      <c r="AD865" s="497"/>
      <c r="AE865" s="497"/>
      <c r="AF865" s="497"/>
      <c r="AG865" s="497"/>
      <c r="AH865" s="497"/>
      <c r="AI865" s="497"/>
      <c r="AJ865" s="497"/>
      <c r="AK865" s="497"/>
      <c r="AL865" s="497"/>
      <c r="AM865" s="497"/>
      <c r="AN865" s="497"/>
      <c r="AO865" s="497"/>
      <c r="AP865" s="497"/>
      <c r="AQ865" s="497"/>
      <c r="AR865" s="497"/>
      <c r="AS865" s="497"/>
      <c r="AT865" s="497"/>
      <c r="AU865" s="497"/>
      <c r="AV865" s="497"/>
      <c r="AW865" s="497"/>
      <c r="AX865" s="497"/>
      <c r="AY865" s="497"/>
      <c r="AZ865" s="497"/>
      <c r="BA865" s="497"/>
      <c r="BB865" s="497"/>
      <c r="BC865" s="497"/>
      <c r="BD865" s="497"/>
      <c r="BE865" s="497"/>
      <c r="BF865" s="489"/>
      <c r="BG865" s="489"/>
      <c r="BH865" s="489"/>
      <c r="BI865" s="489"/>
      <c r="BJ865" s="489"/>
    </row>
    <row r="866" spans="1:62" ht="15.75" customHeight="1">
      <c r="A866" s="490"/>
      <c r="B866" s="497"/>
      <c r="C866" s="497"/>
      <c r="D866" s="497"/>
      <c r="E866" s="497"/>
      <c r="F866" s="497"/>
      <c r="G866" s="497"/>
      <c r="H866" s="497"/>
      <c r="I866" s="497"/>
      <c r="J866" s="497"/>
      <c r="K866" s="497"/>
      <c r="L866" s="497"/>
      <c r="M866" s="497"/>
      <c r="N866" s="498"/>
      <c r="O866" s="497"/>
      <c r="P866" s="497"/>
      <c r="Q866" s="497"/>
      <c r="R866" s="497"/>
      <c r="S866" s="497"/>
      <c r="T866" s="497"/>
      <c r="U866" s="497"/>
      <c r="V866" s="497"/>
      <c r="W866" s="497"/>
      <c r="X866" s="497"/>
      <c r="Y866" s="497"/>
      <c r="Z866" s="497"/>
      <c r="AA866" s="497"/>
      <c r="AB866" s="497"/>
      <c r="AC866" s="497"/>
      <c r="AD866" s="497"/>
      <c r="AE866" s="497"/>
      <c r="AF866" s="497"/>
      <c r="AG866" s="497"/>
      <c r="AH866" s="497"/>
      <c r="AI866" s="497"/>
      <c r="AJ866" s="497"/>
      <c r="AK866" s="497"/>
      <c r="AL866" s="497"/>
      <c r="AM866" s="497"/>
      <c r="AN866" s="497"/>
      <c r="AO866" s="497"/>
      <c r="AP866" s="497"/>
      <c r="AQ866" s="497"/>
      <c r="AR866" s="497"/>
      <c r="AS866" s="497"/>
      <c r="AT866" s="497"/>
      <c r="AU866" s="497"/>
      <c r="AV866" s="497"/>
      <c r="AW866" s="497"/>
      <c r="AX866" s="497"/>
      <c r="AY866" s="497"/>
      <c r="AZ866" s="497"/>
      <c r="BA866" s="497"/>
      <c r="BB866" s="497"/>
      <c r="BC866" s="497"/>
      <c r="BD866" s="497"/>
      <c r="BE866" s="497"/>
      <c r="BF866" s="489"/>
      <c r="BG866" s="489"/>
      <c r="BH866" s="489"/>
      <c r="BI866" s="489"/>
      <c r="BJ866" s="489"/>
    </row>
    <row r="867" spans="1:62" ht="15.75" customHeight="1">
      <c r="A867" s="490"/>
      <c r="B867" s="497"/>
      <c r="C867" s="497"/>
      <c r="D867" s="497"/>
      <c r="E867" s="497"/>
      <c r="F867" s="497"/>
      <c r="G867" s="497"/>
      <c r="H867" s="497"/>
      <c r="I867" s="497"/>
      <c r="J867" s="497"/>
      <c r="K867" s="497"/>
      <c r="L867" s="497"/>
      <c r="M867" s="497"/>
      <c r="N867" s="498"/>
      <c r="O867" s="497"/>
      <c r="P867" s="497"/>
      <c r="Q867" s="497"/>
      <c r="R867" s="497"/>
      <c r="S867" s="497"/>
      <c r="T867" s="497"/>
      <c r="U867" s="497"/>
      <c r="V867" s="497"/>
      <c r="W867" s="497"/>
      <c r="X867" s="497"/>
      <c r="Y867" s="497"/>
      <c r="Z867" s="497"/>
      <c r="AA867" s="497"/>
      <c r="AB867" s="497"/>
      <c r="AC867" s="497"/>
      <c r="AD867" s="497"/>
      <c r="AE867" s="497"/>
      <c r="AF867" s="497"/>
      <c r="AG867" s="497"/>
      <c r="AH867" s="497"/>
      <c r="AI867" s="497"/>
      <c r="AJ867" s="497"/>
      <c r="AK867" s="497"/>
      <c r="AL867" s="497"/>
      <c r="AM867" s="497"/>
      <c r="AN867" s="497"/>
      <c r="AO867" s="497"/>
      <c r="AP867" s="497"/>
      <c r="AQ867" s="497"/>
      <c r="AR867" s="497"/>
      <c r="AS867" s="497"/>
      <c r="AT867" s="497"/>
      <c r="AU867" s="497"/>
      <c r="AV867" s="497"/>
      <c r="AW867" s="497"/>
      <c r="AX867" s="497"/>
      <c r="AY867" s="497"/>
      <c r="AZ867" s="497"/>
      <c r="BA867" s="497"/>
      <c r="BB867" s="497"/>
      <c r="BC867" s="497"/>
      <c r="BD867" s="497"/>
      <c r="BE867" s="497"/>
      <c r="BF867" s="489"/>
      <c r="BG867" s="489"/>
      <c r="BH867" s="489"/>
      <c r="BI867" s="489"/>
      <c r="BJ867" s="489"/>
    </row>
    <row r="868" spans="1:62" ht="15.75" customHeight="1">
      <c r="A868" s="490"/>
      <c r="B868" s="497"/>
      <c r="C868" s="497"/>
      <c r="D868" s="497"/>
      <c r="E868" s="497"/>
      <c r="F868" s="497"/>
      <c r="G868" s="497"/>
      <c r="H868" s="497"/>
      <c r="I868" s="497"/>
      <c r="J868" s="497"/>
      <c r="K868" s="497"/>
      <c r="L868" s="497"/>
      <c r="M868" s="497"/>
      <c r="N868" s="498"/>
      <c r="O868" s="497"/>
      <c r="P868" s="497"/>
      <c r="Q868" s="497"/>
      <c r="R868" s="497"/>
      <c r="S868" s="497"/>
      <c r="T868" s="497"/>
      <c r="U868" s="497"/>
      <c r="V868" s="497"/>
      <c r="W868" s="497"/>
      <c r="X868" s="497"/>
      <c r="Y868" s="497"/>
      <c r="Z868" s="497"/>
      <c r="AA868" s="497"/>
      <c r="AB868" s="497"/>
      <c r="AC868" s="497"/>
      <c r="AD868" s="497"/>
      <c r="AE868" s="497"/>
      <c r="AF868" s="497"/>
      <c r="AG868" s="497"/>
      <c r="AH868" s="497"/>
      <c r="AI868" s="497"/>
      <c r="AJ868" s="497"/>
      <c r="AK868" s="497"/>
      <c r="AL868" s="497"/>
      <c r="AM868" s="497"/>
      <c r="AN868" s="497"/>
      <c r="AO868" s="497"/>
      <c r="AP868" s="497"/>
      <c r="AQ868" s="497"/>
      <c r="AR868" s="497"/>
      <c r="AS868" s="497"/>
      <c r="AT868" s="497"/>
      <c r="AU868" s="497"/>
      <c r="AV868" s="497"/>
      <c r="AW868" s="497"/>
      <c r="AX868" s="497"/>
      <c r="AY868" s="497"/>
      <c r="AZ868" s="497"/>
      <c r="BA868" s="497"/>
      <c r="BB868" s="497"/>
      <c r="BC868" s="497"/>
      <c r="BD868" s="497"/>
      <c r="BE868" s="497"/>
      <c r="BF868" s="489"/>
      <c r="BG868" s="489"/>
      <c r="BH868" s="489"/>
      <c r="BI868" s="489"/>
      <c r="BJ868" s="489"/>
    </row>
    <row r="869" spans="1:62" ht="15.75" customHeight="1">
      <c r="A869" s="490"/>
      <c r="B869" s="497"/>
      <c r="C869" s="497"/>
      <c r="D869" s="497"/>
      <c r="E869" s="497"/>
      <c r="F869" s="497"/>
      <c r="G869" s="497"/>
      <c r="H869" s="497"/>
      <c r="I869" s="497"/>
      <c r="J869" s="497"/>
      <c r="K869" s="497"/>
      <c r="L869" s="497"/>
      <c r="M869" s="497"/>
      <c r="N869" s="498"/>
      <c r="O869" s="497"/>
      <c r="P869" s="497"/>
      <c r="Q869" s="497"/>
      <c r="R869" s="497"/>
      <c r="S869" s="497"/>
      <c r="T869" s="497"/>
      <c r="U869" s="497"/>
      <c r="V869" s="497"/>
      <c r="W869" s="497"/>
      <c r="X869" s="497"/>
      <c r="Y869" s="497"/>
      <c r="Z869" s="497"/>
      <c r="AA869" s="497"/>
      <c r="AB869" s="497"/>
      <c r="AC869" s="497"/>
      <c r="AD869" s="497"/>
      <c r="AE869" s="497"/>
      <c r="AF869" s="497"/>
      <c r="AG869" s="497"/>
      <c r="AH869" s="497"/>
      <c r="AI869" s="497"/>
      <c r="AJ869" s="497"/>
      <c r="AK869" s="497"/>
      <c r="AL869" s="497"/>
      <c r="AM869" s="497"/>
      <c r="AN869" s="497"/>
      <c r="AO869" s="497"/>
      <c r="AP869" s="497"/>
      <c r="AQ869" s="497"/>
      <c r="AR869" s="497"/>
      <c r="AS869" s="497"/>
      <c r="AT869" s="497"/>
      <c r="AU869" s="497"/>
      <c r="AV869" s="497"/>
      <c r="AW869" s="497"/>
      <c r="AX869" s="497"/>
      <c r="AY869" s="497"/>
      <c r="AZ869" s="497"/>
      <c r="BA869" s="497"/>
      <c r="BB869" s="497"/>
      <c r="BC869" s="497"/>
      <c r="BD869" s="497"/>
      <c r="BE869" s="497"/>
      <c r="BF869" s="489"/>
      <c r="BG869" s="489"/>
      <c r="BH869" s="489"/>
      <c r="BI869" s="489"/>
      <c r="BJ869" s="489"/>
    </row>
    <row r="870" spans="1:62" ht="15.75" customHeight="1">
      <c r="A870" s="490"/>
      <c r="B870" s="497"/>
      <c r="C870" s="497"/>
      <c r="D870" s="497"/>
      <c r="E870" s="497"/>
      <c r="F870" s="497"/>
      <c r="G870" s="497"/>
      <c r="H870" s="497"/>
      <c r="I870" s="497"/>
      <c r="J870" s="497"/>
      <c r="K870" s="497"/>
      <c r="L870" s="497"/>
      <c r="M870" s="497"/>
      <c r="N870" s="498"/>
      <c r="O870" s="497"/>
      <c r="P870" s="497"/>
      <c r="Q870" s="497"/>
      <c r="R870" s="497"/>
      <c r="S870" s="497"/>
      <c r="T870" s="497"/>
      <c r="U870" s="497"/>
      <c r="V870" s="497"/>
      <c r="W870" s="497"/>
      <c r="X870" s="497"/>
      <c r="Y870" s="497"/>
      <c r="Z870" s="497"/>
      <c r="AA870" s="497"/>
      <c r="AB870" s="497"/>
      <c r="AC870" s="497"/>
      <c r="AD870" s="497"/>
      <c r="AE870" s="497"/>
      <c r="AF870" s="497"/>
      <c r="AG870" s="497"/>
      <c r="AH870" s="497"/>
      <c r="AI870" s="497"/>
      <c r="AJ870" s="497"/>
      <c r="AK870" s="497"/>
      <c r="AL870" s="497"/>
      <c r="AM870" s="497"/>
      <c r="AN870" s="497"/>
      <c r="AO870" s="497"/>
      <c r="AP870" s="497"/>
      <c r="AQ870" s="497"/>
      <c r="AR870" s="497"/>
      <c r="AS870" s="497"/>
      <c r="AT870" s="497"/>
      <c r="AU870" s="497"/>
      <c r="AV870" s="497"/>
      <c r="AW870" s="497"/>
      <c r="AX870" s="497"/>
      <c r="AY870" s="497"/>
      <c r="AZ870" s="497"/>
      <c r="BA870" s="497"/>
      <c r="BB870" s="497"/>
      <c r="BC870" s="497"/>
      <c r="BD870" s="497"/>
      <c r="BE870" s="497"/>
      <c r="BF870" s="489"/>
      <c r="BG870" s="489"/>
      <c r="BH870" s="489"/>
      <c r="BI870" s="489"/>
      <c r="BJ870" s="489"/>
    </row>
    <row r="871" spans="1:62" ht="15.75" customHeight="1">
      <c r="A871" s="490"/>
      <c r="B871" s="497"/>
      <c r="C871" s="497"/>
      <c r="D871" s="497"/>
      <c r="E871" s="497"/>
      <c r="F871" s="497"/>
      <c r="G871" s="497"/>
      <c r="H871" s="497"/>
      <c r="I871" s="497"/>
      <c r="J871" s="497"/>
      <c r="K871" s="497"/>
      <c r="L871" s="497"/>
      <c r="M871" s="497"/>
      <c r="N871" s="498"/>
      <c r="O871" s="497"/>
      <c r="P871" s="497"/>
      <c r="Q871" s="497"/>
      <c r="R871" s="497"/>
      <c r="S871" s="497"/>
      <c r="T871" s="497"/>
      <c r="U871" s="497"/>
      <c r="V871" s="497"/>
      <c r="W871" s="497"/>
      <c r="X871" s="497"/>
      <c r="Y871" s="497"/>
      <c r="Z871" s="497"/>
      <c r="AA871" s="497"/>
      <c r="AB871" s="497"/>
      <c r="AC871" s="497"/>
      <c r="AD871" s="497"/>
      <c r="AE871" s="497"/>
      <c r="AF871" s="497"/>
      <c r="AG871" s="497"/>
      <c r="AH871" s="497"/>
      <c r="AI871" s="497"/>
      <c r="AJ871" s="497"/>
      <c r="AK871" s="497"/>
      <c r="AL871" s="497"/>
      <c r="AM871" s="497"/>
      <c r="AN871" s="497"/>
      <c r="AO871" s="497"/>
      <c r="AP871" s="497"/>
      <c r="AQ871" s="497"/>
      <c r="AR871" s="497"/>
      <c r="AS871" s="497"/>
      <c r="AT871" s="497"/>
      <c r="AU871" s="497"/>
      <c r="AV871" s="497"/>
      <c r="AW871" s="497"/>
      <c r="AX871" s="497"/>
      <c r="AY871" s="497"/>
      <c r="AZ871" s="497"/>
      <c r="BA871" s="497"/>
      <c r="BB871" s="497"/>
      <c r="BC871" s="497"/>
      <c r="BD871" s="497"/>
      <c r="BE871" s="497"/>
      <c r="BF871" s="489"/>
      <c r="BG871" s="489"/>
      <c r="BH871" s="489"/>
      <c r="BI871" s="489"/>
      <c r="BJ871" s="489"/>
    </row>
    <row r="872" spans="1:62" ht="15.75" customHeight="1">
      <c r="A872" s="490"/>
      <c r="B872" s="497"/>
      <c r="C872" s="497"/>
      <c r="D872" s="497"/>
      <c r="E872" s="497"/>
      <c r="F872" s="497"/>
      <c r="G872" s="497"/>
      <c r="H872" s="497"/>
      <c r="I872" s="497"/>
      <c r="J872" s="497"/>
      <c r="K872" s="497"/>
      <c r="L872" s="497"/>
      <c r="M872" s="497"/>
      <c r="N872" s="498"/>
      <c r="O872" s="497"/>
      <c r="P872" s="497"/>
      <c r="Q872" s="497"/>
      <c r="R872" s="497"/>
      <c r="S872" s="497"/>
      <c r="T872" s="497"/>
      <c r="U872" s="497"/>
      <c r="V872" s="497"/>
      <c r="W872" s="497"/>
      <c r="X872" s="497"/>
      <c r="Y872" s="497"/>
      <c r="Z872" s="497"/>
      <c r="AA872" s="497"/>
      <c r="AB872" s="497"/>
      <c r="AC872" s="497"/>
      <c r="AD872" s="497"/>
      <c r="AE872" s="497"/>
      <c r="AF872" s="497"/>
      <c r="AG872" s="497"/>
      <c r="AH872" s="497"/>
      <c r="AI872" s="497"/>
      <c r="AJ872" s="497"/>
      <c r="AK872" s="497"/>
      <c r="AL872" s="497"/>
      <c r="AM872" s="497"/>
      <c r="AN872" s="497"/>
      <c r="AO872" s="497"/>
      <c r="AP872" s="497"/>
      <c r="AQ872" s="497"/>
      <c r="AR872" s="497"/>
      <c r="AS872" s="497"/>
      <c r="AT872" s="497"/>
      <c r="AU872" s="497"/>
      <c r="AV872" s="497"/>
      <c r="AW872" s="497"/>
      <c r="AX872" s="497"/>
      <c r="AY872" s="497"/>
      <c r="AZ872" s="497"/>
      <c r="BA872" s="497"/>
      <c r="BB872" s="497"/>
      <c r="BC872" s="497"/>
      <c r="BD872" s="497"/>
      <c r="BE872" s="497"/>
      <c r="BF872" s="489"/>
      <c r="BG872" s="489"/>
      <c r="BH872" s="489"/>
      <c r="BI872" s="489"/>
      <c r="BJ872" s="489"/>
    </row>
    <row r="873" spans="1:62" ht="15.75" customHeight="1">
      <c r="A873" s="490"/>
      <c r="B873" s="497"/>
      <c r="C873" s="497"/>
      <c r="D873" s="497"/>
      <c r="E873" s="497"/>
      <c r="F873" s="497"/>
      <c r="G873" s="497"/>
      <c r="H873" s="497"/>
      <c r="I873" s="497"/>
      <c r="J873" s="497"/>
      <c r="K873" s="497"/>
      <c r="L873" s="497"/>
      <c r="M873" s="497"/>
      <c r="N873" s="498"/>
      <c r="O873" s="497"/>
      <c r="P873" s="497"/>
      <c r="Q873" s="497"/>
      <c r="R873" s="497"/>
      <c r="S873" s="497"/>
      <c r="T873" s="497"/>
      <c r="U873" s="497"/>
      <c r="V873" s="497"/>
      <c r="W873" s="497"/>
      <c r="X873" s="497"/>
      <c r="Y873" s="497"/>
      <c r="Z873" s="497"/>
      <c r="AA873" s="497"/>
      <c r="AB873" s="497"/>
      <c r="AC873" s="497"/>
      <c r="AD873" s="497"/>
      <c r="AE873" s="497"/>
      <c r="AF873" s="497"/>
      <c r="AG873" s="497"/>
      <c r="AH873" s="497"/>
      <c r="AI873" s="497"/>
      <c r="AJ873" s="497"/>
      <c r="AK873" s="497"/>
      <c r="AL873" s="497"/>
      <c r="AM873" s="497"/>
      <c r="AN873" s="497"/>
      <c r="AO873" s="497"/>
      <c r="AP873" s="497"/>
      <c r="AQ873" s="497"/>
      <c r="AR873" s="497"/>
      <c r="AS873" s="497"/>
      <c r="AT873" s="497"/>
      <c r="AU873" s="497"/>
      <c r="AV873" s="497"/>
      <c r="AW873" s="497"/>
      <c r="AX873" s="497"/>
      <c r="AY873" s="497"/>
      <c r="AZ873" s="497"/>
      <c r="BA873" s="497"/>
      <c r="BB873" s="497"/>
      <c r="BC873" s="497"/>
      <c r="BD873" s="497"/>
      <c r="BE873" s="497"/>
      <c r="BF873" s="489"/>
      <c r="BG873" s="489"/>
      <c r="BH873" s="489"/>
      <c r="BI873" s="489"/>
      <c r="BJ873" s="489"/>
    </row>
    <row r="874" spans="1:62" ht="15.75" customHeight="1">
      <c r="A874" s="490"/>
      <c r="B874" s="497"/>
      <c r="C874" s="497"/>
      <c r="D874" s="497"/>
      <c r="E874" s="497"/>
      <c r="F874" s="497"/>
      <c r="G874" s="497"/>
      <c r="H874" s="497"/>
      <c r="I874" s="497"/>
      <c r="J874" s="497"/>
      <c r="K874" s="497"/>
      <c r="L874" s="497"/>
      <c r="M874" s="497"/>
      <c r="N874" s="498"/>
      <c r="O874" s="497"/>
      <c r="P874" s="497"/>
      <c r="Q874" s="497"/>
      <c r="R874" s="497"/>
      <c r="S874" s="497"/>
      <c r="T874" s="497"/>
      <c r="U874" s="497"/>
      <c r="V874" s="497"/>
      <c r="W874" s="497"/>
      <c r="X874" s="497"/>
      <c r="Y874" s="497"/>
      <c r="Z874" s="497"/>
      <c r="AA874" s="497"/>
      <c r="AB874" s="497"/>
      <c r="AC874" s="497"/>
      <c r="AD874" s="497"/>
      <c r="AE874" s="497"/>
      <c r="AF874" s="497"/>
      <c r="AG874" s="497"/>
      <c r="AH874" s="497"/>
      <c r="AI874" s="497"/>
      <c r="AJ874" s="497"/>
      <c r="AK874" s="497"/>
      <c r="AL874" s="497"/>
      <c r="AM874" s="497"/>
      <c r="AN874" s="497"/>
      <c r="AO874" s="497"/>
      <c r="AP874" s="497"/>
      <c r="AQ874" s="497"/>
      <c r="AR874" s="497"/>
      <c r="AS874" s="497"/>
      <c r="AT874" s="497"/>
      <c r="AU874" s="497"/>
      <c r="AV874" s="497"/>
      <c r="AW874" s="497"/>
      <c r="AX874" s="497"/>
      <c r="AY874" s="497"/>
      <c r="AZ874" s="497"/>
      <c r="BA874" s="497"/>
      <c r="BB874" s="497"/>
      <c r="BC874" s="497"/>
      <c r="BD874" s="497"/>
      <c r="BE874" s="497"/>
      <c r="BF874" s="489"/>
      <c r="BG874" s="489"/>
      <c r="BH874" s="489"/>
      <c r="BI874" s="489"/>
      <c r="BJ874" s="489"/>
    </row>
    <row r="875" spans="1:62" ht="15.75" customHeight="1">
      <c r="A875" s="490"/>
      <c r="B875" s="497"/>
      <c r="C875" s="497"/>
      <c r="D875" s="497"/>
      <c r="E875" s="497"/>
      <c r="F875" s="497"/>
      <c r="G875" s="497"/>
      <c r="H875" s="497"/>
      <c r="I875" s="497"/>
      <c r="J875" s="497"/>
      <c r="K875" s="497"/>
      <c r="L875" s="497"/>
      <c r="M875" s="497"/>
      <c r="N875" s="498"/>
      <c r="O875" s="497"/>
      <c r="P875" s="497"/>
      <c r="Q875" s="497"/>
      <c r="R875" s="497"/>
      <c r="S875" s="497"/>
      <c r="T875" s="497"/>
      <c r="U875" s="497"/>
      <c r="V875" s="497"/>
      <c r="W875" s="497"/>
      <c r="X875" s="497"/>
      <c r="Y875" s="497"/>
      <c r="Z875" s="497"/>
      <c r="AA875" s="497"/>
      <c r="AB875" s="497"/>
      <c r="AC875" s="497"/>
      <c r="AD875" s="497"/>
      <c r="AE875" s="497"/>
      <c r="AF875" s="497"/>
      <c r="AG875" s="497"/>
      <c r="AH875" s="497"/>
      <c r="AI875" s="497"/>
      <c r="AJ875" s="497"/>
      <c r="AK875" s="497"/>
      <c r="AL875" s="497"/>
      <c r="AM875" s="497"/>
      <c r="AN875" s="497"/>
      <c r="AO875" s="497"/>
      <c r="AP875" s="497"/>
      <c r="AQ875" s="497"/>
      <c r="AR875" s="497"/>
      <c r="AS875" s="497"/>
      <c r="AT875" s="497"/>
      <c r="AU875" s="497"/>
      <c r="AV875" s="497"/>
      <c r="AW875" s="497"/>
      <c r="AX875" s="497"/>
      <c r="AY875" s="497"/>
      <c r="AZ875" s="497"/>
      <c r="BA875" s="497"/>
      <c r="BB875" s="497"/>
      <c r="BC875" s="497"/>
      <c r="BD875" s="497"/>
      <c r="BE875" s="497"/>
      <c r="BF875" s="489"/>
      <c r="BG875" s="489"/>
      <c r="BH875" s="489"/>
      <c r="BI875" s="489"/>
      <c r="BJ875" s="489"/>
    </row>
    <row r="876" spans="1:62" ht="15.75" customHeight="1">
      <c r="A876" s="490"/>
      <c r="B876" s="497"/>
      <c r="C876" s="497"/>
      <c r="D876" s="497"/>
      <c r="E876" s="497"/>
      <c r="F876" s="497"/>
      <c r="G876" s="497"/>
      <c r="H876" s="497"/>
      <c r="I876" s="497"/>
      <c r="J876" s="497"/>
      <c r="K876" s="497"/>
      <c r="L876" s="497"/>
      <c r="M876" s="497"/>
      <c r="N876" s="498"/>
      <c r="O876" s="497"/>
      <c r="P876" s="497"/>
      <c r="Q876" s="497"/>
      <c r="R876" s="497"/>
      <c r="S876" s="497"/>
      <c r="T876" s="497"/>
      <c r="U876" s="497"/>
      <c r="V876" s="497"/>
      <c r="W876" s="497"/>
      <c r="X876" s="497"/>
      <c r="Y876" s="497"/>
      <c r="Z876" s="497"/>
      <c r="AA876" s="497"/>
      <c r="AB876" s="497"/>
      <c r="AC876" s="497"/>
      <c r="AD876" s="497"/>
      <c r="AE876" s="497"/>
      <c r="AF876" s="497"/>
      <c r="AG876" s="497"/>
      <c r="AH876" s="497"/>
      <c r="AI876" s="497"/>
      <c r="AJ876" s="497"/>
      <c r="AK876" s="497"/>
      <c r="AL876" s="497"/>
      <c r="AM876" s="497"/>
      <c r="AN876" s="497"/>
      <c r="AO876" s="497"/>
      <c r="AP876" s="497"/>
      <c r="AQ876" s="497"/>
      <c r="AR876" s="497"/>
      <c r="AS876" s="497"/>
      <c r="AT876" s="497"/>
      <c r="AU876" s="497"/>
      <c r="AV876" s="497"/>
      <c r="AW876" s="497"/>
      <c r="AX876" s="497"/>
      <c r="AY876" s="497"/>
      <c r="AZ876" s="497"/>
      <c r="BA876" s="497"/>
      <c r="BB876" s="497"/>
      <c r="BC876" s="497"/>
      <c r="BD876" s="497"/>
      <c r="BE876" s="497"/>
      <c r="BF876" s="489"/>
      <c r="BG876" s="489"/>
      <c r="BH876" s="489"/>
      <c r="BI876" s="489"/>
      <c r="BJ876" s="489"/>
    </row>
    <row r="877" spans="1:62" ht="15.75" customHeight="1">
      <c r="A877" s="490"/>
      <c r="B877" s="497"/>
      <c r="C877" s="497"/>
      <c r="D877" s="497"/>
      <c r="E877" s="497"/>
      <c r="F877" s="497"/>
      <c r="G877" s="497"/>
      <c r="H877" s="497"/>
      <c r="I877" s="497"/>
      <c r="J877" s="497"/>
      <c r="K877" s="497"/>
      <c r="L877" s="497"/>
      <c r="M877" s="497"/>
      <c r="N877" s="498"/>
      <c r="O877" s="497"/>
      <c r="P877" s="497"/>
      <c r="Q877" s="497"/>
      <c r="R877" s="497"/>
      <c r="S877" s="497"/>
      <c r="T877" s="497"/>
      <c r="U877" s="497"/>
      <c r="V877" s="497"/>
      <c r="W877" s="497"/>
      <c r="X877" s="497"/>
      <c r="Y877" s="497"/>
      <c r="Z877" s="497"/>
      <c r="AA877" s="497"/>
      <c r="AB877" s="497"/>
      <c r="AC877" s="497"/>
      <c r="AD877" s="497"/>
      <c r="AE877" s="497"/>
      <c r="AF877" s="497"/>
      <c r="AG877" s="497"/>
      <c r="AH877" s="497"/>
      <c r="AI877" s="497"/>
      <c r="AJ877" s="497"/>
      <c r="AK877" s="497"/>
      <c r="AL877" s="497"/>
      <c r="AM877" s="497"/>
      <c r="AN877" s="497"/>
      <c r="AO877" s="497"/>
      <c r="AP877" s="497"/>
      <c r="AQ877" s="497"/>
      <c r="AR877" s="497"/>
      <c r="AS877" s="497"/>
      <c r="AT877" s="497"/>
      <c r="AU877" s="497"/>
      <c r="AV877" s="497"/>
      <c r="AW877" s="497"/>
      <c r="AX877" s="497"/>
      <c r="AY877" s="497"/>
      <c r="AZ877" s="497"/>
      <c r="BA877" s="497"/>
      <c r="BB877" s="497"/>
      <c r="BC877" s="497"/>
      <c r="BD877" s="497"/>
      <c r="BE877" s="497"/>
      <c r="BF877" s="489"/>
      <c r="BG877" s="489"/>
      <c r="BH877" s="489"/>
      <c r="BI877" s="489"/>
      <c r="BJ877" s="489"/>
    </row>
    <row r="878" spans="1:62" ht="15.75" customHeight="1">
      <c r="A878" s="490"/>
      <c r="B878" s="497"/>
      <c r="C878" s="497"/>
      <c r="D878" s="497"/>
      <c r="E878" s="497"/>
      <c r="F878" s="497"/>
      <c r="G878" s="497"/>
      <c r="H878" s="497"/>
      <c r="I878" s="497"/>
      <c r="J878" s="497"/>
      <c r="K878" s="497"/>
      <c r="L878" s="497"/>
      <c r="M878" s="497"/>
      <c r="N878" s="498"/>
      <c r="O878" s="497"/>
      <c r="P878" s="497"/>
      <c r="Q878" s="497"/>
      <c r="R878" s="497"/>
      <c r="S878" s="497"/>
      <c r="T878" s="497"/>
      <c r="U878" s="497"/>
      <c r="V878" s="497"/>
      <c r="W878" s="497"/>
      <c r="X878" s="497"/>
      <c r="Y878" s="497"/>
      <c r="Z878" s="497"/>
      <c r="AA878" s="497"/>
      <c r="AB878" s="497"/>
      <c r="AC878" s="497"/>
      <c r="AD878" s="497"/>
      <c r="AE878" s="497"/>
      <c r="AF878" s="497"/>
      <c r="AG878" s="497"/>
      <c r="AH878" s="497"/>
      <c r="AI878" s="497"/>
      <c r="AJ878" s="497"/>
      <c r="AK878" s="497"/>
      <c r="AL878" s="497"/>
      <c r="AM878" s="497"/>
      <c r="AN878" s="497"/>
      <c r="AO878" s="497"/>
      <c r="AP878" s="497"/>
      <c r="AQ878" s="497"/>
      <c r="AR878" s="497"/>
      <c r="AS878" s="497"/>
      <c r="AT878" s="497"/>
      <c r="AU878" s="497"/>
      <c r="AV878" s="497"/>
      <c r="AW878" s="497"/>
      <c r="AX878" s="497"/>
      <c r="AY878" s="497"/>
      <c r="AZ878" s="497"/>
      <c r="BA878" s="497"/>
      <c r="BB878" s="497"/>
      <c r="BC878" s="497"/>
      <c r="BD878" s="497"/>
      <c r="BE878" s="497"/>
      <c r="BF878" s="489"/>
      <c r="BG878" s="489"/>
      <c r="BH878" s="489"/>
      <c r="BI878" s="489"/>
      <c r="BJ878" s="489"/>
    </row>
    <row r="879" spans="1:62" ht="15.75" customHeight="1">
      <c r="A879" s="490"/>
      <c r="B879" s="497"/>
      <c r="C879" s="497"/>
      <c r="D879" s="497"/>
      <c r="E879" s="497"/>
      <c r="F879" s="497"/>
      <c r="G879" s="497"/>
      <c r="H879" s="497"/>
      <c r="I879" s="497"/>
      <c r="J879" s="497"/>
      <c r="K879" s="497"/>
      <c r="L879" s="497"/>
      <c r="M879" s="497"/>
      <c r="N879" s="498"/>
      <c r="O879" s="497"/>
      <c r="P879" s="497"/>
      <c r="Q879" s="497"/>
      <c r="R879" s="497"/>
      <c r="S879" s="497"/>
      <c r="T879" s="497"/>
      <c r="U879" s="497"/>
      <c r="V879" s="497"/>
      <c r="W879" s="497"/>
      <c r="X879" s="497"/>
      <c r="Y879" s="497"/>
      <c r="Z879" s="497"/>
      <c r="AA879" s="497"/>
      <c r="AB879" s="497"/>
      <c r="AC879" s="497"/>
      <c r="AD879" s="497"/>
      <c r="AE879" s="497"/>
      <c r="AF879" s="497"/>
      <c r="AG879" s="497"/>
      <c r="AH879" s="497"/>
      <c r="AI879" s="497"/>
      <c r="AJ879" s="497"/>
      <c r="AK879" s="497"/>
      <c r="AL879" s="497"/>
      <c r="AM879" s="497"/>
      <c r="AN879" s="497"/>
      <c r="AO879" s="497"/>
      <c r="AP879" s="497"/>
      <c r="AQ879" s="497"/>
      <c r="AR879" s="497"/>
      <c r="AS879" s="497"/>
      <c r="AT879" s="497"/>
      <c r="AU879" s="497"/>
      <c r="AV879" s="497"/>
      <c r="AW879" s="497"/>
      <c r="AX879" s="497"/>
      <c r="AY879" s="497"/>
      <c r="AZ879" s="497"/>
      <c r="BA879" s="497"/>
      <c r="BB879" s="497"/>
      <c r="BC879" s="497"/>
      <c r="BD879" s="497"/>
      <c r="BE879" s="497"/>
      <c r="BF879" s="489"/>
      <c r="BG879" s="489"/>
      <c r="BH879" s="489"/>
      <c r="BI879" s="489"/>
      <c r="BJ879" s="489"/>
    </row>
    <row r="880" spans="1:62" ht="15.75" customHeight="1">
      <c r="A880" s="490"/>
      <c r="B880" s="497"/>
      <c r="C880" s="497"/>
      <c r="D880" s="497"/>
      <c r="E880" s="497"/>
      <c r="F880" s="497"/>
      <c r="G880" s="497"/>
      <c r="H880" s="497"/>
      <c r="I880" s="497"/>
      <c r="J880" s="497"/>
      <c r="K880" s="497"/>
      <c r="L880" s="497"/>
      <c r="M880" s="497"/>
      <c r="N880" s="498"/>
      <c r="O880" s="497"/>
      <c r="P880" s="497"/>
      <c r="Q880" s="497"/>
      <c r="R880" s="497"/>
      <c r="S880" s="497"/>
      <c r="T880" s="497"/>
      <c r="U880" s="497"/>
      <c r="V880" s="497"/>
      <c r="W880" s="497"/>
      <c r="X880" s="497"/>
      <c r="Y880" s="497"/>
      <c r="Z880" s="497"/>
      <c r="AA880" s="497"/>
      <c r="AB880" s="497"/>
      <c r="AC880" s="497"/>
      <c r="AD880" s="497"/>
      <c r="AE880" s="497"/>
      <c r="AF880" s="497"/>
      <c r="AG880" s="497"/>
      <c r="AH880" s="497"/>
      <c r="AI880" s="497"/>
      <c r="AJ880" s="497"/>
      <c r="AK880" s="497"/>
      <c r="AL880" s="497"/>
      <c r="AM880" s="497"/>
      <c r="AN880" s="497"/>
      <c r="AO880" s="497"/>
      <c r="AP880" s="497"/>
      <c r="AQ880" s="497"/>
      <c r="AR880" s="497"/>
      <c r="AS880" s="497"/>
      <c r="AT880" s="497"/>
      <c r="AU880" s="497"/>
      <c r="AV880" s="497"/>
      <c r="AW880" s="497"/>
      <c r="AX880" s="497"/>
      <c r="AY880" s="497"/>
      <c r="AZ880" s="497"/>
      <c r="BA880" s="497"/>
      <c r="BB880" s="497"/>
      <c r="BC880" s="497"/>
      <c r="BD880" s="497"/>
      <c r="BE880" s="497"/>
      <c r="BF880" s="489"/>
      <c r="BG880" s="489"/>
      <c r="BH880" s="489"/>
      <c r="BI880" s="489"/>
      <c r="BJ880" s="489"/>
    </row>
    <row r="881" spans="1:62" ht="15.75" customHeight="1">
      <c r="A881" s="490"/>
      <c r="B881" s="497"/>
      <c r="C881" s="497"/>
      <c r="D881" s="497"/>
      <c r="E881" s="497"/>
      <c r="F881" s="497"/>
      <c r="G881" s="497"/>
      <c r="H881" s="497"/>
      <c r="I881" s="497"/>
      <c r="J881" s="497"/>
      <c r="K881" s="497"/>
      <c r="L881" s="497"/>
      <c r="M881" s="497"/>
      <c r="N881" s="498"/>
      <c r="O881" s="497"/>
      <c r="P881" s="497"/>
      <c r="Q881" s="497"/>
      <c r="R881" s="497"/>
      <c r="S881" s="497"/>
      <c r="T881" s="497"/>
      <c r="U881" s="497"/>
      <c r="V881" s="497"/>
      <c r="W881" s="497"/>
      <c r="X881" s="497"/>
      <c r="Y881" s="497"/>
      <c r="Z881" s="497"/>
      <c r="AA881" s="497"/>
      <c r="AB881" s="497"/>
      <c r="AC881" s="497"/>
      <c r="AD881" s="497"/>
      <c r="AE881" s="497"/>
      <c r="AF881" s="497"/>
      <c r="AG881" s="497"/>
      <c r="AH881" s="497"/>
      <c r="AI881" s="497"/>
      <c r="AJ881" s="497"/>
      <c r="AK881" s="497"/>
      <c r="AL881" s="497"/>
      <c r="AM881" s="497"/>
      <c r="AN881" s="497"/>
      <c r="AO881" s="497"/>
      <c r="AP881" s="497"/>
      <c r="AQ881" s="497"/>
      <c r="AR881" s="497"/>
      <c r="AS881" s="497"/>
      <c r="AT881" s="497"/>
      <c r="AU881" s="497"/>
      <c r="AV881" s="497"/>
      <c r="AW881" s="497"/>
      <c r="AX881" s="497"/>
      <c r="AY881" s="497"/>
      <c r="AZ881" s="497"/>
      <c r="BA881" s="497"/>
      <c r="BB881" s="497"/>
      <c r="BC881" s="497"/>
      <c r="BD881" s="497"/>
      <c r="BE881" s="497"/>
      <c r="BF881" s="489"/>
      <c r="BG881" s="489"/>
      <c r="BH881" s="489"/>
      <c r="BI881" s="489"/>
      <c r="BJ881" s="489"/>
    </row>
    <row r="882" spans="1:62" ht="15.75" customHeight="1">
      <c r="A882" s="490"/>
      <c r="B882" s="497"/>
      <c r="C882" s="497"/>
      <c r="D882" s="497"/>
      <c r="E882" s="497"/>
      <c r="F882" s="497"/>
      <c r="G882" s="497"/>
      <c r="H882" s="497"/>
      <c r="I882" s="497"/>
      <c r="J882" s="497"/>
      <c r="K882" s="497"/>
      <c r="L882" s="497"/>
      <c r="M882" s="497"/>
      <c r="N882" s="498"/>
      <c r="O882" s="497"/>
      <c r="P882" s="497"/>
      <c r="Q882" s="497"/>
      <c r="R882" s="497"/>
      <c r="S882" s="497"/>
      <c r="T882" s="497"/>
      <c r="U882" s="497"/>
      <c r="V882" s="497"/>
      <c r="W882" s="497"/>
      <c r="X882" s="497"/>
      <c r="Y882" s="497"/>
      <c r="Z882" s="497"/>
      <c r="AA882" s="497"/>
      <c r="AB882" s="497"/>
      <c r="AC882" s="497"/>
      <c r="AD882" s="497"/>
      <c r="AE882" s="497"/>
      <c r="AF882" s="497"/>
      <c r="AG882" s="497"/>
      <c r="AH882" s="497"/>
      <c r="AI882" s="497"/>
      <c r="AJ882" s="497"/>
      <c r="AK882" s="497"/>
      <c r="AL882" s="497"/>
      <c r="AM882" s="497"/>
      <c r="AN882" s="497"/>
      <c r="AO882" s="497"/>
      <c r="AP882" s="497"/>
      <c r="AQ882" s="497"/>
      <c r="AR882" s="497"/>
      <c r="AS882" s="497"/>
      <c r="AT882" s="497"/>
      <c r="AU882" s="497"/>
      <c r="AV882" s="497"/>
      <c r="AW882" s="497"/>
      <c r="AX882" s="497"/>
      <c r="AY882" s="497"/>
      <c r="AZ882" s="497"/>
      <c r="BA882" s="497"/>
      <c r="BB882" s="497"/>
      <c r="BC882" s="497"/>
      <c r="BD882" s="497"/>
      <c r="BE882" s="497"/>
      <c r="BF882" s="489"/>
      <c r="BG882" s="489"/>
      <c r="BH882" s="489"/>
      <c r="BI882" s="489"/>
      <c r="BJ882" s="489"/>
    </row>
    <row r="883" spans="1:62" ht="15.75" customHeight="1">
      <c r="A883" s="490"/>
      <c r="B883" s="497"/>
      <c r="C883" s="497"/>
      <c r="D883" s="497"/>
      <c r="E883" s="497"/>
      <c r="F883" s="497"/>
      <c r="G883" s="497"/>
      <c r="H883" s="497"/>
      <c r="I883" s="497"/>
      <c r="J883" s="497"/>
      <c r="K883" s="497"/>
      <c r="L883" s="497"/>
      <c r="M883" s="497"/>
      <c r="N883" s="498"/>
      <c r="O883" s="497"/>
      <c r="P883" s="497"/>
      <c r="Q883" s="497"/>
      <c r="R883" s="497"/>
      <c r="S883" s="497"/>
      <c r="T883" s="497"/>
      <c r="U883" s="497"/>
      <c r="V883" s="497"/>
      <c r="W883" s="497"/>
      <c r="X883" s="497"/>
      <c r="Y883" s="497"/>
      <c r="Z883" s="497"/>
      <c r="AA883" s="497"/>
      <c r="AB883" s="497"/>
      <c r="AC883" s="497"/>
      <c r="AD883" s="497"/>
      <c r="AE883" s="497"/>
      <c r="AF883" s="497"/>
      <c r="AG883" s="497"/>
      <c r="AH883" s="497"/>
      <c r="AI883" s="497"/>
      <c r="AJ883" s="497"/>
      <c r="AK883" s="497"/>
      <c r="AL883" s="497"/>
      <c r="AM883" s="497"/>
      <c r="AN883" s="497"/>
      <c r="AO883" s="497"/>
      <c r="AP883" s="497"/>
      <c r="AQ883" s="497"/>
      <c r="AR883" s="497"/>
      <c r="AS883" s="497"/>
      <c r="AT883" s="497"/>
      <c r="AU883" s="497"/>
      <c r="AV883" s="497"/>
      <c r="AW883" s="497"/>
      <c r="AX883" s="497"/>
      <c r="AY883" s="497"/>
      <c r="AZ883" s="497"/>
      <c r="BA883" s="497"/>
      <c r="BB883" s="497"/>
      <c r="BC883" s="497"/>
      <c r="BD883" s="497"/>
      <c r="BE883" s="497"/>
      <c r="BF883" s="489"/>
      <c r="BG883" s="489"/>
      <c r="BH883" s="489"/>
      <c r="BI883" s="489"/>
      <c r="BJ883" s="489"/>
    </row>
    <row r="884" spans="1:62" ht="15.75" customHeight="1">
      <c r="A884" s="490"/>
      <c r="B884" s="497"/>
      <c r="C884" s="497"/>
      <c r="D884" s="497"/>
      <c r="E884" s="497"/>
      <c r="F884" s="497"/>
      <c r="G884" s="497"/>
      <c r="H884" s="497"/>
      <c r="I884" s="497"/>
      <c r="J884" s="497"/>
      <c r="K884" s="497"/>
      <c r="L884" s="497"/>
      <c r="M884" s="497"/>
      <c r="N884" s="498"/>
      <c r="O884" s="497"/>
      <c r="P884" s="497"/>
      <c r="Q884" s="497"/>
      <c r="R884" s="497"/>
      <c r="S884" s="497"/>
      <c r="T884" s="497"/>
      <c r="U884" s="497"/>
      <c r="V884" s="497"/>
      <c r="W884" s="497"/>
      <c r="X884" s="497"/>
      <c r="Y884" s="497"/>
      <c r="Z884" s="497"/>
      <c r="AA884" s="497"/>
      <c r="AB884" s="497"/>
      <c r="AC884" s="497"/>
      <c r="AD884" s="497"/>
      <c r="AE884" s="497"/>
      <c r="AF884" s="497"/>
      <c r="AG884" s="497"/>
      <c r="AH884" s="497"/>
      <c r="AI884" s="497"/>
      <c r="AJ884" s="497"/>
      <c r="AK884" s="497"/>
      <c r="AL884" s="497"/>
      <c r="AM884" s="497"/>
      <c r="AN884" s="497"/>
      <c r="AO884" s="497"/>
      <c r="AP884" s="497"/>
      <c r="AQ884" s="497"/>
      <c r="AR884" s="497"/>
      <c r="AS884" s="497"/>
      <c r="AT884" s="497"/>
      <c r="AU884" s="497"/>
      <c r="AV884" s="497"/>
      <c r="AW884" s="497"/>
      <c r="AX884" s="497"/>
      <c r="AY884" s="497"/>
      <c r="AZ884" s="497"/>
      <c r="BA884" s="497"/>
      <c r="BB884" s="497"/>
      <c r="BC884" s="497"/>
      <c r="BD884" s="497"/>
      <c r="BE884" s="497"/>
      <c r="BF884" s="489"/>
      <c r="BG884" s="489"/>
      <c r="BH884" s="489"/>
      <c r="BI884" s="489"/>
      <c r="BJ884" s="489"/>
    </row>
    <row r="885" spans="1:62" ht="15.75" customHeight="1">
      <c r="A885" s="490"/>
      <c r="B885" s="497"/>
      <c r="C885" s="497"/>
      <c r="D885" s="497"/>
      <c r="E885" s="497"/>
      <c r="F885" s="497"/>
      <c r="G885" s="497"/>
      <c r="H885" s="497"/>
      <c r="I885" s="497"/>
      <c r="J885" s="497"/>
      <c r="K885" s="497"/>
      <c r="L885" s="497"/>
      <c r="M885" s="497"/>
      <c r="N885" s="498"/>
      <c r="O885" s="497"/>
      <c r="P885" s="497"/>
      <c r="Q885" s="497"/>
      <c r="R885" s="497"/>
      <c r="S885" s="497"/>
      <c r="T885" s="497"/>
      <c r="U885" s="497"/>
      <c r="V885" s="497"/>
      <c r="W885" s="497"/>
      <c r="X885" s="497"/>
      <c r="Y885" s="497"/>
      <c r="Z885" s="497"/>
      <c r="AA885" s="497"/>
      <c r="AB885" s="497"/>
      <c r="AC885" s="497"/>
      <c r="AD885" s="497"/>
      <c r="AE885" s="497"/>
      <c r="AF885" s="497"/>
      <c r="AG885" s="497"/>
      <c r="AH885" s="497"/>
      <c r="AI885" s="497"/>
      <c r="AJ885" s="497"/>
      <c r="AK885" s="497"/>
      <c r="AL885" s="497"/>
      <c r="AM885" s="497"/>
      <c r="AN885" s="497"/>
      <c r="AO885" s="497"/>
      <c r="AP885" s="497"/>
      <c r="AQ885" s="497"/>
      <c r="AR885" s="497"/>
      <c r="AS885" s="497"/>
      <c r="AT885" s="497"/>
      <c r="AU885" s="497"/>
      <c r="AV885" s="497"/>
      <c r="AW885" s="497"/>
      <c r="AX885" s="497"/>
      <c r="AY885" s="497"/>
      <c r="AZ885" s="497"/>
      <c r="BA885" s="497"/>
      <c r="BB885" s="497"/>
      <c r="BC885" s="497"/>
      <c r="BD885" s="497"/>
      <c r="BE885" s="497"/>
      <c r="BF885" s="489"/>
      <c r="BG885" s="489"/>
      <c r="BH885" s="489"/>
      <c r="BI885" s="489"/>
      <c r="BJ885" s="489"/>
    </row>
    <row r="886" spans="1:62" ht="15.75" customHeight="1">
      <c r="A886" s="490"/>
      <c r="B886" s="497"/>
      <c r="C886" s="497"/>
      <c r="D886" s="497"/>
      <c r="E886" s="497"/>
      <c r="F886" s="497"/>
      <c r="G886" s="497"/>
      <c r="H886" s="497"/>
      <c r="I886" s="497"/>
      <c r="J886" s="497"/>
      <c r="K886" s="497"/>
      <c r="L886" s="497"/>
      <c r="M886" s="497"/>
      <c r="N886" s="498"/>
      <c r="O886" s="497"/>
      <c r="P886" s="497"/>
      <c r="Q886" s="497"/>
      <c r="R886" s="497"/>
      <c r="S886" s="497"/>
      <c r="T886" s="497"/>
      <c r="U886" s="497"/>
      <c r="V886" s="497"/>
      <c r="W886" s="497"/>
      <c r="X886" s="497"/>
      <c r="Y886" s="497"/>
      <c r="Z886" s="497"/>
      <c r="AA886" s="497"/>
      <c r="AB886" s="497"/>
      <c r="AC886" s="497"/>
      <c r="AD886" s="497"/>
      <c r="AE886" s="497"/>
      <c r="AF886" s="497"/>
      <c r="AG886" s="497"/>
      <c r="AH886" s="497"/>
      <c r="AI886" s="497"/>
      <c r="AJ886" s="497"/>
      <c r="AK886" s="497"/>
      <c r="AL886" s="497"/>
      <c r="AM886" s="497"/>
      <c r="AN886" s="497"/>
      <c r="AO886" s="497"/>
      <c r="AP886" s="497"/>
      <c r="AQ886" s="497"/>
      <c r="AR886" s="497"/>
      <c r="AS886" s="497"/>
      <c r="AT886" s="497"/>
      <c r="AU886" s="497"/>
      <c r="AV886" s="497"/>
      <c r="AW886" s="497"/>
      <c r="AX886" s="497"/>
      <c r="AY886" s="497"/>
      <c r="AZ886" s="497"/>
      <c r="BA886" s="497"/>
      <c r="BB886" s="497"/>
      <c r="BC886" s="497"/>
      <c r="BD886" s="497"/>
      <c r="BE886" s="497"/>
      <c r="BF886" s="489"/>
      <c r="BG886" s="489"/>
      <c r="BH886" s="489"/>
      <c r="BI886" s="489"/>
      <c r="BJ886" s="489"/>
    </row>
    <row r="887" spans="1:62" ht="15.75" customHeight="1">
      <c r="A887" s="490"/>
      <c r="B887" s="497"/>
      <c r="C887" s="497"/>
      <c r="D887" s="497"/>
      <c r="E887" s="497"/>
      <c r="F887" s="497"/>
      <c r="G887" s="497"/>
      <c r="H887" s="497"/>
      <c r="I887" s="497"/>
      <c r="J887" s="497"/>
      <c r="K887" s="497"/>
      <c r="L887" s="497"/>
      <c r="M887" s="497"/>
      <c r="N887" s="498"/>
      <c r="O887" s="497"/>
      <c r="P887" s="497"/>
      <c r="Q887" s="497"/>
      <c r="R887" s="497"/>
      <c r="S887" s="497"/>
      <c r="T887" s="497"/>
      <c r="U887" s="497"/>
      <c r="V887" s="497"/>
      <c r="W887" s="497"/>
      <c r="X887" s="497"/>
      <c r="Y887" s="497"/>
      <c r="Z887" s="497"/>
      <c r="AA887" s="497"/>
      <c r="AB887" s="497"/>
      <c r="AC887" s="497"/>
      <c r="AD887" s="497"/>
      <c r="AE887" s="497"/>
      <c r="AF887" s="497"/>
      <c r="AG887" s="497"/>
      <c r="AH887" s="497"/>
      <c r="AI887" s="497"/>
      <c r="AJ887" s="497"/>
      <c r="AK887" s="497"/>
      <c r="AL887" s="497"/>
      <c r="AM887" s="497"/>
      <c r="AN887" s="497"/>
      <c r="AO887" s="497"/>
      <c r="AP887" s="497"/>
      <c r="AQ887" s="497"/>
      <c r="AR887" s="497"/>
      <c r="AS887" s="497"/>
      <c r="AT887" s="497"/>
      <c r="AU887" s="497"/>
      <c r="AV887" s="497"/>
      <c r="AW887" s="497"/>
      <c r="AX887" s="497"/>
      <c r="AY887" s="497"/>
      <c r="AZ887" s="497"/>
      <c r="BA887" s="497"/>
      <c r="BB887" s="497"/>
      <c r="BC887" s="497"/>
      <c r="BD887" s="497"/>
      <c r="BE887" s="497"/>
      <c r="BF887" s="489"/>
      <c r="BG887" s="489"/>
      <c r="BH887" s="489"/>
      <c r="BI887" s="489"/>
      <c r="BJ887" s="489"/>
    </row>
    <row r="888" spans="1:62" ht="15.75" customHeight="1">
      <c r="A888" s="490"/>
      <c r="B888" s="497"/>
      <c r="C888" s="497"/>
      <c r="D888" s="497"/>
      <c r="E888" s="497"/>
      <c r="F888" s="497"/>
      <c r="G888" s="497"/>
      <c r="H888" s="497"/>
      <c r="I888" s="497"/>
      <c r="J888" s="497"/>
      <c r="K888" s="497"/>
      <c r="L888" s="497"/>
      <c r="M888" s="497"/>
      <c r="N888" s="498"/>
      <c r="O888" s="497"/>
      <c r="P888" s="497"/>
      <c r="Q888" s="497"/>
      <c r="R888" s="497"/>
      <c r="S888" s="497"/>
      <c r="T888" s="497"/>
      <c r="U888" s="497"/>
      <c r="V888" s="497"/>
      <c r="W888" s="497"/>
      <c r="X888" s="497"/>
      <c r="Y888" s="497"/>
      <c r="Z888" s="497"/>
      <c r="AA888" s="497"/>
      <c r="AB888" s="497"/>
      <c r="AC888" s="497"/>
      <c r="AD888" s="497"/>
      <c r="AE888" s="497"/>
      <c r="AF888" s="497"/>
      <c r="AG888" s="497"/>
      <c r="AH888" s="497"/>
      <c r="AI888" s="497"/>
      <c r="AJ888" s="497"/>
      <c r="AK888" s="497"/>
      <c r="AL888" s="497"/>
      <c r="AM888" s="497"/>
      <c r="AN888" s="497"/>
      <c r="AO888" s="497"/>
      <c r="AP888" s="497"/>
      <c r="AQ888" s="497"/>
      <c r="AR888" s="497"/>
      <c r="AS888" s="497"/>
      <c r="AT888" s="497"/>
      <c r="AU888" s="497"/>
      <c r="AV888" s="497"/>
      <c r="AW888" s="497"/>
      <c r="AX888" s="497"/>
      <c r="AY888" s="497"/>
      <c r="AZ888" s="497"/>
      <c r="BA888" s="497"/>
      <c r="BB888" s="497"/>
      <c r="BC888" s="497"/>
      <c r="BD888" s="497"/>
      <c r="BE888" s="497"/>
      <c r="BF888" s="489"/>
      <c r="BG888" s="489"/>
      <c r="BH888" s="489"/>
      <c r="BI888" s="489"/>
      <c r="BJ888" s="489"/>
    </row>
    <row r="889" spans="1:62" ht="15.75" customHeight="1">
      <c r="A889" s="490"/>
      <c r="B889" s="497"/>
      <c r="C889" s="497"/>
      <c r="D889" s="497"/>
      <c r="E889" s="497"/>
      <c r="F889" s="497"/>
      <c r="G889" s="497"/>
      <c r="H889" s="497"/>
      <c r="I889" s="497"/>
      <c r="J889" s="497"/>
      <c r="K889" s="497"/>
      <c r="L889" s="497"/>
      <c r="M889" s="497"/>
      <c r="N889" s="498"/>
      <c r="O889" s="497"/>
      <c r="P889" s="497"/>
      <c r="Q889" s="497"/>
      <c r="R889" s="497"/>
      <c r="S889" s="497"/>
      <c r="T889" s="497"/>
      <c r="U889" s="497"/>
      <c r="V889" s="497"/>
      <c r="W889" s="497"/>
      <c r="X889" s="497"/>
      <c r="Y889" s="497"/>
      <c r="Z889" s="497"/>
      <c r="AA889" s="497"/>
      <c r="AB889" s="497"/>
      <c r="AC889" s="497"/>
      <c r="AD889" s="497"/>
      <c r="AE889" s="497"/>
      <c r="AF889" s="497"/>
      <c r="AG889" s="497"/>
      <c r="AH889" s="497"/>
      <c r="AI889" s="497"/>
      <c r="AJ889" s="497"/>
      <c r="AK889" s="497"/>
      <c r="AL889" s="497"/>
      <c r="AM889" s="497"/>
      <c r="AN889" s="497"/>
      <c r="AO889" s="497"/>
      <c r="AP889" s="497"/>
      <c r="AQ889" s="497"/>
      <c r="AR889" s="497"/>
      <c r="AS889" s="497"/>
      <c r="AT889" s="497"/>
      <c r="AU889" s="497"/>
      <c r="AV889" s="497"/>
      <c r="AW889" s="497"/>
      <c r="AX889" s="497"/>
      <c r="AY889" s="497"/>
      <c r="AZ889" s="497"/>
      <c r="BA889" s="497"/>
      <c r="BB889" s="497"/>
      <c r="BC889" s="497"/>
      <c r="BD889" s="497"/>
      <c r="BE889" s="497"/>
      <c r="BF889" s="489"/>
      <c r="BG889" s="489"/>
      <c r="BH889" s="489"/>
      <c r="BI889" s="489"/>
      <c r="BJ889" s="489"/>
    </row>
    <row r="890" spans="1:62" ht="15.75" customHeight="1">
      <c r="A890" s="490"/>
      <c r="B890" s="497"/>
      <c r="C890" s="497"/>
      <c r="D890" s="497"/>
      <c r="E890" s="497"/>
      <c r="F890" s="497"/>
      <c r="G890" s="497"/>
      <c r="H890" s="497"/>
      <c r="I890" s="497"/>
      <c r="J890" s="497"/>
      <c r="K890" s="497"/>
      <c r="L890" s="497"/>
      <c r="M890" s="497"/>
      <c r="N890" s="498"/>
      <c r="O890" s="497"/>
      <c r="P890" s="497"/>
      <c r="Q890" s="497"/>
      <c r="R890" s="497"/>
      <c r="S890" s="497"/>
      <c r="T890" s="497"/>
      <c r="U890" s="497"/>
      <c r="V890" s="497"/>
      <c r="W890" s="497"/>
      <c r="X890" s="497"/>
      <c r="Y890" s="497"/>
      <c r="Z890" s="497"/>
      <c r="AA890" s="497"/>
      <c r="AB890" s="497"/>
      <c r="AC890" s="497"/>
      <c r="AD890" s="497"/>
      <c r="AE890" s="497"/>
      <c r="AF890" s="497"/>
      <c r="AG890" s="497"/>
      <c r="AH890" s="497"/>
      <c r="AI890" s="497"/>
      <c r="AJ890" s="497"/>
      <c r="AK890" s="497"/>
      <c r="AL890" s="497"/>
      <c r="AM890" s="497"/>
      <c r="AN890" s="497"/>
      <c r="AO890" s="497"/>
      <c r="AP890" s="497"/>
      <c r="AQ890" s="497"/>
      <c r="AR890" s="497"/>
      <c r="AS890" s="497"/>
      <c r="AT890" s="497"/>
      <c r="AU890" s="497"/>
      <c r="AV890" s="497"/>
      <c r="AW890" s="497"/>
      <c r="AX890" s="497"/>
      <c r="AY890" s="497"/>
      <c r="AZ890" s="497"/>
      <c r="BA890" s="497"/>
      <c r="BB890" s="497"/>
      <c r="BC890" s="497"/>
      <c r="BD890" s="497"/>
      <c r="BE890" s="497"/>
      <c r="BF890" s="489"/>
      <c r="BG890" s="489"/>
      <c r="BH890" s="489"/>
      <c r="BI890" s="489"/>
      <c r="BJ890" s="489"/>
    </row>
    <row r="891" spans="1:62" ht="15.75" customHeight="1">
      <c r="A891" s="490"/>
      <c r="B891" s="497"/>
      <c r="C891" s="497"/>
      <c r="D891" s="497"/>
      <c r="E891" s="497"/>
      <c r="F891" s="497"/>
      <c r="G891" s="497"/>
      <c r="H891" s="497"/>
      <c r="I891" s="497"/>
      <c r="J891" s="497"/>
      <c r="K891" s="497"/>
      <c r="L891" s="497"/>
      <c r="M891" s="497"/>
      <c r="N891" s="498"/>
      <c r="O891" s="497"/>
      <c r="P891" s="497"/>
      <c r="Q891" s="497"/>
      <c r="R891" s="497"/>
      <c r="S891" s="497"/>
      <c r="T891" s="497"/>
      <c r="U891" s="497"/>
      <c r="V891" s="497"/>
      <c r="W891" s="497"/>
      <c r="X891" s="497"/>
      <c r="Y891" s="497"/>
      <c r="Z891" s="497"/>
      <c r="AA891" s="497"/>
      <c r="AB891" s="497"/>
      <c r="AC891" s="497"/>
      <c r="AD891" s="497"/>
      <c r="AE891" s="497"/>
      <c r="AF891" s="497"/>
      <c r="AG891" s="497"/>
      <c r="AH891" s="497"/>
      <c r="AI891" s="497"/>
      <c r="AJ891" s="497"/>
      <c r="AK891" s="497"/>
      <c r="AL891" s="497"/>
      <c r="AM891" s="497"/>
      <c r="AN891" s="497"/>
      <c r="AO891" s="497"/>
      <c r="AP891" s="497"/>
      <c r="AQ891" s="497"/>
      <c r="AR891" s="497"/>
      <c r="AS891" s="497"/>
      <c r="AT891" s="497"/>
      <c r="AU891" s="497"/>
      <c r="AV891" s="497"/>
      <c r="AW891" s="497"/>
      <c r="AX891" s="497"/>
      <c r="AY891" s="497"/>
      <c r="AZ891" s="497"/>
      <c r="BA891" s="497"/>
      <c r="BB891" s="497"/>
      <c r="BC891" s="497"/>
      <c r="BD891" s="497"/>
      <c r="BE891" s="497"/>
      <c r="BF891" s="489"/>
      <c r="BG891" s="489"/>
      <c r="BH891" s="489"/>
      <c r="BI891" s="489"/>
      <c r="BJ891" s="489"/>
    </row>
    <row r="892" spans="1:62" ht="15.75" customHeight="1">
      <c r="A892" s="490"/>
      <c r="B892" s="497"/>
      <c r="C892" s="497"/>
      <c r="D892" s="497"/>
      <c r="E892" s="497"/>
      <c r="F892" s="497"/>
      <c r="G892" s="497"/>
      <c r="H892" s="497"/>
      <c r="I892" s="497"/>
      <c r="J892" s="497"/>
      <c r="K892" s="497"/>
      <c r="L892" s="497"/>
      <c r="M892" s="497"/>
      <c r="N892" s="498"/>
      <c r="O892" s="497"/>
      <c r="P892" s="497"/>
      <c r="Q892" s="497"/>
      <c r="R892" s="497"/>
      <c r="S892" s="497"/>
      <c r="T892" s="497"/>
      <c r="U892" s="497"/>
      <c r="V892" s="497"/>
      <c r="W892" s="497"/>
      <c r="X892" s="497"/>
      <c r="Y892" s="497"/>
      <c r="Z892" s="497"/>
      <c r="AA892" s="497"/>
      <c r="AB892" s="497"/>
      <c r="AC892" s="497"/>
      <c r="AD892" s="497"/>
      <c r="AE892" s="497"/>
      <c r="AF892" s="497"/>
      <c r="AG892" s="497"/>
      <c r="AH892" s="497"/>
      <c r="AI892" s="497"/>
      <c r="AJ892" s="497"/>
      <c r="AK892" s="497"/>
      <c r="AL892" s="497"/>
      <c r="AM892" s="497"/>
      <c r="AN892" s="497"/>
      <c r="AO892" s="497"/>
      <c r="AP892" s="497"/>
      <c r="AQ892" s="497"/>
      <c r="AR892" s="497"/>
      <c r="AS892" s="497"/>
      <c r="AT892" s="497"/>
      <c r="AU892" s="497"/>
      <c r="AV892" s="497"/>
      <c r="AW892" s="497"/>
      <c r="AX892" s="497"/>
      <c r="AY892" s="497"/>
      <c r="AZ892" s="497"/>
      <c r="BA892" s="497"/>
      <c r="BB892" s="497"/>
      <c r="BC892" s="497"/>
      <c r="BD892" s="497"/>
      <c r="BE892" s="497"/>
      <c r="BF892" s="489"/>
      <c r="BG892" s="489"/>
      <c r="BH892" s="489"/>
      <c r="BI892" s="489"/>
      <c r="BJ892" s="489"/>
    </row>
    <row r="893" spans="1:62" ht="15.75" customHeight="1">
      <c r="A893" s="490"/>
      <c r="B893" s="497"/>
      <c r="C893" s="497"/>
      <c r="D893" s="497"/>
      <c r="E893" s="497"/>
      <c r="F893" s="497"/>
      <c r="G893" s="497"/>
      <c r="H893" s="497"/>
      <c r="I893" s="497"/>
      <c r="J893" s="497"/>
      <c r="K893" s="497"/>
      <c r="L893" s="497"/>
      <c r="M893" s="497"/>
      <c r="N893" s="498"/>
      <c r="O893" s="497"/>
      <c r="P893" s="497"/>
      <c r="Q893" s="497"/>
      <c r="R893" s="497"/>
      <c r="S893" s="497"/>
      <c r="T893" s="497"/>
      <c r="U893" s="497"/>
      <c r="V893" s="497"/>
      <c r="W893" s="497"/>
      <c r="X893" s="497"/>
      <c r="Y893" s="497"/>
      <c r="Z893" s="497"/>
      <c r="AA893" s="497"/>
      <c r="AB893" s="497"/>
      <c r="AC893" s="497"/>
      <c r="AD893" s="497"/>
      <c r="AE893" s="497"/>
      <c r="AF893" s="497"/>
      <c r="AG893" s="497"/>
      <c r="AH893" s="497"/>
      <c r="AI893" s="497"/>
      <c r="AJ893" s="497"/>
      <c r="AK893" s="497"/>
      <c r="AL893" s="497"/>
      <c r="AM893" s="497"/>
      <c r="AN893" s="497"/>
      <c r="AO893" s="497"/>
      <c r="AP893" s="497"/>
      <c r="AQ893" s="497"/>
      <c r="AR893" s="497"/>
      <c r="AS893" s="497"/>
      <c r="AT893" s="497"/>
      <c r="AU893" s="497"/>
      <c r="AV893" s="497"/>
      <c r="AW893" s="497"/>
      <c r="AX893" s="497"/>
      <c r="AY893" s="497"/>
      <c r="AZ893" s="497"/>
      <c r="BA893" s="497"/>
      <c r="BB893" s="497"/>
      <c r="BC893" s="497"/>
      <c r="BD893" s="497"/>
      <c r="BE893" s="497"/>
      <c r="BF893" s="489"/>
      <c r="BG893" s="489"/>
      <c r="BH893" s="489"/>
      <c r="BI893" s="489"/>
      <c r="BJ893" s="489"/>
    </row>
    <row r="894" spans="1:62" ht="15.75" customHeight="1">
      <c r="A894" s="490"/>
      <c r="B894" s="497"/>
      <c r="C894" s="497"/>
      <c r="D894" s="497"/>
      <c r="E894" s="497"/>
      <c r="F894" s="497"/>
      <c r="G894" s="497"/>
      <c r="H894" s="497"/>
      <c r="I894" s="497"/>
      <c r="J894" s="497"/>
      <c r="K894" s="497"/>
      <c r="L894" s="497"/>
      <c r="M894" s="497"/>
      <c r="N894" s="498"/>
      <c r="O894" s="497"/>
      <c r="P894" s="497"/>
      <c r="Q894" s="497"/>
      <c r="R894" s="497"/>
      <c r="S894" s="497"/>
      <c r="T894" s="497"/>
      <c r="U894" s="497"/>
      <c r="V894" s="497"/>
      <c r="W894" s="497"/>
      <c r="X894" s="497"/>
      <c r="Y894" s="497"/>
      <c r="Z894" s="497"/>
      <c r="AA894" s="497"/>
      <c r="AB894" s="497"/>
      <c r="AC894" s="497"/>
      <c r="AD894" s="497"/>
      <c r="AE894" s="497"/>
      <c r="AF894" s="497"/>
      <c r="AG894" s="497"/>
      <c r="AH894" s="497"/>
      <c r="AI894" s="497"/>
      <c r="AJ894" s="497"/>
      <c r="AK894" s="497"/>
      <c r="AL894" s="497"/>
      <c r="AM894" s="497"/>
      <c r="AN894" s="497"/>
      <c r="AO894" s="497"/>
      <c r="AP894" s="497"/>
      <c r="AQ894" s="497"/>
      <c r="AR894" s="497"/>
      <c r="AS894" s="497"/>
      <c r="AT894" s="497"/>
      <c r="AU894" s="497"/>
      <c r="AV894" s="497"/>
      <c r="AW894" s="497"/>
      <c r="AX894" s="497"/>
      <c r="AY894" s="497"/>
      <c r="AZ894" s="497"/>
      <c r="BA894" s="497"/>
      <c r="BB894" s="497"/>
      <c r="BC894" s="497"/>
      <c r="BD894" s="497"/>
      <c r="BE894" s="497"/>
      <c r="BF894" s="489"/>
      <c r="BG894" s="489"/>
      <c r="BH894" s="489"/>
      <c r="BI894" s="489"/>
      <c r="BJ894" s="489"/>
    </row>
    <row r="895" spans="1:62" ht="15.75" customHeight="1">
      <c r="A895" s="490"/>
      <c r="B895" s="497"/>
      <c r="C895" s="497"/>
      <c r="D895" s="497"/>
      <c r="E895" s="497"/>
      <c r="F895" s="497"/>
      <c r="G895" s="497"/>
      <c r="H895" s="497"/>
      <c r="I895" s="497"/>
      <c r="J895" s="497"/>
      <c r="K895" s="497"/>
      <c r="L895" s="497"/>
      <c r="M895" s="497"/>
      <c r="N895" s="498"/>
      <c r="O895" s="497"/>
      <c r="P895" s="497"/>
      <c r="Q895" s="497"/>
      <c r="R895" s="497"/>
      <c r="S895" s="497"/>
      <c r="T895" s="497"/>
      <c r="U895" s="497"/>
      <c r="V895" s="497"/>
      <c r="W895" s="497"/>
      <c r="X895" s="497"/>
      <c r="Y895" s="497"/>
      <c r="Z895" s="497"/>
      <c r="AA895" s="497"/>
      <c r="AB895" s="497"/>
      <c r="AC895" s="497"/>
      <c r="AD895" s="497"/>
      <c r="AE895" s="497"/>
      <c r="AF895" s="497"/>
      <c r="AG895" s="497"/>
      <c r="AH895" s="497"/>
      <c r="AI895" s="497"/>
      <c r="AJ895" s="497"/>
      <c r="AK895" s="497"/>
      <c r="AL895" s="497"/>
      <c r="AM895" s="497"/>
      <c r="AN895" s="497"/>
      <c r="AO895" s="497"/>
      <c r="AP895" s="497"/>
      <c r="AQ895" s="497"/>
      <c r="AR895" s="497"/>
      <c r="AS895" s="497"/>
      <c r="AT895" s="497"/>
      <c r="AU895" s="497"/>
      <c r="AV895" s="497"/>
      <c r="AW895" s="497"/>
      <c r="AX895" s="497"/>
      <c r="AY895" s="497"/>
      <c r="AZ895" s="497"/>
      <c r="BA895" s="497"/>
      <c r="BB895" s="497"/>
      <c r="BC895" s="497"/>
      <c r="BD895" s="497"/>
      <c r="BE895" s="497"/>
      <c r="BF895" s="489"/>
      <c r="BG895" s="489"/>
      <c r="BH895" s="489"/>
      <c r="BI895" s="489"/>
      <c r="BJ895" s="489"/>
    </row>
    <row r="896" spans="1:62" ht="15.75" customHeight="1">
      <c r="A896" s="490"/>
      <c r="B896" s="497"/>
      <c r="C896" s="497"/>
      <c r="D896" s="497"/>
      <c r="E896" s="497"/>
      <c r="F896" s="497"/>
      <c r="G896" s="497"/>
      <c r="H896" s="497"/>
      <c r="I896" s="497"/>
      <c r="J896" s="497"/>
      <c r="K896" s="497"/>
      <c r="L896" s="497"/>
      <c r="M896" s="497"/>
      <c r="N896" s="498"/>
      <c r="O896" s="497"/>
      <c r="P896" s="497"/>
      <c r="Q896" s="497"/>
      <c r="R896" s="497"/>
      <c r="S896" s="497"/>
      <c r="T896" s="497"/>
      <c r="U896" s="497"/>
      <c r="V896" s="497"/>
      <c r="W896" s="497"/>
      <c r="X896" s="497"/>
      <c r="Y896" s="497"/>
      <c r="Z896" s="497"/>
      <c r="AA896" s="497"/>
      <c r="AB896" s="497"/>
      <c r="AC896" s="497"/>
      <c r="AD896" s="497"/>
      <c r="AE896" s="497"/>
      <c r="AF896" s="497"/>
      <c r="AG896" s="497"/>
      <c r="AH896" s="497"/>
      <c r="AI896" s="497"/>
      <c r="AJ896" s="497"/>
      <c r="AK896" s="497"/>
      <c r="AL896" s="497"/>
      <c r="AM896" s="497"/>
      <c r="AN896" s="497"/>
      <c r="AO896" s="497"/>
      <c r="AP896" s="497"/>
      <c r="AQ896" s="497"/>
      <c r="AR896" s="497"/>
      <c r="AS896" s="497"/>
      <c r="AT896" s="497"/>
      <c r="AU896" s="497"/>
      <c r="AV896" s="497"/>
      <c r="AW896" s="497"/>
      <c r="AX896" s="497"/>
      <c r="AY896" s="497"/>
      <c r="AZ896" s="497"/>
      <c r="BA896" s="497"/>
      <c r="BB896" s="497"/>
      <c r="BC896" s="497"/>
      <c r="BD896" s="497"/>
      <c r="BE896" s="497"/>
      <c r="BF896" s="489"/>
      <c r="BG896" s="489"/>
      <c r="BH896" s="489"/>
      <c r="BI896" s="489"/>
      <c r="BJ896" s="489"/>
    </row>
    <row r="897" spans="1:62" ht="15.75" customHeight="1">
      <c r="A897" s="490"/>
      <c r="B897" s="497"/>
      <c r="C897" s="497"/>
      <c r="D897" s="497"/>
      <c r="E897" s="497"/>
      <c r="F897" s="497"/>
      <c r="G897" s="497"/>
      <c r="H897" s="497"/>
      <c r="I897" s="497"/>
      <c r="J897" s="497"/>
      <c r="K897" s="497"/>
      <c r="L897" s="497"/>
      <c r="M897" s="497"/>
      <c r="N897" s="498"/>
      <c r="O897" s="497"/>
      <c r="P897" s="497"/>
      <c r="Q897" s="497"/>
      <c r="R897" s="497"/>
      <c r="S897" s="497"/>
      <c r="T897" s="497"/>
      <c r="U897" s="497"/>
      <c r="V897" s="497"/>
      <c r="W897" s="497"/>
      <c r="X897" s="497"/>
      <c r="Y897" s="497"/>
      <c r="Z897" s="497"/>
      <c r="AA897" s="497"/>
      <c r="AB897" s="497"/>
      <c r="AC897" s="497"/>
      <c r="AD897" s="497"/>
      <c r="AE897" s="497"/>
      <c r="AF897" s="497"/>
      <c r="AG897" s="497"/>
      <c r="AH897" s="497"/>
      <c r="AI897" s="497"/>
      <c r="AJ897" s="497"/>
      <c r="AK897" s="497"/>
      <c r="AL897" s="497"/>
      <c r="AM897" s="497"/>
      <c r="AN897" s="497"/>
      <c r="AO897" s="497"/>
      <c r="AP897" s="497"/>
      <c r="AQ897" s="497"/>
      <c r="AR897" s="497"/>
      <c r="AS897" s="497"/>
      <c r="AT897" s="497"/>
      <c r="AU897" s="497"/>
      <c r="AV897" s="497"/>
      <c r="AW897" s="497"/>
      <c r="AX897" s="497"/>
      <c r="AY897" s="497"/>
      <c r="AZ897" s="497"/>
      <c r="BA897" s="497"/>
      <c r="BB897" s="497"/>
      <c r="BC897" s="497"/>
      <c r="BD897" s="497"/>
      <c r="BE897" s="497"/>
      <c r="BF897" s="489"/>
      <c r="BG897" s="489"/>
      <c r="BH897" s="489"/>
      <c r="BI897" s="489"/>
      <c r="BJ897" s="489"/>
    </row>
    <row r="898" spans="1:62" ht="15.75" customHeight="1">
      <c r="A898" s="490"/>
      <c r="B898" s="497"/>
      <c r="C898" s="497"/>
      <c r="D898" s="497"/>
      <c r="E898" s="497"/>
      <c r="F898" s="497"/>
      <c r="G898" s="497"/>
      <c r="H898" s="497"/>
      <c r="I898" s="497"/>
      <c r="J898" s="497"/>
      <c r="K898" s="497"/>
      <c r="L898" s="497"/>
      <c r="M898" s="497"/>
      <c r="N898" s="498"/>
      <c r="O898" s="497"/>
      <c r="P898" s="497"/>
      <c r="Q898" s="497"/>
      <c r="R898" s="497"/>
      <c r="S898" s="497"/>
      <c r="T898" s="497"/>
      <c r="U898" s="497"/>
      <c r="V898" s="497"/>
      <c r="W898" s="497"/>
      <c r="X898" s="497"/>
      <c r="Y898" s="497"/>
      <c r="Z898" s="497"/>
      <c r="AA898" s="497"/>
      <c r="AB898" s="497"/>
      <c r="AC898" s="497"/>
      <c r="AD898" s="497"/>
      <c r="AE898" s="497"/>
      <c r="AF898" s="497"/>
      <c r="AG898" s="497"/>
      <c r="AH898" s="497"/>
      <c r="AI898" s="497"/>
      <c r="AJ898" s="497"/>
      <c r="AK898" s="497"/>
      <c r="AL898" s="497"/>
      <c r="AM898" s="497"/>
      <c r="AN898" s="497"/>
      <c r="AO898" s="497"/>
      <c r="AP898" s="497"/>
      <c r="AQ898" s="497"/>
      <c r="AR898" s="497"/>
      <c r="AS898" s="497"/>
      <c r="AT898" s="497"/>
      <c r="AU898" s="497"/>
      <c r="AV898" s="497"/>
      <c r="AW898" s="497"/>
      <c r="AX898" s="497"/>
      <c r="AY898" s="497"/>
      <c r="AZ898" s="497"/>
      <c r="BA898" s="497"/>
      <c r="BB898" s="497"/>
      <c r="BC898" s="497"/>
      <c r="BD898" s="497"/>
      <c r="BE898" s="497"/>
      <c r="BF898" s="489"/>
      <c r="BG898" s="489"/>
      <c r="BH898" s="489"/>
      <c r="BI898" s="489"/>
      <c r="BJ898" s="489"/>
    </row>
    <row r="899" spans="1:62" ht="15.75" customHeight="1">
      <c r="A899" s="490"/>
      <c r="B899" s="497"/>
      <c r="C899" s="497"/>
      <c r="D899" s="497"/>
      <c r="E899" s="497"/>
      <c r="F899" s="497"/>
      <c r="G899" s="497"/>
      <c r="H899" s="497"/>
      <c r="I899" s="497"/>
      <c r="J899" s="497"/>
      <c r="K899" s="497"/>
      <c r="L899" s="497"/>
      <c r="M899" s="497"/>
      <c r="N899" s="498"/>
      <c r="O899" s="497"/>
      <c r="P899" s="497"/>
      <c r="Q899" s="497"/>
      <c r="R899" s="497"/>
      <c r="S899" s="497"/>
      <c r="T899" s="497"/>
      <c r="U899" s="497"/>
      <c r="V899" s="497"/>
      <c r="W899" s="497"/>
      <c r="X899" s="497"/>
      <c r="Y899" s="497"/>
      <c r="Z899" s="497"/>
      <c r="AA899" s="497"/>
      <c r="AB899" s="497"/>
      <c r="AC899" s="497"/>
      <c r="AD899" s="497"/>
      <c r="AE899" s="497"/>
      <c r="AF899" s="497"/>
      <c r="AG899" s="497"/>
      <c r="AH899" s="497"/>
      <c r="AI899" s="497"/>
      <c r="AJ899" s="497"/>
      <c r="AK899" s="497"/>
      <c r="AL899" s="497"/>
      <c r="AM899" s="497"/>
      <c r="AN899" s="497"/>
      <c r="AO899" s="497"/>
      <c r="AP899" s="497"/>
      <c r="AQ899" s="497"/>
      <c r="AR899" s="497"/>
      <c r="AS899" s="497"/>
      <c r="AT899" s="497"/>
      <c r="AU899" s="497"/>
      <c r="AV899" s="497"/>
      <c r="AW899" s="497"/>
      <c r="AX899" s="497"/>
      <c r="AY899" s="497"/>
      <c r="AZ899" s="497"/>
      <c r="BA899" s="497"/>
      <c r="BB899" s="497"/>
      <c r="BC899" s="497"/>
      <c r="BD899" s="497"/>
      <c r="BE899" s="497"/>
      <c r="BF899" s="489"/>
      <c r="BG899" s="489"/>
      <c r="BH899" s="489"/>
      <c r="BI899" s="489"/>
      <c r="BJ899" s="489"/>
    </row>
    <row r="900" spans="1:62" ht="15.75" customHeight="1">
      <c r="A900" s="490"/>
      <c r="B900" s="497"/>
      <c r="C900" s="497"/>
      <c r="D900" s="497"/>
      <c r="E900" s="497"/>
      <c r="F900" s="497"/>
      <c r="G900" s="497"/>
      <c r="H900" s="497"/>
      <c r="I900" s="497"/>
      <c r="J900" s="497"/>
      <c r="K900" s="497"/>
      <c r="L900" s="497"/>
      <c r="M900" s="497"/>
      <c r="N900" s="498"/>
      <c r="O900" s="497"/>
      <c r="P900" s="497"/>
      <c r="Q900" s="497"/>
      <c r="R900" s="497"/>
      <c r="S900" s="497"/>
      <c r="T900" s="497"/>
      <c r="U900" s="497"/>
      <c r="V900" s="497"/>
      <c r="W900" s="497"/>
      <c r="X900" s="497"/>
      <c r="Y900" s="497"/>
      <c r="Z900" s="497"/>
      <c r="AA900" s="497"/>
      <c r="AB900" s="497"/>
      <c r="AC900" s="497"/>
      <c r="AD900" s="497"/>
      <c r="AE900" s="497"/>
      <c r="AF900" s="497"/>
      <c r="AG900" s="497"/>
      <c r="AH900" s="497"/>
      <c r="AI900" s="497"/>
      <c r="AJ900" s="497"/>
      <c r="AK900" s="497"/>
      <c r="AL900" s="497"/>
      <c r="AM900" s="497"/>
      <c r="AN900" s="497"/>
      <c r="AO900" s="497"/>
      <c r="AP900" s="497"/>
      <c r="AQ900" s="497"/>
      <c r="AR900" s="497"/>
      <c r="AS900" s="497"/>
      <c r="AT900" s="497"/>
      <c r="AU900" s="497"/>
      <c r="AV900" s="497"/>
      <c r="AW900" s="497"/>
      <c r="AX900" s="497"/>
      <c r="AY900" s="497"/>
      <c r="AZ900" s="497"/>
      <c r="BA900" s="497"/>
      <c r="BB900" s="497"/>
      <c r="BC900" s="497"/>
      <c r="BD900" s="497"/>
      <c r="BE900" s="497"/>
      <c r="BF900" s="489"/>
      <c r="BG900" s="489"/>
      <c r="BH900" s="489"/>
      <c r="BI900" s="489"/>
      <c r="BJ900" s="489"/>
    </row>
    <row r="901" spans="1:62" ht="15.75" customHeight="1">
      <c r="A901" s="490"/>
      <c r="B901" s="497"/>
      <c r="C901" s="497"/>
      <c r="D901" s="497"/>
      <c r="E901" s="497"/>
      <c r="F901" s="497"/>
      <c r="G901" s="497"/>
      <c r="H901" s="497"/>
      <c r="I901" s="497"/>
      <c r="J901" s="497"/>
      <c r="K901" s="497"/>
      <c r="L901" s="497"/>
      <c r="M901" s="497"/>
      <c r="N901" s="498"/>
      <c r="O901" s="497"/>
      <c r="P901" s="497"/>
      <c r="Q901" s="497"/>
      <c r="R901" s="497"/>
      <c r="S901" s="497"/>
      <c r="T901" s="497"/>
      <c r="U901" s="497"/>
      <c r="V901" s="497"/>
      <c r="W901" s="497"/>
      <c r="X901" s="497"/>
      <c r="Y901" s="497"/>
      <c r="Z901" s="497"/>
      <c r="AA901" s="497"/>
      <c r="AB901" s="497"/>
      <c r="AC901" s="497"/>
      <c r="AD901" s="497"/>
      <c r="AE901" s="497"/>
      <c r="AF901" s="497"/>
      <c r="AG901" s="497"/>
      <c r="AH901" s="497"/>
      <c r="AI901" s="497"/>
      <c r="AJ901" s="497"/>
      <c r="AK901" s="497"/>
      <c r="AL901" s="497"/>
      <c r="AM901" s="497"/>
      <c r="AN901" s="497"/>
      <c r="AO901" s="497"/>
      <c r="AP901" s="497"/>
      <c r="AQ901" s="497"/>
      <c r="AR901" s="497"/>
      <c r="AS901" s="497"/>
      <c r="AT901" s="497"/>
      <c r="AU901" s="497"/>
      <c r="AV901" s="497"/>
      <c r="AW901" s="497"/>
      <c r="AX901" s="497"/>
      <c r="AY901" s="497"/>
      <c r="AZ901" s="497"/>
      <c r="BA901" s="497"/>
      <c r="BB901" s="497"/>
      <c r="BC901" s="497"/>
      <c r="BD901" s="497"/>
      <c r="BE901" s="497"/>
      <c r="BF901" s="489"/>
      <c r="BG901" s="489"/>
      <c r="BH901" s="489"/>
      <c r="BI901" s="489"/>
      <c r="BJ901" s="489"/>
    </row>
    <row r="902" spans="1:62" ht="15.75" customHeight="1">
      <c r="A902" s="490"/>
      <c r="B902" s="497"/>
      <c r="C902" s="497"/>
      <c r="D902" s="497"/>
      <c r="E902" s="497"/>
      <c r="F902" s="497"/>
      <c r="G902" s="497"/>
      <c r="H902" s="497"/>
      <c r="I902" s="497"/>
      <c r="J902" s="497"/>
      <c r="K902" s="497"/>
      <c r="L902" s="497"/>
      <c r="M902" s="497"/>
      <c r="N902" s="498"/>
      <c r="O902" s="497"/>
      <c r="P902" s="497"/>
      <c r="Q902" s="497"/>
      <c r="R902" s="497"/>
      <c r="S902" s="497"/>
      <c r="T902" s="497"/>
      <c r="U902" s="497"/>
      <c r="V902" s="497"/>
      <c r="W902" s="497"/>
      <c r="X902" s="497"/>
      <c r="Y902" s="497"/>
      <c r="Z902" s="497"/>
      <c r="AA902" s="497"/>
      <c r="AB902" s="497"/>
      <c r="AC902" s="497"/>
      <c r="AD902" s="497"/>
      <c r="AE902" s="497"/>
      <c r="AF902" s="497"/>
      <c r="AG902" s="497"/>
      <c r="AH902" s="497"/>
      <c r="AI902" s="497"/>
      <c r="AJ902" s="497"/>
      <c r="AK902" s="497"/>
      <c r="AL902" s="497"/>
      <c r="AM902" s="497"/>
      <c r="AN902" s="497"/>
      <c r="AO902" s="497"/>
      <c r="AP902" s="497"/>
      <c r="AQ902" s="497"/>
      <c r="AR902" s="497"/>
      <c r="AS902" s="497"/>
      <c r="AT902" s="497"/>
      <c r="AU902" s="497"/>
      <c r="AV902" s="497"/>
      <c r="AW902" s="497"/>
      <c r="AX902" s="497"/>
      <c r="AY902" s="497"/>
      <c r="AZ902" s="497"/>
      <c r="BA902" s="497"/>
      <c r="BB902" s="497"/>
      <c r="BC902" s="497"/>
      <c r="BD902" s="497"/>
      <c r="BE902" s="497"/>
      <c r="BF902" s="489"/>
      <c r="BG902" s="489"/>
      <c r="BH902" s="489"/>
      <c r="BI902" s="489"/>
      <c r="BJ902" s="489"/>
    </row>
    <row r="903" spans="1:62" ht="15.75" customHeight="1">
      <c r="A903" s="490"/>
      <c r="B903" s="497"/>
      <c r="C903" s="497"/>
      <c r="D903" s="497"/>
      <c r="E903" s="497"/>
      <c r="F903" s="497"/>
      <c r="G903" s="497"/>
      <c r="H903" s="497"/>
      <c r="I903" s="497"/>
      <c r="J903" s="497"/>
      <c r="K903" s="497"/>
      <c r="L903" s="497"/>
      <c r="M903" s="497"/>
      <c r="N903" s="498"/>
      <c r="O903" s="497"/>
      <c r="P903" s="497"/>
      <c r="Q903" s="497"/>
      <c r="R903" s="497"/>
      <c r="S903" s="497"/>
      <c r="T903" s="497"/>
      <c r="U903" s="497"/>
      <c r="V903" s="497"/>
      <c r="W903" s="497"/>
      <c r="X903" s="497"/>
      <c r="Y903" s="497"/>
      <c r="Z903" s="497"/>
      <c r="AA903" s="497"/>
      <c r="AB903" s="497"/>
      <c r="AC903" s="497"/>
      <c r="AD903" s="497"/>
      <c r="AE903" s="497"/>
      <c r="AF903" s="497"/>
      <c r="AG903" s="497"/>
      <c r="AH903" s="497"/>
      <c r="AI903" s="497"/>
      <c r="AJ903" s="497"/>
      <c r="AK903" s="497"/>
      <c r="AL903" s="497"/>
      <c r="AM903" s="497"/>
      <c r="AN903" s="497"/>
      <c r="AO903" s="497"/>
      <c r="AP903" s="497"/>
      <c r="AQ903" s="497"/>
      <c r="AR903" s="497"/>
      <c r="AS903" s="497"/>
      <c r="AT903" s="497"/>
      <c r="AU903" s="497"/>
      <c r="AV903" s="497"/>
      <c r="AW903" s="497"/>
      <c r="AX903" s="497"/>
      <c r="AY903" s="497"/>
      <c r="AZ903" s="497"/>
      <c r="BA903" s="497"/>
      <c r="BB903" s="497"/>
      <c r="BC903" s="497"/>
      <c r="BD903" s="497"/>
      <c r="BE903" s="497"/>
      <c r="BF903" s="489"/>
      <c r="BG903" s="489"/>
      <c r="BH903" s="489"/>
      <c r="BI903" s="489"/>
      <c r="BJ903" s="489"/>
    </row>
    <row r="904" spans="1:62" ht="15.75" customHeight="1">
      <c r="A904" s="490"/>
      <c r="B904" s="497"/>
      <c r="C904" s="497"/>
      <c r="D904" s="497"/>
      <c r="E904" s="497"/>
      <c r="F904" s="497"/>
      <c r="G904" s="497"/>
      <c r="H904" s="497"/>
      <c r="I904" s="497"/>
      <c r="J904" s="497"/>
      <c r="K904" s="497"/>
      <c r="L904" s="497"/>
      <c r="M904" s="497"/>
      <c r="N904" s="498"/>
      <c r="O904" s="497"/>
      <c r="P904" s="497"/>
      <c r="Q904" s="497"/>
      <c r="R904" s="497"/>
      <c r="S904" s="497"/>
      <c r="T904" s="497"/>
      <c r="U904" s="497"/>
      <c r="V904" s="497"/>
      <c r="W904" s="497"/>
      <c r="X904" s="497"/>
      <c r="Y904" s="497"/>
      <c r="Z904" s="497"/>
      <c r="AA904" s="497"/>
      <c r="AB904" s="497"/>
      <c r="AC904" s="497"/>
      <c r="AD904" s="497"/>
      <c r="AE904" s="497"/>
      <c r="AF904" s="497"/>
      <c r="AG904" s="497"/>
      <c r="AH904" s="497"/>
      <c r="AI904" s="497"/>
      <c r="AJ904" s="497"/>
      <c r="AK904" s="497"/>
      <c r="AL904" s="497"/>
      <c r="AM904" s="497"/>
      <c r="AN904" s="497"/>
      <c r="AO904" s="497"/>
      <c r="AP904" s="497"/>
      <c r="AQ904" s="497"/>
      <c r="AR904" s="497"/>
      <c r="AS904" s="497"/>
      <c r="AT904" s="497"/>
      <c r="AU904" s="497"/>
      <c r="AV904" s="497"/>
      <c r="AW904" s="497"/>
      <c r="AX904" s="497"/>
      <c r="AY904" s="497"/>
      <c r="AZ904" s="497"/>
      <c r="BA904" s="497"/>
      <c r="BB904" s="497"/>
      <c r="BC904" s="497"/>
      <c r="BD904" s="497"/>
      <c r="BE904" s="497"/>
      <c r="BF904" s="489"/>
      <c r="BG904" s="489"/>
      <c r="BH904" s="489"/>
      <c r="BI904" s="489"/>
      <c r="BJ904" s="489"/>
    </row>
    <row r="905" spans="1:62" ht="15.75" customHeight="1">
      <c r="A905" s="490"/>
      <c r="B905" s="497"/>
      <c r="C905" s="497"/>
      <c r="D905" s="497"/>
      <c r="E905" s="497"/>
      <c r="F905" s="497"/>
      <c r="G905" s="497"/>
      <c r="H905" s="497"/>
      <c r="I905" s="497"/>
      <c r="J905" s="497"/>
      <c r="K905" s="497"/>
      <c r="L905" s="497"/>
      <c r="M905" s="497"/>
      <c r="N905" s="498"/>
      <c r="O905" s="497"/>
      <c r="P905" s="497"/>
      <c r="Q905" s="497"/>
      <c r="R905" s="497"/>
      <c r="S905" s="497"/>
      <c r="T905" s="497"/>
      <c r="U905" s="497"/>
      <c r="V905" s="497"/>
      <c r="W905" s="497"/>
      <c r="X905" s="497"/>
      <c r="Y905" s="497"/>
      <c r="Z905" s="497"/>
      <c r="AA905" s="497"/>
      <c r="AB905" s="497"/>
      <c r="AC905" s="497"/>
      <c r="AD905" s="497"/>
      <c r="AE905" s="497"/>
      <c r="AF905" s="497"/>
      <c r="AG905" s="497"/>
      <c r="AH905" s="497"/>
      <c r="AI905" s="497"/>
      <c r="AJ905" s="497"/>
      <c r="AK905" s="497"/>
      <c r="AL905" s="497"/>
      <c r="AM905" s="497"/>
      <c r="AN905" s="497"/>
      <c r="AO905" s="497"/>
      <c r="AP905" s="497"/>
      <c r="AQ905" s="497"/>
      <c r="AR905" s="497"/>
      <c r="AS905" s="497"/>
      <c r="AT905" s="497"/>
      <c r="AU905" s="497"/>
      <c r="AV905" s="497"/>
      <c r="AW905" s="497"/>
      <c r="AX905" s="497"/>
      <c r="AY905" s="497"/>
      <c r="AZ905" s="497"/>
      <c r="BA905" s="497"/>
      <c r="BB905" s="497"/>
      <c r="BC905" s="497"/>
      <c r="BD905" s="497"/>
      <c r="BE905" s="497"/>
      <c r="BF905" s="489"/>
      <c r="BG905" s="489"/>
      <c r="BH905" s="489"/>
      <c r="BI905" s="489"/>
      <c r="BJ905" s="489"/>
    </row>
    <row r="906" spans="1:62" ht="15.75" customHeight="1">
      <c r="A906" s="490"/>
      <c r="B906" s="497"/>
      <c r="C906" s="497"/>
      <c r="D906" s="497"/>
      <c r="E906" s="497"/>
      <c r="F906" s="497"/>
      <c r="G906" s="497"/>
      <c r="H906" s="497"/>
      <c r="I906" s="497"/>
      <c r="J906" s="497"/>
      <c r="K906" s="497"/>
      <c r="L906" s="497"/>
      <c r="M906" s="497"/>
      <c r="N906" s="498"/>
      <c r="O906" s="497"/>
      <c r="P906" s="497"/>
      <c r="Q906" s="497"/>
      <c r="R906" s="497"/>
      <c r="S906" s="497"/>
      <c r="T906" s="497"/>
      <c r="U906" s="497"/>
      <c r="V906" s="497"/>
      <c r="W906" s="497"/>
      <c r="X906" s="497"/>
      <c r="Y906" s="497"/>
      <c r="Z906" s="497"/>
      <c r="AA906" s="497"/>
      <c r="AB906" s="497"/>
      <c r="AC906" s="497"/>
      <c r="AD906" s="497"/>
      <c r="AE906" s="497"/>
      <c r="AF906" s="497"/>
      <c r="AG906" s="497"/>
      <c r="AH906" s="497"/>
      <c r="AI906" s="497"/>
      <c r="AJ906" s="497"/>
      <c r="AK906" s="497"/>
      <c r="AL906" s="497"/>
      <c r="AM906" s="497"/>
      <c r="AN906" s="497"/>
      <c r="AO906" s="497"/>
      <c r="AP906" s="497"/>
      <c r="AQ906" s="497"/>
      <c r="AR906" s="497"/>
      <c r="AS906" s="497"/>
      <c r="AT906" s="497"/>
      <c r="AU906" s="497"/>
      <c r="AV906" s="497"/>
      <c r="AW906" s="497"/>
      <c r="AX906" s="497"/>
      <c r="AY906" s="497"/>
      <c r="AZ906" s="497"/>
      <c r="BA906" s="497"/>
      <c r="BB906" s="497"/>
      <c r="BC906" s="497"/>
      <c r="BD906" s="497"/>
      <c r="BE906" s="497"/>
      <c r="BF906" s="489"/>
      <c r="BG906" s="489"/>
      <c r="BH906" s="489"/>
      <c r="BI906" s="489"/>
      <c r="BJ906" s="489"/>
    </row>
    <row r="907" spans="1:62" ht="15.75" customHeight="1">
      <c r="A907" s="490"/>
      <c r="B907" s="497"/>
      <c r="C907" s="497"/>
      <c r="D907" s="497"/>
      <c r="E907" s="497"/>
      <c r="F907" s="497"/>
      <c r="G907" s="497"/>
      <c r="H907" s="497"/>
      <c r="I907" s="497"/>
      <c r="J907" s="497"/>
      <c r="K907" s="497"/>
      <c r="L907" s="497"/>
      <c r="M907" s="497"/>
      <c r="N907" s="498"/>
      <c r="O907" s="497"/>
      <c r="P907" s="497"/>
      <c r="Q907" s="497"/>
      <c r="R907" s="497"/>
      <c r="S907" s="497"/>
      <c r="T907" s="497"/>
      <c r="U907" s="497"/>
      <c r="V907" s="497"/>
      <c r="W907" s="497"/>
      <c r="X907" s="497"/>
      <c r="Y907" s="497"/>
      <c r="Z907" s="497"/>
      <c r="AA907" s="497"/>
      <c r="AB907" s="497"/>
      <c r="AC907" s="497"/>
      <c r="AD907" s="497"/>
      <c r="AE907" s="497"/>
      <c r="AF907" s="497"/>
      <c r="AG907" s="497"/>
      <c r="AH907" s="497"/>
      <c r="AI907" s="497"/>
      <c r="AJ907" s="497"/>
      <c r="AK907" s="497"/>
      <c r="AL907" s="497"/>
      <c r="AM907" s="497"/>
      <c r="AN907" s="497"/>
      <c r="AO907" s="497"/>
      <c r="AP907" s="497"/>
      <c r="AQ907" s="497"/>
      <c r="AR907" s="497"/>
      <c r="AS907" s="497"/>
      <c r="AT907" s="497"/>
      <c r="AU907" s="497"/>
      <c r="AV907" s="497"/>
      <c r="AW907" s="497"/>
      <c r="AX907" s="497"/>
      <c r="AY907" s="497"/>
      <c r="AZ907" s="497"/>
      <c r="BA907" s="497"/>
      <c r="BB907" s="497"/>
      <c r="BC907" s="497"/>
      <c r="BD907" s="497"/>
      <c r="BE907" s="497"/>
      <c r="BF907" s="489"/>
      <c r="BG907" s="489"/>
      <c r="BH907" s="489"/>
      <c r="BI907" s="489"/>
      <c r="BJ907" s="489"/>
    </row>
    <row r="908" spans="1:62" ht="15.75" customHeight="1">
      <c r="A908" s="490"/>
      <c r="B908" s="497"/>
      <c r="C908" s="497"/>
      <c r="D908" s="497"/>
      <c r="E908" s="497"/>
      <c r="F908" s="497"/>
      <c r="G908" s="497"/>
      <c r="H908" s="497"/>
      <c r="I908" s="497"/>
      <c r="J908" s="497"/>
      <c r="K908" s="497"/>
      <c r="L908" s="497"/>
      <c r="M908" s="497"/>
      <c r="N908" s="498"/>
      <c r="O908" s="497"/>
      <c r="P908" s="497"/>
      <c r="Q908" s="497"/>
      <c r="R908" s="497"/>
      <c r="S908" s="497"/>
      <c r="T908" s="497"/>
      <c r="U908" s="497"/>
      <c r="V908" s="497"/>
      <c r="W908" s="497"/>
      <c r="X908" s="497"/>
      <c r="Y908" s="497"/>
      <c r="Z908" s="497"/>
      <c r="AA908" s="497"/>
      <c r="AB908" s="497"/>
      <c r="AC908" s="497"/>
      <c r="AD908" s="497"/>
      <c r="AE908" s="497"/>
      <c r="AF908" s="497"/>
      <c r="AG908" s="497"/>
      <c r="AH908" s="497"/>
      <c r="AI908" s="497"/>
      <c r="AJ908" s="497"/>
      <c r="AK908" s="497"/>
      <c r="AL908" s="497"/>
      <c r="AM908" s="497"/>
      <c r="AN908" s="497"/>
      <c r="AO908" s="497"/>
      <c r="AP908" s="497"/>
      <c r="AQ908" s="497"/>
      <c r="AR908" s="497"/>
      <c r="AS908" s="497"/>
      <c r="AT908" s="497"/>
      <c r="AU908" s="497"/>
      <c r="AV908" s="497"/>
      <c r="AW908" s="497"/>
      <c r="AX908" s="497"/>
      <c r="AY908" s="497"/>
      <c r="AZ908" s="497"/>
      <c r="BA908" s="497"/>
      <c r="BB908" s="497"/>
      <c r="BC908" s="497"/>
      <c r="BD908" s="497"/>
      <c r="BE908" s="497"/>
      <c r="BF908" s="489"/>
      <c r="BG908" s="489"/>
      <c r="BH908" s="489"/>
      <c r="BI908" s="489"/>
      <c r="BJ908" s="489"/>
    </row>
    <row r="909" spans="1:62" ht="15.75" customHeight="1">
      <c r="A909" s="490"/>
      <c r="B909" s="497"/>
      <c r="C909" s="497"/>
      <c r="D909" s="497"/>
      <c r="E909" s="497"/>
      <c r="F909" s="497"/>
      <c r="G909" s="497"/>
      <c r="H909" s="497"/>
      <c r="I909" s="497"/>
      <c r="J909" s="497"/>
      <c r="K909" s="497"/>
      <c r="L909" s="497"/>
      <c r="M909" s="497"/>
      <c r="N909" s="498"/>
      <c r="O909" s="497"/>
      <c r="P909" s="497"/>
      <c r="Q909" s="497"/>
      <c r="R909" s="497"/>
      <c r="S909" s="497"/>
      <c r="T909" s="497"/>
      <c r="U909" s="497"/>
      <c r="V909" s="497"/>
      <c r="W909" s="497"/>
      <c r="X909" s="497"/>
      <c r="Y909" s="497"/>
      <c r="Z909" s="497"/>
      <c r="AA909" s="497"/>
      <c r="AB909" s="497"/>
      <c r="AC909" s="497"/>
      <c r="AD909" s="497"/>
      <c r="AE909" s="497"/>
      <c r="AF909" s="497"/>
      <c r="AG909" s="497"/>
      <c r="AH909" s="497"/>
      <c r="AI909" s="497"/>
      <c r="AJ909" s="497"/>
      <c r="AK909" s="497"/>
      <c r="AL909" s="497"/>
      <c r="AM909" s="497"/>
      <c r="AN909" s="497"/>
      <c r="AO909" s="497"/>
      <c r="AP909" s="497"/>
      <c r="AQ909" s="497"/>
      <c r="AR909" s="497"/>
      <c r="AS909" s="497"/>
      <c r="AT909" s="497"/>
      <c r="AU909" s="497"/>
      <c r="AV909" s="497"/>
      <c r="AW909" s="497"/>
      <c r="AX909" s="497"/>
      <c r="AY909" s="497"/>
      <c r="AZ909" s="497"/>
      <c r="BA909" s="497"/>
      <c r="BB909" s="497"/>
      <c r="BC909" s="497"/>
      <c r="BD909" s="497"/>
      <c r="BE909" s="497"/>
      <c r="BF909" s="489"/>
      <c r="BG909" s="489"/>
      <c r="BH909" s="489"/>
      <c r="BI909" s="489"/>
      <c r="BJ909" s="489"/>
    </row>
    <row r="910" spans="1:62" ht="15.75" customHeight="1">
      <c r="A910" s="490"/>
      <c r="B910" s="497"/>
      <c r="C910" s="497"/>
      <c r="D910" s="497"/>
      <c r="E910" s="497"/>
      <c r="F910" s="497"/>
      <c r="G910" s="497"/>
      <c r="H910" s="497"/>
      <c r="I910" s="497"/>
      <c r="J910" s="497"/>
      <c r="K910" s="497"/>
      <c r="L910" s="497"/>
      <c r="M910" s="497"/>
      <c r="N910" s="498"/>
      <c r="O910" s="497"/>
      <c r="P910" s="497"/>
      <c r="Q910" s="497"/>
      <c r="R910" s="497"/>
      <c r="S910" s="497"/>
      <c r="T910" s="497"/>
      <c r="U910" s="497"/>
      <c r="V910" s="497"/>
      <c r="W910" s="497"/>
      <c r="X910" s="497"/>
      <c r="Y910" s="497"/>
      <c r="Z910" s="497"/>
      <c r="AA910" s="497"/>
      <c r="AB910" s="497"/>
      <c r="AC910" s="497"/>
      <c r="AD910" s="497"/>
      <c r="AE910" s="497"/>
      <c r="AF910" s="497"/>
      <c r="AG910" s="497"/>
      <c r="AH910" s="497"/>
      <c r="AI910" s="497"/>
      <c r="AJ910" s="497"/>
      <c r="AK910" s="497"/>
      <c r="AL910" s="497"/>
      <c r="AM910" s="497"/>
      <c r="AN910" s="497"/>
      <c r="AO910" s="497"/>
      <c r="AP910" s="497"/>
      <c r="AQ910" s="497"/>
      <c r="AR910" s="497"/>
      <c r="AS910" s="497"/>
      <c r="AT910" s="497"/>
      <c r="AU910" s="497"/>
      <c r="AV910" s="497"/>
      <c r="AW910" s="497"/>
      <c r="AX910" s="497"/>
      <c r="AY910" s="497"/>
      <c r="AZ910" s="497"/>
      <c r="BA910" s="497"/>
      <c r="BB910" s="497"/>
      <c r="BC910" s="497"/>
      <c r="BD910" s="497"/>
      <c r="BE910" s="497"/>
      <c r="BF910" s="489"/>
      <c r="BG910" s="489"/>
      <c r="BH910" s="489"/>
      <c r="BI910" s="489"/>
      <c r="BJ910" s="489"/>
    </row>
    <row r="911" spans="1:62" ht="15.75" customHeight="1">
      <c r="A911" s="490"/>
      <c r="B911" s="497"/>
      <c r="C911" s="497"/>
      <c r="D911" s="497"/>
      <c r="E911" s="497"/>
      <c r="F911" s="497"/>
      <c r="G911" s="497"/>
      <c r="H911" s="497"/>
      <c r="I911" s="497"/>
      <c r="J911" s="497"/>
      <c r="K911" s="497"/>
      <c r="L911" s="497"/>
      <c r="M911" s="497"/>
      <c r="N911" s="498"/>
      <c r="O911" s="497"/>
      <c r="P911" s="497"/>
      <c r="Q911" s="497"/>
      <c r="R911" s="497"/>
      <c r="S911" s="497"/>
      <c r="T911" s="497"/>
      <c r="U911" s="497"/>
      <c r="V911" s="497"/>
      <c r="W911" s="497"/>
      <c r="X911" s="497"/>
      <c r="Y911" s="497"/>
      <c r="Z911" s="497"/>
      <c r="AA911" s="497"/>
      <c r="AB911" s="497"/>
      <c r="AC911" s="497"/>
      <c r="AD911" s="497"/>
      <c r="AE911" s="497"/>
      <c r="AF911" s="497"/>
      <c r="AG911" s="497"/>
      <c r="AH911" s="497"/>
      <c r="AI911" s="497"/>
      <c r="AJ911" s="497"/>
      <c r="AK911" s="497"/>
      <c r="AL911" s="497"/>
      <c r="AM911" s="497"/>
      <c r="AN911" s="497"/>
      <c r="AO911" s="497"/>
      <c r="AP911" s="497"/>
      <c r="AQ911" s="497"/>
      <c r="AR911" s="497"/>
      <c r="AS911" s="497"/>
      <c r="AT911" s="497"/>
      <c r="AU911" s="497"/>
      <c r="AV911" s="497"/>
      <c r="AW911" s="497"/>
      <c r="AX911" s="497"/>
      <c r="AY911" s="497"/>
      <c r="AZ911" s="497"/>
      <c r="BA911" s="497"/>
      <c r="BB911" s="497"/>
      <c r="BC911" s="497"/>
      <c r="BD911" s="497"/>
      <c r="BE911" s="497"/>
      <c r="BF911" s="489"/>
      <c r="BG911" s="489"/>
      <c r="BH911" s="489"/>
      <c r="BI911" s="489"/>
      <c r="BJ911" s="489"/>
    </row>
    <row r="912" spans="1:62" ht="15.75" customHeight="1">
      <c r="A912" s="490"/>
      <c r="B912" s="497"/>
      <c r="C912" s="497"/>
      <c r="D912" s="497"/>
      <c r="E912" s="497"/>
      <c r="F912" s="497"/>
      <c r="G912" s="497"/>
      <c r="H912" s="497"/>
      <c r="I912" s="497"/>
      <c r="J912" s="497"/>
      <c r="K912" s="497"/>
      <c r="L912" s="497"/>
      <c r="M912" s="497"/>
      <c r="N912" s="498"/>
      <c r="O912" s="497"/>
      <c r="P912" s="497"/>
      <c r="Q912" s="497"/>
      <c r="R912" s="497"/>
      <c r="S912" s="497"/>
      <c r="T912" s="497"/>
      <c r="U912" s="497"/>
      <c r="V912" s="497"/>
      <c r="W912" s="497"/>
      <c r="X912" s="497"/>
      <c r="Y912" s="497"/>
      <c r="Z912" s="497"/>
      <c r="AA912" s="497"/>
      <c r="AB912" s="497"/>
      <c r="AC912" s="497"/>
      <c r="AD912" s="497"/>
      <c r="AE912" s="497"/>
      <c r="AF912" s="497"/>
      <c r="AG912" s="497"/>
      <c r="AH912" s="497"/>
      <c r="AI912" s="497"/>
      <c r="AJ912" s="497"/>
      <c r="AK912" s="497"/>
      <c r="AL912" s="497"/>
      <c r="AM912" s="497"/>
      <c r="AN912" s="497"/>
      <c r="AO912" s="497"/>
      <c r="AP912" s="497"/>
      <c r="AQ912" s="497"/>
      <c r="AR912" s="497"/>
      <c r="AS912" s="497"/>
      <c r="AT912" s="497"/>
      <c r="AU912" s="497"/>
      <c r="AV912" s="497"/>
      <c r="AW912" s="497"/>
      <c r="AX912" s="497"/>
      <c r="AY912" s="497"/>
      <c r="AZ912" s="497"/>
      <c r="BA912" s="497"/>
      <c r="BB912" s="497"/>
      <c r="BC912" s="497"/>
      <c r="BD912" s="497"/>
      <c r="BE912" s="497"/>
      <c r="BF912" s="489"/>
      <c r="BG912" s="489"/>
      <c r="BH912" s="489"/>
      <c r="BI912" s="489"/>
      <c r="BJ912" s="489"/>
    </row>
    <row r="913" spans="1:62" ht="15.75" customHeight="1">
      <c r="A913" s="490"/>
      <c r="B913" s="497"/>
      <c r="C913" s="497"/>
      <c r="D913" s="497"/>
      <c r="E913" s="497"/>
      <c r="F913" s="497"/>
      <c r="G913" s="497"/>
      <c r="H913" s="497"/>
      <c r="I913" s="497"/>
      <c r="J913" s="497"/>
      <c r="K913" s="497"/>
      <c r="L913" s="497"/>
      <c r="M913" s="497"/>
      <c r="N913" s="498"/>
      <c r="O913" s="497"/>
      <c r="P913" s="497"/>
      <c r="Q913" s="497"/>
      <c r="R913" s="497"/>
      <c r="S913" s="497"/>
      <c r="T913" s="497"/>
      <c r="U913" s="497"/>
      <c r="V913" s="497"/>
      <c r="W913" s="497"/>
      <c r="X913" s="497"/>
      <c r="Y913" s="497"/>
      <c r="Z913" s="497"/>
      <c r="AA913" s="497"/>
      <c r="AB913" s="497"/>
      <c r="AC913" s="497"/>
      <c r="AD913" s="497"/>
      <c r="AE913" s="497"/>
      <c r="AF913" s="497"/>
      <c r="AG913" s="497"/>
      <c r="AH913" s="497"/>
      <c r="AI913" s="497"/>
      <c r="AJ913" s="497"/>
      <c r="AK913" s="497"/>
      <c r="AL913" s="497"/>
      <c r="AM913" s="497"/>
      <c r="AN913" s="497"/>
      <c r="AO913" s="497"/>
      <c r="AP913" s="497"/>
      <c r="AQ913" s="497"/>
      <c r="AR913" s="497"/>
      <c r="AS913" s="497"/>
      <c r="AT913" s="497"/>
      <c r="AU913" s="497"/>
      <c r="AV913" s="497"/>
      <c r="AW913" s="497"/>
      <c r="AX913" s="497"/>
      <c r="AY913" s="497"/>
      <c r="AZ913" s="497"/>
      <c r="BA913" s="497"/>
      <c r="BB913" s="497"/>
      <c r="BC913" s="497"/>
      <c r="BD913" s="497"/>
      <c r="BE913" s="497"/>
      <c r="BF913" s="489"/>
      <c r="BG913" s="489"/>
      <c r="BH913" s="489"/>
      <c r="BI913" s="489"/>
      <c r="BJ913" s="489"/>
    </row>
    <row r="914" spans="1:62" ht="15.75" customHeight="1">
      <c r="A914" s="490"/>
      <c r="B914" s="497"/>
      <c r="C914" s="497"/>
      <c r="D914" s="497"/>
      <c r="E914" s="497"/>
      <c r="F914" s="497"/>
      <c r="G914" s="497"/>
      <c r="H914" s="497"/>
      <c r="I914" s="497"/>
      <c r="J914" s="497"/>
      <c r="K914" s="497"/>
      <c r="L914" s="497"/>
      <c r="M914" s="497"/>
      <c r="N914" s="498"/>
      <c r="O914" s="497"/>
      <c r="P914" s="497"/>
      <c r="Q914" s="497"/>
      <c r="R914" s="497"/>
      <c r="S914" s="497"/>
      <c r="T914" s="497"/>
      <c r="U914" s="497"/>
      <c r="V914" s="497"/>
      <c r="W914" s="497"/>
      <c r="X914" s="497"/>
      <c r="Y914" s="497"/>
      <c r="Z914" s="497"/>
      <c r="AA914" s="497"/>
      <c r="AB914" s="497"/>
      <c r="AC914" s="497"/>
      <c r="AD914" s="497"/>
      <c r="AE914" s="497"/>
      <c r="AF914" s="497"/>
      <c r="AG914" s="497"/>
      <c r="AH914" s="497"/>
      <c r="AI914" s="497"/>
      <c r="AJ914" s="497"/>
      <c r="AK914" s="497"/>
      <c r="AL914" s="497"/>
      <c r="AM914" s="497"/>
      <c r="AN914" s="497"/>
      <c r="AO914" s="497"/>
      <c r="AP914" s="497"/>
      <c r="AQ914" s="497"/>
      <c r="AR914" s="497"/>
      <c r="AS914" s="497"/>
      <c r="AT914" s="497"/>
      <c r="AU914" s="497"/>
      <c r="AV914" s="497"/>
      <c r="AW914" s="497"/>
      <c r="AX914" s="497"/>
      <c r="AY914" s="497"/>
      <c r="AZ914" s="497"/>
      <c r="BA914" s="497"/>
      <c r="BB914" s="497"/>
      <c r="BC914" s="497"/>
      <c r="BD914" s="497"/>
      <c r="BE914" s="497"/>
      <c r="BF914" s="489"/>
      <c r="BG914" s="489"/>
      <c r="BH914" s="489"/>
      <c r="BI914" s="489"/>
      <c r="BJ914" s="489"/>
    </row>
    <row r="915" spans="1:62" ht="15.75" customHeight="1">
      <c r="A915" s="490"/>
      <c r="B915" s="497"/>
      <c r="C915" s="497"/>
      <c r="D915" s="497"/>
      <c r="E915" s="497"/>
      <c r="F915" s="497"/>
      <c r="G915" s="497"/>
      <c r="H915" s="497"/>
      <c r="I915" s="497"/>
      <c r="J915" s="497"/>
      <c r="K915" s="497"/>
      <c r="L915" s="497"/>
      <c r="M915" s="497"/>
      <c r="N915" s="498"/>
      <c r="O915" s="497"/>
      <c r="P915" s="497"/>
      <c r="Q915" s="497"/>
      <c r="R915" s="497"/>
      <c r="S915" s="497"/>
      <c r="T915" s="497"/>
      <c r="U915" s="497"/>
      <c r="V915" s="497"/>
      <c r="W915" s="497"/>
      <c r="X915" s="497"/>
      <c r="Y915" s="497"/>
      <c r="Z915" s="497"/>
      <c r="AA915" s="497"/>
      <c r="AB915" s="497"/>
      <c r="AC915" s="497"/>
      <c r="AD915" s="497"/>
      <c r="AE915" s="497"/>
      <c r="AF915" s="497"/>
      <c r="AG915" s="497"/>
      <c r="AH915" s="497"/>
      <c r="AI915" s="497"/>
      <c r="AJ915" s="497"/>
      <c r="AK915" s="497"/>
      <c r="AL915" s="497"/>
      <c r="AM915" s="497"/>
      <c r="AN915" s="497"/>
      <c r="AO915" s="497"/>
      <c r="AP915" s="497"/>
      <c r="AQ915" s="497"/>
      <c r="AR915" s="497"/>
      <c r="AS915" s="497"/>
      <c r="AT915" s="497"/>
      <c r="AU915" s="497"/>
      <c r="AV915" s="497"/>
      <c r="AW915" s="497"/>
      <c r="AX915" s="497"/>
      <c r="AY915" s="497"/>
      <c r="AZ915" s="497"/>
      <c r="BA915" s="497"/>
      <c r="BB915" s="497"/>
      <c r="BC915" s="497"/>
      <c r="BD915" s="497"/>
      <c r="BE915" s="497"/>
      <c r="BF915" s="489"/>
      <c r="BG915" s="489"/>
      <c r="BH915" s="489"/>
      <c r="BI915" s="489"/>
      <c r="BJ915" s="489"/>
    </row>
    <row r="916" spans="1:62" ht="15.75" customHeight="1">
      <c r="A916" s="490"/>
      <c r="B916" s="497"/>
      <c r="C916" s="497"/>
      <c r="D916" s="497"/>
      <c r="E916" s="497"/>
      <c r="F916" s="497"/>
      <c r="G916" s="497"/>
      <c r="H916" s="497"/>
      <c r="I916" s="497"/>
      <c r="J916" s="497"/>
      <c r="K916" s="497"/>
      <c r="L916" s="497"/>
      <c r="M916" s="497"/>
      <c r="N916" s="498"/>
      <c r="O916" s="497"/>
      <c r="P916" s="497"/>
      <c r="Q916" s="497"/>
      <c r="R916" s="497"/>
      <c r="S916" s="497"/>
      <c r="T916" s="497"/>
      <c r="U916" s="497"/>
      <c r="V916" s="497"/>
      <c r="W916" s="497"/>
      <c r="X916" s="497"/>
      <c r="Y916" s="497"/>
      <c r="Z916" s="497"/>
      <c r="AA916" s="497"/>
      <c r="AB916" s="497"/>
      <c r="AC916" s="497"/>
      <c r="AD916" s="497"/>
      <c r="AE916" s="497"/>
      <c r="AF916" s="497"/>
      <c r="AG916" s="497"/>
      <c r="AH916" s="497"/>
      <c r="AI916" s="497"/>
      <c r="AJ916" s="497"/>
      <c r="AK916" s="497"/>
      <c r="AL916" s="497"/>
      <c r="AM916" s="497"/>
      <c r="AN916" s="497"/>
      <c r="AO916" s="497"/>
      <c r="AP916" s="497"/>
      <c r="AQ916" s="497"/>
      <c r="AR916" s="497"/>
      <c r="AS916" s="497"/>
      <c r="AT916" s="497"/>
      <c r="AU916" s="497"/>
      <c r="AV916" s="497"/>
      <c r="AW916" s="497"/>
      <c r="AX916" s="497"/>
      <c r="AY916" s="497"/>
      <c r="AZ916" s="497"/>
      <c r="BA916" s="497"/>
      <c r="BB916" s="497"/>
      <c r="BC916" s="497"/>
      <c r="BD916" s="497"/>
      <c r="BE916" s="497"/>
      <c r="BF916" s="489"/>
      <c r="BG916" s="489"/>
      <c r="BH916" s="489"/>
      <c r="BI916" s="489"/>
      <c r="BJ916" s="489"/>
    </row>
    <row r="917" spans="1:62" ht="15.75" customHeight="1">
      <c r="A917" s="490"/>
      <c r="B917" s="497"/>
      <c r="C917" s="497"/>
      <c r="D917" s="497"/>
      <c r="E917" s="497"/>
      <c r="F917" s="497"/>
      <c r="G917" s="497"/>
      <c r="H917" s="497"/>
      <c r="I917" s="497"/>
      <c r="J917" s="497"/>
      <c r="K917" s="497"/>
      <c r="L917" s="497"/>
      <c r="M917" s="497"/>
      <c r="N917" s="498"/>
      <c r="O917" s="497"/>
      <c r="P917" s="497"/>
      <c r="Q917" s="497"/>
      <c r="R917" s="497"/>
      <c r="S917" s="497"/>
      <c r="T917" s="497"/>
      <c r="U917" s="497"/>
      <c r="V917" s="497"/>
      <c r="W917" s="497"/>
      <c r="X917" s="497"/>
      <c r="Y917" s="497"/>
      <c r="Z917" s="497"/>
      <c r="AA917" s="497"/>
      <c r="AB917" s="497"/>
      <c r="AC917" s="497"/>
      <c r="AD917" s="497"/>
      <c r="AE917" s="497"/>
      <c r="AF917" s="497"/>
      <c r="AG917" s="497"/>
      <c r="AH917" s="497"/>
      <c r="AI917" s="497"/>
      <c r="AJ917" s="497"/>
      <c r="AK917" s="497"/>
      <c r="AL917" s="497"/>
      <c r="AM917" s="497"/>
      <c r="AN917" s="497"/>
      <c r="AO917" s="497"/>
      <c r="AP917" s="497"/>
      <c r="AQ917" s="497"/>
      <c r="AR917" s="497"/>
      <c r="AS917" s="497"/>
      <c r="AT917" s="497"/>
      <c r="AU917" s="497"/>
      <c r="AV917" s="497"/>
      <c r="AW917" s="497"/>
      <c r="AX917" s="497"/>
      <c r="AY917" s="497"/>
      <c r="AZ917" s="497"/>
      <c r="BA917" s="497"/>
      <c r="BB917" s="497"/>
      <c r="BC917" s="497"/>
      <c r="BD917" s="497"/>
      <c r="BE917" s="497"/>
      <c r="BF917" s="489"/>
      <c r="BG917" s="489"/>
      <c r="BH917" s="489"/>
      <c r="BI917" s="489"/>
      <c r="BJ917" s="489"/>
    </row>
    <row r="918" spans="1:62" ht="15.75" customHeight="1">
      <c r="A918" s="490"/>
      <c r="B918" s="497"/>
      <c r="C918" s="497"/>
      <c r="D918" s="497"/>
      <c r="E918" s="497"/>
      <c r="F918" s="497"/>
      <c r="G918" s="497"/>
      <c r="H918" s="497"/>
      <c r="I918" s="497"/>
      <c r="J918" s="497"/>
      <c r="K918" s="497"/>
      <c r="L918" s="497"/>
      <c r="M918" s="497"/>
      <c r="N918" s="498"/>
      <c r="O918" s="497"/>
      <c r="P918" s="497"/>
      <c r="Q918" s="497"/>
      <c r="R918" s="497"/>
      <c r="S918" s="497"/>
      <c r="T918" s="497"/>
      <c r="U918" s="497"/>
      <c r="V918" s="497"/>
      <c r="W918" s="497"/>
      <c r="X918" s="497"/>
      <c r="Y918" s="497"/>
      <c r="Z918" s="497"/>
      <c r="AA918" s="497"/>
      <c r="AB918" s="497"/>
      <c r="AC918" s="497"/>
      <c r="AD918" s="497"/>
      <c r="AE918" s="497"/>
      <c r="AF918" s="497"/>
      <c r="AG918" s="497"/>
      <c r="AH918" s="497"/>
      <c r="AI918" s="497"/>
      <c r="AJ918" s="497"/>
      <c r="AK918" s="497"/>
      <c r="AL918" s="497"/>
      <c r="AM918" s="497"/>
      <c r="AN918" s="497"/>
      <c r="AO918" s="497"/>
      <c r="AP918" s="497"/>
      <c r="AQ918" s="497"/>
      <c r="AR918" s="497"/>
      <c r="AS918" s="497"/>
      <c r="AT918" s="497"/>
      <c r="AU918" s="497"/>
      <c r="AV918" s="497"/>
      <c r="AW918" s="497"/>
      <c r="AX918" s="497"/>
      <c r="AY918" s="497"/>
      <c r="AZ918" s="497"/>
      <c r="BA918" s="497"/>
      <c r="BB918" s="497"/>
      <c r="BC918" s="497"/>
      <c r="BD918" s="497"/>
      <c r="BE918" s="497"/>
      <c r="BF918" s="489"/>
      <c r="BG918" s="489"/>
      <c r="BH918" s="489"/>
      <c r="BI918" s="489"/>
      <c r="BJ918" s="489"/>
    </row>
    <row r="919" spans="1:62" ht="15.75" customHeight="1">
      <c r="A919" s="490"/>
      <c r="B919" s="497"/>
      <c r="C919" s="497"/>
      <c r="D919" s="497"/>
      <c r="E919" s="497"/>
      <c r="F919" s="497"/>
      <c r="G919" s="497"/>
      <c r="H919" s="497"/>
      <c r="I919" s="497"/>
      <c r="J919" s="497"/>
      <c r="K919" s="497"/>
      <c r="L919" s="497"/>
      <c r="M919" s="497"/>
      <c r="N919" s="498"/>
      <c r="O919" s="497"/>
      <c r="P919" s="497"/>
      <c r="Q919" s="497"/>
      <c r="R919" s="497"/>
      <c r="S919" s="497"/>
      <c r="T919" s="497"/>
      <c r="U919" s="497"/>
      <c r="V919" s="497"/>
      <c r="W919" s="497"/>
      <c r="X919" s="497"/>
      <c r="Y919" s="497"/>
      <c r="Z919" s="497"/>
      <c r="AA919" s="497"/>
      <c r="AB919" s="497"/>
      <c r="AC919" s="497"/>
      <c r="AD919" s="497"/>
      <c r="AE919" s="497"/>
      <c r="AF919" s="497"/>
      <c r="AG919" s="497"/>
      <c r="AH919" s="497"/>
      <c r="AI919" s="497"/>
      <c r="AJ919" s="497"/>
      <c r="AK919" s="497"/>
      <c r="AL919" s="497"/>
      <c r="AM919" s="497"/>
      <c r="AN919" s="497"/>
      <c r="AO919" s="497"/>
      <c r="AP919" s="497"/>
      <c r="AQ919" s="497"/>
      <c r="AR919" s="497"/>
      <c r="AS919" s="497"/>
      <c r="AT919" s="497"/>
      <c r="AU919" s="497"/>
      <c r="AV919" s="497"/>
      <c r="AW919" s="497"/>
      <c r="AX919" s="497"/>
      <c r="AY919" s="497"/>
      <c r="AZ919" s="497"/>
      <c r="BA919" s="497"/>
      <c r="BB919" s="497"/>
      <c r="BC919" s="497"/>
      <c r="BD919" s="497"/>
      <c r="BE919" s="497"/>
      <c r="BF919" s="489"/>
      <c r="BG919" s="489"/>
      <c r="BH919" s="489"/>
      <c r="BI919" s="489"/>
      <c r="BJ919" s="489"/>
    </row>
    <row r="920" spans="1:62" ht="15.75" customHeight="1">
      <c r="A920" s="490"/>
      <c r="B920" s="497"/>
      <c r="C920" s="497"/>
      <c r="D920" s="497"/>
      <c r="E920" s="497"/>
      <c r="F920" s="497"/>
      <c r="G920" s="497"/>
      <c r="H920" s="497"/>
      <c r="I920" s="497"/>
      <c r="J920" s="497"/>
      <c r="K920" s="497"/>
      <c r="L920" s="497"/>
      <c r="M920" s="497"/>
      <c r="N920" s="498"/>
      <c r="O920" s="497"/>
      <c r="P920" s="497"/>
      <c r="Q920" s="497"/>
      <c r="R920" s="497"/>
      <c r="S920" s="497"/>
      <c r="T920" s="497"/>
      <c r="U920" s="497"/>
      <c r="V920" s="497"/>
      <c r="W920" s="497"/>
      <c r="X920" s="497"/>
      <c r="Y920" s="497"/>
      <c r="Z920" s="497"/>
      <c r="AA920" s="497"/>
      <c r="AB920" s="497"/>
      <c r="AC920" s="497"/>
      <c r="AD920" s="497"/>
      <c r="AE920" s="497"/>
      <c r="AF920" s="497"/>
      <c r="AG920" s="497"/>
      <c r="AH920" s="497"/>
      <c r="AI920" s="497"/>
      <c r="AJ920" s="497"/>
      <c r="AK920" s="497"/>
      <c r="AL920" s="497"/>
      <c r="AM920" s="497"/>
      <c r="AN920" s="497"/>
      <c r="AO920" s="497"/>
      <c r="AP920" s="497"/>
      <c r="AQ920" s="497"/>
      <c r="AR920" s="497"/>
      <c r="AS920" s="497"/>
      <c r="AT920" s="497"/>
      <c r="AU920" s="497"/>
      <c r="AV920" s="497"/>
      <c r="AW920" s="497"/>
      <c r="AX920" s="497"/>
      <c r="AY920" s="497"/>
      <c r="AZ920" s="497"/>
      <c r="BA920" s="497"/>
      <c r="BB920" s="497"/>
      <c r="BC920" s="497"/>
      <c r="BD920" s="497"/>
      <c r="BE920" s="497"/>
      <c r="BF920" s="489"/>
      <c r="BG920" s="489"/>
      <c r="BH920" s="489"/>
      <c r="BI920" s="489"/>
      <c r="BJ920" s="489"/>
    </row>
    <row r="921" spans="1:62" ht="15.75" customHeight="1">
      <c r="A921" s="490"/>
      <c r="B921" s="497"/>
      <c r="C921" s="497"/>
      <c r="D921" s="497"/>
      <c r="E921" s="497"/>
      <c r="F921" s="497"/>
      <c r="G921" s="497"/>
      <c r="H921" s="497"/>
      <c r="I921" s="497"/>
      <c r="J921" s="497"/>
      <c r="K921" s="497"/>
      <c r="L921" s="497"/>
      <c r="M921" s="497"/>
      <c r="N921" s="498"/>
      <c r="O921" s="497"/>
      <c r="P921" s="497"/>
      <c r="Q921" s="497"/>
      <c r="R921" s="497"/>
      <c r="S921" s="497"/>
      <c r="T921" s="497"/>
      <c r="U921" s="497"/>
      <c r="V921" s="497"/>
      <c r="W921" s="497"/>
      <c r="X921" s="497"/>
      <c r="Y921" s="497"/>
      <c r="Z921" s="497"/>
      <c r="AA921" s="497"/>
      <c r="AB921" s="497"/>
      <c r="AC921" s="497"/>
      <c r="AD921" s="497"/>
      <c r="AE921" s="497"/>
      <c r="AF921" s="497"/>
      <c r="AG921" s="497"/>
      <c r="AH921" s="497"/>
      <c r="AI921" s="497"/>
      <c r="AJ921" s="497"/>
      <c r="AK921" s="497"/>
      <c r="AL921" s="497"/>
      <c r="AM921" s="497"/>
      <c r="AN921" s="497"/>
      <c r="AO921" s="497"/>
      <c r="AP921" s="497"/>
      <c r="AQ921" s="497"/>
      <c r="AR921" s="497"/>
      <c r="AS921" s="497"/>
      <c r="AT921" s="497"/>
      <c r="AU921" s="497"/>
      <c r="AV921" s="497"/>
      <c r="AW921" s="497"/>
      <c r="AX921" s="497"/>
      <c r="AY921" s="497"/>
      <c r="AZ921" s="497"/>
      <c r="BA921" s="497"/>
      <c r="BB921" s="497"/>
      <c r="BC921" s="497"/>
      <c r="BD921" s="497"/>
      <c r="BE921" s="497"/>
      <c r="BF921" s="489"/>
      <c r="BG921" s="489"/>
      <c r="BH921" s="489"/>
      <c r="BI921" s="489"/>
      <c r="BJ921" s="489"/>
    </row>
    <row r="922" spans="1:62" ht="15.75" customHeight="1">
      <c r="A922" s="490"/>
      <c r="B922" s="497"/>
      <c r="C922" s="497"/>
      <c r="D922" s="497"/>
      <c r="E922" s="497"/>
      <c r="F922" s="497"/>
      <c r="G922" s="497"/>
      <c r="H922" s="497"/>
      <c r="I922" s="497"/>
      <c r="J922" s="497"/>
      <c r="K922" s="497"/>
      <c r="L922" s="497"/>
      <c r="M922" s="497"/>
      <c r="N922" s="498"/>
      <c r="O922" s="497"/>
      <c r="P922" s="497"/>
      <c r="Q922" s="497"/>
      <c r="R922" s="497"/>
      <c r="S922" s="497"/>
      <c r="T922" s="497"/>
      <c r="U922" s="497"/>
      <c r="V922" s="497"/>
      <c r="W922" s="497"/>
      <c r="X922" s="497"/>
      <c r="Y922" s="497"/>
      <c r="Z922" s="497"/>
      <c r="AA922" s="497"/>
      <c r="AB922" s="497"/>
      <c r="AC922" s="497"/>
      <c r="AD922" s="497"/>
      <c r="AE922" s="497"/>
      <c r="AF922" s="497"/>
      <c r="AG922" s="497"/>
      <c r="AH922" s="497"/>
      <c r="AI922" s="497"/>
      <c r="AJ922" s="497"/>
      <c r="AK922" s="497"/>
      <c r="AL922" s="497"/>
      <c r="AM922" s="497"/>
      <c r="AN922" s="497"/>
      <c r="AO922" s="497"/>
      <c r="AP922" s="497"/>
      <c r="AQ922" s="497"/>
      <c r="AR922" s="497"/>
      <c r="AS922" s="497"/>
      <c r="AT922" s="497"/>
      <c r="AU922" s="497"/>
      <c r="AV922" s="497"/>
      <c r="AW922" s="497"/>
      <c r="AX922" s="497"/>
      <c r="AY922" s="497"/>
      <c r="AZ922" s="497"/>
      <c r="BA922" s="497"/>
      <c r="BB922" s="497"/>
      <c r="BC922" s="497"/>
      <c r="BD922" s="497"/>
      <c r="BE922" s="497"/>
      <c r="BF922" s="489"/>
      <c r="BG922" s="489"/>
      <c r="BH922" s="489"/>
      <c r="BI922" s="489"/>
      <c r="BJ922" s="489"/>
    </row>
    <row r="923" spans="1:62" ht="15.75" customHeight="1">
      <c r="A923" s="490"/>
      <c r="B923" s="497"/>
      <c r="C923" s="497"/>
      <c r="D923" s="497"/>
      <c r="E923" s="497"/>
      <c r="F923" s="497"/>
      <c r="G923" s="497"/>
      <c r="H923" s="497"/>
      <c r="I923" s="497"/>
      <c r="J923" s="497"/>
      <c r="K923" s="497"/>
      <c r="L923" s="497"/>
      <c r="M923" s="497"/>
      <c r="N923" s="498"/>
      <c r="O923" s="497"/>
      <c r="P923" s="497"/>
      <c r="Q923" s="497"/>
      <c r="R923" s="497"/>
      <c r="S923" s="497"/>
      <c r="T923" s="497"/>
      <c r="U923" s="497"/>
      <c r="V923" s="497"/>
      <c r="W923" s="497"/>
      <c r="X923" s="497"/>
      <c r="Y923" s="497"/>
      <c r="Z923" s="497"/>
      <c r="AA923" s="497"/>
      <c r="AB923" s="497"/>
      <c r="AC923" s="497"/>
      <c r="AD923" s="497"/>
      <c r="AE923" s="497"/>
      <c r="AF923" s="497"/>
      <c r="AG923" s="497"/>
      <c r="AH923" s="497"/>
      <c r="AI923" s="497"/>
      <c r="AJ923" s="497"/>
      <c r="AK923" s="497"/>
      <c r="AL923" s="497"/>
      <c r="AM923" s="497"/>
      <c r="AN923" s="497"/>
      <c r="AO923" s="497"/>
      <c r="AP923" s="497"/>
      <c r="AQ923" s="497"/>
      <c r="AR923" s="497"/>
      <c r="AS923" s="497"/>
      <c r="AT923" s="497"/>
      <c r="AU923" s="497"/>
      <c r="AV923" s="497"/>
      <c r="AW923" s="497"/>
      <c r="AX923" s="497"/>
      <c r="AY923" s="497"/>
      <c r="AZ923" s="497"/>
      <c r="BA923" s="497"/>
      <c r="BB923" s="497"/>
      <c r="BC923" s="497"/>
      <c r="BD923" s="497"/>
      <c r="BE923" s="497"/>
      <c r="BF923" s="489"/>
      <c r="BG923" s="489"/>
      <c r="BH923" s="489"/>
      <c r="BI923" s="489"/>
      <c r="BJ923" s="489"/>
    </row>
    <row r="924" spans="1:62" ht="15.75" customHeight="1">
      <c r="A924" s="490"/>
      <c r="B924" s="497"/>
      <c r="C924" s="497"/>
      <c r="D924" s="497"/>
      <c r="E924" s="497"/>
      <c r="F924" s="497"/>
      <c r="G924" s="497"/>
      <c r="H924" s="497"/>
      <c r="I924" s="497"/>
      <c r="J924" s="497"/>
      <c r="K924" s="497"/>
      <c r="L924" s="497"/>
      <c r="M924" s="497"/>
      <c r="N924" s="498"/>
      <c r="O924" s="497"/>
      <c r="P924" s="497"/>
      <c r="Q924" s="497"/>
      <c r="R924" s="497"/>
      <c r="S924" s="497"/>
      <c r="T924" s="497"/>
      <c r="U924" s="497"/>
      <c r="V924" s="497"/>
      <c r="W924" s="497"/>
      <c r="X924" s="497"/>
      <c r="Y924" s="497"/>
      <c r="Z924" s="497"/>
      <c r="AA924" s="497"/>
      <c r="AB924" s="497"/>
      <c r="AC924" s="497"/>
      <c r="AD924" s="497"/>
      <c r="AE924" s="497"/>
      <c r="AF924" s="497"/>
      <c r="AG924" s="497"/>
      <c r="AH924" s="497"/>
      <c r="AI924" s="497"/>
      <c r="AJ924" s="497"/>
      <c r="AK924" s="497"/>
      <c r="AL924" s="497"/>
      <c r="AM924" s="497"/>
      <c r="AN924" s="497"/>
      <c r="AO924" s="497"/>
      <c r="AP924" s="497"/>
      <c r="AQ924" s="497"/>
      <c r="AR924" s="497"/>
      <c r="AS924" s="497"/>
      <c r="AT924" s="497"/>
      <c r="AU924" s="497"/>
      <c r="AV924" s="497"/>
      <c r="AW924" s="497"/>
      <c r="AX924" s="497"/>
      <c r="AY924" s="497"/>
      <c r="AZ924" s="497"/>
      <c r="BA924" s="497"/>
      <c r="BB924" s="497"/>
      <c r="BC924" s="497"/>
      <c r="BD924" s="497"/>
      <c r="BE924" s="497"/>
      <c r="BF924" s="489"/>
      <c r="BG924" s="489"/>
      <c r="BH924" s="489"/>
      <c r="BI924" s="489"/>
      <c r="BJ924" s="489"/>
    </row>
    <row r="925" spans="1:62" ht="15.75" customHeight="1">
      <c r="A925" s="490"/>
      <c r="B925" s="497"/>
      <c r="C925" s="497"/>
      <c r="D925" s="497"/>
      <c r="E925" s="497"/>
      <c r="F925" s="497"/>
      <c r="G925" s="497"/>
      <c r="H925" s="497"/>
      <c r="I925" s="497"/>
      <c r="J925" s="497"/>
      <c r="K925" s="497"/>
      <c r="L925" s="497"/>
      <c r="M925" s="497"/>
      <c r="N925" s="498"/>
      <c r="O925" s="497"/>
      <c r="P925" s="497"/>
      <c r="Q925" s="497"/>
      <c r="R925" s="497"/>
      <c r="S925" s="497"/>
      <c r="T925" s="497"/>
      <c r="U925" s="497"/>
      <c r="V925" s="497"/>
      <c r="W925" s="497"/>
      <c r="X925" s="497"/>
      <c r="Y925" s="497"/>
      <c r="Z925" s="497"/>
      <c r="AA925" s="497"/>
      <c r="AB925" s="497"/>
      <c r="AC925" s="497"/>
      <c r="AD925" s="497"/>
      <c r="AE925" s="497"/>
      <c r="AF925" s="497"/>
      <c r="AG925" s="497"/>
      <c r="AH925" s="497"/>
      <c r="AI925" s="497"/>
      <c r="AJ925" s="497"/>
      <c r="AK925" s="497"/>
      <c r="AL925" s="497"/>
      <c r="AM925" s="497"/>
      <c r="AN925" s="497"/>
      <c r="AO925" s="497"/>
      <c r="AP925" s="497"/>
      <c r="AQ925" s="497"/>
      <c r="AR925" s="497"/>
      <c r="AS925" s="497"/>
      <c r="AT925" s="497"/>
      <c r="AU925" s="497"/>
      <c r="AV925" s="497"/>
      <c r="AW925" s="497"/>
      <c r="AX925" s="497"/>
      <c r="AY925" s="497"/>
      <c r="AZ925" s="497"/>
      <c r="BA925" s="497"/>
      <c r="BB925" s="497"/>
      <c r="BC925" s="497"/>
      <c r="BD925" s="497"/>
      <c r="BE925" s="497"/>
      <c r="BF925" s="489"/>
      <c r="BG925" s="489"/>
      <c r="BH925" s="489"/>
      <c r="BI925" s="489"/>
      <c r="BJ925" s="489"/>
    </row>
    <row r="926" spans="1:62" ht="15.75" customHeight="1">
      <c r="A926" s="490"/>
      <c r="B926" s="497"/>
      <c r="C926" s="497"/>
      <c r="D926" s="497"/>
      <c r="E926" s="497"/>
      <c r="F926" s="497"/>
      <c r="G926" s="497"/>
      <c r="H926" s="497"/>
      <c r="I926" s="497"/>
      <c r="J926" s="497"/>
      <c r="K926" s="497"/>
      <c r="L926" s="497"/>
      <c r="M926" s="497"/>
      <c r="N926" s="498"/>
      <c r="O926" s="497"/>
      <c r="P926" s="497"/>
      <c r="Q926" s="497"/>
      <c r="R926" s="497"/>
      <c r="S926" s="497"/>
      <c r="T926" s="497"/>
      <c r="U926" s="497"/>
      <c r="V926" s="497"/>
      <c r="W926" s="497"/>
      <c r="X926" s="497"/>
      <c r="Y926" s="497"/>
      <c r="Z926" s="497"/>
      <c r="AA926" s="497"/>
      <c r="AB926" s="497"/>
      <c r="AC926" s="497"/>
      <c r="AD926" s="497"/>
      <c r="AE926" s="497"/>
      <c r="AF926" s="497"/>
      <c r="AG926" s="497"/>
      <c r="AH926" s="497"/>
      <c r="AI926" s="497"/>
      <c r="AJ926" s="497"/>
      <c r="AK926" s="497"/>
      <c r="AL926" s="497"/>
      <c r="AM926" s="497"/>
      <c r="AN926" s="497"/>
      <c r="AO926" s="497"/>
      <c r="AP926" s="497"/>
      <c r="AQ926" s="497"/>
      <c r="AR926" s="497"/>
      <c r="AS926" s="497"/>
      <c r="AT926" s="497"/>
      <c r="AU926" s="497"/>
      <c r="AV926" s="497"/>
      <c r="AW926" s="497"/>
      <c r="AX926" s="497"/>
      <c r="AY926" s="497"/>
      <c r="AZ926" s="497"/>
      <c r="BA926" s="497"/>
      <c r="BB926" s="497"/>
      <c r="BC926" s="497"/>
      <c r="BD926" s="497"/>
      <c r="BE926" s="497"/>
      <c r="BF926" s="489"/>
      <c r="BG926" s="489"/>
      <c r="BH926" s="489"/>
      <c r="BI926" s="489"/>
      <c r="BJ926" s="489"/>
    </row>
    <row r="927" spans="1:62" ht="15.75" customHeight="1">
      <c r="A927" s="490"/>
      <c r="B927" s="497"/>
      <c r="C927" s="497"/>
      <c r="D927" s="497"/>
      <c r="E927" s="497"/>
      <c r="F927" s="497"/>
      <c r="G927" s="497"/>
      <c r="H927" s="497"/>
      <c r="I927" s="497"/>
      <c r="J927" s="497"/>
      <c r="K927" s="497"/>
      <c r="L927" s="497"/>
      <c r="M927" s="497"/>
      <c r="N927" s="498"/>
      <c r="O927" s="497"/>
      <c r="P927" s="497"/>
      <c r="Q927" s="497"/>
      <c r="R927" s="497"/>
      <c r="S927" s="497"/>
      <c r="T927" s="497"/>
      <c r="U927" s="497"/>
      <c r="V927" s="497"/>
      <c r="W927" s="497"/>
      <c r="X927" s="497"/>
      <c r="Y927" s="497"/>
      <c r="Z927" s="497"/>
      <c r="AA927" s="497"/>
      <c r="AB927" s="497"/>
      <c r="AC927" s="497"/>
      <c r="AD927" s="497"/>
      <c r="AE927" s="497"/>
      <c r="AF927" s="497"/>
      <c r="AG927" s="497"/>
      <c r="AH927" s="497"/>
      <c r="AI927" s="497"/>
      <c r="AJ927" s="497"/>
      <c r="AK927" s="497"/>
      <c r="AL927" s="497"/>
      <c r="AM927" s="497"/>
      <c r="AN927" s="497"/>
      <c r="AO927" s="497"/>
      <c r="AP927" s="497"/>
      <c r="AQ927" s="497"/>
      <c r="AR927" s="497"/>
      <c r="AS927" s="497"/>
      <c r="AT927" s="497"/>
      <c r="AU927" s="497"/>
      <c r="AV927" s="497"/>
      <c r="AW927" s="497"/>
      <c r="AX927" s="497"/>
      <c r="AY927" s="497"/>
      <c r="AZ927" s="497"/>
      <c r="BA927" s="497"/>
      <c r="BB927" s="497"/>
      <c r="BC927" s="497"/>
      <c r="BD927" s="497"/>
      <c r="BE927" s="497"/>
      <c r="BF927" s="489"/>
      <c r="BG927" s="489"/>
      <c r="BH927" s="489"/>
      <c r="BI927" s="489"/>
      <c r="BJ927" s="489"/>
    </row>
    <row r="928" spans="1:62" ht="15.75" customHeight="1">
      <c r="A928" s="490"/>
      <c r="B928" s="497"/>
      <c r="C928" s="497"/>
      <c r="D928" s="497"/>
      <c r="E928" s="497"/>
      <c r="F928" s="497"/>
      <c r="G928" s="497"/>
      <c r="H928" s="497"/>
      <c r="I928" s="497"/>
      <c r="J928" s="497"/>
      <c r="K928" s="497"/>
      <c r="L928" s="497"/>
      <c r="M928" s="497"/>
      <c r="N928" s="498"/>
      <c r="O928" s="497"/>
      <c r="P928" s="497"/>
      <c r="Q928" s="497"/>
      <c r="R928" s="497"/>
      <c r="S928" s="497"/>
      <c r="T928" s="497"/>
      <c r="U928" s="497"/>
      <c r="V928" s="497"/>
      <c r="W928" s="497"/>
      <c r="X928" s="497"/>
      <c r="Y928" s="497"/>
      <c r="Z928" s="497"/>
      <c r="AA928" s="497"/>
      <c r="AB928" s="497"/>
      <c r="AC928" s="497"/>
      <c r="AD928" s="497"/>
      <c r="AE928" s="497"/>
      <c r="AF928" s="497"/>
      <c r="AG928" s="497"/>
      <c r="AH928" s="497"/>
      <c r="AI928" s="497"/>
      <c r="AJ928" s="497"/>
      <c r="AK928" s="497"/>
      <c r="AL928" s="497"/>
      <c r="AM928" s="497"/>
      <c r="AN928" s="497"/>
      <c r="AO928" s="497"/>
      <c r="AP928" s="497"/>
      <c r="AQ928" s="497"/>
      <c r="AR928" s="497"/>
      <c r="AS928" s="497"/>
      <c r="AT928" s="497"/>
      <c r="AU928" s="497"/>
      <c r="AV928" s="497"/>
      <c r="AW928" s="497"/>
      <c r="AX928" s="497"/>
      <c r="AY928" s="497"/>
      <c r="AZ928" s="497"/>
      <c r="BA928" s="497"/>
      <c r="BB928" s="497"/>
      <c r="BC928" s="497"/>
      <c r="BD928" s="497"/>
      <c r="BE928" s="497"/>
      <c r="BF928" s="489"/>
      <c r="BG928" s="489"/>
      <c r="BH928" s="489"/>
      <c r="BI928" s="489"/>
      <c r="BJ928" s="489"/>
    </row>
    <row r="929" spans="1:62" ht="15.75" customHeight="1">
      <c r="A929" s="490"/>
      <c r="B929" s="497"/>
      <c r="C929" s="497"/>
      <c r="D929" s="497"/>
      <c r="E929" s="497"/>
      <c r="F929" s="497"/>
      <c r="G929" s="497"/>
      <c r="H929" s="497"/>
      <c r="I929" s="497"/>
      <c r="J929" s="497"/>
      <c r="K929" s="497"/>
      <c r="L929" s="497"/>
      <c r="M929" s="497"/>
      <c r="N929" s="498"/>
      <c r="O929" s="497"/>
      <c r="P929" s="497"/>
      <c r="Q929" s="497"/>
      <c r="R929" s="497"/>
      <c r="S929" s="497"/>
      <c r="T929" s="497"/>
      <c r="U929" s="497"/>
      <c r="V929" s="497"/>
      <c r="W929" s="497"/>
      <c r="X929" s="497"/>
      <c r="Y929" s="497"/>
      <c r="Z929" s="497"/>
      <c r="AA929" s="497"/>
      <c r="AB929" s="497"/>
      <c r="AC929" s="497"/>
      <c r="AD929" s="497"/>
      <c r="AE929" s="497"/>
      <c r="AF929" s="497"/>
      <c r="AG929" s="497"/>
      <c r="AH929" s="497"/>
      <c r="AI929" s="497"/>
      <c r="AJ929" s="497"/>
      <c r="AK929" s="497"/>
      <c r="AL929" s="497"/>
      <c r="AM929" s="497"/>
      <c r="AN929" s="497"/>
      <c r="AO929" s="497"/>
      <c r="AP929" s="497"/>
      <c r="AQ929" s="497"/>
      <c r="AR929" s="497"/>
      <c r="AS929" s="497"/>
      <c r="AT929" s="497"/>
      <c r="AU929" s="497"/>
      <c r="AV929" s="497"/>
      <c r="AW929" s="497"/>
      <c r="AX929" s="497"/>
      <c r="AY929" s="497"/>
      <c r="AZ929" s="497"/>
      <c r="BA929" s="497"/>
      <c r="BB929" s="497"/>
      <c r="BC929" s="497"/>
      <c r="BD929" s="497"/>
      <c r="BE929" s="497"/>
      <c r="BF929" s="489"/>
      <c r="BG929" s="489"/>
      <c r="BH929" s="489"/>
      <c r="BI929" s="489"/>
      <c r="BJ929" s="489"/>
    </row>
    <row r="930" spans="1:62" ht="15.75" customHeight="1">
      <c r="A930" s="490"/>
      <c r="B930" s="497"/>
      <c r="C930" s="497"/>
      <c r="D930" s="497"/>
      <c r="E930" s="497"/>
      <c r="F930" s="497"/>
      <c r="G930" s="497"/>
      <c r="H930" s="497"/>
      <c r="I930" s="497"/>
      <c r="J930" s="497"/>
      <c r="K930" s="497"/>
      <c r="L930" s="497"/>
      <c r="M930" s="497"/>
      <c r="N930" s="498"/>
      <c r="O930" s="497"/>
      <c r="P930" s="497"/>
      <c r="Q930" s="497"/>
      <c r="R930" s="497"/>
      <c r="S930" s="497"/>
      <c r="T930" s="497"/>
      <c r="U930" s="497"/>
      <c r="V930" s="497"/>
      <c r="W930" s="497"/>
      <c r="X930" s="497"/>
      <c r="Y930" s="497"/>
      <c r="Z930" s="497"/>
      <c r="AA930" s="497"/>
      <c r="AB930" s="497"/>
      <c r="AC930" s="497"/>
      <c r="AD930" s="497"/>
      <c r="AE930" s="497"/>
      <c r="AF930" s="497"/>
      <c r="AG930" s="497"/>
      <c r="AH930" s="497"/>
      <c r="AI930" s="497"/>
      <c r="AJ930" s="497"/>
      <c r="AK930" s="497"/>
      <c r="AL930" s="497"/>
      <c r="AM930" s="497"/>
      <c r="AN930" s="497"/>
      <c r="AO930" s="497"/>
      <c r="AP930" s="497"/>
      <c r="AQ930" s="497"/>
      <c r="AR930" s="497"/>
      <c r="AS930" s="497"/>
      <c r="AT930" s="497"/>
      <c r="AU930" s="497"/>
      <c r="AV930" s="497"/>
      <c r="AW930" s="497"/>
      <c r="AX930" s="497"/>
      <c r="AY930" s="497"/>
      <c r="AZ930" s="497"/>
      <c r="BA930" s="497"/>
      <c r="BB930" s="497"/>
      <c r="BC930" s="497"/>
      <c r="BD930" s="497"/>
      <c r="BE930" s="497"/>
      <c r="BF930" s="489"/>
      <c r="BG930" s="489"/>
      <c r="BH930" s="489"/>
      <c r="BI930" s="489"/>
      <c r="BJ930" s="489"/>
    </row>
    <row r="931" spans="1:62" ht="15.75" customHeight="1">
      <c r="A931" s="490"/>
      <c r="B931" s="497"/>
      <c r="C931" s="497"/>
      <c r="D931" s="497"/>
      <c r="E931" s="497"/>
      <c r="F931" s="497"/>
      <c r="G931" s="497"/>
      <c r="H931" s="497"/>
      <c r="I931" s="497"/>
      <c r="J931" s="497"/>
      <c r="K931" s="497"/>
      <c r="L931" s="497"/>
      <c r="M931" s="497"/>
      <c r="N931" s="498"/>
      <c r="O931" s="497"/>
      <c r="P931" s="497"/>
      <c r="Q931" s="497"/>
      <c r="R931" s="497"/>
      <c r="S931" s="497"/>
      <c r="T931" s="497"/>
      <c r="U931" s="497"/>
      <c r="V931" s="497"/>
      <c r="W931" s="497"/>
      <c r="X931" s="497"/>
      <c r="Y931" s="497"/>
      <c r="Z931" s="497"/>
      <c r="AA931" s="497"/>
      <c r="AB931" s="497"/>
      <c r="AC931" s="497"/>
      <c r="AD931" s="497"/>
      <c r="AE931" s="497"/>
      <c r="AF931" s="497"/>
      <c r="AG931" s="497"/>
      <c r="AH931" s="497"/>
      <c r="AI931" s="497"/>
      <c r="AJ931" s="497"/>
      <c r="AK931" s="497"/>
      <c r="AL931" s="497"/>
      <c r="AM931" s="497"/>
      <c r="AN931" s="497"/>
      <c r="AO931" s="497"/>
      <c r="AP931" s="497"/>
      <c r="AQ931" s="497"/>
      <c r="AR931" s="497"/>
      <c r="AS931" s="497"/>
      <c r="AT931" s="497"/>
      <c r="AU931" s="497"/>
      <c r="AV931" s="497"/>
      <c r="AW931" s="497"/>
      <c r="AX931" s="497"/>
      <c r="AY931" s="497"/>
      <c r="AZ931" s="497"/>
      <c r="BA931" s="497"/>
      <c r="BB931" s="497"/>
      <c r="BC931" s="497"/>
      <c r="BD931" s="497"/>
      <c r="BE931" s="497"/>
      <c r="BF931" s="489"/>
      <c r="BG931" s="489"/>
      <c r="BH931" s="489"/>
      <c r="BI931" s="489"/>
      <c r="BJ931" s="489"/>
    </row>
    <row r="932" spans="1:62" ht="15.75" customHeight="1">
      <c r="A932" s="490"/>
      <c r="B932" s="497"/>
      <c r="C932" s="497"/>
      <c r="D932" s="497"/>
      <c r="E932" s="497"/>
      <c r="F932" s="497"/>
      <c r="G932" s="497"/>
      <c r="H932" s="497"/>
      <c r="I932" s="497"/>
      <c r="J932" s="497"/>
      <c r="K932" s="497"/>
      <c r="L932" s="497"/>
      <c r="M932" s="497"/>
      <c r="N932" s="498"/>
      <c r="O932" s="497"/>
      <c r="P932" s="497"/>
      <c r="Q932" s="497"/>
      <c r="R932" s="497"/>
      <c r="S932" s="497"/>
      <c r="T932" s="497"/>
      <c r="U932" s="497"/>
      <c r="V932" s="497"/>
      <c r="W932" s="497"/>
      <c r="X932" s="497"/>
      <c r="Y932" s="497"/>
      <c r="Z932" s="497"/>
      <c r="AA932" s="497"/>
      <c r="AB932" s="497"/>
      <c r="AC932" s="497"/>
      <c r="AD932" s="497"/>
      <c r="AE932" s="497"/>
      <c r="AF932" s="497"/>
      <c r="AG932" s="497"/>
      <c r="AH932" s="497"/>
      <c r="AI932" s="497"/>
      <c r="AJ932" s="497"/>
      <c r="AK932" s="497"/>
      <c r="AL932" s="497"/>
      <c r="AM932" s="497"/>
      <c r="AN932" s="497"/>
      <c r="AO932" s="497"/>
      <c r="AP932" s="497"/>
      <c r="AQ932" s="497"/>
      <c r="AR932" s="497"/>
      <c r="AS932" s="497"/>
      <c r="AT932" s="497"/>
      <c r="AU932" s="497"/>
      <c r="AV932" s="497"/>
      <c r="AW932" s="497"/>
      <c r="AX932" s="497"/>
      <c r="AY932" s="497"/>
      <c r="AZ932" s="497"/>
      <c r="BA932" s="497"/>
      <c r="BB932" s="497"/>
      <c r="BC932" s="497"/>
      <c r="BD932" s="497"/>
      <c r="BE932" s="497"/>
      <c r="BF932" s="489"/>
      <c r="BG932" s="489"/>
      <c r="BH932" s="489"/>
      <c r="BI932" s="489"/>
      <c r="BJ932" s="489"/>
    </row>
    <row r="933" spans="1:62" ht="15.75" customHeight="1">
      <c r="A933" s="490"/>
      <c r="B933" s="497"/>
      <c r="C933" s="497"/>
      <c r="D933" s="497"/>
      <c r="E933" s="497"/>
      <c r="F933" s="497"/>
      <c r="G933" s="497"/>
      <c r="H933" s="497"/>
      <c r="I933" s="497"/>
      <c r="J933" s="497"/>
      <c r="K933" s="497"/>
      <c r="L933" s="497"/>
      <c r="M933" s="497"/>
      <c r="N933" s="498"/>
      <c r="O933" s="497"/>
      <c r="P933" s="497"/>
      <c r="Q933" s="497"/>
      <c r="R933" s="497"/>
      <c r="S933" s="497"/>
      <c r="T933" s="497"/>
      <c r="U933" s="497"/>
      <c r="V933" s="497"/>
      <c r="W933" s="497"/>
      <c r="X933" s="497"/>
      <c r="Y933" s="497"/>
      <c r="Z933" s="497"/>
      <c r="AA933" s="497"/>
      <c r="AB933" s="497"/>
      <c r="AC933" s="497"/>
      <c r="AD933" s="497"/>
      <c r="AE933" s="497"/>
      <c r="AF933" s="497"/>
      <c r="AG933" s="497"/>
      <c r="AH933" s="497"/>
      <c r="AI933" s="497"/>
      <c r="AJ933" s="497"/>
      <c r="AK933" s="497"/>
      <c r="AL933" s="497"/>
      <c r="AM933" s="497"/>
      <c r="AN933" s="497"/>
      <c r="AO933" s="497"/>
      <c r="AP933" s="497"/>
      <c r="AQ933" s="497"/>
      <c r="AR933" s="497"/>
      <c r="AS933" s="497"/>
      <c r="AT933" s="497"/>
      <c r="AU933" s="497"/>
      <c r="AV933" s="497"/>
      <c r="AW933" s="497"/>
      <c r="AX933" s="497"/>
      <c r="AY933" s="497"/>
      <c r="AZ933" s="497"/>
      <c r="BA933" s="497"/>
      <c r="BB933" s="497"/>
      <c r="BC933" s="497"/>
      <c r="BD933" s="497"/>
      <c r="BE933" s="497"/>
      <c r="BF933" s="489"/>
      <c r="BG933" s="489"/>
      <c r="BH933" s="489"/>
      <c r="BI933" s="489"/>
      <c r="BJ933" s="489"/>
    </row>
    <row r="934" spans="1:62" ht="15.75" customHeight="1">
      <c r="A934" s="490"/>
      <c r="B934" s="497"/>
      <c r="C934" s="497"/>
      <c r="D934" s="497"/>
      <c r="E934" s="497"/>
      <c r="F934" s="497"/>
      <c r="G934" s="497"/>
      <c r="H934" s="497"/>
      <c r="I934" s="497"/>
      <c r="J934" s="497"/>
      <c r="K934" s="497"/>
      <c r="L934" s="497"/>
      <c r="M934" s="497"/>
      <c r="N934" s="498"/>
      <c r="O934" s="497"/>
      <c r="P934" s="497"/>
      <c r="Q934" s="497"/>
      <c r="R934" s="497"/>
      <c r="S934" s="497"/>
      <c r="T934" s="497"/>
      <c r="U934" s="497"/>
      <c r="V934" s="497"/>
      <c r="W934" s="497"/>
      <c r="X934" s="497"/>
      <c r="Y934" s="497"/>
      <c r="Z934" s="497"/>
      <c r="AA934" s="497"/>
      <c r="AB934" s="497"/>
      <c r="AC934" s="497"/>
      <c r="AD934" s="497"/>
      <c r="AE934" s="497"/>
      <c r="AF934" s="497"/>
      <c r="AG934" s="497"/>
      <c r="AH934" s="497"/>
      <c r="AI934" s="497"/>
      <c r="AJ934" s="497"/>
      <c r="AK934" s="497"/>
      <c r="AL934" s="497"/>
      <c r="AM934" s="497"/>
      <c r="AN934" s="497"/>
      <c r="AO934" s="497"/>
      <c r="AP934" s="497"/>
      <c r="AQ934" s="497"/>
      <c r="AR934" s="497"/>
      <c r="AS934" s="497"/>
      <c r="AT934" s="497"/>
      <c r="AU934" s="497"/>
      <c r="AV934" s="497"/>
      <c r="AW934" s="497"/>
      <c r="AX934" s="497"/>
      <c r="AY934" s="497"/>
      <c r="AZ934" s="497"/>
      <c r="BA934" s="497"/>
      <c r="BB934" s="497"/>
      <c r="BC934" s="497"/>
      <c r="BD934" s="497"/>
      <c r="BE934" s="497"/>
      <c r="BF934" s="489"/>
      <c r="BG934" s="489"/>
      <c r="BH934" s="489"/>
      <c r="BI934" s="489"/>
      <c r="BJ934" s="489"/>
    </row>
    <row r="935" spans="1:62" ht="15.75" customHeight="1">
      <c r="A935" s="490"/>
      <c r="B935" s="497"/>
      <c r="C935" s="497"/>
      <c r="D935" s="497"/>
      <c r="E935" s="497"/>
      <c r="F935" s="497"/>
      <c r="G935" s="497"/>
      <c r="H935" s="497"/>
      <c r="I935" s="497"/>
      <c r="J935" s="497"/>
      <c r="K935" s="497"/>
      <c r="L935" s="497"/>
      <c r="M935" s="497"/>
      <c r="N935" s="498"/>
      <c r="O935" s="497"/>
      <c r="P935" s="497"/>
      <c r="Q935" s="497"/>
      <c r="R935" s="497"/>
      <c r="S935" s="497"/>
      <c r="T935" s="497"/>
      <c r="U935" s="497"/>
      <c r="V935" s="497"/>
      <c r="W935" s="497"/>
      <c r="X935" s="497"/>
      <c r="Y935" s="497"/>
      <c r="Z935" s="497"/>
      <c r="AA935" s="497"/>
      <c r="AB935" s="497"/>
      <c r="AC935" s="497"/>
      <c r="AD935" s="497"/>
      <c r="AE935" s="497"/>
      <c r="AF935" s="497"/>
      <c r="AG935" s="497"/>
      <c r="AH935" s="497"/>
      <c r="AI935" s="497"/>
      <c r="AJ935" s="497"/>
      <c r="AK935" s="497"/>
      <c r="AL935" s="497"/>
      <c r="AM935" s="497"/>
      <c r="AN935" s="497"/>
      <c r="AO935" s="497"/>
      <c r="AP935" s="497"/>
      <c r="AQ935" s="497"/>
      <c r="AR935" s="497"/>
      <c r="AS935" s="497"/>
      <c r="AT935" s="497"/>
      <c r="AU935" s="497"/>
      <c r="AV935" s="497"/>
      <c r="AW935" s="497"/>
      <c r="AX935" s="497"/>
      <c r="AY935" s="497"/>
      <c r="AZ935" s="497"/>
      <c r="BA935" s="497"/>
      <c r="BB935" s="497"/>
      <c r="BC935" s="497"/>
      <c r="BD935" s="497"/>
      <c r="BE935" s="497"/>
      <c r="BF935" s="489"/>
      <c r="BG935" s="489"/>
      <c r="BH935" s="489"/>
      <c r="BI935" s="489"/>
      <c r="BJ935" s="489"/>
    </row>
    <row r="936" spans="1:62" ht="15.75" customHeight="1">
      <c r="A936" s="490"/>
      <c r="B936" s="497"/>
      <c r="C936" s="497"/>
      <c r="D936" s="497"/>
      <c r="E936" s="497"/>
      <c r="F936" s="497"/>
      <c r="G936" s="497"/>
      <c r="H936" s="497"/>
      <c r="I936" s="497"/>
      <c r="J936" s="497"/>
      <c r="K936" s="497"/>
      <c r="L936" s="497"/>
      <c r="M936" s="497"/>
      <c r="N936" s="498"/>
      <c r="O936" s="497"/>
      <c r="P936" s="497"/>
      <c r="Q936" s="497"/>
      <c r="R936" s="497"/>
      <c r="S936" s="497"/>
      <c r="T936" s="497"/>
      <c r="U936" s="497"/>
      <c r="V936" s="497"/>
      <c r="W936" s="497"/>
      <c r="X936" s="497"/>
      <c r="Y936" s="497"/>
      <c r="Z936" s="497"/>
      <c r="AA936" s="497"/>
      <c r="AB936" s="497"/>
      <c r="AC936" s="497"/>
      <c r="AD936" s="497"/>
      <c r="AE936" s="497"/>
      <c r="AF936" s="497"/>
      <c r="AG936" s="497"/>
      <c r="AH936" s="497"/>
      <c r="AI936" s="497"/>
      <c r="AJ936" s="497"/>
      <c r="AK936" s="497"/>
      <c r="AL936" s="497"/>
      <c r="AM936" s="497"/>
      <c r="AN936" s="497"/>
      <c r="AO936" s="497"/>
      <c r="AP936" s="497"/>
      <c r="AQ936" s="497"/>
      <c r="AR936" s="497"/>
      <c r="AS936" s="497"/>
      <c r="AT936" s="497"/>
      <c r="AU936" s="497"/>
      <c r="AV936" s="497"/>
      <c r="AW936" s="497"/>
      <c r="AX936" s="497"/>
      <c r="AY936" s="497"/>
      <c r="AZ936" s="497"/>
      <c r="BA936" s="497"/>
      <c r="BB936" s="497"/>
      <c r="BC936" s="497"/>
      <c r="BD936" s="497"/>
      <c r="BE936" s="497"/>
      <c r="BF936" s="489"/>
      <c r="BG936" s="489"/>
      <c r="BH936" s="489"/>
      <c r="BI936" s="489"/>
      <c r="BJ936" s="489"/>
    </row>
    <row r="937" spans="1:62" ht="15.75" customHeight="1">
      <c r="A937" s="490"/>
      <c r="B937" s="497"/>
      <c r="C937" s="497"/>
      <c r="D937" s="497"/>
      <c r="E937" s="497"/>
      <c r="F937" s="497"/>
      <c r="G937" s="497"/>
      <c r="H937" s="497"/>
      <c r="I937" s="497"/>
      <c r="J937" s="497"/>
      <c r="K937" s="497"/>
      <c r="L937" s="497"/>
      <c r="M937" s="497"/>
      <c r="N937" s="498"/>
      <c r="O937" s="497"/>
      <c r="P937" s="497"/>
      <c r="Q937" s="497"/>
      <c r="R937" s="497"/>
      <c r="S937" s="497"/>
      <c r="T937" s="497"/>
      <c r="U937" s="497"/>
      <c r="V937" s="497"/>
      <c r="W937" s="497"/>
      <c r="X937" s="497"/>
      <c r="Y937" s="497"/>
      <c r="Z937" s="497"/>
      <c r="AA937" s="497"/>
      <c r="AB937" s="497"/>
      <c r="AC937" s="497"/>
      <c r="AD937" s="497"/>
      <c r="AE937" s="497"/>
      <c r="AF937" s="497"/>
      <c r="AG937" s="497"/>
      <c r="AH937" s="497"/>
      <c r="AI937" s="497"/>
      <c r="AJ937" s="497"/>
      <c r="AK937" s="497"/>
      <c r="AL937" s="497"/>
      <c r="AM937" s="497"/>
      <c r="AN937" s="497"/>
      <c r="AO937" s="497"/>
      <c r="AP937" s="497"/>
      <c r="AQ937" s="497"/>
      <c r="AR937" s="497"/>
      <c r="AS937" s="497"/>
      <c r="AT937" s="497"/>
      <c r="AU937" s="497"/>
      <c r="AV937" s="497"/>
      <c r="AW937" s="497"/>
      <c r="AX937" s="497"/>
      <c r="AY937" s="497"/>
      <c r="AZ937" s="497"/>
      <c r="BA937" s="497"/>
      <c r="BB937" s="497"/>
      <c r="BC937" s="497"/>
      <c r="BD937" s="497"/>
      <c r="BE937" s="497"/>
      <c r="BF937" s="489"/>
      <c r="BG937" s="489"/>
      <c r="BH937" s="489"/>
      <c r="BI937" s="489"/>
      <c r="BJ937" s="489"/>
    </row>
    <row r="938" spans="1:62" ht="15.75" customHeight="1">
      <c r="A938" s="490"/>
      <c r="B938" s="497"/>
      <c r="C938" s="497"/>
      <c r="D938" s="497"/>
      <c r="E938" s="497"/>
      <c r="F938" s="497"/>
      <c r="G938" s="497"/>
      <c r="H938" s="497"/>
      <c r="I938" s="497"/>
      <c r="J938" s="497"/>
      <c r="K938" s="497"/>
      <c r="L938" s="497"/>
      <c r="M938" s="497"/>
      <c r="N938" s="498"/>
      <c r="O938" s="497"/>
      <c r="P938" s="497"/>
      <c r="Q938" s="497"/>
      <c r="R938" s="497"/>
      <c r="S938" s="497"/>
      <c r="T938" s="497"/>
      <c r="U938" s="497"/>
      <c r="V938" s="497"/>
      <c r="W938" s="497"/>
      <c r="X938" s="497"/>
      <c r="Y938" s="497"/>
      <c r="Z938" s="497"/>
      <c r="AA938" s="497"/>
      <c r="AB938" s="497"/>
      <c r="AC938" s="497"/>
      <c r="AD938" s="497"/>
      <c r="AE938" s="497"/>
      <c r="AF938" s="497"/>
      <c r="AG938" s="497"/>
      <c r="AH938" s="497"/>
      <c r="AI938" s="497"/>
      <c r="AJ938" s="497"/>
      <c r="AK938" s="497"/>
      <c r="AL938" s="497"/>
      <c r="AM938" s="497"/>
      <c r="AN938" s="497"/>
      <c r="AO938" s="497"/>
      <c r="AP938" s="497"/>
      <c r="AQ938" s="497"/>
      <c r="AR938" s="497"/>
      <c r="AS938" s="497"/>
      <c r="AT938" s="497"/>
      <c r="AU938" s="497"/>
      <c r="AV938" s="497"/>
      <c r="AW938" s="497"/>
      <c r="AX938" s="497"/>
      <c r="AY938" s="497"/>
      <c r="AZ938" s="497"/>
      <c r="BA938" s="497"/>
      <c r="BB938" s="497"/>
      <c r="BC938" s="497"/>
      <c r="BD938" s="497"/>
      <c r="BE938" s="497"/>
      <c r="BF938" s="489"/>
      <c r="BG938" s="489"/>
      <c r="BH938" s="489"/>
      <c r="BI938" s="489"/>
      <c r="BJ938" s="489"/>
    </row>
    <row r="939" spans="1:62" ht="15.75" customHeight="1">
      <c r="A939" s="490"/>
      <c r="B939" s="497"/>
      <c r="C939" s="497"/>
      <c r="D939" s="497"/>
      <c r="E939" s="497"/>
      <c r="F939" s="497"/>
      <c r="G939" s="497"/>
      <c r="H939" s="497"/>
      <c r="I939" s="497"/>
      <c r="J939" s="497"/>
      <c r="K939" s="497"/>
      <c r="L939" s="497"/>
      <c r="M939" s="497"/>
      <c r="N939" s="498"/>
      <c r="O939" s="497"/>
      <c r="P939" s="497"/>
      <c r="Q939" s="497"/>
      <c r="R939" s="497"/>
      <c r="S939" s="497"/>
      <c r="T939" s="497"/>
      <c r="U939" s="497"/>
      <c r="V939" s="497"/>
      <c r="W939" s="497"/>
      <c r="X939" s="497"/>
      <c r="Y939" s="497"/>
      <c r="Z939" s="497"/>
      <c r="AA939" s="497"/>
      <c r="AB939" s="497"/>
      <c r="AC939" s="497"/>
      <c r="AD939" s="497"/>
      <c r="AE939" s="497"/>
      <c r="AF939" s="497"/>
      <c r="AG939" s="497"/>
      <c r="AH939" s="497"/>
      <c r="AI939" s="497"/>
      <c r="AJ939" s="497"/>
      <c r="AK939" s="497"/>
      <c r="AL939" s="497"/>
      <c r="AM939" s="497"/>
      <c r="AN939" s="497"/>
      <c r="AO939" s="497"/>
      <c r="AP939" s="497"/>
      <c r="AQ939" s="497"/>
      <c r="AR939" s="497"/>
      <c r="AS939" s="497"/>
      <c r="AT939" s="497"/>
      <c r="AU939" s="497"/>
      <c r="AV939" s="497"/>
      <c r="AW939" s="497"/>
      <c r="AX939" s="497"/>
      <c r="AY939" s="497"/>
      <c r="AZ939" s="497"/>
      <c r="BA939" s="497"/>
      <c r="BB939" s="497"/>
      <c r="BC939" s="497"/>
      <c r="BD939" s="497"/>
      <c r="BE939" s="497"/>
      <c r="BF939" s="489"/>
      <c r="BG939" s="489"/>
      <c r="BH939" s="489"/>
      <c r="BI939" s="489"/>
      <c r="BJ939" s="489"/>
    </row>
    <row r="940" spans="1:62" ht="15.75" customHeight="1">
      <c r="A940" s="490"/>
      <c r="B940" s="497"/>
      <c r="C940" s="497"/>
      <c r="D940" s="497"/>
      <c r="E940" s="497"/>
      <c r="F940" s="497"/>
      <c r="G940" s="497"/>
      <c r="H940" s="497"/>
      <c r="I940" s="497"/>
      <c r="J940" s="497"/>
      <c r="K940" s="497"/>
      <c r="L940" s="497"/>
      <c r="M940" s="497"/>
      <c r="N940" s="498"/>
      <c r="O940" s="497"/>
      <c r="P940" s="497"/>
      <c r="Q940" s="497"/>
      <c r="R940" s="497"/>
      <c r="S940" s="497"/>
      <c r="T940" s="497"/>
      <c r="U940" s="497"/>
      <c r="V940" s="497"/>
      <c r="W940" s="497"/>
      <c r="X940" s="497"/>
      <c r="Y940" s="497"/>
      <c r="Z940" s="497"/>
      <c r="AA940" s="497"/>
      <c r="AB940" s="497"/>
      <c r="AC940" s="497"/>
      <c r="AD940" s="497"/>
      <c r="AE940" s="497"/>
      <c r="AF940" s="497"/>
      <c r="AG940" s="497"/>
      <c r="AH940" s="497"/>
      <c r="AI940" s="497"/>
      <c r="AJ940" s="497"/>
      <c r="AK940" s="497"/>
      <c r="AL940" s="497"/>
      <c r="AM940" s="497"/>
      <c r="AN940" s="497"/>
      <c r="AO940" s="497"/>
      <c r="AP940" s="497"/>
      <c r="AQ940" s="497"/>
      <c r="AR940" s="497"/>
      <c r="AS940" s="497"/>
      <c r="AT940" s="497"/>
      <c r="AU940" s="497"/>
      <c r="AV940" s="497"/>
      <c r="AW940" s="497"/>
      <c r="AX940" s="497"/>
      <c r="AY940" s="497"/>
      <c r="AZ940" s="497"/>
      <c r="BA940" s="497"/>
      <c r="BB940" s="497"/>
      <c r="BC940" s="497"/>
      <c r="BD940" s="497"/>
      <c r="BE940" s="497"/>
      <c r="BF940" s="489"/>
      <c r="BG940" s="489"/>
      <c r="BH940" s="489"/>
      <c r="BI940" s="489"/>
      <c r="BJ940" s="489"/>
    </row>
    <row r="941" spans="1:62" ht="15.75" customHeight="1">
      <c r="A941" s="490"/>
      <c r="B941" s="497"/>
      <c r="C941" s="497"/>
      <c r="D941" s="497"/>
      <c r="E941" s="497"/>
      <c r="F941" s="497"/>
      <c r="G941" s="497"/>
      <c r="H941" s="497"/>
      <c r="I941" s="497"/>
      <c r="J941" s="497"/>
      <c r="K941" s="497"/>
      <c r="L941" s="497"/>
      <c r="M941" s="497"/>
      <c r="N941" s="498"/>
      <c r="O941" s="497"/>
      <c r="P941" s="497"/>
      <c r="Q941" s="497"/>
      <c r="R941" s="497"/>
      <c r="S941" s="497"/>
      <c r="T941" s="497"/>
      <c r="U941" s="497"/>
      <c r="V941" s="497"/>
      <c r="W941" s="497"/>
      <c r="X941" s="497"/>
      <c r="Y941" s="497"/>
      <c r="Z941" s="497"/>
      <c r="AA941" s="497"/>
      <c r="AB941" s="497"/>
      <c r="AC941" s="497"/>
      <c r="AD941" s="497"/>
      <c r="AE941" s="497"/>
      <c r="AF941" s="497"/>
      <c r="AG941" s="497"/>
      <c r="AH941" s="497"/>
      <c r="AI941" s="497"/>
      <c r="AJ941" s="497"/>
      <c r="AK941" s="497"/>
      <c r="AL941" s="497"/>
      <c r="AM941" s="497"/>
      <c r="AN941" s="497"/>
      <c r="AO941" s="497"/>
      <c r="AP941" s="497"/>
      <c r="AQ941" s="497"/>
      <c r="AR941" s="497"/>
      <c r="AS941" s="497"/>
      <c r="AT941" s="497"/>
      <c r="AU941" s="497"/>
      <c r="AV941" s="497"/>
      <c r="AW941" s="497"/>
      <c r="AX941" s="497"/>
      <c r="AY941" s="497"/>
      <c r="AZ941" s="497"/>
      <c r="BA941" s="497"/>
      <c r="BB941" s="497"/>
      <c r="BC941" s="497"/>
      <c r="BD941" s="497"/>
      <c r="BE941" s="497"/>
      <c r="BF941" s="489"/>
      <c r="BG941" s="489"/>
      <c r="BH941" s="489"/>
      <c r="BI941" s="489"/>
      <c r="BJ941" s="489"/>
    </row>
    <row r="942" spans="1:62" ht="15.75" customHeight="1">
      <c r="A942" s="490"/>
      <c r="B942" s="497"/>
      <c r="C942" s="497"/>
      <c r="D942" s="497"/>
      <c r="E942" s="497"/>
      <c r="F942" s="497"/>
      <c r="G942" s="497"/>
      <c r="H942" s="497"/>
      <c r="I942" s="497"/>
      <c r="J942" s="497"/>
      <c r="K942" s="497"/>
      <c r="L942" s="497"/>
      <c r="M942" s="497"/>
      <c r="N942" s="498"/>
      <c r="O942" s="497"/>
      <c r="P942" s="497"/>
      <c r="Q942" s="497"/>
      <c r="R942" s="497"/>
      <c r="S942" s="497"/>
      <c r="T942" s="497"/>
      <c r="U942" s="497"/>
      <c r="V942" s="497"/>
      <c r="W942" s="497"/>
      <c r="X942" s="497"/>
      <c r="Y942" s="497"/>
      <c r="Z942" s="497"/>
      <c r="AA942" s="497"/>
      <c r="AB942" s="497"/>
      <c r="AC942" s="497"/>
      <c r="AD942" s="497"/>
      <c r="AE942" s="497"/>
      <c r="AF942" s="497"/>
      <c r="AG942" s="497"/>
      <c r="AH942" s="497"/>
      <c r="AI942" s="497"/>
      <c r="AJ942" s="497"/>
      <c r="AK942" s="497"/>
      <c r="AL942" s="497"/>
      <c r="AM942" s="497"/>
      <c r="AN942" s="497"/>
      <c r="AO942" s="497"/>
      <c r="AP942" s="497"/>
      <c r="AQ942" s="497"/>
      <c r="AR942" s="497"/>
      <c r="AS942" s="497"/>
      <c r="AT942" s="497"/>
      <c r="AU942" s="497"/>
      <c r="AV942" s="497"/>
      <c r="AW942" s="497"/>
      <c r="AX942" s="497"/>
      <c r="AY942" s="497"/>
      <c r="AZ942" s="497"/>
      <c r="BA942" s="497"/>
      <c r="BB942" s="497"/>
      <c r="BC942" s="497"/>
      <c r="BD942" s="497"/>
      <c r="BE942" s="497"/>
      <c r="BF942" s="489"/>
      <c r="BG942" s="489"/>
      <c r="BH942" s="489"/>
      <c r="BI942" s="489"/>
      <c r="BJ942" s="489"/>
    </row>
    <row r="943" spans="1:62" ht="15.75" customHeight="1">
      <c r="A943" s="490"/>
      <c r="B943" s="497"/>
      <c r="C943" s="497"/>
      <c r="D943" s="497"/>
      <c r="E943" s="497"/>
      <c r="F943" s="497"/>
      <c r="G943" s="497"/>
      <c r="H943" s="497"/>
      <c r="I943" s="497"/>
      <c r="J943" s="497"/>
      <c r="K943" s="497"/>
      <c r="L943" s="497"/>
      <c r="M943" s="497"/>
      <c r="N943" s="498"/>
      <c r="O943" s="497"/>
      <c r="P943" s="497"/>
      <c r="Q943" s="497"/>
      <c r="R943" s="497"/>
      <c r="S943" s="497"/>
      <c r="T943" s="497"/>
      <c r="U943" s="497"/>
      <c r="V943" s="497"/>
      <c r="W943" s="497"/>
      <c r="X943" s="497"/>
      <c r="Y943" s="497"/>
      <c r="Z943" s="497"/>
      <c r="AA943" s="497"/>
      <c r="AB943" s="497"/>
      <c r="AC943" s="497"/>
      <c r="AD943" s="497"/>
      <c r="AE943" s="497"/>
      <c r="AF943" s="497"/>
      <c r="AG943" s="497"/>
      <c r="AH943" s="497"/>
      <c r="AI943" s="497"/>
      <c r="AJ943" s="497"/>
      <c r="AK943" s="497"/>
      <c r="AL943" s="497"/>
      <c r="AM943" s="497"/>
      <c r="AN943" s="497"/>
      <c r="AO943" s="497"/>
      <c r="AP943" s="497"/>
      <c r="AQ943" s="497"/>
      <c r="AR943" s="497"/>
      <c r="AS943" s="497"/>
      <c r="AT943" s="497"/>
      <c r="AU943" s="497"/>
      <c r="AV943" s="497"/>
      <c r="AW943" s="497"/>
      <c r="AX943" s="497"/>
      <c r="AY943" s="497"/>
      <c r="AZ943" s="497"/>
      <c r="BA943" s="497"/>
      <c r="BB943" s="497"/>
      <c r="BC943" s="497"/>
      <c r="BD943" s="497"/>
      <c r="BE943" s="497"/>
      <c r="BF943" s="489"/>
      <c r="BG943" s="489"/>
      <c r="BH943" s="489"/>
      <c r="BI943" s="489"/>
      <c r="BJ943" s="489"/>
    </row>
    <row r="944" spans="1:62" ht="15.75" customHeight="1">
      <c r="A944" s="490"/>
      <c r="B944" s="497"/>
      <c r="C944" s="497"/>
      <c r="D944" s="497"/>
      <c r="E944" s="497"/>
      <c r="F944" s="497"/>
      <c r="G944" s="497"/>
      <c r="H944" s="497"/>
      <c r="I944" s="497"/>
      <c r="J944" s="497"/>
      <c r="K944" s="497"/>
      <c r="L944" s="497"/>
      <c r="M944" s="497"/>
      <c r="N944" s="498"/>
      <c r="O944" s="497"/>
      <c r="P944" s="497"/>
      <c r="Q944" s="497"/>
      <c r="R944" s="497"/>
      <c r="S944" s="497"/>
      <c r="T944" s="497"/>
      <c r="U944" s="497"/>
      <c r="V944" s="497"/>
      <c r="W944" s="497"/>
      <c r="X944" s="497"/>
      <c r="Y944" s="497"/>
      <c r="Z944" s="497"/>
      <c r="AA944" s="497"/>
      <c r="AB944" s="497"/>
      <c r="AC944" s="497"/>
      <c r="AD944" s="497"/>
      <c r="AE944" s="497"/>
      <c r="AF944" s="497"/>
      <c r="AG944" s="497"/>
      <c r="AH944" s="497"/>
      <c r="AI944" s="497"/>
      <c r="AJ944" s="497"/>
      <c r="AK944" s="497"/>
      <c r="AL944" s="497"/>
      <c r="AM944" s="497"/>
      <c r="AN944" s="497"/>
      <c r="AO944" s="497"/>
      <c r="AP944" s="497"/>
      <c r="AQ944" s="497"/>
      <c r="AR944" s="497"/>
      <c r="AS944" s="497"/>
      <c r="AT944" s="497"/>
      <c r="AU944" s="497"/>
      <c r="AV944" s="497"/>
      <c r="AW944" s="497"/>
      <c r="AX944" s="497"/>
      <c r="AY944" s="497"/>
      <c r="AZ944" s="497"/>
      <c r="BA944" s="497"/>
      <c r="BB944" s="497"/>
      <c r="BC944" s="497"/>
      <c r="BD944" s="497"/>
      <c r="BE944" s="497"/>
      <c r="BF944" s="489"/>
      <c r="BG944" s="489"/>
      <c r="BH944" s="489"/>
      <c r="BI944" s="489"/>
      <c r="BJ944" s="489"/>
    </row>
    <row r="945" spans="1:62" ht="15.75" customHeight="1">
      <c r="A945" s="490"/>
      <c r="B945" s="497"/>
      <c r="C945" s="497"/>
      <c r="D945" s="497"/>
      <c r="E945" s="497"/>
      <c r="F945" s="497"/>
      <c r="G945" s="497"/>
      <c r="H945" s="497"/>
      <c r="I945" s="497"/>
      <c r="J945" s="497"/>
      <c r="K945" s="497"/>
      <c r="L945" s="497"/>
      <c r="M945" s="497"/>
      <c r="N945" s="498"/>
      <c r="O945" s="497"/>
      <c r="P945" s="497"/>
      <c r="Q945" s="497"/>
      <c r="R945" s="497"/>
      <c r="S945" s="497"/>
      <c r="T945" s="497"/>
      <c r="U945" s="497"/>
      <c r="V945" s="497"/>
      <c r="W945" s="497"/>
      <c r="X945" s="497"/>
      <c r="Y945" s="497"/>
      <c r="Z945" s="497"/>
      <c r="AA945" s="497"/>
      <c r="AB945" s="497"/>
      <c r="AC945" s="497"/>
      <c r="AD945" s="497"/>
      <c r="AE945" s="497"/>
      <c r="AF945" s="497"/>
      <c r="AG945" s="497"/>
      <c r="AH945" s="497"/>
      <c r="AI945" s="497"/>
      <c r="AJ945" s="497"/>
      <c r="AK945" s="497"/>
      <c r="AL945" s="497"/>
      <c r="AM945" s="497"/>
      <c r="AN945" s="497"/>
      <c r="AO945" s="497"/>
      <c r="AP945" s="497"/>
      <c r="AQ945" s="497"/>
      <c r="AR945" s="497"/>
      <c r="AS945" s="497"/>
      <c r="AT945" s="497"/>
      <c r="AU945" s="497"/>
      <c r="AV945" s="497"/>
      <c r="AW945" s="497"/>
      <c r="AX945" s="497"/>
      <c r="AY945" s="497"/>
      <c r="AZ945" s="497"/>
      <c r="BA945" s="497"/>
      <c r="BB945" s="497"/>
      <c r="BC945" s="497"/>
      <c r="BD945" s="497"/>
      <c r="BE945" s="497"/>
      <c r="BF945" s="489"/>
      <c r="BG945" s="489"/>
      <c r="BH945" s="489"/>
      <c r="BI945" s="489"/>
      <c r="BJ945" s="489"/>
    </row>
    <row r="946" spans="1:62" ht="15.75" customHeight="1">
      <c r="A946" s="490"/>
      <c r="B946" s="497"/>
      <c r="C946" s="497"/>
      <c r="D946" s="497"/>
      <c r="E946" s="497"/>
      <c r="F946" s="497"/>
      <c r="G946" s="497"/>
      <c r="H946" s="497"/>
      <c r="I946" s="497"/>
      <c r="J946" s="497"/>
      <c r="K946" s="497"/>
      <c r="L946" s="497"/>
      <c r="M946" s="497"/>
      <c r="N946" s="498"/>
      <c r="O946" s="497"/>
      <c r="P946" s="497"/>
      <c r="Q946" s="497"/>
      <c r="R946" s="497"/>
      <c r="S946" s="497"/>
      <c r="T946" s="497"/>
      <c r="U946" s="497"/>
      <c r="V946" s="497"/>
      <c r="W946" s="497"/>
      <c r="X946" s="497"/>
      <c r="Y946" s="497"/>
      <c r="Z946" s="497"/>
      <c r="AA946" s="497"/>
      <c r="AB946" s="497"/>
      <c r="AC946" s="497"/>
      <c r="AD946" s="497"/>
      <c r="AE946" s="497"/>
      <c r="AF946" s="497"/>
      <c r="AG946" s="497"/>
      <c r="AH946" s="497"/>
      <c r="AI946" s="497"/>
      <c r="AJ946" s="497"/>
      <c r="AK946" s="497"/>
      <c r="AL946" s="497"/>
      <c r="AM946" s="497"/>
      <c r="AN946" s="497"/>
      <c r="AO946" s="497"/>
      <c r="AP946" s="497"/>
      <c r="AQ946" s="497"/>
      <c r="AR946" s="497"/>
      <c r="AS946" s="497"/>
      <c r="AT946" s="497"/>
      <c r="AU946" s="497"/>
      <c r="AV946" s="497"/>
      <c r="AW946" s="497"/>
      <c r="AX946" s="497"/>
      <c r="AY946" s="497"/>
      <c r="AZ946" s="497"/>
      <c r="BA946" s="497"/>
      <c r="BB946" s="497"/>
      <c r="BC946" s="497"/>
      <c r="BD946" s="497"/>
      <c r="BE946" s="497"/>
      <c r="BF946" s="489"/>
      <c r="BG946" s="489"/>
      <c r="BH946" s="489"/>
      <c r="BI946" s="489"/>
      <c r="BJ946" s="489"/>
    </row>
    <row r="947" spans="1:62" ht="15.75" customHeight="1">
      <c r="A947" s="490"/>
      <c r="B947" s="497"/>
      <c r="C947" s="497"/>
      <c r="D947" s="497"/>
      <c r="E947" s="497"/>
      <c r="F947" s="497"/>
      <c r="G947" s="497"/>
      <c r="H947" s="497"/>
      <c r="I947" s="497"/>
      <c r="J947" s="497"/>
      <c r="K947" s="497"/>
      <c r="L947" s="497"/>
      <c r="M947" s="497"/>
      <c r="N947" s="498"/>
      <c r="O947" s="497"/>
      <c r="P947" s="497"/>
      <c r="Q947" s="497"/>
      <c r="R947" s="497"/>
      <c r="S947" s="497"/>
      <c r="T947" s="497"/>
      <c r="U947" s="497"/>
      <c r="V947" s="497"/>
      <c r="W947" s="497"/>
      <c r="X947" s="497"/>
      <c r="Y947" s="497"/>
      <c r="Z947" s="497"/>
      <c r="AA947" s="497"/>
      <c r="AB947" s="497"/>
      <c r="AC947" s="497"/>
      <c r="AD947" s="497"/>
      <c r="AE947" s="497"/>
      <c r="AF947" s="497"/>
      <c r="AG947" s="497"/>
      <c r="AH947" s="497"/>
      <c r="AI947" s="497"/>
      <c r="AJ947" s="497"/>
      <c r="AK947" s="497"/>
      <c r="AL947" s="497"/>
      <c r="AM947" s="497"/>
      <c r="AN947" s="497"/>
      <c r="AO947" s="497"/>
      <c r="AP947" s="497"/>
      <c r="AQ947" s="497"/>
      <c r="AR947" s="497"/>
      <c r="AS947" s="497"/>
      <c r="AT947" s="497"/>
      <c r="AU947" s="497"/>
      <c r="AV947" s="497"/>
      <c r="AW947" s="497"/>
      <c r="AX947" s="497"/>
      <c r="AY947" s="497"/>
      <c r="AZ947" s="497"/>
      <c r="BA947" s="497"/>
      <c r="BB947" s="497"/>
      <c r="BC947" s="497"/>
      <c r="BD947" s="497"/>
      <c r="BE947" s="497"/>
      <c r="BF947" s="489"/>
      <c r="BG947" s="489"/>
      <c r="BH947" s="489"/>
      <c r="BI947" s="489"/>
      <c r="BJ947" s="489"/>
    </row>
    <row r="948" spans="1:62" ht="15.75" customHeight="1">
      <c r="A948" s="490"/>
      <c r="B948" s="497"/>
      <c r="C948" s="497"/>
      <c r="D948" s="497"/>
      <c r="E948" s="497"/>
      <c r="F948" s="497"/>
      <c r="G948" s="497"/>
      <c r="H948" s="497"/>
      <c r="I948" s="497"/>
      <c r="J948" s="497"/>
      <c r="K948" s="497"/>
      <c r="L948" s="497"/>
      <c r="M948" s="497"/>
      <c r="N948" s="498"/>
      <c r="O948" s="497"/>
      <c r="P948" s="497"/>
      <c r="Q948" s="497"/>
      <c r="R948" s="497"/>
      <c r="S948" s="497"/>
      <c r="T948" s="497"/>
      <c r="U948" s="497"/>
      <c r="V948" s="497"/>
      <c r="W948" s="497"/>
      <c r="X948" s="497"/>
      <c r="Y948" s="497"/>
      <c r="Z948" s="497"/>
      <c r="AA948" s="497"/>
      <c r="AB948" s="497"/>
      <c r="AC948" s="497"/>
      <c r="AD948" s="497"/>
      <c r="AE948" s="497"/>
      <c r="AF948" s="497"/>
      <c r="AG948" s="497"/>
      <c r="AH948" s="497"/>
      <c r="AI948" s="497"/>
      <c r="AJ948" s="497"/>
      <c r="AK948" s="497"/>
      <c r="AL948" s="497"/>
      <c r="AM948" s="497"/>
      <c r="AN948" s="497"/>
      <c r="AO948" s="497"/>
      <c r="AP948" s="497"/>
      <c r="AQ948" s="497"/>
      <c r="AR948" s="497"/>
      <c r="AS948" s="497"/>
      <c r="AT948" s="497"/>
      <c r="AU948" s="497"/>
      <c r="AV948" s="497"/>
      <c r="AW948" s="497"/>
      <c r="AX948" s="497"/>
      <c r="AY948" s="497"/>
      <c r="AZ948" s="497"/>
      <c r="BA948" s="497"/>
      <c r="BB948" s="497"/>
      <c r="BC948" s="497"/>
      <c r="BD948" s="497"/>
      <c r="BE948" s="497"/>
      <c r="BF948" s="489"/>
      <c r="BG948" s="489"/>
      <c r="BH948" s="489"/>
      <c r="BI948" s="489"/>
      <c r="BJ948" s="489"/>
    </row>
    <row r="949" spans="1:62" ht="15.75" customHeight="1">
      <c r="A949" s="490"/>
      <c r="B949" s="497"/>
      <c r="C949" s="497"/>
      <c r="D949" s="497"/>
      <c r="E949" s="497"/>
      <c r="F949" s="497"/>
      <c r="G949" s="497"/>
      <c r="H949" s="497"/>
      <c r="I949" s="497"/>
      <c r="J949" s="497"/>
      <c r="K949" s="497"/>
      <c r="L949" s="497"/>
      <c r="M949" s="497"/>
      <c r="N949" s="498"/>
      <c r="O949" s="497"/>
      <c r="P949" s="497"/>
      <c r="Q949" s="497"/>
      <c r="R949" s="497"/>
      <c r="S949" s="497"/>
      <c r="T949" s="497"/>
      <c r="U949" s="497"/>
      <c r="V949" s="497"/>
      <c r="W949" s="497"/>
      <c r="X949" s="497"/>
      <c r="Y949" s="497"/>
      <c r="Z949" s="497"/>
      <c r="AA949" s="497"/>
      <c r="AB949" s="497"/>
      <c r="AC949" s="497"/>
      <c r="AD949" s="497"/>
      <c r="AE949" s="497"/>
      <c r="AF949" s="497"/>
      <c r="AG949" s="497"/>
      <c r="AH949" s="497"/>
      <c r="AI949" s="497"/>
      <c r="AJ949" s="497"/>
      <c r="AK949" s="497"/>
      <c r="AL949" s="497"/>
      <c r="AM949" s="497"/>
      <c r="AN949" s="497"/>
      <c r="AO949" s="497"/>
      <c r="AP949" s="497"/>
      <c r="AQ949" s="497"/>
      <c r="AR949" s="497"/>
      <c r="AS949" s="497"/>
      <c r="AT949" s="497"/>
      <c r="AU949" s="497"/>
      <c r="AV949" s="497"/>
      <c r="AW949" s="497"/>
      <c r="AX949" s="497"/>
      <c r="AY949" s="497"/>
      <c r="AZ949" s="497"/>
      <c r="BA949" s="497"/>
      <c r="BB949" s="497"/>
      <c r="BC949" s="497"/>
      <c r="BD949" s="497"/>
      <c r="BE949" s="497"/>
      <c r="BF949" s="489"/>
      <c r="BG949" s="489"/>
      <c r="BH949" s="489"/>
      <c r="BI949" s="489"/>
      <c r="BJ949" s="489"/>
    </row>
    <row r="950" spans="1:62" ht="15.75" customHeight="1">
      <c r="A950" s="490"/>
      <c r="B950" s="497"/>
      <c r="C950" s="497"/>
      <c r="D950" s="497"/>
      <c r="E950" s="497"/>
      <c r="F950" s="497"/>
      <c r="G950" s="497"/>
      <c r="H950" s="497"/>
      <c r="I950" s="497"/>
      <c r="J950" s="497"/>
      <c r="K950" s="497"/>
      <c r="L950" s="497"/>
      <c r="M950" s="497"/>
      <c r="N950" s="498"/>
      <c r="O950" s="497"/>
      <c r="P950" s="497"/>
      <c r="Q950" s="497"/>
      <c r="R950" s="497"/>
      <c r="S950" s="497"/>
      <c r="T950" s="497"/>
      <c r="U950" s="497"/>
      <c r="V950" s="497"/>
      <c r="W950" s="497"/>
      <c r="X950" s="497"/>
      <c r="Y950" s="497"/>
      <c r="Z950" s="497"/>
      <c r="AA950" s="497"/>
      <c r="AB950" s="497"/>
      <c r="AC950" s="497"/>
      <c r="AD950" s="497"/>
      <c r="AE950" s="497"/>
      <c r="AF950" s="497"/>
      <c r="AG950" s="497"/>
      <c r="AH950" s="497"/>
      <c r="AI950" s="497"/>
      <c r="AJ950" s="497"/>
      <c r="AK950" s="497"/>
      <c r="AL950" s="497"/>
      <c r="AM950" s="497"/>
      <c r="AN950" s="497"/>
      <c r="AO950" s="497"/>
      <c r="AP950" s="497"/>
      <c r="AQ950" s="497"/>
      <c r="AR950" s="497"/>
      <c r="AS950" s="497"/>
      <c r="AT950" s="497"/>
      <c r="AU950" s="497"/>
      <c r="AV950" s="497"/>
      <c r="AW950" s="497"/>
      <c r="AX950" s="497"/>
      <c r="AY950" s="497"/>
      <c r="AZ950" s="497"/>
      <c r="BA950" s="497"/>
      <c r="BB950" s="497"/>
      <c r="BC950" s="497"/>
      <c r="BD950" s="497"/>
      <c r="BE950" s="497"/>
      <c r="BF950" s="489"/>
      <c r="BG950" s="489"/>
      <c r="BH950" s="489"/>
      <c r="BI950" s="489"/>
      <c r="BJ950" s="489"/>
    </row>
    <row r="951" spans="1:62" ht="15.75" customHeight="1">
      <c r="A951" s="490"/>
      <c r="B951" s="497"/>
      <c r="C951" s="497"/>
      <c r="D951" s="497"/>
      <c r="E951" s="497"/>
      <c r="F951" s="497"/>
      <c r="G951" s="497"/>
      <c r="H951" s="497"/>
      <c r="I951" s="497"/>
      <c r="J951" s="497"/>
      <c r="K951" s="497"/>
      <c r="L951" s="497"/>
      <c r="M951" s="497"/>
      <c r="N951" s="498"/>
      <c r="O951" s="497"/>
      <c r="P951" s="497"/>
      <c r="Q951" s="497"/>
      <c r="R951" s="497"/>
      <c r="S951" s="497"/>
      <c r="T951" s="497"/>
      <c r="U951" s="497"/>
      <c r="V951" s="497"/>
      <c r="W951" s="497"/>
      <c r="X951" s="497"/>
      <c r="Y951" s="497"/>
      <c r="Z951" s="497"/>
      <c r="AA951" s="497"/>
      <c r="AB951" s="497"/>
      <c r="AC951" s="497"/>
      <c r="AD951" s="497"/>
      <c r="AE951" s="497"/>
      <c r="AF951" s="497"/>
      <c r="AG951" s="497"/>
      <c r="AH951" s="497"/>
      <c r="AI951" s="497"/>
      <c r="AJ951" s="497"/>
      <c r="AK951" s="497"/>
      <c r="AL951" s="497"/>
      <c r="AM951" s="497"/>
      <c r="AN951" s="497"/>
      <c r="AO951" s="497"/>
      <c r="AP951" s="497"/>
      <c r="AQ951" s="497"/>
      <c r="AR951" s="497"/>
      <c r="AS951" s="497"/>
      <c r="AT951" s="497"/>
      <c r="AU951" s="497"/>
      <c r="AV951" s="497"/>
      <c r="AW951" s="497"/>
      <c r="AX951" s="497"/>
      <c r="AY951" s="497"/>
      <c r="AZ951" s="497"/>
      <c r="BA951" s="497"/>
      <c r="BB951" s="497"/>
      <c r="BC951" s="497"/>
      <c r="BD951" s="497"/>
      <c r="BE951" s="497"/>
      <c r="BF951" s="489"/>
      <c r="BG951" s="489"/>
      <c r="BH951" s="489"/>
      <c r="BI951" s="489"/>
      <c r="BJ951" s="489"/>
    </row>
    <row r="952" spans="1:62" ht="15.75" customHeight="1">
      <c r="A952" s="490"/>
      <c r="B952" s="497"/>
      <c r="C952" s="497"/>
      <c r="D952" s="497"/>
      <c r="E952" s="497"/>
      <c r="F952" s="497"/>
      <c r="G952" s="497"/>
      <c r="H952" s="497"/>
      <c r="I952" s="497"/>
      <c r="J952" s="497"/>
      <c r="K952" s="497"/>
      <c r="L952" s="497"/>
      <c r="M952" s="497"/>
      <c r="N952" s="498"/>
      <c r="O952" s="497"/>
      <c r="P952" s="497"/>
      <c r="Q952" s="497"/>
      <c r="R952" s="497"/>
      <c r="S952" s="497"/>
      <c r="T952" s="497"/>
      <c r="U952" s="497"/>
      <c r="V952" s="497"/>
      <c r="W952" s="497"/>
      <c r="X952" s="497"/>
      <c r="Y952" s="497"/>
      <c r="Z952" s="497"/>
      <c r="AA952" s="497"/>
      <c r="AB952" s="497"/>
      <c r="AC952" s="497"/>
      <c r="AD952" s="497"/>
      <c r="AE952" s="497"/>
      <c r="AF952" s="497"/>
      <c r="AG952" s="497"/>
      <c r="AH952" s="497"/>
      <c r="AI952" s="497"/>
      <c r="AJ952" s="497"/>
      <c r="AK952" s="497"/>
      <c r="AL952" s="497"/>
      <c r="AM952" s="497"/>
      <c r="AN952" s="497"/>
      <c r="AO952" s="497"/>
      <c r="AP952" s="497"/>
      <c r="AQ952" s="497"/>
      <c r="AR952" s="497"/>
      <c r="AS952" s="497"/>
      <c r="AT952" s="497"/>
      <c r="AU952" s="497"/>
      <c r="AV952" s="497"/>
      <c r="AW952" s="497"/>
      <c r="AX952" s="497"/>
      <c r="AY952" s="497"/>
      <c r="AZ952" s="497"/>
      <c r="BA952" s="497"/>
      <c r="BB952" s="497"/>
      <c r="BC952" s="497"/>
      <c r="BD952" s="497"/>
      <c r="BE952" s="497"/>
      <c r="BF952" s="489"/>
      <c r="BG952" s="489"/>
      <c r="BH952" s="489"/>
      <c r="BI952" s="489"/>
      <c r="BJ952" s="489"/>
    </row>
    <row r="953" spans="1:62" ht="15.75" customHeight="1">
      <c r="A953" s="490"/>
      <c r="B953" s="497"/>
      <c r="C953" s="497"/>
      <c r="D953" s="497"/>
      <c r="E953" s="497"/>
      <c r="F953" s="497"/>
      <c r="G953" s="497"/>
      <c r="H953" s="497"/>
      <c r="I953" s="497"/>
      <c r="J953" s="497"/>
      <c r="K953" s="497"/>
      <c r="L953" s="497"/>
      <c r="M953" s="497"/>
      <c r="N953" s="498"/>
      <c r="O953" s="497"/>
      <c r="P953" s="497"/>
      <c r="Q953" s="497"/>
      <c r="R953" s="497"/>
      <c r="S953" s="497"/>
      <c r="T953" s="497"/>
      <c r="U953" s="497"/>
      <c r="V953" s="497"/>
      <c r="W953" s="497"/>
      <c r="X953" s="497"/>
      <c r="Y953" s="497"/>
      <c r="Z953" s="497"/>
      <c r="AA953" s="497"/>
      <c r="AB953" s="497"/>
      <c r="AC953" s="497"/>
      <c r="AD953" s="497"/>
      <c r="AE953" s="497"/>
      <c r="AF953" s="497"/>
      <c r="AG953" s="497"/>
      <c r="AH953" s="497"/>
      <c r="AI953" s="497"/>
      <c r="AJ953" s="497"/>
      <c r="AK953" s="497"/>
      <c r="AL953" s="497"/>
      <c r="AM953" s="497"/>
      <c r="AN953" s="497"/>
      <c r="AO953" s="497"/>
      <c r="AP953" s="497"/>
      <c r="AQ953" s="497"/>
      <c r="AR953" s="497"/>
      <c r="AS953" s="497"/>
      <c r="AT953" s="497"/>
      <c r="AU953" s="497"/>
      <c r="AV953" s="497"/>
      <c r="AW953" s="497"/>
      <c r="AX953" s="497"/>
      <c r="AY953" s="497"/>
      <c r="AZ953" s="497"/>
      <c r="BA953" s="497"/>
      <c r="BB953" s="497"/>
      <c r="BC953" s="497"/>
      <c r="BD953" s="497"/>
      <c r="BE953" s="497"/>
      <c r="BF953" s="489"/>
      <c r="BG953" s="489"/>
      <c r="BH953" s="489"/>
      <c r="BI953" s="489"/>
      <c r="BJ953" s="489"/>
    </row>
    <row r="954" spans="1:62" ht="15.75" customHeight="1">
      <c r="A954" s="490"/>
      <c r="B954" s="497"/>
      <c r="C954" s="497"/>
      <c r="D954" s="497"/>
      <c r="E954" s="497"/>
      <c r="F954" s="497"/>
      <c r="G954" s="497"/>
      <c r="H954" s="497"/>
      <c r="I954" s="497"/>
      <c r="J954" s="497"/>
      <c r="K954" s="497"/>
      <c r="L954" s="497"/>
      <c r="M954" s="497"/>
      <c r="N954" s="498"/>
      <c r="O954" s="497"/>
      <c r="P954" s="497"/>
      <c r="Q954" s="497"/>
      <c r="R954" s="497"/>
      <c r="S954" s="497"/>
      <c r="T954" s="497"/>
      <c r="U954" s="497"/>
      <c r="V954" s="497"/>
      <c r="W954" s="497"/>
      <c r="X954" s="497"/>
      <c r="Y954" s="497"/>
      <c r="Z954" s="497"/>
      <c r="AA954" s="497"/>
      <c r="AB954" s="497"/>
      <c r="AC954" s="497"/>
      <c r="AD954" s="497"/>
      <c r="AE954" s="497"/>
      <c r="AF954" s="497"/>
      <c r="AG954" s="497"/>
      <c r="AH954" s="497"/>
      <c r="AI954" s="497"/>
      <c r="AJ954" s="497"/>
      <c r="AK954" s="497"/>
      <c r="AL954" s="497"/>
      <c r="AM954" s="497"/>
      <c r="AN954" s="497"/>
      <c r="AO954" s="497"/>
      <c r="AP954" s="497"/>
      <c r="AQ954" s="497"/>
      <c r="AR954" s="497"/>
      <c r="AS954" s="497"/>
      <c r="AT954" s="497"/>
      <c r="AU954" s="497"/>
      <c r="AV954" s="497"/>
      <c r="AW954" s="497"/>
      <c r="AX954" s="497"/>
      <c r="AY954" s="497"/>
      <c r="AZ954" s="497"/>
      <c r="BA954" s="497"/>
      <c r="BB954" s="497"/>
      <c r="BC954" s="497"/>
      <c r="BD954" s="497"/>
      <c r="BE954" s="497"/>
      <c r="BF954" s="489"/>
      <c r="BG954" s="489"/>
      <c r="BH954" s="489"/>
      <c r="BI954" s="489"/>
      <c r="BJ954" s="489"/>
    </row>
    <row r="955" spans="1:62" ht="15.75" customHeight="1">
      <c r="A955" s="490"/>
      <c r="B955" s="497"/>
      <c r="C955" s="497"/>
      <c r="D955" s="497"/>
      <c r="E955" s="497"/>
      <c r="F955" s="497"/>
      <c r="G955" s="497"/>
      <c r="H955" s="497"/>
      <c r="I955" s="497"/>
      <c r="J955" s="497"/>
      <c r="K955" s="497"/>
      <c r="L955" s="497"/>
      <c r="M955" s="497"/>
      <c r="N955" s="498"/>
      <c r="O955" s="497"/>
      <c r="P955" s="497"/>
      <c r="Q955" s="497"/>
      <c r="R955" s="497"/>
      <c r="S955" s="497"/>
      <c r="T955" s="497"/>
      <c r="U955" s="497"/>
      <c r="V955" s="497"/>
      <c r="W955" s="497"/>
      <c r="X955" s="497"/>
      <c r="Y955" s="497"/>
      <c r="Z955" s="497"/>
      <c r="AA955" s="497"/>
      <c r="AB955" s="497"/>
      <c r="AC955" s="497"/>
      <c r="AD955" s="497"/>
      <c r="AE955" s="497"/>
      <c r="AF955" s="497"/>
      <c r="AG955" s="497"/>
      <c r="AH955" s="497"/>
      <c r="AI955" s="497"/>
      <c r="AJ955" s="497"/>
      <c r="AK955" s="497"/>
      <c r="AL955" s="497"/>
      <c r="AM955" s="497"/>
      <c r="AN955" s="497"/>
      <c r="AO955" s="497"/>
      <c r="AP955" s="497"/>
      <c r="AQ955" s="497"/>
      <c r="AR955" s="497"/>
      <c r="AS955" s="497"/>
      <c r="AT955" s="497"/>
      <c r="AU955" s="497"/>
      <c r="AV955" s="497"/>
      <c r="AW955" s="497"/>
      <c r="AX955" s="497"/>
      <c r="AY955" s="497"/>
      <c r="AZ955" s="497"/>
      <c r="BA955" s="497"/>
      <c r="BB955" s="497"/>
      <c r="BC955" s="497"/>
      <c r="BD955" s="497"/>
      <c r="BE955" s="497"/>
      <c r="BF955" s="489"/>
      <c r="BG955" s="489"/>
      <c r="BH955" s="489"/>
      <c r="BI955" s="489"/>
      <c r="BJ955" s="489"/>
    </row>
    <row r="956" spans="1:62" ht="15.75" customHeight="1">
      <c r="A956" s="490"/>
      <c r="B956" s="497"/>
      <c r="C956" s="497"/>
      <c r="D956" s="497"/>
      <c r="E956" s="497"/>
      <c r="F956" s="497"/>
      <c r="G956" s="497"/>
      <c r="H956" s="497"/>
      <c r="I956" s="497"/>
      <c r="J956" s="497"/>
      <c r="K956" s="497"/>
      <c r="L956" s="497"/>
      <c r="M956" s="497"/>
      <c r="N956" s="498"/>
      <c r="O956" s="497"/>
      <c r="P956" s="497"/>
      <c r="Q956" s="497"/>
      <c r="R956" s="497"/>
      <c r="S956" s="497"/>
      <c r="T956" s="497"/>
      <c r="U956" s="497"/>
      <c r="V956" s="497"/>
      <c r="W956" s="497"/>
      <c r="X956" s="497"/>
      <c r="Y956" s="497"/>
      <c r="Z956" s="497"/>
      <c r="AA956" s="497"/>
      <c r="AB956" s="497"/>
      <c r="AC956" s="497"/>
      <c r="AD956" s="497"/>
      <c r="AE956" s="497"/>
      <c r="AF956" s="497"/>
      <c r="AG956" s="497"/>
      <c r="AH956" s="497"/>
      <c r="AI956" s="497"/>
      <c r="AJ956" s="497"/>
      <c r="AK956" s="497"/>
      <c r="AL956" s="497"/>
      <c r="AM956" s="497"/>
      <c r="AN956" s="497"/>
      <c r="AO956" s="497"/>
      <c r="AP956" s="497"/>
      <c r="AQ956" s="497"/>
      <c r="AR956" s="497"/>
      <c r="AS956" s="497"/>
      <c r="AT956" s="497"/>
      <c r="AU956" s="497"/>
      <c r="AV956" s="497"/>
      <c r="AW956" s="497"/>
      <c r="AX956" s="497"/>
      <c r="AY956" s="497"/>
      <c r="AZ956" s="497"/>
      <c r="BA956" s="497"/>
      <c r="BB956" s="497"/>
      <c r="BC956" s="497"/>
      <c r="BD956" s="497"/>
      <c r="BE956" s="497"/>
      <c r="BF956" s="489"/>
      <c r="BG956" s="489"/>
      <c r="BH956" s="489"/>
      <c r="BI956" s="489"/>
      <c r="BJ956" s="489"/>
    </row>
    <row r="957" spans="1:62" ht="15.75" customHeight="1">
      <c r="A957" s="490"/>
      <c r="B957" s="497"/>
      <c r="C957" s="497"/>
      <c r="D957" s="497"/>
      <c r="E957" s="497"/>
      <c r="F957" s="497"/>
      <c r="G957" s="497"/>
      <c r="H957" s="497"/>
      <c r="I957" s="497"/>
      <c r="J957" s="497"/>
      <c r="K957" s="497"/>
      <c r="L957" s="497"/>
      <c r="M957" s="497"/>
      <c r="N957" s="498"/>
      <c r="O957" s="497"/>
      <c r="P957" s="497"/>
      <c r="Q957" s="497"/>
      <c r="R957" s="497"/>
      <c r="S957" s="497"/>
      <c r="T957" s="497"/>
      <c r="U957" s="497"/>
      <c r="V957" s="497"/>
      <c r="W957" s="497"/>
      <c r="X957" s="497"/>
      <c r="Y957" s="497"/>
      <c r="Z957" s="497"/>
      <c r="AA957" s="497"/>
      <c r="AB957" s="497"/>
      <c r="AC957" s="497"/>
      <c r="AD957" s="497"/>
      <c r="AE957" s="497"/>
      <c r="AF957" s="497"/>
      <c r="AG957" s="497"/>
      <c r="AH957" s="497"/>
      <c r="AI957" s="497"/>
      <c r="AJ957" s="497"/>
      <c r="AK957" s="497"/>
      <c r="AL957" s="497"/>
      <c r="AM957" s="497"/>
      <c r="AN957" s="497"/>
      <c r="AO957" s="497"/>
      <c r="AP957" s="497"/>
      <c r="AQ957" s="497"/>
      <c r="AR957" s="497"/>
      <c r="AS957" s="497"/>
      <c r="AT957" s="497"/>
      <c r="AU957" s="497"/>
      <c r="AV957" s="497"/>
      <c r="AW957" s="497"/>
      <c r="AX957" s="497"/>
      <c r="AY957" s="497"/>
      <c r="AZ957" s="497"/>
      <c r="BA957" s="497"/>
      <c r="BB957" s="497"/>
      <c r="BC957" s="497"/>
      <c r="BD957" s="497"/>
      <c r="BE957" s="497"/>
      <c r="BF957" s="489"/>
      <c r="BG957" s="489"/>
      <c r="BH957" s="489"/>
      <c r="BI957" s="489"/>
      <c r="BJ957" s="489"/>
    </row>
    <row r="958" spans="1:62" ht="15.75" customHeight="1">
      <c r="A958" s="490"/>
      <c r="B958" s="497"/>
      <c r="C958" s="497"/>
      <c r="D958" s="497"/>
      <c r="E958" s="497"/>
      <c r="F958" s="497"/>
      <c r="G958" s="497"/>
      <c r="H958" s="497"/>
      <c r="I958" s="497"/>
      <c r="J958" s="497"/>
      <c r="K958" s="497"/>
      <c r="L958" s="497"/>
      <c r="M958" s="497"/>
      <c r="N958" s="498"/>
      <c r="O958" s="497"/>
      <c r="P958" s="497"/>
      <c r="Q958" s="497"/>
      <c r="R958" s="497"/>
      <c r="S958" s="497"/>
      <c r="T958" s="497"/>
      <c r="U958" s="497"/>
      <c r="V958" s="497"/>
      <c r="W958" s="497"/>
      <c r="X958" s="497"/>
      <c r="Y958" s="497"/>
      <c r="Z958" s="497"/>
      <c r="AA958" s="497"/>
      <c r="AB958" s="497"/>
      <c r="AC958" s="497"/>
      <c r="AD958" s="497"/>
      <c r="AE958" s="497"/>
      <c r="AF958" s="497"/>
      <c r="AG958" s="497"/>
      <c r="AH958" s="497"/>
      <c r="AI958" s="497"/>
      <c r="AJ958" s="497"/>
      <c r="AK958" s="497"/>
      <c r="AL958" s="497"/>
      <c r="AM958" s="497"/>
      <c r="AN958" s="497"/>
      <c r="AO958" s="497"/>
      <c r="AP958" s="497"/>
      <c r="AQ958" s="497"/>
      <c r="AR958" s="497"/>
      <c r="AS958" s="497"/>
      <c r="AT958" s="497"/>
      <c r="AU958" s="497"/>
      <c r="AV958" s="497"/>
      <c r="AW958" s="497"/>
      <c r="AX958" s="497"/>
      <c r="AY958" s="497"/>
      <c r="AZ958" s="497"/>
      <c r="BA958" s="497"/>
      <c r="BB958" s="497"/>
      <c r="BC958" s="497"/>
      <c r="BD958" s="497"/>
      <c r="BE958" s="497"/>
      <c r="BF958" s="489"/>
      <c r="BG958" s="489"/>
      <c r="BH958" s="489"/>
      <c r="BI958" s="489"/>
      <c r="BJ958" s="489"/>
    </row>
    <row r="959" spans="1:62" ht="15.75" customHeight="1">
      <c r="A959" s="490"/>
      <c r="B959" s="497"/>
      <c r="C959" s="497"/>
      <c r="D959" s="497"/>
      <c r="E959" s="497"/>
      <c r="F959" s="497"/>
      <c r="G959" s="497"/>
      <c r="H959" s="497"/>
      <c r="I959" s="497"/>
      <c r="J959" s="497"/>
      <c r="K959" s="497"/>
      <c r="L959" s="497"/>
      <c r="M959" s="497"/>
      <c r="N959" s="498"/>
      <c r="O959" s="497"/>
      <c r="P959" s="497"/>
      <c r="Q959" s="497"/>
      <c r="R959" s="497"/>
      <c r="S959" s="497"/>
      <c r="T959" s="497"/>
      <c r="U959" s="497"/>
      <c r="V959" s="497"/>
      <c r="W959" s="497"/>
      <c r="X959" s="497"/>
      <c r="Y959" s="497"/>
      <c r="Z959" s="497"/>
      <c r="AA959" s="497"/>
      <c r="AB959" s="497"/>
      <c r="AC959" s="497"/>
      <c r="AD959" s="497"/>
      <c r="AE959" s="497"/>
      <c r="AF959" s="497"/>
      <c r="AG959" s="497"/>
      <c r="AH959" s="497"/>
      <c r="AI959" s="497"/>
      <c r="AJ959" s="497"/>
      <c r="AK959" s="497"/>
      <c r="AL959" s="497"/>
      <c r="AM959" s="497"/>
      <c r="AN959" s="497"/>
      <c r="AO959" s="497"/>
      <c r="AP959" s="497"/>
      <c r="AQ959" s="497"/>
      <c r="AR959" s="497"/>
      <c r="AS959" s="497"/>
      <c r="AT959" s="497"/>
      <c r="AU959" s="497"/>
      <c r="AV959" s="497"/>
      <c r="AW959" s="497"/>
      <c r="AX959" s="497"/>
      <c r="AY959" s="497"/>
      <c r="AZ959" s="497"/>
      <c r="BA959" s="497"/>
      <c r="BB959" s="497"/>
      <c r="BC959" s="497"/>
      <c r="BD959" s="497"/>
      <c r="BE959" s="497"/>
      <c r="BF959" s="489"/>
      <c r="BG959" s="489"/>
      <c r="BH959" s="489"/>
      <c r="BI959" s="489"/>
      <c r="BJ959" s="489"/>
    </row>
    <row r="960" spans="1:62" ht="15.75" customHeight="1">
      <c r="A960" s="490"/>
      <c r="B960" s="497"/>
      <c r="C960" s="497"/>
      <c r="D960" s="497"/>
      <c r="E960" s="497"/>
      <c r="F960" s="497"/>
      <c r="G960" s="497"/>
      <c r="H960" s="497"/>
      <c r="I960" s="497"/>
      <c r="J960" s="497"/>
      <c r="K960" s="497"/>
      <c r="L960" s="497"/>
      <c r="M960" s="497"/>
      <c r="N960" s="498"/>
      <c r="O960" s="497"/>
      <c r="P960" s="497"/>
      <c r="Q960" s="497"/>
      <c r="R960" s="497"/>
      <c r="S960" s="497"/>
      <c r="T960" s="497"/>
      <c r="U960" s="497"/>
      <c r="V960" s="497"/>
      <c r="W960" s="497"/>
      <c r="X960" s="497"/>
      <c r="Y960" s="497"/>
      <c r="Z960" s="497"/>
      <c r="AA960" s="497"/>
      <c r="AB960" s="497"/>
      <c r="AC960" s="497"/>
      <c r="AD960" s="497"/>
      <c r="AE960" s="497"/>
      <c r="AF960" s="497"/>
      <c r="AG960" s="497"/>
      <c r="AH960" s="497"/>
      <c r="AI960" s="497"/>
      <c r="AJ960" s="497"/>
      <c r="AK960" s="497"/>
      <c r="AL960" s="497"/>
      <c r="AM960" s="497"/>
      <c r="AN960" s="497"/>
      <c r="AO960" s="497"/>
      <c r="AP960" s="497"/>
      <c r="AQ960" s="497"/>
      <c r="AR960" s="497"/>
      <c r="AS960" s="497"/>
      <c r="AT960" s="497"/>
      <c r="AU960" s="497"/>
      <c r="AV960" s="497"/>
      <c r="AW960" s="497"/>
      <c r="AX960" s="497"/>
      <c r="AY960" s="497"/>
      <c r="AZ960" s="497"/>
      <c r="BA960" s="497"/>
      <c r="BB960" s="497"/>
      <c r="BC960" s="497"/>
      <c r="BD960" s="497"/>
      <c r="BE960" s="497"/>
      <c r="BF960" s="489"/>
      <c r="BG960" s="489"/>
      <c r="BH960" s="489"/>
      <c r="BI960" s="489"/>
      <c r="BJ960" s="489"/>
    </row>
    <row r="961" spans="1:62" ht="15.75" customHeight="1">
      <c r="A961" s="490"/>
      <c r="B961" s="497"/>
      <c r="C961" s="497"/>
      <c r="D961" s="497"/>
      <c r="E961" s="497"/>
      <c r="F961" s="497"/>
      <c r="G961" s="497"/>
      <c r="H961" s="497"/>
      <c r="I961" s="497"/>
      <c r="J961" s="497"/>
      <c r="K961" s="497"/>
      <c r="L961" s="497"/>
      <c r="M961" s="497"/>
      <c r="N961" s="498"/>
      <c r="O961" s="497"/>
      <c r="P961" s="497"/>
      <c r="Q961" s="497"/>
      <c r="R961" s="497"/>
      <c r="S961" s="497"/>
      <c r="T961" s="497"/>
      <c r="U961" s="497"/>
      <c r="V961" s="497"/>
      <c r="W961" s="497"/>
      <c r="X961" s="497"/>
      <c r="Y961" s="497"/>
      <c r="Z961" s="497"/>
      <c r="AA961" s="497"/>
      <c r="AB961" s="497"/>
      <c r="AC961" s="497"/>
      <c r="AD961" s="497"/>
      <c r="AE961" s="497"/>
      <c r="AF961" s="497"/>
      <c r="AG961" s="497"/>
      <c r="AH961" s="497"/>
      <c r="AI961" s="497"/>
      <c r="AJ961" s="497"/>
      <c r="AK961" s="497"/>
      <c r="AL961" s="497"/>
      <c r="AM961" s="497"/>
      <c r="AN961" s="497"/>
      <c r="AO961" s="497"/>
      <c r="AP961" s="497"/>
      <c r="AQ961" s="497"/>
      <c r="AR961" s="497"/>
      <c r="AS961" s="497"/>
      <c r="AT961" s="497"/>
      <c r="AU961" s="497"/>
      <c r="AV961" s="497"/>
      <c r="AW961" s="497"/>
      <c r="AX961" s="497"/>
      <c r="AY961" s="497"/>
      <c r="AZ961" s="497"/>
      <c r="BA961" s="497"/>
      <c r="BB961" s="497"/>
      <c r="BC961" s="497"/>
      <c r="BD961" s="497"/>
      <c r="BE961" s="497"/>
      <c r="BF961" s="489"/>
      <c r="BG961" s="489"/>
      <c r="BH961" s="489"/>
      <c r="BI961" s="489"/>
      <c r="BJ961" s="489"/>
    </row>
    <row r="962" spans="1:62" ht="15.75" customHeight="1">
      <c r="A962" s="490"/>
      <c r="B962" s="497"/>
      <c r="C962" s="497"/>
      <c r="D962" s="497"/>
      <c r="E962" s="497"/>
      <c r="F962" s="497"/>
      <c r="G962" s="497"/>
      <c r="H962" s="497"/>
      <c r="I962" s="497"/>
      <c r="J962" s="497"/>
      <c r="K962" s="497"/>
      <c r="L962" s="497"/>
      <c r="M962" s="497"/>
      <c r="N962" s="498"/>
      <c r="O962" s="497"/>
      <c r="P962" s="497"/>
      <c r="Q962" s="497"/>
      <c r="R962" s="497"/>
      <c r="S962" s="497"/>
      <c r="T962" s="497"/>
      <c r="U962" s="497"/>
      <c r="V962" s="497"/>
      <c r="W962" s="497"/>
      <c r="X962" s="497"/>
      <c r="Y962" s="497"/>
      <c r="Z962" s="497"/>
      <c r="AA962" s="497"/>
      <c r="AB962" s="497"/>
      <c r="AC962" s="497"/>
      <c r="AD962" s="497"/>
      <c r="AE962" s="497"/>
      <c r="AF962" s="497"/>
      <c r="AG962" s="497"/>
      <c r="AH962" s="497"/>
      <c r="AI962" s="497"/>
      <c r="AJ962" s="497"/>
      <c r="AK962" s="497"/>
      <c r="AL962" s="497"/>
      <c r="AM962" s="497"/>
      <c r="AN962" s="497"/>
      <c r="AO962" s="497"/>
      <c r="AP962" s="497"/>
      <c r="AQ962" s="497"/>
      <c r="AR962" s="497"/>
      <c r="AS962" s="497"/>
      <c r="AT962" s="497"/>
      <c r="AU962" s="497"/>
      <c r="AV962" s="497"/>
      <c r="AW962" s="497"/>
      <c r="AX962" s="497"/>
      <c r="AY962" s="497"/>
      <c r="AZ962" s="497"/>
      <c r="BA962" s="497"/>
      <c r="BB962" s="497"/>
      <c r="BC962" s="497"/>
      <c r="BD962" s="497"/>
      <c r="BE962" s="497"/>
      <c r="BF962" s="489"/>
      <c r="BG962" s="489"/>
      <c r="BH962" s="489"/>
      <c r="BI962" s="489"/>
      <c r="BJ962" s="489"/>
    </row>
    <row r="963" spans="1:62" ht="15.75" customHeight="1">
      <c r="A963" s="490"/>
      <c r="B963" s="497"/>
      <c r="C963" s="497"/>
      <c r="D963" s="497"/>
      <c r="E963" s="497"/>
      <c r="F963" s="497"/>
      <c r="G963" s="497"/>
      <c r="H963" s="497"/>
      <c r="I963" s="497"/>
      <c r="J963" s="497"/>
      <c r="K963" s="497"/>
      <c r="L963" s="497"/>
      <c r="M963" s="497"/>
      <c r="N963" s="498"/>
      <c r="O963" s="497"/>
      <c r="P963" s="497"/>
      <c r="Q963" s="497"/>
      <c r="R963" s="497"/>
      <c r="S963" s="497"/>
      <c r="T963" s="497"/>
      <c r="U963" s="497"/>
      <c r="V963" s="497"/>
      <c r="W963" s="497"/>
      <c r="X963" s="497"/>
      <c r="Y963" s="497"/>
      <c r="Z963" s="497"/>
      <c r="AA963" s="497"/>
      <c r="AB963" s="497"/>
      <c r="AC963" s="497"/>
      <c r="AD963" s="497"/>
      <c r="AE963" s="497"/>
      <c r="AF963" s="497"/>
      <c r="AG963" s="497"/>
      <c r="AH963" s="497"/>
      <c r="AI963" s="497"/>
      <c r="AJ963" s="497"/>
      <c r="AK963" s="497"/>
      <c r="AL963" s="497"/>
      <c r="AM963" s="497"/>
      <c r="AN963" s="497"/>
      <c r="AO963" s="497"/>
      <c r="AP963" s="497"/>
      <c r="AQ963" s="497"/>
      <c r="AR963" s="497"/>
      <c r="AS963" s="497"/>
      <c r="AT963" s="497"/>
      <c r="AU963" s="497"/>
      <c r="AV963" s="497"/>
      <c r="AW963" s="497"/>
      <c r="AX963" s="497"/>
      <c r="AY963" s="497"/>
      <c r="AZ963" s="497"/>
      <c r="BA963" s="497"/>
      <c r="BB963" s="497"/>
      <c r="BC963" s="497"/>
      <c r="BD963" s="497"/>
      <c r="BE963" s="497"/>
      <c r="BF963" s="489"/>
      <c r="BG963" s="489"/>
      <c r="BH963" s="489"/>
      <c r="BI963" s="489"/>
      <c r="BJ963" s="489"/>
    </row>
    <row r="964" spans="1:62" ht="15.75" customHeight="1">
      <c r="A964" s="490"/>
      <c r="B964" s="497"/>
      <c r="C964" s="497"/>
      <c r="D964" s="497"/>
      <c r="E964" s="497"/>
      <c r="F964" s="497"/>
      <c r="G964" s="497"/>
      <c r="H964" s="497"/>
      <c r="I964" s="497"/>
      <c r="J964" s="497"/>
      <c r="K964" s="497"/>
      <c r="L964" s="497"/>
      <c r="M964" s="497"/>
      <c r="N964" s="498"/>
      <c r="O964" s="497"/>
      <c r="P964" s="497"/>
      <c r="Q964" s="497"/>
      <c r="R964" s="497"/>
      <c r="S964" s="497"/>
      <c r="T964" s="497"/>
      <c r="U964" s="497"/>
      <c r="V964" s="497"/>
      <c r="W964" s="497"/>
      <c r="X964" s="497"/>
      <c r="Y964" s="497"/>
      <c r="Z964" s="497"/>
      <c r="AA964" s="497"/>
      <c r="AB964" s="497"/>
      <c r="AC964" s="497"/>
      <c r="AD964" s="497"/>
      <c r="AE964" s="497"/>
      <c r="AF964" s="497"/>
      <c r="AG964" s="497"/>
      <c r="AH964" s="497"/>
      <c r="AI964" s="497"/>
      <c r="AJ964" s="497"/>
      <c r="AK964" s="497"/>
      <c r="AL964" s="497"/>
      <c r="AM964" s="497"/>
      <c r="AN964" s="497"/>
      <c r="AO964" s="497"/>
      <c r="AP964" s="497"/>
      <c r="AQ964" s="497"/>
      <c r="AR964" s="497"/>
      <c r="AS964" s="497"/>
      <c r="AT964" s="497"/>
      <c r="AU964" s="497"/>
      <c r="AV964" s="497"/>
      <c r="AW964" s="497"/>
      <c r="AX964" s="497"/>
      <c r="AY964" s="497"/>
      <c r="AZ964" s="497"/>
      <c r="BA964" s="497"/>
      <c r="BB964" s="497"/>
      <c r="BC964" s="497"/>
      <c r="BD964" s="497"/>
      <c r="BE964" s="497"/>
      <c r="BF964" s="489"/>
      <c r="BG964" s="489"/>
      <c r="BH964" s="489"/>
      <c r="BI964" s="489"/>
      <c r="BJ964" s="489"/>
    </row>
    <row r="965" spans="1:62" ht="15.75" customHeight="1">
      <c r="A965" s="490"/>
      <c r="B965" s="497"/>
      <c r="C965" s="497"/>
      <c r="D965" s="497"/>
      <c r="E965" s="497"/>
      <c r="F965" s="497"/>
      <c r="G965" s="497"/>
      <c r="H965" s="497"/>
      <c r="I965" s="497"/>
      <c r="J965" s="497"/>
      <c r="K965" s="497"/>
      <c r="L965" s="497"/>
      <c r="M965" s="497"/>
      <c r="N965" s="498"/>
      <c r="O965" s="497"/>
      <c r="P965" s="497"/>
      <c r="Q965" s="497"/>
      <c r="R965" s="497"/>
      <c r="S965" s="497"/>
      <c r="T965" s="497"/>
      <c r="U965" s="497"/>
      <c r="V965" s="497"/>
      <c r="W965" s="497"/>
      <c r="X965" s="497"/>
      <c r="Y965" s="497"/>
      <c r="Z965" s="497"/>
      <c r="AA965" s="497"/>
      <c r="AB965" s="497"/>
      <c r="AC965" s="497"/>
      <c r="AD965" s="497"/>
      <c r="AE965" s="497"/>
      <c r="AF965" s="497"/>
      <c r="AG965" s="497"/>
      <c r="AH965" s="497"/>
      <c r="AI965" s="497"/>
      <c r="AJ965" s="497"/>
      <c r="AK965" s="497"/>
      <c r="AL965" s="497"/>
      <c r="AM965" s="497"/>
      <c r="AN965" s="497"/>
      <c r="AO965" s="497"/>
      <c r="AP965" s="497"/>
      <c r="AQ965" s="497"/>
      <c r="AR965" s="497"/>
      <c r="AS965" s="497"/>
      <c r="AT965" s="497"/>
      <c r="AU965" s="497"/>
      <c r="AV965" s="497"/>
      <c r="AW965" s="497"/>
      <c r="AX965" s="497"/>
      <c r="AY965" s="497"/>
      <c r="AZ965" s="497"/>
      <c r="BA965" s="497"/>
      <c r="BB965" s="497"/>
      <c r="BC965" s="497"/>
      <c r="BD965" s="497"/>
      <c r="BE965" s="497"/>
      <c r="BF965" s="489"/>
      <c r="BG965" s="489"/>
      <c r="BH965" s="489"/>
      <c r="BI965" s="489"/>
      <c r="BJ965" s="489"/>
    </row>
    <row r="966" spans="1:62" ht="15.75" customHeight="1">
      <c r="A966" s="490"/>
      <c r="B966" s="497"/>
      <c r="C966" s="497"/>
      <c r="D966" s="497"/>
      <c r="E966" s="497"/>
      <c r="F966" s="497"/>
      <c r="G966" s="497"/>
      <c r="H966" s="497"/>
      <c r="I966" s="497"/>
      <c r="J966" s="497"/>
      <c r="K966" s="497"/>
      <c r="L966" s="497"/>
      <c r="M966" s="497"/>
      <c r="N966" s="498"/>
      <c r="O966" s="497"/>
      <c r="P966" s="497"/>
      <c r="Q966" s="497"/>
      <c r="R966" s="497"/>
      <c r="S966" s="497"/>
      <c r="T966" s="497"/>
      <c r="U966" s="497"/>
      <c r="V966" s="497"/>
      <c r="W966" s="497"/>
      <c r="X966" s="497"/>
      <c r="Y966" s="497"/>
      <c r="Z966" s="497"/>
      <c r="AA966" s="497"/>
      <c r="AB966" s="497"/>
      <c r="AC966" s="497"/>
      <c r="AD966" s="497"/>
      <c r="AE966" s="497"/>
      <c r="AF966" s="497"/>
      <c r="AG966" s="497"/>
      <c r="AH966" s="497"/>
      <c r="AI966" s="497"/>
      <c r="AJ966" s="497"/>
      <c r="AK966" s="497"/>
      <c r="AL966" s="497"/>
      <c r="AM966" s="497"/>
      <c r="AN966" s="497"/>
      <c r="AO966" s="497"/>
      <c r="AP966" s="497"/>
      <c r="AQ966" s="497"/>
      <c r="AR966" s="497"/>
      <c r="AS966" s="497"/>
      <c r="AT966" s="497"/>
      <c r="AU966" s="497"/>
      <c r="AV966" s="497"/>
      <c r="AW966" s="497"/>
      <c r="AX966" s="497"/>
      <c r="AY966" s="497"/>
      <c r="AZ966" s="497"/>
      <c r="BA966" s="497"/>
      <c r="BB966" s="497"/>
      <c r="BC966" s="497"/>
      <c r="BD966" s="497"/>
      <c r="BE966" s="497"/>
      <c r="BF966" s="489"/>
      <c r="BG966" s="489"/>
      <c r="BH966" s="489"/>
      <c r="BI966" s="489"/>
      <c r="BJ966" s="489"/>
    </row>
    <row r="967" spans="1:62" ht="15.75" customHeight="1">
      <c r="A967" s="490"/>
      <c r="B967" s="497"/>
      <c r="C967" s="497"/>
      <c r="D967" s="497"/>
      <c r="E967" s="497"/>
      <c r="F967" s="497"/>
      <c r="G967" s="497"/>
      <c r="H967" s="497"/>
      <c r="I967" s="497"/>
      <c r="J967" s="497"/>
      <c r="K967" s="497"/>
      <c r="L967" s="497"/>
      <c r="M967" s="497"/>
      <c r="N967" s="498"/>
      <c r="O967" s="497"/>
      <c r="P967" s="497"/>
      <c r="Q967" s="497"/>
      <c r="R967" s="497"/>
      <c r="S967" s="497"/>
      <c r="T967" s="497"/>
      <c r="U967" s="497"/>
      <c r="V967" s="497"/>
      <c r="W967" s="497"/>
      <c r="X967" s="497"/>
      <c r="Y967" s="497"/>
      <c r="Z967" s="497"/>
      <c r="AA967" s="497"/>
      <c r="AB967" s="497"/>
      <c r="AC967" s="497"/>
      <c r="AD967" s="497"/>
      <c r="AE967" s="497"/>
      <c r="AF967" s="497"/>
      <c r="AG967" s="497"/>
      <c r="AH967" s="497"/>
      <c r="AI967" s="497"/>
      <c r="AJ967" s="497"/>
      <c r="AK967" s="497"/>
      <c r="AL967" s="497"/>
      <c r="AM967" s="497"/>
      <c r="AN967" s="497"/>
      <c r="AO967" s="497"/>
      <c r="AP967" s="497"/>
      <c r="AQ967" s="497"/>
      <c r="AR967" s="497"/>
      <c r="AS967" s="497"/>
      <c r="AT967" s="497"/>
      <c r="AU967" s="497"/>
      <c r="AV967" s="497"/>
      <c r="AW967" s="497"/>
      <c r="AX967" s="497"/>
      <c r="AY967" s="497"/>
      <c r="AZ967" s="497"/>
      <c r="BA967" s="497"/>
      <c r="BB967" s="497"/>
      <c r="BC967" s="497"/>
      <c r="BD967" s="497"/>
      <c r="BE967" s="497"/>
      <c r="BF967" s="489"/>
      <c r="BG967" s="489"/>
      <c r="BH967" s="489"/>
      <c r="BI967" s="489"/>
      <c r="BJ967" s="489"/>
    </row>
    <row r="968" spans="1:62" ht="15.75" customHeight="1">
      <c r="A968" s="490"/>
      <c r="B968" s="497"/>
      <c r="C968" s="497"/>
      <c r="D968" s="497"/>
      <c r="E968" s="497"/>
      <c r="F968" s="497"/>
      <c r="G968" s="497"/>
      <c r="H968" s="497"/>
      <c r="I968" s="497"/>
      <c r="J968" s="497"/>
      <c r="K968" s="497"/>
      <c r="L968" s="497"/>
      <c r="M968" s="497"/>
      <c r="N968" s="498"/>
      <c r="O968" s="497"/>
      <c r="P968" s="497"/>
      <c r="Q968" s="497"/>
      <c r="R968" s="497"/>
      <c r="S968" s="497"/>
      <c r="T968" s="497"/>
      <c r="U968" s="497"/>
      <c r="V968" s="497"/>
      <c r="W968" s="497"/>
      <c r="X968" s="497"/>
      <c r="Y968" s="497"/>
      <c r="Z968" s="497"/>
      <c r="AA968" s="497"/>
      <c r="AB968" s="497"/>
      <c r="AC968" s="497"/>
      <c r="AD968" s="497"/>
      <c r="AE968" s="497"/>
      <c r="AF968" s="497"/>
      <c r="AG968" s="497"/>
      <c r="AH968" s="497"/>
      <c r="AI968" s="497"/>
      <c r="AJ968" s="497"/>
      <c r="AK968" s="497"/>
      <c r="AL968" s="497"/>
      <c r="AM968" s="497"/>
      <c r="AN968" s="497"/>
      <c r="AO968" s="497"/>
      <c r="AP968" s="497"/>
      <c r="AQ968" s="497"/>
      <c r="AR968" s="497"/>
      <c r="AS968" s="497"/>
      <c r="AT968" s="497"/>
      <c r="AU968" s="497"/>
      <c r="AV968" s="497"/>
      <c r="AW968" s="497"/>
      <c r="AX968" s="497"/>
      <c r="AY968" s="497"/>
      <c r="AZ968" s="497"/>
      <c r="BA968" s="497"/>
      <c r="BB968" s="497"/>
      <c r="BC968" s="497"/>
      <c r="BD968" s="497"/>
      <c r="BE968" s="497"/>
      <c r="BF968" s="489"/>
      <c r="BG968" s="489"/>
      <c r="BH968" s="489"/>
      <c r="BI968" s="489"/>
      <c r="BJ968" s="489"/>
    </row>
    <row r="969" spans="1:62" ht="15.75" customHeight="1">
      <c r="A969" s="490"/>
      <c r="B969" s="497"/>
      <c r="C969" s="497"/>
      <c r="D969" s="497"/>
      <c r="E969" s="497"/>
      <c r="F969" s="497"/>
      <c r="G969" s="497"/>
      <c r="H969" s="497"/>
      <c r="I969" s="497"/>
      <c r="J969" s="497"/>
      <c r="K969" s="497"/>
      <c r="L969" s="497"/>
      <c r="M969" s="497"/>
      <c r="N969" s="498"/>
      <c r="O969" s="497"/>
      <c r="P969" s="497"/>
      <c r="Q969" s="497"/>
      <c r="R969" s="497"/>
      <c r="S969" s="497"/>
      <c r="T969" s="497"/>
      <c r="U969" s="497"/>
      <c r="V969" s="497"/>
      <c r="W969" s="497"/>
      <c r="X969" s="497"/>
      <c r="Y969" s="497"/>
      <c r="Z969" s="497"/>
      <c r="AA969" s="497"/>
      <c r="AB969" s="497"/>
      <c r="AC969" s="497"/>
      <c r="AD969" s="497"/>
      <c r="AE969" s="497"/>
      <c r="AF969" s="497"/>
      <c r="AG969" s="497"/>
      <c r="AH969" s="497"/>
      <c r="AI969" s="497"/>
      <c r="AJ969" s="497"/>
      <c r="AK969" s="497"/>
      <c r="AL969" s="497"/>
      <c r="AM969" s="497"/>
      <c r="AN969" s="497"/>
      <c r="AO969" s="497"/>
      <c r="AP969" s="497"/>
      <c r="AQ969" s="497"/>
      <c r="AR969" s="497"/>
      <c r="AS969" s="497"/>
      <c r="AT969" s="497"/>
      <c r="AU969" s="497"/>
      <c r="AV969" s="497"/>
      <c r="AW969" s="497"/>
      <c r="AX969" s="497"/>
      <c r="AY969" s="497"/>
      <c r="AZ969" s="497"/>
      <c r="BA969" s="497"/>
      <c r="BB969" s="497"/>
      <c r="BC969" s="497"/>
      <c r="BD969" s="497"/>
      <c r="BE969" s="497"/>
      <c r="BF969" s="489"/>
      <c r="BG969" s="489"/>
      <c r="BH969" s="489"/>
      <c r="BI969" s="489"/>
      <c r="BJ969" s="489"/>
    </row>
    <row r="970" spans="1:62" ht="15.75" customHeight="1">
      <c r="A970" s="490"/>
      <c r="B970" s="497"/>
      <c r="C970" s="497"/>
      <c r="D970" s="497"/>
      <c r="E970" s="497"/>
      <c r="F970" s="497"/>
      <c r="G970" s="497"/>
      <c r="H970" s="497"/>
      <c r="I970" s="497"/>
      <c r="J970" s="497"/>
      <c r="K970" s="497"/>
      <c r="L970" s="497"/>
      <c r="M970" s="497"/>
      <c r="N970" s="498"/>
      <c r="O970" s="497"/>
      <c r="P970" s="497"/>
      <c r="Q970" s="497"/>
      <c r="R970" s="497"/>
      <c r="S970" s="497"/>
      <c r="T970" s="497"/>
      <c r="U970" s="497"/>
      <c r="V970" s="497"/>
      <c r="W970" s="497"/>
      <c r="X970" s="497"/>
      <c r="Y970" s="497"/>
      <c r="Z970" s="497"/>
      <c r="AA970" s="497"/>
      <c r="AB970" s="497"/>
      <c r="AC970" s="497"/>
      <c r="AD970" s="497"/>
      <c r="AE970" s="497"/>
      <c r="AF970" s="497"/>
      <c r="AG970" s="497"/>
      <c r="AH970" s="497"/>
      <c r="AI970" s="497"/>
      <c r="AJ970" s="497"/>
      <c r="AK970" s="497"/>
      <c r="AL970" s="497"/>
      <c r="AM970" s="497"/>
      <c r="AN970" s="497"/>
      <c r="AO970" s="497"/>
      <c r="AP970" s="497"/>
      <c r="AQ970" s="497"/>
      <c r="AR970" s="497"/>
      <c r="AS970" s="497"/>
      <c r="AT970" s="497"/>
      <c r="AU970" s="497"/>
      <c r="AV970" s="497"/>
      <c r="AW970" s="497"/>
      <c r="AX970" s="497"/>
      <c r="AY970" s="497"/>
      <c r="AZ970" s="497"/>
      <c r="BA970" s="497"/>
      <c r="BB970" s="497"/>
      <c r="BC970" s="497"/>
      <c r="BD970" s="497"/>
      <c r="BE970" s="497"/>
      <c r="BF970" s="489"/>
      <c r="BG970" s="489"/>
      <c r="BH970" s="489"/>
      <c r="BI970" s="489"/>
      <c r="BJ970" s="489"/>
    </row>
    <row r="971" spans="1:62" ht="15.75" customHeight="1">
      <c r="A971" s="490"/>
      <c r="B971" s="497"/>
      <c r="C971" s="497"/>
      <c r="D971" s="497"/>
      <c r="E971" s="497"/>
      <c r="F971" s="497"/>
      <c r="G971" s="497"/>
      <c r="H971" s="497"/>
      <c r="I971" s="497"/>
      <c r="J971" s="497"/>
      <c r="K971" s="497"/>
      <c r="L971" s="497"/>
      <c r="M971" s="497"/>
      <c r="N971" s="498"/>
      <c r="O971" s="497"/>
      <c r="P971" s="497"/>
      <c r="Q971" s="497"/>
      <c r="R971" s="497"/>
      <c r="S971" s="497"/>
      <c r="T971" s="497"/>
      <c r="U971" s="497"/>
      <c r="V971" s="497"/>
      <c r="W971" s="497"/>
      <c r="X971" s="497"/>
      <c r="Y971" s="497"/>
      <c r="Z971" s="497"/>
      <c r="AA971" s="497"/>
      <c r="AB971" s="497"/>
      <c r="AC971" s="497"/>
      <c r="AD971" s="497"/>
      <c r="AE971" s="497"/>
      <c r="AF971" s="497"/>
      <c r="AG971" s="497"/>
      <c r="AH971" s="497"/>
      <c r="AI971" s="497"/>
      <c r="AJ971" s="497"/>
      <c r="AK971" s="497"/>
      <c r="AL971" s="497"/>
      <c r="AM971" s="497"/>
      <c r="AN971" s="497"/>
      <c r="AO971" s="497"/>
      <c r="AP971" s="497"/>
      <c r="AQ971" s="497"/>
      <c r="AR971" s="497"/>
      <c r="AS971" s="497"/>
      <c r="AT971" s="497"/>
      <c r="AU971" s="497"/>
      <c r="AV971" s="497"/>
      <c r="AW971" s="497"/>
      <c r="AX971" s="497"/>
      <c r="AY971" s="497"/>
      <c r="AZ971" s="497"/>
      <c r="BA971" s="497"/>
      <c r="BB971" s="497"/>
      <c r="BC971" s="497"/>
      <c r="BD971" s="497"/>
      <c r="BE971" s="497"/>
      <c r="BF971" s="489"/>
      <c r="BG971" s="489"/>
      <c r="BH971" s="489"/>
      <c r="BI971" s="489"/>
      <c r="BJ971" s="489"/>
    </row>
    <row r="972" spans="1:62" ht="15.75" customHeight="1">
      <c r="A972" s="490"/>
      <c r="B972" s="497"/>
      <c r="C972" s="497"/>
      <c r="D972" s="497"/>
      <c r="E972" s="497"/>
      <c r="F972" s="497"/>
      <c r="G972" s="497"/>
      <c r="H972" s="497"/>
      <c r="I972" s="497"/>
      <c r="J972" s="497"/>
      <c r="K972" s="497"/>
      <c r="L972" s="497"/>
      <c r="M972" s="497"/>
      <c r="N972" s="498"/>
      <c r="O972" s="497"/>
      <c r="P972" s="497"/>
      <c r="Q972" s="497"/>
      <c r="R972" s="497"/>
      <c r="S972" s="497"/>
      <c r="T972" s="497"/>
      <c r="U972" s="497"/>
      <c r="V972" s="497"/>
      <c r="W972" s="497"/>
      <c r="X972" s="497"/>
      <c r="Y972" s="497"/>
      <c r="Z972" s="497"/>
      <c r="AA972" s="497"/>
      <c r="AB972" s="497"/>
      <c r="AC972" s="497"/>
      <c r="AD972" s="497"/>
      <c r="AE972" s="497"/>
      <c r="AF972" s="497"/>
      <c r="AG972" s="497"/>
      <c r="AH972" s="497"/>
      <c r="AI972" s="497"/>
      <c r="AJ972" s="497"/>
      <c r="AK972" s="497"/>
      <c r="AL972" s="497"/>
      <c r="AM972" s="497"/>
      <c r="AN972" s="497"/>
      <c r="AO972" s="497"/>
      <c r="AP972" s="497"/>
      <c r="AQ972" s="497"/>
      <c r="AR972" s="497"/>
      <c r="AS972" s="497"/>
      <c r="AT972" s="497"/>
      <c r="AU972" s="497"/>
      <c r="AV972" s="497"/>
      <c r="AW972" s="497"/>
      <c r="AX972" s="497"/>
      <c r="AY972" s="497"/>
      <c r="AZ972" s="497"/>
      <c r="BA972" s="497"/>
      <c r="BB972" s="497"/>
      <c r="BC972" s="497"/>
      <c r="BD972" s="497"/>
      <c r="BE972" s="497"/>
      <c r="BF972" s="489"/>
      <c r="BG972" s="489"/>
      <c r="BH972" s="489"/>
      <c r="BI972" s="489"/>
      <c r="BJ972" s="489"/>
    </row>
    <row r="973" spans="1:62" ht="15.75" customHeight="1">
      <c r="A973" s="490"/>
      <c r="B973" s="497"/>
      <c r="C973" s="497"/>
      <c r="D973" s="497"/>
      <c r="E973" s="497"/>
      <c r="F973" s="497"/>
      <c r="G973" s="497"/>
      <c r="H973" s="497"/>
      <c r="I973" s="497"/>
      <c r="J973" s="497"/>
      <c r="K973" s="497"/>
      <c r="L973" s="497"/>
      <c r="M973" s="497"/>
      <c r="N973" s="498"/>
      <c r="O973" s="497"/>
      <c r="P973" s="497"/>
      <c r="Q973" s="497"/>
      <c r="R973" s="497"/>
      <c r="S973" s="497"/>
      <c r="T973" s="497"/>
      <c r="U973" s="497"/>
      <c r="V973" s="497"/>
      <c r="W973" s="497"/>
      <c r="X973" s="497"/>
      <c r="Y973" s="497"/>
      <c r="Z973" s="497"/>
      <c r="AA973" s="497"/>
      <c r="AB973" s="497"/>
      <c r="AC973" s="497"/>
      <c r="AD973" s="497"/>
      <c r="AE973" s="497"/>
      <c r="AF973" s="497"/>
      <c r="AG973" s="497"/>
      <c r="AH973" s="497"/>
      <c r="AI973" s="497"/>
      <c r="AJ973" s="497"/>
      <c r="AK973" s="497"/>
      <c r="AL973" s="497"/>
      <c r="AM973" s="497"/>
      <c r="AN973" s="497"/>
      <c r="AO973" s="497"/>
      <c r="AP973" s="497"/>
      <c r="AQ973" s="497"/>
      <c r="AR973" s="497"/>
      <c r="AS973" s="497"/>
      <c r="AT973" s="497"/>
      <c r="AU973" s="497"/>
      <c r="AV973" s="497"/>
      <c r="AW973" s="497"/>
      <c r="AX973" s="497"/>
      <c r="AY973" s="497"/>
      <c r="AZ973" s="497"/>
      <c r="BA973" s="497"/>
      <c r="BB973" s="497"/>
      <c r="BC973" s="497"/>
      <c r="BD973" s="497"/>
      <c r="BE973" s="497"/>
      <c r="BF973" s="489"/>
      <c r="BG973" s="489"/>
      <c r="BH973" s="489"/>
      <c r="BI973" s="489"/>
      <c r="BJ973" s="489"/>
    </row>
    <row r="974" spans="1:62" ht="15.75" customHeight="1">
      <c r="A974" s="490"/>
      <c r="B974" s="497"/>
      <c r="C974" s="497"/>
      <c r="D974" s="497"/>
      <c r="E974" s="497"/>
      <c r="F974" s="497"/>
      <c r="G974" s="497"/>
      <c r="H974" s="497"/>
      <c r="I974" s="497"/>
      <c r="J974" s="497"/>
      <c r="K974" s="497"/>
      <c r="L974" s="497"/>
      <c r="M974" s="497"/>
      <c r="N974" s="498"/>
      <c r="O974" s="497"/>
      <c r="P974" s="497"/>
      <c r="Q974" s="497"/>
      <c r="R974" s="497"/>
      <c r="S974" s="497"/>
      <c r="T974" s="497"/>
      <c r="U974" s="497"/>
      <c r="V974" s="497"/>
      <c r="W974" s="497"/>
      <c r="X974" s="497"/>
      <c r="Y974" s="497"/>
      <c r="Z974" s="497"/>
      <c r="AA974" s="497"/>
      <c r="AB974" s="497"/>
      <c r="AC974" s="497"/>
      <c r="AD974" s="497"/>
      <c r="AE974" s="497"/>
      <c r="AF974" s="497"/>
      <c r="AG974" s="497"/>
      <c r="AH974" s="497"/>
      <c r="AI974" s="497"/>
      <c r="AJ974" s="497"/>
      <c r="AK974" s="497"/>
      <c r="AL974" s="497"/>
      <c r="AM974" s="497"/>
      <c r="AN974" s="497"/>
      <c r="AO974" s="497"/>
      <c r="AP974" s="497"/>
      <c r="AQ974" s="497"/>
      <c r="AR974" s="497"/>
      <c r="AS974" s="497"/>
      <c r="AT974" s="497"/>
      <c r="AU974" s="497"/>
      <c r="AV974" s="497"/>
      <c r="AW974" s="497"/>
      <c r="AX974" s="497"/>
      <c r="AY974" s="497"/>
      <c r="AZ974" s="497"/>
      <c r="BA974" s="497"/>
      <c r="BB974" s="497"/>
      <c r="BC974" s="497"/>
      <c r="BD974" s="497"/>
      <c r="BE974" s="497"/>
      <c r="BF974" s="489"/>
      <c r="BG974" s="489"/>
      <c r="BH974" s="489"/>
      <c r="BI974" s="489"/>
      <c r="BJ974" s="489"/>
    </row>
    <row r="975" spans="1:62" ht="15.75" customHeight="1">
      <c r="A975" s="490"/>
      <c r="B975" s="497"/>
      <c r="C975" s="497"/>
      <c r="D975" s="497"/>
      <c r="E975" s="497"/>
      <c r="F975" s="497"/>
      <c r="G975" s="497"/>
      <c r="H975" s="497"/>
      <c r="I975" s="497"/>
      <c r="J975" s="497"/>
      <c r="K975" s="497"/>
      <c r="L975" s="497"/>
      <c r="M975" s="497"/>
      <c r="N975" s="498"/>
      <c r="O975" s="497"/>
      <c r="P975" s="497"/>
      <c r="Q975" s="497"/>
      <c r="R975" s="497"/>
      <c r="S975" s="497"/>
      <c r="T975" s="497"/>
      <c r="U975" s="497"/>
      <c r="V975" s="497"/>
      <c r="W975" s="497"/>
      <c r="X975" s="497"/>
      <c r="Y975" s="497"/>
      <c r="Z975" s="497"/>
      <c r="AA975" s="497"/>
      <c r="AB975" s="497"/>
      <c r="AC975" s="497"/>
      <c r="AD975" s="497"/>
      <c r="AE975" s="497"/>
      <c r="AF975" s="497"/>
      <c r="AG975" s="497"/>
      <c r="AH975" s="497"/>
      <c r="AI975" s="497"/>
      <c r="AJ975" s="497"/>
      <c r="AK975" s="497"/>
      <c r="AL975" s="497"/>
      <c r="AM975" s="497"/>
      <c r="AN975" s="497"/>
      <c r="AO975" s="497"/>
      <c r="AP975" s="497"/>
      <c r="AQ975" s="497"/>
      <c r="AR975" s="497"/>
      <c r="AS975" s="497"/>
      <c r="AT975" s="497"/>
      <c r="AU975" s="497"/>
      <c r="AV975" s="497"/>
      <c r="AW975" s="497"/>
      <c r="AX975" s="497"/>
      <c r="AY975" s="497"/>
      <c r="AZ975" s="497"/>
      <c r="BA975" s="497"/>
      <c r="BB975" s="497"/>
      <c r="BC975" s="497"/>
      <c r="BD975" s="497"/>
      <c r="BE975" s="497"/>
      <c r="BF975" s="489"/>
      <c r="BG975" s="489"/>
      <c r="BH975" s="489"/>
      <c r="BI975" s="489"/>
      <c r="BJ975" s="489"/>
    </row>
    <row r="976" spans="1:62" ht="15.75" customHeight="1">
      <c r="A976" s="490"/>
      <c r="B976" s="497"/>
      <c r="C976" s="497"/>
      <c r="D976" s="497"/>
      <c r="E976" s="497"/>
      <c r="F976" s="497"/>
      <c r="G976" s="497"/>
      <c r="H976" s="497"/>
      <c r="I976" s="497"/>
      <c r="J976" s="497"/>
      <c r="K976" s="497"/>
      <c r="L976" s="497"/>
      <c r="M976" s="497"/>
      <c r="N976" s="498"/>
      <c r="O976" s="497"/>
      <c r="P976" s="497"/>
      <c r="Q976" s="497"/>
      <c r="R976" s="497"/>
      <c r="S976" s="497"/>
      <c r="T976" s="497"/>
      <c r="U976" s="497"/>
      <c r="V976" s="497"/>
      <c r="W976" s="497"/>
      <c r="X976" s="497"/>
      <c r="Y976" s="497"/>
      <c r="Z976" s="497"/>
      <c r="AA976" s="497"/>
      <c r="AB976" s="497"/>
      <c r="AC976" s="497"/>
      <c r="AD976" s="497"/>
      <c r="AE976" s="497"/>
      <c r="AF976" s="497"/>
      <c r="AG976" s="497"/>
      <c r="AH976" s="497"/>
      <c r="AI976" s="497"/>
      <c r="AJ976" s="497"/>
      <c r="AK976" s="497"/>
      <c r="AL976" s="497"/>
      <c r="AM976" s="497"/>
      <c r="AN976" s="497"/>
      <c r="AO976" s="497"/>
      <c r="AP976" s="497"/>
      <c r="AQ976" s="497"/>
      <c r="AR976" s="497"/>
      <c r="AS976" s="497"/>
      <c r="AT976" s="497"/>
      <c r="AU976" s="497"/>
      <c r="AV976" s="497"/>
      <c r="AW976" s="497"/>
      <c r="AX976" s="497"/>
      <c r="AY976" s="497"/>
      <c r="AZ976" s="497"/>
      <c r="BA976" s="497"/>
      <c r="BB976" s="497"/>
      <c r="BC976" s="497"/>
      <c r="BD976" s="497"/>
      <c r="BE976" s="497"/>
      <c r="BF976" s="489"/>
      <c r="BG976" s="489"/>
      <c r="BH976" s="489"/>
      <c r="BI976" s="489"/>
      <c r="BJ976" s="489"/>
    </row>
    <row r="977" spans="1:62" ht="15.75" customHeight="1">
      <c r="A977" s="490"/>
      <c r="B977" s="497"/>
      <c r="C977" s="497"/>
      <c r="D977" s="497"/>
      <c r="E977" s="497"/>
      <c r="F977" s="497"/>
      <c r="G977" s="497"/>
      <c r="H977" s="497"/>
      <c r="I977" s="497"/>
      <c r="J977" s="497"/>
      <c r="K977" s="497"/>
      <c r="L977" s="497"/>
      <c r="M977" s="497"/>
      <c r="N977" s="498"/>
      <c r="O977" s="497"/>
      <c r="P977" s="497"/>
      <c r="Q977" s="497"/>
      <c r="R977" s="497"/>
      <c r="S977" s="497"/>
      <c r="T977" s="497"/>
      <c r="U977" s="497"/>
      <c r="V977" s="497"/>
      <c r="W977" s="497"/>
      <c r="X977" s="497"/>
      <c r="Y977" s="497"/>
      <c r="Z977" s="497"/>
      <c r="AA977" s="497"/>
      <c r="AB977" s="497"/>
      <c r="AC977" s="497"/>
      <c r="AD977" s="497"/>
      <c r="AE977" s="497"/>
      <c r="AF977" s="497"/>
      <c r="AG977" s="497"/>
      <c r="AH977" s="497"/>
      <c r="AI977" s="497"/>
      <c r="AJ977" s="497"/>
      <c r="AK977" s="497"/>
      <c r="AL977" s="497"/>
      <c r="AM977" s="497"/>
      <c r="AN977" s="497"/>
      <c r="AO977" s="497"/>
      <c r="AP977" s="497"/>
      <c r="AQ977" s="497"/>
      <c r="AR977" s="497"/>
      <c r="AS977" s="497"/>
      <c r="AT977" s="497"/>
      <c r="AU977" s="497"/>
      <c r="AV977" s="497"/>
      <c r="AW977" s="497"/>
      <c r="AX977" s="497"/>
      <c r="AY977" s="497"/>
      <c r="AZ977" s="497"/>
      <c r="BA977" s="497"/>
      <c r="BB977" s="497"/>
      <c r="BC977" s="497"/>
      <c r="BD977" s="497"/>
      <c r="BE977" s="497"/>
      <c r="BF977" s="489"/>
      <c r="BG977" s="489"/>
      <c r="BH977" s="489"/>
      <c r="BI977" s="489"/>
      <c r="BJ977" s="489"/>
    </row>
    <row r="978" spans="1:62" ht="15.75" customHeight="1">
      <c r="A978" s="490"/>
      <c r="B978" s="497"/>
      <c r="C978" s="497"/>
      <c r="D978" s="497"/>
      <c r="E978" s="497"/>
      <c r="F978" s="497"/>
      <c r="G978" s="497"/>
      <c r="H978" s="497"/>
      <c r="I978" s="497"/>
      <c r="J978" s="497"/>
      <c r="K978" s="497"/>
      <c r="L978" s="497"/>
      <c r="M978" s="497"/>
      <c r="N978" s="498"/>
      <c r="O978" s="497"/>
      <c r="P978" s="497"/>
      <c r="Q978" s="497"/>
      <c r="R978" s="497"/>
      <c r="S978" s="497"/>
      <c r="T978" s="497"/>
      <c r="U978" s="497"/>
      <c r="V978" s="497"/>
      <c r="W978" s="497"/>
      <c r="X978" s="497"/>
      <c r="Y978" s="497"/>
      <c r="Z978" s="497"/>
      <c r="AA978" s="497"/>
      <c r="AB978" s="497"/>
      <c r="AC978" s="497"/>
      <c r="AD978" s="497"/>
      <c r="AE978" s="497"/>
      <c r="AF978" s="497"/>
      <c r="AG978" s="497"/>
      <c r="AH978" s="497"/>
      <c r="AI978" s="497"/>
      <c r="AJ978" s="497"/>
      <c r="AK978" s="497"/>
      <c r="AL978" s="497"/>
      <c r="AM978" s="497"/>
      <c r="AN978" s="497"/>
      <c r="AO978" s="497"/>
      <c r="AP978" s="497"/>
      <c r="AQ978" s="497"/>
      <c r="AR978" s="497"/>
      <c r="AS978" s="497"/>
      <c r="AT978" s="497"/>
      <c r="AU978" s="497"/>
      <c r="AV978" s="497"/>
      <c r="AW978" s="497"/>
      <c r="AX978" s="497"/>
      <c r="AY978" s="497"/>
      <c r="AZ978" s="497"/>
      <c r="BA978" s="497"/>
      <c r="BB978" s="497"/>
      <c r="BC978" s="497"/>
      <c r="BD978" s="497"/>
      <c r="BE978" s="497"/>
      <c r="BF978" s="489"/>
      <c r="BG978" s="489"/>
      <c r="BH978" s="489"/>
      <c r="BI978" s="489"/>
      <c r="BJ978" s="489"/>
    </row>
    <row r="979" spans="1:62" ht="15.75" customHeight="1">
      <c r="A979" s="490"/>
      <c r="B979" s="497"/>
      <c r="C979" s="497"/>
      <c r="D979" s="497"/>
      <c r="E979" s="497"/>
      <c r="F979" s="497"/>
      <c r="G979" s="497"/>
      <c r="H979" s="497"/>
      <c r="I979" s="497"/>
      <c r="J979" s="497"/>
      <c r="K979" s="497"/>
      <c r="L979" s="497"/>
      <c r="M979" s="497"/>
      <c r="N979" s="498"/>
      <c r="O979" s="497"/>
      <c r="P979" s="497"/>
      <c r="Q979" s="497"/>
      <c r="R979" s="497"/>
      <c r="S979" s="497"/>
      <c r="T979" s="497"/>
      <c r="U979" s="497"/>
      <c r="V979" s="497"/>
      <c r="W979" s="497"/>
      <c r="X979" s="497"/>
      <c r="Y979" s="497"/>
      <c r="Z979" s="497"/>
      <c r="AA979" s="497"/>
      <c r="AB979" s="497"/>
      <c r="AC979" s="497"/>
      <c r="AD979" s="497"/>
      <c r="AE979" s="497"/>
      <c r="AF979" s="497"/>
      <c r="AG979" s="497"/>
      <c r="AH979" s="497"/>
      <c r="AI979" s="497"/>
      <c r="AJ979" s="497"/>
      <c r="AK979" s="497"/>
      <c r="AL979" s="497"/>
      <c r="AM979" s="497"/>
      <c r="AN979" s="497"/>
      <c r="AO979" s="497"/>
      <c r="AP979" s="497"/>
      <c r="AQ979" s="497"/>
      <c r="AR979" s="497"/>
      <c r="AS979" s="497"/>
      <c r="AT979" s="497"/>
      <c r="AU979" s="497"/>
      <c r="AV979" s="497"/>
      <c r="AW979" s="497"/>
      <c r="AX979" s="497"/>
      <c r="AY979" s="497"/>
      <c r="AZ979" s="497"/>
      <c r="BA979" s="497"/>
      <c r="BB979" s="497"/>
      <c r="BC979" s="497"/>
      <c r="BD979" s="497"/>
      <c r="BE979" s="497"/>
      <c r="BF979" s="489"/>
      <c r="BG979" s="489"/>
      <c r="BH979" s="489"/>
      <c r="BI979" s="489"/>
      <c r="BJ979" s="489"/>
    </row>
    <row r="980" spans="1:62" ht="15.75" customHeight="1">
      <c r="A980" s="490"/>
      <c r="B980" s="497"/>
      <c r="C980" s="497"/>
      <c r="D980" s="497"/>
      <c r="E980" s="497"/>
      <c r="F980" s="497"/>
      <c r="G980" s="497"/>
      <c r="H980" s="497"/>
      <c r="I980" s="497"/>
      <c r="J980" s="497"/>
      <c r="K980" s="497"/>
      <c r="L980" s="497"/>
      <c r="M980" s="497"/>
      <c r="N980" s="498"/>
      <c r="O980" s="497"/>
      <c r="P980" s="497"/>
      <c r="Q980" s="497"/>
      <c r="R980" s="497"/>
      <c r="S980" s="497"/>
      <c r="T980" s="497"/>
      <c r="U980" s="497"/>
      <c r="V980" s="497"/>
      <c r="W980" s="497"/>
      <c r="X980" s="497"/>
      <c r="Y980" s="497"/>
      <c r="Z980" s="497"/>
      <c r="AA980" s="497"/>
      <c r="AB980" s="497"/>
      <c r="AC980" s="497"/>
      <c r="AD980" s="497"/>
      <c r="AE980" s="497"/>
      <c r="AF980" s="497"/>
      <c r="AG980" s="497"/>
      <c r="AH980" s="497"/>
      <c r="AI980" s="497"/>
      <c r="AJ980" s="497"/>
      <c r="AK980" s="497"/>
      <c r="AL980" s="497"/>
      <c r="AM980" s="497"/>
      <c r="AN980" s="497"/>
      <c r="AO980" s="497"/>
      <c r="AP980" s="497"/>
      <c r="AQ980" s="497"/>
      <c r="AR980" s="497"/>
      <c r="AS980" s="497"/>
      <c r="AT980" s="497"/>
      <c r="AU980" s="497"/>
      <c r="AV980" s="497"/>
      <c r="AW980" s="497"/>
      <c r="AX980" s="497"/>
      <c r="AY980" s="497"/>
      <c r="AZ980" s="497"/>
      <c r="BA980" s="497"/>
      <c r="BB980" s="497"/>
      <c r="BC980" s="497"/>
      <c r="BD980" s="497"/>
      <c r="BE980" s="497"/>
      <c r="BF980" s="489"/>
      <c r="BG980" s="489"/>
      <c r="BH980" s="489"/>
      <c r="BI980" s="489"/>
      <c r="BJ980" s="489"/>
    </row>
    <row r="981" spans="1:62" ht="15.75" customHeight="1">
      <c r="A981" s="490"/>
      <c r="B981" s="497"/>
      <c r="C981" s="497"/>
      <c r="D981" s="497"/>
      <c r="E981" s="497"/>
      <c r="F981" s="497"/>
      <c r="G981" s="497"/>
      <c r="H981" s="497"/>
      <c r="I981" s="497"/>
      <c r="J981" s="497"/>
      <c r="K981" s="497"/>
      <c r="L981" s="497"/>
      <c r="M981" s="497"/>
      <c r="N981" s="498"/>
      <c r="O981" s="497"/>
      <c r="P981" s="497"/>
      <c r="Q981" s="497"/>
      <c r="R981" s="497"/>
      <c r="S981" s="497"/>
      <c r="T981" s="497"/>
      <c r="U981" s="497"/>
      <c r="V981" s="497"/>
      <c r="W981" s="497"/>
      <c r="X981" s="497"/>
      <c r="Y981" s="497"/>
      <c r="Z981" s="497"/>
      <c r="AA981" s="497"/>
      <c r="AB981" s="497"/>
      <c r="AC981" s="497"/>
      <c r="AD981" s="497"/>
      <c r="AE981" s="497"/>
      <c r="AF981" s="497"/>
      <c r="AG981" s="497"/>
      <c r="AH981" s="497"/>
      <c r="AI981" s="497"/>
      <c r="AJ981" s="497"/>
      <c r="AK981" s="497"/>
      <c r="AL981" s="497"/>
      <c r="AM981" s="497"/>
      <c r="AN981" s="497"/>
      <c r="AO981" s="497"/>
      <c r="AP981" s="497"/>
      <c r="AQ981" s="497"/>
      <c r="AR981" s="497"/>
      <c r="AS981" s="497"/>
      <c r="AT981" s="497"/>
      <c r="AU981" s="497"/>
      <c r="AV981" s="497"/>
      <c r="AW981" s="497"/>
      <c r="AX981" s="497"/>
      <c r="AY981" s="497"/>
      <c r="AZ981" s="497"/>
      <c r="BA981" s="497"/>
      <c r="BB981" s="497"/>
      <c r="BC981" s="497"/>
      <c r="BD981" s="497"/>
      <c r="BE981" s="497"/>
      <c r="BF981" s="489"/>
      <c r="BG981" s="489"/>
      <c r="BH981" s="489"/>
      <c r="BI981" s="489"/>
      <c r="BJ981" s="489"/>
    </row>
    <row r="982" spans="1:62" ht="15.75" customHeight="1">
      <c r="A982" s="490"/>
      <c r="B982" s="497"/>
      <c r="C982" s="497"/>
      <c r="D982" s="497"/>
      <c r="E982" s="497"/>
      <c r="F982" s="497"/>
      <c r="G982" s="497"/>
      <c r="H982" s="497"/>
      <c r="I982" s="497"/>
      <c r="J982" s="497"/>
      <c r="K982" s="497"/>
      <c r="L982" s="497"/>
      <c r="M982" s="497"/>
      <c r="N982" s="498"/>
      <c r="O982" s="497"/>
      <c r="P982" s="497"/>
      <c r="Q982" s="497"/>
      <c r="R982" s="497"/>
      <c r="S982" s="497"/>
      <c r="T982" s="497"/>
      <c r="U982" s="497"/>
      <c r="V982" s="497"/>
      <c r="W982" s="497"/>
      <c r="X982" s="497"/>
      <c r="Y982" s="497"/>
      <c r="Z982" s="497"/>
      <c r="AA982" s="497"/>
      <c r="AB982" s="497"/>
      <c r="AC982" s="497"/>
      <c r="AD982" s="497"/>
      <c r="AE982" s="497"/>
      <c r="AF982" s="497"/>
      <c r="AG982" s="497"/>
      <c r="AH982" s="497"/>
      <c r="AI982" s="497"/>
      <c r="AJ982" s="497"/>
      <c r="AK982" s="497"/>
      <c r="AL982" s="497"/>
      <c r="AM982" s="497"/>
      <c r="AN982" s="497"/>
      <c r="AO982" s="497"/>
      <c r="AP982" s="497"/>
      <c r="AQ982" s="497"/>
      <c r="AR982" s="497"/>
      <c r="AS982" s="497"/>
      <c r="AT982" s="497"/>
      <c r="AU982" s="497"/>
      <c r="AV982" s="497"/>
      <c r="AW982" s="497"/>
      <c r="AX982" s="497"/>
      <c r="AY982" s="497"/>
      <c r="AZ982" s="497"/>
      <c r="BA982" s="497"/>
      <c r="BB982" s="497"/>
      <c r="BC982" s="497"/>
      <c r="BD982" s="497"/>
      <c r="BE982" s="497"/>
      <c r="BF982" s="489"/>
      <c r="BG982" s="489"/>
      <c r="BH982" s="489"/>
      <c r="BI982" s="489"/>
      <c r="BJ982" s="489"/>
    </row>
    <row r="983" spans="1:62" ht="15.75" customHeight="1">
      <c r="A983" s="490"/>
      <c r="B983" s="497"/>
      <c r="C983" s="497"/>
      <c r="D983" s="497"/>
      <c r="E983" s="497"/>
      <c r="F983" s="497"/>
      <c r="G983" s="497"/>
      <c r="H983" s="497"/>
      <c r="I983" s="497"/>
      <c r="J983" s="497"/>
      <c r="K983" s="497"/>
      <c r="L983" s="497"/>
      <c r="M983" s="497"/>
      <c r="N983" s="498"/>
      <c r="O983" s="497"/>
      <c r="P983" s="497"/>
      <c r="Q983" s="497"/>
      <c r="R983" s="497"/>
      <c r="S983" s="497"/>
      <c r="T983" s="497"/>
      <c r="U983" s="497"/>
      <c r="V983" s="497"/>
      <c r="W983" s="497"/>
      <c r="X983" s="497"/>
      <c r="Y983" s="497"/>
      <c r="Z983" s="497"/>
      <c r="AA983" s="497"/>
      <c r="AB983" s="497"/>
      <c r="AC983" s="497"/>
      <c r="AD983" s="497"/>
      <c r="AE983" s="497"/>
      <c r="AF983" s="497"/>
      <c r="AG983" s="497"/>
      <c r="AH983" s="497"/>
      <c r="AI983" s="497"/>
      <c r="AJ983" s="497"/>
      <c r="AK983" s="497"/>
      <c r="AL983" s="497"/>
      <c r="AM983" s="497"/>
      <c r="AN983" s="497"/>
      <c r="AO983" s="497"/>
      <c r="AP983" s="497"/>
      <c r="AQ983" s="497"/>
      <c r="AR983" s="497"/>
      <c r="AS983" s="497"/>
      <c r="AT983" s="497"/>
      <c r="AU983" s="497"/>
      <c r="AV983" s="497"/>
      <c r="AW983" s="497"/>
      <c r="AX983" s="497"/>
      <c r="AY983" s="497"/>
      <c r="AZ983" s="497"/>
      <c r="BA983" s="497"/>
      <c r="BB983" s="497"/>
      <c r="BC983" s="497"/>
      <c r="BD983" s="497"/>
      <c r="BE983" s="497"/>
      <c r="BF983" s="489"/>
      <c r="BG983" s="489"/>
      <c r="BH983" s="489"/>
      <c r="BI983" s="489"/>
      <c r="BJ983" s="489"/>
    </row>
    <row r="984" spans="1:62" ht="15.75" customHeight="1">
      <c r="A984" s="490"/>
      <c r="B984" s="497"/>
      <c r="C984" s="497"/>
      <c r="D984" s="497"/>
      <c r="E984" s="497"/>
      <c r="F984" s="497"/>
      <c r="G984" s="497"/>
      <c r="H984" s="497"/>
      <c r="I984" s="497"/>
      <c r="J984" s="497"/>
      <c r="K984" s="497"/>
      <c r="L984" s="497"/>
      <c r="M984" s="497"/>
      <c r="N984" s="498"/>
      <c r="O984" s="497"/>
      <c r="P984" s="497"/>
      <c r="Q984" s="497"/>
      <c r="R984" s="497"/>
      <c r="S984" s="497"/>
      <c r="T984" s="497"/>
      <c r="U984" s="497"/>
      <c r="V984" s="497"/>
      <c r="W984" s="497"/>
      <c r="X984" s="497"/>
      <c r="Y984" s="497"/>
      <c r="Z984" s="497"/>
      <c r="AA984" s="497"/>
      <c r="AB984" s="497"/>
      <c r="AC984" s="497"/>
      <c r="AD984" s="497"/>
      <c r="AE984" s="497"/>
      <c r="AF984" s="497"/>
      <c r="AG984" s="497"/>
      <c r="AH984" s="497"/>
      <c r="AI984" s="497"/>
      <c r="AJ984" s="497"/>
      <c r="AK984" s="497"/>
      <c r="AL984" s="497"/>
      <c r="AM984" s="497"/>
      <c r="AN984" s="497"/>
      <c r="AO984" s="497"/>
      <c r="AP984" s="497"/>
      <c r="AQ984" s="497"/>
      <c r="AR984" s="497"/>
      <c r="AS984" s="497"/>
      <c r="AT984" s="497"/>
      <c r="AU984" s="497"/>
      <c r="AV984" s="497"/>
      <c r="AW984" s="497"/>
      <c r="AX984" s="497"/>
      <c r="AY984" s="497"/>
      <c r="AZ984" s="497"/>
      <c r="BA984" s="497"/>
      <c r="BB984" s="497"/>
      <c r="BC984" s="497"/>
      <c r="BD984" s="497"/>
      <c r="BE984" s="497"/>
      <c r="BF984" s="489"/>
      <c r="BG984" s="489"/>
      <c r="BH984" s="489"/>
      <c r="BI984" s="489"/>
      <c r="BJ984" s="489"/>
    </row>
    <row r="985" spans="1:62" ht="15.75" customHeight="1">
      <c r="A985" s="490"/>
      <c r="B985" s="497"/>
      <c r="C985" s="497"/>
      <c r="D985" s="497"/>
      <c r="E985" s="497"/>
      <c r="F985" s="497"/>
      <c r="G985" s="497"/>
      <c r="H985" s="497"/>
      <c r="I985" s="497"/>
      <c r="J985" s="497"/>
      <c r="K985" s="497"/>
      <c r="L985" s="497"/>
      <c r="M985" s="497"/>
      <c r="N985" s="498"/>
      <c r="O985" s="497"/>
      <c r="P985" s="497"/>
      <c r="Q985" s="497"/>
      <c r="R985" s="497"/>
      <c r="S985" s="497"/>
      <c r="T985" s="497"/>
      <c r="U985" s="497"/>
      <c r="V985" s="497"/>
      <c r="W985" s="497"/>
      <c r="X985" s="497"/>
      <c r="Y985" s="497"/>
      <c r="Z985" s="497"/>
      <c r="AA985" s="497"/>
      <c r="AB985" s="497"/>
      <c r="AC985" s="497"/>
      <c r="AD985" s="497"/>
      <c r="AE985" s="497"/>
      <c r="AF985" s="497"/>
      <c r="AG985" s="497"/>
      <c r="AH985" s="497"/>
      <c r="AI985" s="497"/>
      <c r="AJ985" s="497"/>
      <c r="AK985" s="497"/>
      <c r="AL985" s="497"/>
      <c r="AM985" s="497"/>
      <c r="AN985" s="497"/>
      <c r="AO985" s="497"/>
      <c r="AP985" s="497"/>
      <c r="AQ985" s="497"/>
      <c r="AR985" s="497"/>
      <c r="AS985" s="497"/>
      <c r="AT985" s="497"/>
      <c r="AU985" s="497"/>
      <c r="AV985" s="497"/>
      <c r="AW985" s="497"/>
      <c r="AX985" s="497"/>
      <c r="AY985" s="497"/>
      <c r="AZ985" s="497"/>
      <c r="BA985" s="497"/>
      <c r="BB985" s="497"/>
      <c r="BC985" s="497"/>
      <c r="BD985" s="497"/>
      <c r="BE985" s="497"/>
      <c r="BF985" s="489"/>
      <c r="BG985" s="489"/>
      <c r="BH985" s="489"/>
      <c r="BI985" s="489"/>
      <c r="BJ985" s="489"/>
    </row>
    <row r="986" spans="1:62" ht="15.75" customHeight="1">
      <c r="A986" s="490"/>
      <c r="B986" s="497"/>
      <c r="C986" s="497"/>
      <c r="D986" s="497"/>
      <c r="E986" s="497"/>
      <c r="F986" s="497"/>
      <c r="G986" s="497"/>
      <c r="H986" s="497"/>
      <c r="I986" s="497"/>
      <c r="J986" s="497"/>
      <c r="K986" s="497"/>
      <c r="L986" s="497"/>
      <c r="M986" s="497"/>
      <c r="N986" s="498"/>
      <c r="O986" s="497"/>
      <c r="P986" s="497"/>
      <c r="Q986" s="497"/>
      <c r="R986" s="497"/>
      <c r="S986" s="497"/>
      <c r="T986" s="497"/>
      <c r="U986" s="497"/>
      <c r="V986" s="497"/>
      <c r="W986" s="497"/>
      <c r="X986" s="497"/>
      <c r="Y986" s="497"/>
      <c r="Z986" s="497"/>
      <c r="AA986" s="497"/>
      <c r="AB986" s="497"/>
      <c r="AC986" s="497"/>
      <c r="AD986" s="497"/>
      <c r="AE986" s="497"/>
      <c r="AF986" s="497"/>
      <c r="AG986" s="497"/>
      <c r="AH986" s="497"/>
      <c r="AI986" s="497"/>
      <c r="AJ986" s="497"/>
      <c r="AK986" s="497"/>
      <c r="AL986" s="497"/>
      <c r="AM986" s="497"/>
      <c r="AN986" s="497"/>
      <c r="AO986" s="497"/>
      <c r="AP986" s="497"/>
      <c r="AQ986" s="497"/>
      <c r="AR986" s="497"/>
      <c r="AS986" s="497"/>
      <c r="AT986" s="497"/>
      <c r="AU986" s="497"/>
      <c r="AV986" s="497"/>
      <c r="AW986" s="497"/>
      <c r="AX986" s="497"/>
      <c r="AY986" s="497"/>
      <c r="AZ986" s="497"/>
      <c r="BA986" s="497"/>
      <c r="BB986" s="497"/>
      <c r="BC986" s="497"/>
      <c r="BD986" s="497"/>
      <c r="BE986" s="497"/>
      <c r="BF986" s="489"/>
      <c r="BG986" s="489"/>
      <c r="BH986" s="489"/>
      <c r="BI986" s="489"/>
      <c r="BJ986" s="489"/>
    </row>
    <row r="987" spans="1:62" ht="15.75" customHeight="1">
      <c r="A987" s="490"/>
      <c r="B987" s="497"/>
      <c r="C987" s="497"/>
      <c r="D987" s="497"/>
      <c r="E987" s="497"/>
      <c r="F987" s="497"/>
      <c r="G987" s="497"/>
      <c r="H987" s="497"/>
      <c r="I987" s="497"/>
      <c r="J987" s="497"/>
      <c r="K987" s="497"/>
      <c r="L987" s="497"/>
      <c r="M987" s="497"/>
      <c r="N987" s="498"/>
      <c r="O987" s="497"/>
      <c r="P987" s="497"/>
      <c r="Q987" s="497"/>
      <c r="R987" s="497"/>
      <c r="S987" s="497"/>
      <c r="T987" s="497"/>
      <c r="U987" s="497"/>
      <c r="V987" s="497"/>
      <c r="W987" s="497"/>
      <c r="X987" s="497"/>
      <c r="Y987" s="497"/>
      <c r="Z987" s="497"/>
      <c r="AA987" s="497"/>
      <c r="AB987" s="497"/>
      <c r="AC987" s="497"/>
      <c r="AD987" s="497"/>
      <c r="AE987" s="497"/>
      <c r="AF987" s="497"/>
      <c r="AG987" s="497"/>
      <c r="AH987" s="497"/>
      <c r="AI987" s="497"/>
      <c r="AJ987" s="497"/>
      <c r="AK987" s="497"/>
      <c r="AL987" s="497"/>
      <c r="AM987" s="497"/>
      <c r="AN987" s="497"/>
      <c r="AO987" s="497"/>
      <c r="AP987" s="497"/>
      <c r="AQ987" s="497"/>
      <c r="AR987" s="497"/>
      <c r="AS987" s="497"/>
      <c r="AT987" s="497"/>
      <c r="AU987" s="497"/>
      <c r="AV987" s="497"/>
      <c r="AW987" s="497"/>
      <c r="AX987" s="497"/>
      <c r="AY987" s="497"/>
      <c r="AZ987" s="497"/>
      <c r="BA987" s="497"/>
      <c r="BB987" s="497"/>
      <c r="BC987" s="497"/>
      <c r="BD987" s="497"/>
      <c r="BE987" s="497"/>
      <c r="BF987" s="489"/>
      <c r="BG987" s="489"/>
      <c r="BH987" s="489"/>
      <c r="BI987" s="489"/>
      <c r="BJ987" s="489"/>
    </row>
    <row r="988" spans="1:62" ht="15.75" customHeight="1">
      <c r="A988" s="490"/>
      <c r="B988" s="497"/>
      <c r="C988" s="497"/>
      <c r="D988" s="497"/>
      <c r="E988" s="497"/>
      <c r="F988" s="497"/>
      <c r="G988" s="497"/>
      <c r="H988" s="497"/>
      <c r="I988" s="497"/>
      <c r="J988" s="497"/>
      <c r="K988" s="497"/>
      <c r="L988" s="497"/>
      <c r="M988" s="497"/>
      <c r="N988" s="498"/>
      <c r="O988" s="497"/>
      <c r="P988" s="497"/>
      <c r="Q988" s="497"/>
      <c r="R988" s="497"/>
      <c r="S988" s="497"/>
      <c r="T988" s="497"/>
      <c r="U988" s="497"/>
      <c r="V988" s="497"/>
      <c r="W988" s="497"/>
      <c r="X988" s="497"/>
      <c r="Y988" s="497"/>
      <c r="Z988" s="497"/>
      <c r="AA988" s="497"/>
      <c r="AB988" s="497"/>
      <c r="AC988" s="497"/>
      <c r="AD988" s="497"/>
      <c r="AE988" s="497"/>
      <c r="AF988" s="497"/>
      <c r="AG988" s="497"/>
      <c r="AH988" s="497"/>
      <c r="AI988" s="497"/>
      <c r="AJ988" s="497"/>
      <c r="AK988" s="497"/>
      <c r="AL988" s="497"/>
      <c r="AM988" s="497"/>
      <c r="AN988" s="497"/>
      <c r="AO988" s="497"/>
      <c r="AP988" s="497"/>
      <c r="AQ988" s="497"/>
      <c r="AR988" s="497"/>
      <c r="AS988" s="497"/>
      <c r="AT988" s="497"/>
      <c r="AU988" s="497"/>
      <c r="AV988" s="497"/>
      <c r="AW988" s="497"/>
      <c r="AX988" s="497"/>
      <c r="AY988" s="497"/>
      <c r="AZ988" s="497"/>
      <c r="BA988" s="497"/>
      <c r="BB988" s="497"/>
      <c r="BC988" s="497"/>
      <c r="BD988" s="497"/>
      <c r="BE988" s="497"/>
      <c r="BF988" s="489"/>
      <c r="BG988" s="489"/>
      <c r="BH988" s="489"/>
      <c r="BI988" s="489"/>
      <c r="BJ988" s="489"/>
    </row>
    <row r="989" spans="1:62" ht="15.75" customHeight="1">
      <c r="A989" s="490"/>
      <c r="B989" s="497"/>
      <c r="C989" s="497"/>
      <c r="D989" s="497"/>
      <c r="E989" s="497"/>
      <c r="F989" s="497"/>
      <c r="G989" s="497"/>
      <c r="H989" s="497"/>
      <c r="I989" s="497"/>
      <c r="J989" s="497"/>
      <c r="K989" s="497"/>
      <c r="L989" s="497"/>
      <c r="M989" s="497"/>
      <c r="N989" s="498"/>
      <c r="O989" s="497"/>
      <c r="P989" s="497"/>
      <c r="Q989" s="497"/>
      <c r="R989" s="497"/>
      <c r="S989" s="497"/>
      <c r="T989" s="497"/>
      <c r="U989" s="497"/>
      <c r="V989" s="497"/>
      <c r="W989" s="497"/>
      <c r="X989" s="497"/>
      <c r="Y989" s="497"/>
      <c r="Z989" s="497"/>
      <c r="AA989" s="497"/>
      <c r="AB989" s="497"/>
      <c r="AC989" s="497"/>
      <c r="AD989" s="497"/>
      <c r="AE989" s="497"/>
      <c r="AF989" s="497"/>
      <c r="AG989" s="497"/>
      <c r="AH989" s="497"/>
      <c r="AI989" s="497"/>
      <c r="AJ989" s="497"/>
      <c r="AK989" s="497"/>
      <c r="AL989" s="497"/>
      <c r="AM989" s="497"/>
      <c r="AN989" s="497"/>
      <c r="AO989" s="497"/>
      <c r="AP989" s="497"/>
      <c r="AQ989" s="497"/>
      <c r="AR989" s="497"/>
      <c r="AS989" s="497"/>
      <c r="AT989" s="497"/>
      <c r="AU989" s="497"/>
      <c r="AV989" s="497"/>
      <c r="AW989" s="497"/>
      <c r="AX989" s="497"/>
      <c r="AY989" s="497"/>
      <c r="AZ989" s="497"/>
      <c r="BA989" s="497"/>
      <c r="BB989" s="497"/>
      <c r="BC989" s="497"/>
      <c r="BD989" s="497"/>
      <c r="BE989" s="497"/>
      <c r="BF989" s="489"/>
      <c r="BG989" s="489"/>
      <c r="BH989" s="489"/>
      <c r="BI989" s="489"/>
      <c r="BJ989" s="489"/>
    </row>
    <row r="990" spans="1:62" ht="15.75" customHeight="1">
      <c r="A990" s="490"/>
      <c r="B990" s="497"/>
      <c r="C990" s="497"/>
      <c r="D990" s="497"/>
      <c r="E990" s="497"/>
      <c r="F990" s="497"/>
      <c r="G990" s="497"/>
      <c r="H990" s="497"/>
      <c r="I990" s="497"/>
      <c r="J990" s="497"/>
      <c r="K990" s="497"/>
      <c r="L990" s="497"/>
      <c r="M990" s="497"/>
      <c r="N990" s="498"/>
      <c r="O990" s="497"/>
      <c r="P990" s="497"/>
      <c r="Q990" s="497"/>
      <c r="R990" s="497"/>
      <c r="S990" s="497"/>
      <c r="T990" s="497"/>
      <c r="U990" s="497"/>
      <c r="V990" s="497"/>
      <c r="W990" s="497"/>
      <c r="X990" s="497"/>
      <c r="Y990" s="497"/>
      <c r="Z990" s="497"/>
      <c r="AA990" s="497"/>
      <c r="AB990" s="497"/>
      <c r="AC990" s="497"/>
      <c r="AD990" s="497"/>
      <c r="AE990" s="497"/>
      <c r="AF990" s="497"/>
      <c r="AG990" s="497"/>
      <c r="AH990" s="497"/>
      <c r="AI990" s="497"/>
      <c r="AJ990" s="497"/>
      <c r="AK990" s="497"/>
      <c r="AL990" s="497"/>
      <c r="AM990" s="497"/>
      <c r="AN990" s="497"/>
      <c r="AO990" s="497"/>
      <c r="AP990" s="497"/>
      <c r="AQ990" s="497"/>
      <c r="AR990" s="497"/>
      <c r="AS990" s="497"/>
      <c r="AT990" s="497"/>
      <c r="AU990" s="497"/>
      <c r="AV990" s="497"/>
      <c r="AW990" s="497"/>
      <c r="AX990" s="497"/>
      <c r="AY990" s="497"/>
      <c r="AZ990" s="497"/>
      <c r="BA990" s="497"/>
      <c r="BB990" s="497"/>
      <c r="BC990" s="497"/>
      <c r="BD990" s="497"/>
      <c r="BE990" s="497"/>
      <c r="BF990" s="489"/>
      <c r="BG990" s="489"/>
      <c r="BH990" s="489"/>
      <c r="BI990" s="489"/>
      <c r="BJ990" s="489"/>
    </row>
    <row r="991" spans="1:62" ht="15.75" customHeight="1">
      <c r="A991" s="490"/>
      <c r="B991" s="497"/>
      <c r="C991" s="497"/>
      <c r="D991" s="497"/>
      <c r="E991" s="497"/>
      <c r="F991" s="497"/>
      <c r="G991" s="497"/>
      <c r="H991" s="497"/>
      <c r="I991" s="497"/>
      <c r="J991" s="497"/>
      <c r="K991" s="497"/>
      <c r="L991" s="497"/>
      <c r="M991" s="497"/>
      <c r="N991" s="498"/>
      <c r="O991" s="497"/>
      <c r="P991" s="497"/>
      <c r="Q991" s="497"/>
      <c r="R991" s="497"/>
      <c r="S991" s="497"/>
      <c r="T991" s="497"/>
      <c r="U991" s="497"/>
      <c r="V991" s="497"/>
      <c r="W991" s="497"/>
      <c r="X991" s="497"/>
      <c r="Y991" s="497"/>
      <c r="Z991" s="497"/>
      <c r="AA991" s="497"/>
      <c r="AB991" s="497"/>
      <c r="AC991" s="497"/>
      <c r="AD991" s="497"/>
      <c r="AE991" s="497"/>
      <c r="AF991" s="497"/>
      <c r="AG991" s="497"/>
      <c r="AH991" s="497"/>
      <c r="AI991" s="497"/>
      <c r="AJ991" s="497"/>
      <c r="AK991" s="497"/>
      <c r="AL991" s="497"/>
      <c r="AM991" s="497"/>
      <c r="AN991" s="497"/>
      <c r="AO991" s="497"/>
      <c r="AP991" s="497"/>
      <c r="AQ991" s="497"/>
      <c r="AR991" s="497"/>
      <c r="AS991" s="497"/>
      <c r="AT991" s="497"/>
      <c r="AU991" s="497"/>
      <c r="AV991" s="497"/>
      <c r="AW991" s="497"/>
      <c r="AX991" s="497"/>
      <c r="AY991" s="497"/>
      <c r="AZ991" s="497"/>
      <c r="BA991" s="497"/>
      <c r="BB991" s="497"/>
      <c r="BC991" s="497"/>
      <c r="BD991" s="497"/>
      <c r="BE991" s="497"/>
      <c r="BF991" s="489"/>
      <c r="BG991" s="489"/>
      <c r="BH991" s="489"/>
      <c r="BI991" s="489"/>
      <c r="BJ991" s="489"/>
    </row>
    <row r="992" spans="1:62" ht="15.75" customHeight="1">
      <c r="A992" s="490"/>
      <c r="B992" s="497"/>
      <c r="C992" s="497"/>
      <c r="D992" s="497"/>
      <c r="E992" s="497"/>
      <c r="F992" s="497"/>
      <c r="G992" s="497"/>
      <c r="H992" s="497"/>
      <c r="I992" s="497"/>
      <c r="J992" s="497"/>
      <c r="K992" s="497"/>
      <c r="L992" s="497"/>
      <c r="M992" s="497"/>
      <c r="N992" s="498"/>
      <c r="O992" s="497"/>
      <c r="P992" s="497"/>
      <c r="Q992" s="497"/>
      <c r="R992" s="497"/>
      <c r="S992" s="497"/>
      <c r="T992" s="497"/>
      <c r="U992" s="497"/>
      <c r="V992" s="497"/>
      <c r="W992" s="497"/>
      <c r="X992" s="497"/>
      <c r="Y992" s="497"/>
      <c r="Z992" s="497"/>
      <c r="AA992" s="497"/>
      <c r="AB992" s="497"/>
      <c r="AC992" s="497"/>
      <c r="AD992" s="497"/>
      <c r="AE992" s="497"/>
      <c r="AF992" s="497"/>
      <c r="AG992" s="497"/>
      <c r="AH992" s="497"/>
      <c r="AI992" s="497"/>
      <c r="AJ992" s="497"/>
      <c r="AK992" s="497"/>
      <c r="AL992" s="497"/>
      <c r="AM992" s="497"/>
      <c r="AN992" s="497"/>
      <c r="AO992" s="497"/>
      <c r="AP992" s="497"/>
      <c r="AQ992" s="497"/>
      <c r="AR992" s="497"/>
      <c r="AS992" s="497"/>
      <c r="AT992" s="497"/>
      <c r="AU992" s="497"/>
      <c r="AV992" s="497"/>
      <c r="AW992" s="497"/>
      <c r="AX992" s="497"/>
      <c r="AY992" s="497"/>
      <c r="AZ992" s="497"/>
      <c r="BA992" s="497"/>
      <c r="BB992" s="497"/>
      <c r="BC992" s="497"/>
      <c r="BD992" s="497"/>
      <c r="BE992" s="497"/>
      <c r="BF992" s="489"/>
      <c r="BG992" s="489"/>
      <c r="BH992" s="489"/>
      <c r="BI992" s="489"/>
      <c r="BJ992" s="489"/>
    </row>
    <row r="993" spans="1:62" ht="15.75" customHeight="1">
      <c r="A993" s="490"/>
      <c r="B993" s="497"/>
      <c r="C993" s="497"/>
      <c r="D993" s="497"/>
      <c r="E993" s="497"/>
      <c r="F993" s="497"/>
      <c r="G993" s="497"/>
      <c r="H993" s="497"/>
      <c r="I993" s="497"/>
      <c r="J993" s="497"/>
      <c r="K993" s="497"/>
      <c r="L993" s="497"/>
      <c r="M993" s="497"/>
      <c r="N993" s="498"/>
      <c r="O993" s="497"/>
      <c r="P993" s="497"/>
      <c r="Q993" s="497"/>
      <c r="R993" s="497"/>
      <c r="S993" s="497"/>
      <c r="T993" s="497"/>
      <c r="U993" s="497"/>
      <c r="V993" s="497"/>
      <c r="W993" s="497"/>
      <c r="X993" s="497"/>
      <c r="Y993" s="497"/>
      <c r="Z993" s="497"/>
      <c r="AA993" s="497"/>
      <c r="AB993" s="497"/>
      <c r="AC993" s="497"/>
      <c r="AD993" s="497"/>
      <c r="AE993" s="497"/>
      <c r="AF993" s="497"/>
      <c r="AG993" s="497"/>
      <c r="AH993" s="497"/>
      <c r="AI993" s="497"/>
      <c r="AJ993" s="497"/>
      <c r="AK993" s="497"/>
      <c r="AL993" s="497"/>
      <c r="AM993" s="497"/>
      <c r="AN993" s="497"/>
      <c r="AO993" s="497"/>
      <c r="AP993" s="497"/>
      <c r="AQ993" s="497"/>
      <c r="AR993" s="497"/>
      <c r="AS993" s="497"/>
      <c r="AT993" s="497"/>
      <c r="AU993" s="497"/>
      <c r="AV993" s="497"/>
      <c r="AW993" s="497"/>
      <c r="AX993" s="497"/>
      <c r="AY993" s="497"/>
      <c r="AZ993" s="497"/>
      <c r="BA993" s="497"/>
      <c r="BB993" s="497"/>
      <c r="BC993" s="497"/>
      <c r="BD993" s="497"/>
      <c r="BE993" s="497"/>
      <c r="BF993" s="489"/>
      <c r="BG993" s="489"/>
      <c r="BH993" s="489"/>
      <c r="BI993" s="489"/>
      <c r="BJ993" s="489"/>
    </row>
    <row r="994" spans="1:62" ht="15.75" customHeight="1">
      <c r="A994" s="490"/>
      <c r="B994" s="497"/>
      <c r="C994" s="497"/>
      <c r="D994" s="497"/>
      <c r="E994" s="497"/>
      <c r="F994" s="497"/>
      <c r="G994" s="497"/>
      <c r="H994" s="497"/>
      <c r="I994" s="497"/>
      <c r="J994" s="497"/>
      <c r="K994" s="497"/>
      <c r="L994" s="497"/>
      <c r="M994" s="497"/>
      <c r="N994" s="498"/>
      <c r="O994" s="497"/>
      <c r="P994" s="497"/>
      <c r="Q994" s="497"/>
      <c r="R994" s="497"/>
      <c r="S994" s="497"/>
      <c r="T994" s="497"/>
      <c r="U994" s="497"/>
      <c r="V994" s="497"/>
      <c r="W994" s="497"/>
      <c r="X994" s="497"/>
      <c r="Y994" s="497"/>
      <c r="Z994" s="497"/>
      <c r="AA994" s="497"/>
      <c r="AB994" s="497"/>
      <c r="AC994" s="497"/>
      <c r="AD994" s="497"/>
      <c r="AE994" s="497"/>
      <c r="AF994" s="497"/>
      <c r="AG994" s="497"/>
      <c r="AH994" s="497"/>
      <c r="AI994" s="497"/>
      <c r="AJ994" s="497"/>
      <c r="AK994" s="497"/>
      <c r="AL994" s="497"/>
      <c r="AM994" s="497"/>
      <c r="AN994" s="497"/>
      <c r="AO994" s="497"/>
      <c r="AP994" s="497"/>
      <c r="AQ994" s="497"/>
      <c r="AR994" s="497"/>
      <c r="AS994" s="497"/>
      <c r="AT994" s="497"/>
      <c r="AU994" s="497"/>
      <c r="AV994" s="497"/>
      <c r="AW994" s="497"/>
      <c r="AX994" s="497"/>
      <c r="AY994" s="497"/>
      <c r="AZ994" s="497"/>
      <c r="BA994" s="497"/>
      <c r="BB994" s="497"/>
      <c r="BC994" s="497"/>
      <c r="BD994" s="497"/>
      <c r="BE994" s="497"/>
      <c r="BF994" s="489"/>
      <c r="BG994" s="489"/>
      <c r="BH994" s="489"/>
      <c r="BI994" s="489"/>
      <c r="BJ994" s="489"/>
    </row>
    <row r="995" spans="1:62" ht="15.75" customHeight="1">
      <c r="A995" s="490"/>
      <c r="B995" s="497"/>
      <c r="C995" s="497"/>
      <c r="D995" s="497"/>
      <c r="E995" s="497"/>
      <c r="F995" s="497"/>
      <c r="G995" s="497"/>
      <c r="H995" s="497"/>
      <c r="I995" s="497"/>
      <c r="J995" s="497"/>
      <c r="K995" s="497"/>
      <c r="L995" s="497"/>
      <c r="M995" s="497"/>
      <c r="N995" s="498"/>
      <c r="O995" s="497"/>
      <c r="P995" s="497"/>
      <c r="Q995" s="497"/>
      <c r="R995" s="497"/>
      <c r="S995" s="497"/>
      <c r="T995" s="497"/>
      <c r="U995" s="497"/>
      <c r="V995" s="497"/>
      <c r="W995" s="497"/>
      <c r="X995" s="497"/>
      <c r="Y995" s="497"/>
      <c r="Z995" s="497"/>
      <c r="AA995" s="497"/>
      <c r="AB995" s="497"/>
      <c r="AC995" s="497"/>
      <c r="AD995" s="497"/>
      <c r="AE995" s="497"/>
      <c r="AF995" s="497"/>
      <c r="AG995" s="497"/>
      <c r="AH995" s="497"/>
      <c r="AI995" s="497"/>
      <c r="AJ995" s="497"/>
      <c r="AK995" s="497"/>
      <c r="AL995" s="497"/>
      <c r="AM995" s="497"/>
      <c r="AN995" s="497"/>
      <c r="AO995" s="497"/>
      <c r="AP995" s="497"/>
      <c r="AQ995" s="497"/>
      <c r="AR995" s="497"/>
      <c r="AS995" s="497"/>
      <c r="AT995" s="497"/>
      <c r="AU995" s="497"/>
      <c r="AV995" s="497"/>
      <c r="AW995" s="497"/>
      <c r="AX995" s="497"/>
      <c r="AY995" s="497"/>
      <c r="AZ995" s="497"/>
      <c r="BA995" s="497"/>
      <c r="BB995" s="497"/>
      <c r="BC995" s="497"/>
      <c r="BD995" s="497"/>
      <c r="BE995" s="497"/>
      <c r="BF995" s="489"/>
      <c r="BG995" s="489"/>
      <c r="BH995" s="489"/>
      <c r="BI995" s="489"/>
      <c r="BJ995" s="489"/>
    </row>
    <row r="996" spans="1:62" ht="15.75" customHeight="1">
      <c r="A996" s="490"/>
      <c r="B996" s="497"/>
      <c r="C996" s="497"/>
      <c r="D996" s="497"/>
      <c r="E996" s="497"/>
      <c r="F996" s="497"/>
      <c r="G996" s="497"/>
      <c r="H996" s="497"/>
      <c r="I996" s="497"/>
      <c r="J996" s="497"/>
      <c r="K996" s="497"/>
      <c r="L996" s="497"/>
      <c r="M996" s="497"/>
      <c r="N996" s="498"/>
      <c r="O996" s="497"/>
      <c r="P996" s="497"/>
      <c r="Q996" s="497"/>
      <c r="R996" s="497"/>
      <c r="S996" s="497"/>
      <c r="T996" s="497"/>
      <c r="U996" s="497"/>
      <c r="V996" s="497"/>
      <c r="W996" s="497"/>
      <c r="X996" s="497"/>
      <c r="Y996" s="497"/>
      <c r="Z996" s="497"/>
      <c r="AA996" s="497"/>
      <c r="AB996" s="497"/>
      <c r="AC996" s="497"/>
      <c r="AD996" s="497"/>
      <c r="AE996" s="497"/>
      <c r="AF996" s="497"/>
      <c r="AG996" s="497"/>
      <c r="AH996" s="497"/>
      <c r="AI996" s="497"/>
      <c r="AJ996" s="497"/>
      <c r="AK996" s="497"/>
      <c r="AL996" s="497"/>
      <c r="AM996" s="497"/>
      <c r="AN996" s="497"/>
      <c r="AO996" s="497"/>
      <c r="AP996" s="497"/>
      <c r="AQ996" s="497"/>
      <c r="AR996" s="497"/>
      <c r="AS996" s="497"/>
      <c r="AT996" s="497"/>
      <c r="AU996" s="497"/>
      <c r="AV996" s="497"/>
      <c r="AW996" s="497"/>
      <c r="AX996" s="497"/>
      <c r="AY996" s="497"/>
      <c r="AZ996" s="497"/>
      <c r="BA996" s="497"/>
      <c r="BB996" s="497"/>
      <c r="BC996" s="497"/>
      <c r="BD996" s="497"/>
      <c r="BE996" s="497"/>
      <c r="BF996" s="489"/>
      <c r="BG996" s="489"/>
      <c r="BH996" s="489"/>
      <c r="BI996" s="489"/>
      <c r="BJ996" s="489"/>
    </row>
    <row r="997" spans="1:62" ht="15.75" customHeight="1">
      <c r="A997" s="490"/>
      <c r="B997" s="497"/>
      <c r="C997" s="497"/>
      <c r="D997" s="497"/>
      <c r="E997" s="497"/>
      <c r="F997" s="497"/>
      <c r="G997" s="497"/>
      <c r="H997" s="497"/>
      <c r="I997" s="497"/>
      <c r="J997" s="497"/>
      <c r="K997" s="497"/>
      <c r="L997" s="497"/>
      <c r="M997" s="497"/>
      <c r="N997" s="498"/>
      <c r="O997" s="497"/>
      <c r="P997" s="497"/>
      <c r="Q997" s="497"/>
      <c r="R997" s="497"/>
      <c r="S997" s="497"/>
      <c r="T997" s="497"/>
      <c r="U997" s="497"/>
      <c r="V997" s="497"/>
      <c r="W997" s="497"/>
      <c r="X997" s="497"/>
      <c r="Y997" s="497"/>
      <c r="Z997" s="497"/>
      <c r="AA997" s="497"/>
      <c r="AB997" s="497"/>
      <c r="AC997" s="497"/>
      <c r="AD997" s="497"/>
      <c r="AE997" s="497"/>
      <c r="AF997" s="497"/>
      <c r="AG997" s="497"/>
      <c r="AH997" s="497"/>
      <c r="AI997" s="497"/>
      <c r="AJ997" s="497"/>
      <c r="AK997" s="497"/>
      <c r="AL997" s="497"/>
      <c r="AM997" s="497"/>
      <c r="AN997" s="497"/>
      <c r="AO997" s="497"/>
      <c r="AP997" s="497"/>
      <c r="AQ997" s="497"/>
      <c r="AR997" s="497"/>
      <c r="AS997" s="497"/>
      <c r="AT997" s="497"/>
      <c r="AU997" s="497"/>
      <c r="AV997" s="497"/>
      <c r="AW997" s="497"/>
      <c r="AX997" s="497"/>
      <c r="AY997" s="497"/>
      <c r="AZ997" s="497"/>
      <c r="BA997" s="497"/>
      <c r="BB997" s="497"/>
      <c r="BC997" s="497"/>
      <c r="BD997" s="497"/>
      <c r="BE997" s="497"/>
      <c r="BF997" s="489"/>
      <c r="BG997" s="489"/>
      <c r="BH997" s="489"/>
      <c r="BI997" s="489"/>
      <c r="BJ997" s="489"/>
    </row>
    <row r="998" spans="1:62" ht="15.75" customHeight="1">
      <c r="A998" s="490"/>
      <c r="B998" s="497"/>
      <c r="C998" s="497"/>
      <c r="D998" s="497"/>
      <c r="E998" s="497"/>
      <c r="F998" s="497"/>
      <c r="G998" s="497"/>
      <c r="H998" s="497"/>
      <c r="I998" s="497"/>
      <c r="J998" s="497"/>
      <c r="K998" s="497"/>
      <c r="L998" s="497"/>
      <c r="M998" s="497"/>
      <c r="N998" s="498"/>
      <c r="O998" s="497"/>
      <c r="P998" s="497"/>
      <c r="Q998" s="497"/>
      <c r="R998" s="497"/>
      <c r="S998" s="497"/>
      <c r="T998" s="497"/>
      <c r="U998" s="497"/>
      <c r="V998" s="497"/>
      <c r="W998" s="497"/>
      <c r="X998" s="497"/>
      <c r="Y998" s="497"/>
      <c r="Z998" s="497"/>
      <c r="AA998" s="497"/>
      <c r="AB998" s="497"/>
      <c r="AC998" s="497"/>
      <c r="AD998" s="497"/>
      <c r="AE998" s="497"/>
      <c r="AF998" s="497"/>
      <c r="AG998" s="497"/>
      <c r="AH998" s="497"/>
      <c r="AI998" s="497"/>
      <c r="AJ998" s="497"/>
      <c r="AK998" s="497"/>
      <c r="AL998" s="497"/>
      <c r="AM998" s="497"/>
      <c r="AN998" s="497"/>
      <c r="AO998" s="497"/>
      <c r="AP998" s="497"/>
      <c r="AQ998" s="497"/>
      <c r="AR998" s="497"/>
      <c r="AS998" s="497"/>
      <c r="AT998" s="497"/>
      <c r="AU998" s="497"/>
      <c r="AV998" s="497"/>
      <c r="AW998" s="497"/>
      <c r="AX998" s="497"/>
      <c r="AY998" s="497"/>
      <c r="AZ998" s="497"/>
      <c r="BA998" s="497"/>
      <c r="BB998" s="497"/>
      <c r="BC998" s="497"/>
      <c r="BD998" s="497"/>
      <c r="BE998" s="497"/>
      <c r="BF998" s="489"/>
      <c r="BG998" s="489"/>
      <c r="BH998" s="489"/>
      <c r="BI998" s="489"/>
      <c r="BJ998" s="489"/>
    </row>
    <row r="999" spans="1:62" ht="15.75" customHeight="1">
      <c r="A999" s="490"/>
      <c r="B999" s="497"/>
      <c r="C999" s="497"/>
      <c r="D999" s="497"/>
      <c r="E999" s="497"/>
      <c r="F999" s="497"/>
      <c r="G999" s="497"/>
      <c r="H999" s="497"/>
      <c r="I999" s="497"/>
      <c r="J999" s="497"/>
      <c r="K999" s="497"/>
      <c r="L999" s="497"/>
      <c r="M999" s="497"/>
      <c r="N999" s="498"/>
      <c r="O999" s="497"/>
      <c r="P999" s="497"/>
      <c r="Q999" s="497"/>
      <c r="R999" s="497"/>
      <c r="S999" s="497"/>
      <c r="T999" s="497"/>
      <c r="U999" s="497"/>
      <c r="V999" s="497"/>
      <c r="W999" s="497"/>
      <c r="X999" s="497"/>
      <c r="Y999" s="497"/>
      <c r="Z999" s="497"/>
      <c r="AA999" s="497"/>
      <c r="AB999" s="497"/>
      <c r="AC999" s="497"/>
      <c r="AD999" s="497"/>
      <c r="AE999" s="497"/>
      <c r="AF999" s="497"/>
      <c r="AG999" s="497"/>
      <c r="AH999" s="497"/>
      <c r="AI999" s="497"/>
      <c r="AJ999" s="497"/>
      <c r="AK999" s="497"/>
      <c r="AL999" s="497"/>
      <c r="AM999" s="497"/>
      <c r="AN999" s="497"/>
      <c r="AO999" s="497"/>
      <c r="AP999" s="497"/>
      <c r="AQ999" s="497"/>
      <c r="AR999" s="497"/>
      <c r="AS999" s="497"/>
      <c r="AT999" s="497"/>
      <c r="AU999" s="497"/>
      <c r="AV999" s="497"/>
      <c r="AW999" s="497"/>
      <c r="AX999" s="497"/>
      <c r="AY999" s="497"/>
      <c r="AZ999" s="497"/>
      <c r="BA999" s="497"/>
      <c r="BB999" s="497"/>
      <c r="BC999" s="497"/>
      <c r="BD999" s="497"/>
      <c r="BE999" s="497"/>
      <c r="BF999" s="489"/>
      <c r="BG999" s="489"/>
      <c r="BH999" s="489"/>
      <c r="BI999" s="489"/>
      <c r="BJ999" s="489"/>
    </row>
    <row r="1000" spans="1:62" ht="15.75" customHeight="1">
      <c r="A1000" s="490"/>
      <c r="B1000" s="497"/>
      <c r="C1000" s="497"/>
      <c r="D1000" s="497"/>
      <c r="E1000" s="497"/>
      <c r="F1000" s="497"/>
      <c r="G1000" s="497"/>
      <c r="H1000" s="497"/>
      <c r="I1000" s="497"/>
      <c r="J1000" s="497"/>
      <c r="K1000" s="497"/>
      <c r="L1000" s="497"/>
      <c r="M1000" s="497"/>
      <c r="N1000" s="498"/>
      <c r="O1000" s="497"/>
      <c r="P1000" s="497"/>
      <c r="Q1000" s="497"/>
      <c r="R1000" s="497"/>
      <c r="S1000" s="497"/>
      <c r="T1000" s="497"/>
      <c r="U1000" s="497"/>
      <c r="V1000" s="497"/>
      <c r="W1000" s="497"/>
      <c r="X1000" s="497"/>
      <c r="Y1000" s="497"/>
      <c r="Z1000" s="497"/>
      <c r="AA1000" s="497"/>
      <c r="AB1000" s="497"/>
      <c r="AC1000" s="497"/>
      <c r="AD1000" s="497"/>
      <c r="AE1000" s="497"/>
      <c r="AF1000" s="497"/>
      <c r="AG1000" s="497"/>
      <c r="AH1000" s="497"/>
      <c r="AI1000" s="497"/>
      <c r="AJ1000" s="497"/>
      <c r="AK1000" s="497"/>
      <c r="AL1000" s="497"/>
      <c r="AM1000" s="497"/>
      <c r="AN1000" s="497"/>
      <c r="AO1000" s="497"/>
      <c r="AP1000" s="497"/>
      <c r="AQ1000" s="497"/>
      <c r="AR1000" s="497"/>
      <c r="AS1000" s="497"/>
      <c r="AT1000" s="497"/>
      <c r="AU1000" s="497"/>
      <c r="AV1000" s="497"/>
      <c r="AW1000" s="497"/>
      <c r="AX1000" s="497"/>
      <c r="AY1000" s="497"/>
      <c r="AZ1000" s="497"/>
      <c r="BA1000" s="497"/>
      <c r="BB1000" s="497"/>
      <c r="BC1000" s="497"/>
      <c r="BD1000" s="497"/>
      <c r="BE1000" s="497"/>
      <c r="BF1000" s="489"/>
      <c r="BG1000" s="489"/>
      <c r="BH1000" s="489"/>
      <c r="BI1000" s="489"/>
      <c r="BJ1000" s="489"/>
    </row>
    <row r="1001" spans="1:62" ht="15.75" customHeight="1">
      <c r="A1001" s="490"/>
      <c r="B1001" s="497"/>
      <c r="C1001" s="497"/>
      <c r="D1001" s="497"/>
      <c r="E1001" s="497"/>
      <c r="F1001" s="497"/>
      <c r="G1001" s="497"/>
      <c r="H1001" s="497"/>
      <c r="I1001" s="497"/>
      <c r="J1001" s="497"/>
      <c r="K1001" s="497"/>
      <c r="L1001" s="497"/>
      <c r="M1001" s="497"/>
      <c r="N1001" s="498"/>
      <c r="O1001" s="497"/>
      <c r="P1001" s="497"/>
      <c r="Q1001" s="497"/>
      <c r="R1001" s="497"/>
      <c r="S1001" s="497"/>
      <c r="T1001" s="497"/>
      <c r="U1001" s="497"/>
      <c r="V1001" s="497"/>
      <c r="W1001" s="497"/>
      <c r="X1001" s="497"/>
      <c r="Y1001" s="497"/>
      <c r="Z1001" s="497"/>
      <c r="AA1001" s="497"/>
      <c r="AB1001" s="497"/>
      <c r="AC1001" s="497"/>
      <c r="AD1001" s="497"/>
      <c r="AE1001" s="497"/>
      <c r="AF1001" s="497"/>
      <c r="AG1001" s="497"/>
      <c r="AH1001" s="497"/>
      <c r="AI1001" s="497"/>
      <c r="AJ1001" s="497"/>
      <c r="AK1001" s="497"/>
      <c r="AL1001" s="497"/>
      <c r="AM1001" s="497"/>
      <c r="AN1001" s="497"/>
      <c r="AO1001" s="497"/>
      <c r="AP1001" s="497"/>
      <c r="AQ1001" s="497"/>
      <c r="AR1001" s="497"/>
      <c r="AS1001" s="497"/>
      <c r="AT1001" s="497"/>
      <c r="AU1001" s="497"/>
      <c r="AV1001" s="497"/>
      <c r="AW1001" s="497"/>
      <c r="AX1001" s="497"/>
      <c r="AY1001" s="497"/>
      <c r="AZ1001" s="497"/>
      <c r="BA1001" s="497"/>
      <c r="BB1001" s="497"/>
      <c r="BC1001" s="497"/>
      <c r="BD1001" s="497"/>
      <c r="BE1001" s="497"/>
      <c r="BF1001" s="489"/>
      <c r="BG1001" s="489"/>
      <c r="BH1001" s="489"/>
      <c r="BI1001" s="489"/>
      <c r="BJ1001" s="489"/>
    </row>
    <row r="1002" spans="1:62" ht="15.75" customHeight="1">
      <c r="A1002" s="490"/>
      <c r="B1002" s="497"/>
      <c r="C1002" s="497"/>
      <c r="D1002" s="497"/>
      <c r="E1002" s="497"/>
      <c r="F1002" s="497"/>
      <c r="G1002" s="497"/>
      <c r="H1002" s="497"/>
      <c r="I1002" s="497"/>
      <c r="J1002" s="497"/>
      <c r="K1002" s="497"/>
      <c r="L1002" s="497"/>
      <c r="M1002" s="497"/>
      <c r="N1002" s="498"/>
      <c r="O1002" s="497"/>
      <c r="P1002" s="497"/>
      <c r="Q1002" s="497"/>
      <c r="R1002" s="497"/>
      <c r="S1002" s="497"/>
      <c r="T1002" s="497"/>
      <c r="U1002" s="497"/>
      <c r="V1002" s="497"/>
      <c r="W1002" s="497"/>
      <c r="X1002" s="497"/>
      <c r="Y1002" s="497"/>
      <c r="Z1002" s="497"/>
      <c r="AA1002" s="497"/>
      <c r="AB1002" s="497"/>
      <c r="AC1002" s="497"/>
      <c r="AD1002" s="497"/>
      <c r="AE1002" s="497"/>
      <c r="AF1002" s="497"/>
      <c r="AG1002" s="497"/>
      <c r="AH1002" s="497"/>
      <c r="AI1002" s="497"/>
      <c r="AJ1002" s="497"/>
      <c r="AK1002" s="497"/>
      <c r="AL1002" s="497"/>
      <c r="AM1002" s="497"/>
      <c r="AN1002" s="497"/>
      <c r="AO1002" s="497"/>
      <c r="AP1002" s="497"/>
      <c r="AQ1002" s="497"/>
      <c r="AR1002" s="497"/>
      <c r="AS1002" s="497"/>
      <c r="AT1002" s="497"/>
      <c r="AU1002" s="497"/>
      <c r="AV1002" s="497"/>
      <c r="AW1002" s="497"/>
      <c r="AX1002" s="497"/>
      <c r="AY1002" s="497"/>
      <c r="AZ1002" s="497"/>
      <c r="BA1002" s="497"/>
      <c r="BB1002" s="497"/>
      <c r="BC1002" s="497"/>
      <c r="BD1002" s="497"/>
      <c r="BE1002" s="497"/>
      <c r="BF1002" s="489"/>
      <c r="BG1002" s="489"/>
      <c r="BH1002" s="489"/>
      <c r="BI1002" s="489"/>
      <c r="BJ1002" s="489"/>
    </row>
  </sheetData>
  <mergeCells count="167">
    <mergeCell ref="E7:G7"/>
    <mergeCell ref="H7:J7"/>
    <mergeCell ref="K7:O7"/>
    <mergeCell ref="P7:S7"/>
    <mergeCell ref="T7:W7"/>
    <mergeCell ref="X7:AA7"/>
    <mergeCell ref="E19:G19"/>
    <mergeCell ref="H19:J19"/>
    <mergeCell ref="K19:O19"/>
    <mergeCell ref="P19:S19"/>
    <mergeCell ref="T19:W19"/>
    <mergeCell ref="X19:AA19"/>
    <mergeCell ref="E15:G15"/>
    <mergeCell ref="H15:J15"/>
    <mergeCell ref="K15:O15"/>
    <mergeCell ref="P15:S15"/>
    <mergeCell ref="T15:W15"/>
    <mergeCell ref="E11:G11"/>
    <mergeCell ref="H11:J11"/>
    <mergeCell ref="P12:S12"/>
    <mergeCell ref="H18:J18"/>
    <mergeCell ref="K18:O18"/>
    <mergeCell ref="P18:S18"/>
    <mergeCell ref="T18:W18"/>
    <mergeCell ref="E6:G6"/>
    <mergeCell ref="H6:J6"/>
    <mergeCell ref="K6:O6"/>
    <mergeCell ref="P6:S6"/>
    <mergeCell ref="T6:W6"/>
    <mergeCell ref="X6:AA6"/>
    <mergeCell ref="B6:D6"/>
    <mergeCell ref="B8:D8"/>
    <mergeCell ref="B2:D2"/>
    <mergeCell ref="B7:D7"/>
    <mergeCell ref="E8:G8"/>
    <mergeCell ref="H8:J8"/>
    <mergeCell ref="K8:O8"/>
    <mergeCell ref="P8:S8"/>
    <mergeCell ref="T8:W8"/>
    <mergeCell ref="X8:AA8"/>
    <mergeCell ref="B3:D3"/>
    <mergeCell ref="E4:G4"/>
    <mergeCell ref="H4:J4"/>
    <mergeCell ref="K4:O4"/>
    <mergeCell ref="P4:S4"/>
    <mergeCell ref="T4:W4"/>
    <mergeCell ref="X4:AA4"/>
    <mergeCell ref="B4:D4"/>
    <mergeCell ref="E5:G5"/>
    <mergeCell ref="H5:J5"/>
    <mergeCell ref="E3:G3"/>
    <mergeCell ref="H3:J3"/>
    <mergeCell ref="K3:O3"/>
    <mergeCell ref="P3:S3"/>
    <mergeCell ref="T3:W3"/>
    <mergeCell ref="X3:AA3"/>
    <mergeCell ref="K5:O5"/>
    <mergeCell ref="P5:S5"/>
    <mergeCell ref="T5:W5"/>
    <mergeCell ref="X5:AA5"/>
    <mergeCell ref="B5:D5"/>
    <mergeCell ref="BD25:BD26"/>
    <mergeCell ref="B19:D19"/>
    <mergeCell ref="E20:G20"/>
    <mergeCell ref="H20:J20"/>
    <mergeCell ref="K20:O20"/>
    <mergeCell ref="P20:S20"/>
    <mergeCell ref="T20:W20"/>
    <mergeCell ref="X20:AA20"/>
    <mergeCell ref="B20:D20"/>
    <mergeCell ref="B21:D21"/>
    <mergeCell ref="B23:C23"/>
    <mergeCell ref="D23:M23"/>
    <mergeCell ref="B24:O24"/>
    <mergeCell ref="B25:B26"/>
    <mergeCell ref="C25:C26"/>
    <mergeCell ref="D25:D26"/>
    <mergeCell ref="O25:O26"/>
    <mergeCell ref="K25:K26"/>
    <mergeCell ref="L25:M26"/>
    <mergeCell ref="AF25:AH25"/>
    <mergeCell ref="AI25:AK25"/>
    <mergeCell ref="AL25:AN25"/>
    <mergeCell ref="AO25:AQ25"/>
    <mergeCell ref="X18:AA18"/>
    <mergeCell ref="B18:D18"/>
    <mergeCell ref="AC25:AE25"/>
    <mergeCell ref="E21:G21"/>
    <mergeCell ref="H21:J21"/>
    <mergeCell ref="B22:D22"/>
    <mergeCell ref="E22:G22"/>
    <mergeCell ref="K21:O21"/>
    <mergeCell ref="P21:S21"/>
    <mergeCell ref="T21:W21"/>
    <mergeCell ref="X21:AA21"/>
    <mergeCell ref="N25:N26"/>
    <mergeCell ref="E17:G17"/>
    <mergeCell ref="H17:J17"/>
    <mergeCell ref="K17:O17"/>
    <mergeCell ref="P17:S17"/>
    <mergeCell ref="T17:W17"/>
    <mergeCell ref="X17:AA17"/>
    <mergeCell ref="B17:D17"/>
    <mergeCell ref="X15:AA15"/>
    <mergeCell ref="BA25:BC25"/>
    <mergeCell ref="AU25:AW25"/>
    <mergeCell ref="AX25:AZ25"/>
    <mergeCell ref="P24:BD24"/>
    <mergeCell ref="E25:E26"/>
    <mergeCell ref="F25:F26"/>
    <mergeCell ref="G25:G26"/>
    <mergeCell ref="H25:H26"/>
    <mergeCell ref="I25:I26"/>
    <mergeCell ref="J25:J26"/>
    <mergeCell ref="P25:S25"/>
    <mergeCell ref="T25:V25"/>
    <mergeCell ref="W25:Y25"/>
    <mergeCell ref="Z25:AB25"/>
    <mergeCell ref="AR25:AT25"/>
    <mergeCell ref="E18:G18"/>
    <mergeCell ref="B12:D12"/>
    <mergeCell ref="E16:G16"/>
    <mergeCell ref="H16:J16"/>
    <mergeCell ref="K16:O16"/>
    <mergeCell ref="P16:S16"/>
    <mergeCell ref="T16:W16"/>
    <mergeCell ref="X16:AA16"/>
    <mergeCell ref="B16:D16"/>
    <mergeCell ref="E13:G13"/>
    <mergeCell ref="H13:J13"/>
    <mergeCell ref="K13:O13"/>
    <mergeCell ref="P13:S13"/>
    <mergeCell ref="T13:W13"/>
    <mergeCell ref="X13:AA13"/>
    <mergeCell ref="B13:D13"/>
    <mergeCell ref="E14:G14"/>
    <mergeCell ref="H14:J14"/>
    <mergeCell ref="K14:O14"/>
    <mergeCell ref="P14:S14"/>
    <mergeCell ref="T14:W14"/>
    <mergeCell ref="X14:AA14"/>
    <mergeCell ref="B14:D14"/>
    <mergeCell ref="B15:D15"/>
    <mergeCell ref="K11:O11"/>
    <mergeCell ref="P11:S11"/>
    <mergeCell ref="T11:W11"/>
    <mergeCell ref="X11:AA11"/>
    <mergeCell ref="B11:D11"/>
    <mergeCell ref="E12:G12"/>
    <mergeCell ref="H12:J12"/>
    <mergeCell ref="K12:O12"/>
    <mergeCell ref="E9:G9"/>
    <mergeCell ref="H9:J9"/>
    <mergeCell ref="K9:O9"/>
    <mergeCell ref="P9:S9"/>
    <mergeCell ref="T9:W9"/>
    <mergeCell ref="X9:AA9"/>
    <mergeCell ref="B9:D9"/>
    <mergeCell ref="E10:G10"/>
    <mergeCell ref="H10:J10"/>
    <mergeCell ref="K10:O10"/>
    <mergeCell ref="P10:S10"/>
    <mergeCell ref="T10:W10"/>
    <mergeCell ref="X10:AA10"/>
    <mergeCell ref="B10:D10"/>
    <mergeCell ref="T12:W12"/>
    <mergeCell ref="X12:AA12"/>
  </mergeCells>
  <dataValidations count="1">
    <dataValidation type="decimal" allowBlank="1" showInputMessage="1" showErrorMessage="1" prompt="Date - Insert a date (DD)" sqref="BA27:BA98 AX27:AX98 AU27:AU98 AR27:AR98 AO27:AO98 AL27:AL98 AI27:AI98 AF27:AF98 AC27:AC98 Z27:Z98 W27:W98 T27:T98" xr:uid="{2BF92FE3-AE9A-433A-A246-C795BFD0989F}">
      <formula1>1</formula1>
      <formula2>31</formula2>
    </dataValidation>
  </dataValidations>
  <pageMargins left="0.7" right="0.7" top="0.75" bottom="0.75" header="0" footer="0"/>
  <pageSetup paperSize="9" orientation="portrait"/>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F15F-107C-4C26-B11F-51EFE5B7BFBE}">
  <sheetPr codeName="Sheet25">
    <tabColor theme="4" tint="-0.499984740745262"/>
  </sheetPr>
  <dimension ref="A1:K31"/>
  <sheetViews>
    <sheetView workbookViewId="0">
      <selection activeCell="B9" sqref="B9"/>
    </sheetView>
  </sheetViews>
  <sheetFormatPr defaultRowHeight="15"/>
  <cols>
    <col min="1" max="1" width="2.42578125" customWidth="1"/>
    <col min="2" max="2" width="21.5703125" bestFit="1" customWidth="1"/>
    <col min="3" max="3" width="17.42578125" customWidth="1"/>
    <col min="4" max="4" width="21.5703125" bestFit="1" customWidth="1"/>
    <col min="5" max="5" width="17.42578125" customWidth="1"/>
    <col min="6" max="6" width="21.5703125" bestFit="1" customWidth="1"/>
    <col min="7" max="7" width="17.42578125" customWidth="1"/>
  </cols>
  <sheetData>
    <row r="1" spans="1:11" ht="15" customHeight="1" thickBot="1">
      <c r="A1" s="218"/>
      <c r="B1" s="985" t="s">
        <v>402</v>
      </c>
      <c r="C1" s="986"/>
      <c r="D1" s="986"/>
      <c r="E1" s="986"/>
      <c r="F1" s="987"/>
      <c r="G1" s="987"/>
    </row>
    <row r="2" spans="1:11" ht="15" customHeight="1" thickBot="1">
      <c r="A2" s="218"/>
      <c r="B2" s="236" t="s">
        <v>405</v>
      </c>
      <c r="C2" s="237">
        <v>1</v>
      </c>
      <c r="D2" s="236" t="s">
        <v>405</v>
      </c>
      <c r="E2" s="238">
        <v>2</v>
      </c>
      <c r="F2" s="236" t="s">
        <v>405</v>
      </c>
      <c r="G2" s="239">
        <v>3</v>
      </c>
    </row>
    <row r="3" spans="1:11" ht="15" customHeight="1">
      <c r="A3" s="433"/>
      <c r="B3" s="242" t="s">
        <v>406</v>
      </c>
      <c r="C3" s="243"/>
      <c r="D3" s="242" t="s">
        <v>406</v>
      </c>
      <c r="E3" s="244"/>
      <c r="F3" s="242" t="s">
        <v>406</v>
      </c>
      <c r="G3" s="380"/>
      <c r="J3" s="274"/>
      <c r="K3" s="275"/>
    </row>
    <row r="4" spans="1:11" ht="15" customHeight="1">
      <c r="A4" s="136"/>
      <c r="B4" s="240" t="s">
        <v>296</v>
      </c>
      <c r="C4" s="233"/>
      <c r="D4" s="240" t="s">
        <v>296</v>
      </c>
      <c r="E4" s="233"/>
      <c r="F4" s="240" t="s">
        <v>296</v>
      </c>
      <c r="G4" s="381"/>
      <c r="J4" s="274"/>
      <c r="K4" s="273"/>
    </row>
    <row r="5" spans="1:11" ht="15" customHeight="1">
      <c r="A5" s="136"/>
      <c r="B5" s="241" t="s">
        <v>297</v>
      </c>
      <c r="C5" s="375"/>
      <c r="D5" s="241" t="s">
        <v>297</v>
      </c>
      <c r="E5" s="376"/>
      <c r="F5" s="241" t="s">
        <v>297</v>
      </c>
      <c r="G5" s="382"/>
      <c r="J5" s="274"/>
      <c r="K5" s="274"/>
    </row>
    <row r="6" spans="1:11" ht="15" customHeight="1" thickBot="1">
      <c r="A6" s="136"/>
      <c r="B6" s="245" t="s">
        <v>403</v>
      </c>
      <c r="C6" s="377"/>
      <c r="D6" s="245" t="s">
        <v>403</v>
      </c>
      <c r="E6" s="378"/>
      <c r="F6" s="245" t="s">
        <v>403</v>
      </c>
      <c r="G6" s="383"/>
      <c r="J6" s="274"/>
      <c r="K6" s="273"/>
    </row>
    <row r="7" spans="1:11" ht="15" customHeight="1" thickBot="1">
      <c r="A7" s="136"/>
      <c r="B7" s="246" t="s">
        <v>404</v>
      </c>
      <c r="C7" s="276"/>
      <c r="D7" s="246" t="s">
        <v>404</v>
      </c>
      <c r="E7" s="379"/>
      <c r="F7" s="246" t="s">
        <v>404</v>
      </c>
      <c r="G7" s="277"/>
      <c r="J7" s="274"/>
      <c r="K7" s="274"/>
    </row>
    <row r="8" spans="1:11" ht="15" customHeight="1">
      <c r="A8" s="136"/>
      <c r="B8" s="247"/>
      <c r="C8" s="379"/>
      <c r="D8" s="247"/>
      <c r="E8" s="379"/>
      <c r="F8" s="247"/>
      <c r="G8" s="191"/>
      <c r="J8" s="274"/>
      <c r="K8" s="273"/>
    </row>
    <row r="9" spans="1:11" ht="15" customHeight="1">
      <c r="A9" s="136"/>
      <c r="B9" s="234" t="e">
        <f>EDATE(B8,-1)</f>
        <v>#NUM!</v>
      </c>
      <c r="C9" s="379"/>
      <c r="D9" s="234" t="e">
        <f>EDATE(D8,-1)</f>
        <v>#NUM!</v>
      </c>
      <c r="E9" s="379"/>
      <c r="F9" s="234" t="e">
        <f>EDATE(F8,-1)</f>
        <v>#NUM!</v>
      </c>
      <c r="G9" s="191"/>
      <c r="J9" s="274"/>
      <c r="K9" s="274"/>
    </row>
    <row r="10" spans="1:11" ht="15" customHeight="1">
      <c r="A10" s="136"/>
      <c r="B10" s="234" t="e">
        <f>EDATE(B9,-1)</f>
        <v>#NUM!</v>
      </c>
      <c r="C10" s="379"/>
      <c r="D10" s="234" t="e">
        <f t="shared" ref="B10:D25" si="0">EDATE(D9,-1)</f>
        <v>#NUM!</v>
      </c>
      <c r="E10" s="379"/>
      <c r="F10" s="234" t="e">
        <f t="shared" ref="F10:F25" si="1">EDATE(F9,-1)</f>
        <v>#NUM!</v>
      </c>
      <c r="G10" s="191"/>
      <c r="J10" s="274"/>
      <c r="K10" s="273"/>
    </row>
    <row r="11" spans="1:11" ht="15" customHeight="1">
      <c r="A11" s="136"/>
      <c r="B11" s="234" t="e">
        <f t="shared" si="0"/>
        <v>#NUM!</v>
      </c>
      <c r="C11" s="379"/>
      <c r="D11" s="234" t="e">
        <f t="shared" si="0"/>
        <v>#NUM!</v>
      </c>
      <c r="E11" s="379"/>
      <c r="F11" s="234" t="e">
        <f t="shared" si="1"/>
        <v>#NUM!</v>
      </c>
      <c r="G11" s="191"/>
      <c r="J11" s="274"/>
      <c r="K11" s="274"/>
    </row>
    <row r="12" spans="1:11">
      <c r="B12" s="234" t="e">
        <f t="shared" si="0"/>
        <v>#NUM!</v>
      </c>
      <c r="C12" s="379"/>
      <c r="D12" s="234" t="e">
        <f t="shared" si="0"/>
        <v>#NUM!</v>
      </c>
      <c r="E12" s="379"/>
      <c r="F12" s="234" t="e">
        <f t="shared" si="1"/>
        <v>#NUM!</v>
      </c>
      <c r="G12" s="191"/>
      <c r="K12" s="273"/>
    </row>
    <row r="13" spans="1:11" ht="16.5">
      <c r="B13" s="234" t="e">
        <f t="shared" si="0"/>
        <v>#NUM!</v>
      </c>
      <c r="C13" s="379"/>
      <c r="D13" s="234" t="e">
        <f t="shared" si="0"/>
        <v>#NUM!</v>
      </c>
      <c r="E13" s="379"/>
      <c r="F13" s="234" t="e">
        <f t="shared" si="1"/>
        <v>#NUM!</v>
      </c>
      <c r="G13" s="232"/>
      <c r="K13" s="274"/>
    </row>
    <row r="14" spans="1:11">
      <c r="B14" s="234" t="e">
        <f t="shared" si="0"/>
        <v>#NUM!</v>
      </c>
      <c r="C14" s="379"/>
      <c r="D14" s="234" t="e">
        <f t="shared" si="0"/>
        <v>#NUM!</v>
      </c>
      <c r="E14" s="379"/>
      <c r="F14" s="234" t="e">
        <f t="shared" si="1"/>
        <v>#NUM!</v>
      </c>
      <c r="G14" s="232"/>
      <c r="K14" s="273"/>
    </row>
    <row r="15" spans="1:11" ht="16.5">
      <c r="B15" s="234" t="e">
        <f t="shared" si="0"/>
        <v>#NUM!</v>
      </c>
      <c r="C15" s="379"/>
      <c r="D15" s="234" t="e">
        <f t="shared" si="0"/>
        <v>#NUM!</v>
      </c>
      <c r="E15" s="379"/>
      <c r="F15" s="234" t="e">
        <f t="shared" si="1"/>
        <v>#NUM!</v>
      </c>
      <c r="G15" s="191"/>
      <c r="K15" s="274"/>
    </row>
    <row r="16" spans="1:11">
      <c r="B16" s="234" t="e">
        <f t="shared" si="0"/>
        <v>#NUM!</v>
      </c>
      <c r="C16" s="379"/>
      <c r="D16" s="234" t="e">
        <f t="shared" si="0"/>
        <v>#NUM!</v>
      </c>
      <c r="E16" s="379"/>
      <c r="F16" s="234" t="e">
        <f t="shared" si="1"/>
        <v>#NUM!</v>
      </c>
      <c r="G16" s="232"/>
      <c r="K16" s="273"/>
    </row>
    <row r="17" spans="2:11" ht="16.5">
      <c r="B17" s="234" t="e">
        <f t="shared" si="0"/>
        <v>#NUM!</v>
      </c>
      <c r="C17" s="379"/>
      <c r="D17" s="234" t="e">
        <f t="shared" si="0"/>
        <v>#NUM!</v>
      </c>
      <c r="E17" s="379"/>
      <c r="F17" s="234" t="e">
        <f t="shared" si="1"/>
        <v>#NUM!</v>
      </c>
      <c r="G17" s="232"/>
      <c r="K17" s="274"/>
    </row>
    <row r="18" spans="2:11">
      <c r="B18" s="234" t="e">
        <f t="shared" si="0"/>
        <v>#NUM!</v>
      </c>
      <c r="C18" s="379"/>
      <c r="D18" s="234" t="e">
        <f t="shared" si="0"/>
        <v>#NUM!</v>
      </c>
      <c r="E18" s="379"/>
      <c r="F18" s="234" t="e">
        <f t="shared" si="1"/>
        <v>#NUM!</v>
      </c>
      <c r="G18" s="232"/>
      <c r="K18" s="273"/>
    </row>
    <row r="19" spans="2:11" ht="16.5">
      <c r="B19" s="234" t="e">
        <f t="shared" si="0"/>
        <v>#NUM!</v>
      </c>
      <c r="C19" s="379"/>
      <c r="D19" s="234" t="e">
        <f t="shared" si="0"/>
        <v>#NUM!</v>
      </c>
      <c r="E19" s="379"/>
      <c r="F19" s="234" t="e">
        <f t="shared" si="1"/>
        <v>#NUM!</v>
      </c>
      <c r="G19" s="232"/>
      <c r="K19" s="274"/>
    </row>
    <row r="20" spans="2:11">
      <c r="B20" s="234" t="e">
        <f t="shared" si="0"/>
        <v>#NUM!</v>
      </c>
      <c r="C20" s="379"/>
      <c r="D20" s="234" t="e">
        <f t="shared" si="0"/>
        <v>#NUM!</v>
      </c>
      <c r="E20" s="379"/>
      <c r="F20" s="234" t="e">
        <f t="shared" si="1"/>
        <v>#NUM!</v>
      </c>
      <c r="G20" s="232"/>
    </row>
    <row r="21" spans="2:11">
      <c r="B21" s="234" t="e">
        <f t="shared" si="0"/>
        <v>#NUM!</v>
      </c>
      <c r="C21" s="379"/>
      <c r="D21" s="234" t="e">
        <f t="shared" si="0"/>
        <v>#NUM!</v>
      </c>
      <c r="E21" s="379"/>
      <c r="F21" s="234" t="e">
        <f t="shared" si="1"/>
        <v>#NUM!</v>
      </c>
      <c r="G21" s="232"/>
    </row>
    <row r="22" spans="2:11">
      <c r="B22" s="234" t="e">
        <f t="shared" si="0"/>
        <v>#NUM!</v>
      </c>
      <c r="C22" s="379"/>
      <c r="D22" s="234" t="e">
        <f t="shared" si="0"/>
        <v>#NUM!</v>
      </c>
      <c r="E22" s="379"/>
      <c r="F22" s="234" t="e">
        <f t="shared" si="1"/>
        <v>#NUM!</v>
      </c>
      <c r="G22" s="232"/>
    </row>
    <row r="23" spans="2:11">
      <c r="B23" s="234" t="e">
        <f t="shared" si="0"/>
        <v>#NUM!</v>
      </c>
      <c r="C23" s="379"/>
      <c r="D23" s="234" t="e">
        <f t="shared" si="0"/>
        <v>#NUM!</v>
      </c>
      <c r="E23" s="379"/>
      <c r="F23" s="234" t="e">
        <f t="shared" si="1"/>
        <v>#NUM!</v>
      </c>
      <c r="G23" s="232"/>
    </row>
    <row r="24" spans="2:11">
      <c r="B24" s="234" t="e">
        <f t="shared" si="0"/>
        <v>#NUM!</v>
      </c>
      <c r="C24" s="379"/>
      <c r="D24" s="234" t="e">
        <f t="shared" si="0"/>
        <v>#NUM!</v>
      </c>
      <c r="E24" s="379"/>
      <c r="F24" s="234" t="e">
        <f t="shared" si="1"/>
        <v>#NUM!</v>
      </c>
      <c r="G24" s="232"/>
    </row>
    <row r="25" spans="2:11">
      <c r="B25" s="234" t="e">
        <f t="shared" si="0"/>
        <v>#NUM!</v>
      </c>
      <c r="C25" s="379"/>
      <c r="D25" s="234" t="e">
        <f t="shared" si="0"/>
        <v>#NUM!</v>
      </c>
      <c r="E25" s="379"/>
      <c r="F25" s="234" t="e">
        <f t="shared" si="1"/>
        <v>#NUM!</v>
      </c>
      <c r="G25" s="232"/>
    </row>
    <row r="26" spans="2:11">
      <c r="B26" s="234" t="e">
        <f>EDATE(B25,-1)</f>
        <v>#NUM!</v>
      </c>
      <c r="C26" s="379"/>
      <c r="D26" s="234" t="e">
        <f>EDATE(D25,-1)</f>
        <v>#NUM!</v>
      </c>
      <c r="E26" s="379"/>
      <c r="F26" s="234" t="e">
        <f>EDATE(F25,-1)</f>
        <v>#NUM!</v>
      </c>
      <c r="G26" s="232"/>
    </row>
    <row r="27" spans="2:11">
      <c r="B27" s="234" t="e">
        <f t="shared" ref="B27:D31" si="2">EDATE(B26,-1)</f>
        <v>#NUM!</v>
      </c>
      <c r="C27" s="379"/>
      <c r="D27" s="234" t="e">
        <f t="shared" si="2"/>
        <v>#NUM!</v>
      </c>
      <c r="E27" s="379"/>
      <c r="F27" s="234" t="e">
        <f t="shared" ref="F27:F28" si="3">EDATE(F26,-1)</f>
        <v>#NUM!</v>
      </c>
      <c r="G27" s="232"/>
    </row>
    <row r="28" spans="2:11">
      <c r="B28" s="234" t="e">
        <f t="shared" si="2"/>
        <v>#NUM!</v>
      </c>
      <c r="C28" s="379"/>
      <c r="D28" s="234" t="e">
        <f t="shared" si="2"/>
        <v>#NUM!</v>
      </c>
      <c r="E28" s="379"/>
      <c r="F28" s="234" t="e">
        <f t="shared" si="3"/>
        <v>#NUM!</v>
      </c>
      <c r="G28" s="232"/>
    </row>
    <row r="29" spans="2:11">
      <c r="B29" s="234" t="e">
        <f>EDATE(B28,-1)</f>
        <v>#NUM!</v>
      </c>
      <c r="C29" s="379"/>
      <c r="D29" s="234" t="e">
        <f>EDATE(D28,-1)</f>
        <v>#NUM!</v>
      </c>
      <c r="E29" s="379"/>
      <c r="F29" s="234" t="e">
        <f>EDATE(F28,-1)</f>
        <v>#NUM!</v>
      </c>
      <c r="G29" s="232"/>
    </row>
    <row r="30" spans="2:11">
      <c r="B30" s="234" t="e">
        <f t="shared" si="2"/>
        <v>#NUM!</v>
      </c>
      <c r="C30" s="379"/>
      <c r="D30" s="234" t="e">
        <f t="shared" si="2"/>
        <v>#NUM!</v>
      </c>
      <c r="E30" s="379"/>
      <c r="F30" s="234" t="e">
        <f t="shared" ref="F30:F31" si="4">EDATE(F29,-1)</f>
        <v>#NUM!</v>
      </c>
      <c r="G30" s="232"/>
    </row>
    <row r="31" spans="2:11" ht="15.75" thickBot="1">
      <c r="B31" s="235" t="e">
        <f t="shared" si="2"/>
        <v>#NUM!</v>
      </c>
      <c r="C31" s="379"/>
      <c r="D31" s="235" t="e">
        <f t="shared" si="2"/>
        <v>#NUM!</v>
      </c>
      <c r="E31" s="379"/>
      <c r="F31" s="235" t="e">
        <f t="shared" si="4"/>
        <v>#NUM!</v>
      </c>
      <c r="G31" s="232"/>
    </row>
  </sheetData>
  <mergeCells count="1">
    <mergeCell ref="B1:G1"/>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5:W1005"/>
  <sheetViews>
    <sheetView showGridLines="0" workbookViewId="0">
      <selection activeCell="L12" sqref="L12"/>
    </sheetView>
  </sheetViews>
  <sheetFormatPr defaultColWidth="14.42578125" defaultRowHeight="15" customHeight="1"/>
  <cols>
    <col min="1" max="1" width="14.42578125" customWidth="1"/>
    <col min="2" max="2" width="17.85546875" customWidth="1"/>
    <col min="3" max="3" width="16.5703125" customWidth="1"/>
    <col min="4" max="4" width="9.42578125" hidden="1" customWidth="1"/>
    <col min="5" max="5" width="15.140625" hidden="1" customWidth="1"/>
    <col min="6" max="6" width="9.140625" customWidth="1"/>
    <col min="7" max="7" width="14.28515625" customWidth="1"/>
    <col min="8" max="8" width="9.140625" customWidth="1"/>
    <col min="9" max="9" width="15.85546875" customWidth="1"/>
    <col min="10" max="15" width="15.28515625" customWidth="1"/>
    <col min="16" max="16" width="18.140625" customWidth="1"/>
    <col min="17" max="23" width="8.7109375" customWidth="1"/>
  </cols>
  <sheetData>
    <row r="5" spans="1:23" ht="15" customHeight="1" thickBot="1"/>
    <row r="6" spans="1:23">
      <c r="A6" s="1008" t="s">
        <v>314</v>
      </c>
      <c r="B6" s="1009"/>
      <c r="C6" s="1010"/>
      <c r="D6" s="1014" t="s">
        <v>315</v>
      </c>
      <c r="E6" s="1015"/>
      <c r="F6" s="1015"/>
      <c r="G6" s="1015"/>
      <c r="H6" s="1015"/>
      <c r="I6" s="137" t="s">
        <v>316</v>
      </c>
      <c r="J6" s="213"/>
      <c r="K6" s="213"/>
      <c r="L6" s="213"/>
      <c r="M6" s="213"/>
      <c r="N6" s="213"/>
      <c r="O6" s="214"/>
      <c r="P6" s="80"/>
      <c r="Q6" s="80"/>
      <c r="R6" s="80"/>
      <c r="S6" s="80"/>
      <c r="T6" s="80"/>
      <c r="U6" s="80"/>
      <c r="V6" s="80"/>
      <c r="W6" s="80"/>
    </row>
    <row r="7" spans="1:23" ht="24.75" customHeight="1">
      <c r="A7" s="138" t="s">
        <v>317</v>
      </c>
      <c r="B7" s="1011" t="s">
        <v>318</v>
      </c>
      <c r="C7" s="642"/>
      <c r="D7" s="1012" t="s">
        <v>319</v>
      </c>
      <c r="E7" s="1013"/>
      <c r="F7" s="1007" t="s">
        <v>320</v>
      </c>
      <c r="G7" s="1007" t="s">
        <v>321</v>
      </c>
      <c r="H7" s="1007" t="s">
        <v>322</v>
      </c>
      <c r="I7" s="1007" t="s">
        <v>323</v>
      </c>
      <c r="J7" s="1011" t="s">
        <v>324</v>
      </c>
      <c r="K7" s="644"/>
      <c r="L7" s="644"/>
      <c r="M7" s="644"/>
      <c r="N7" s="644"/>
      <c r="O7" s="642"/>
      <c r="P7" s="1007" t="s">
        <v>325</v>
      </c>
      <c r="Q7" s="80"/>
      <c r="R7" s="80"/>
      <c r="S7" s="80"/>
      <c r="T7" s="80"/>
      <c r="U7" s="80"/>
      <c r="V7" s="80"/>
      <c r="W7" s="80"/>
    </row>
    <row r="8" spans="1:23" ht="34.5" customHeight="1">
      <c r="A8" s="138" t="s">
        <v>326</v>
      </c>
      <c r="B8" s="139" t="s">
        <v>327</v>
      </c>
      <c r="C8" s="139" t="s">
        <v>328</v>
      </c>
      <c r="D8" s="139" t="s">
        <v>327</v>
      </c>
      <c r="E8" s="139" t="s">
        <v>328</v>
      </c>
      <c r="F8" s="1001"/>
      <c r="G8" s="1001"/>
      <c r="H8" s="1001"/>
      <c r="I8" s="1001"/>
      <c r="J8" s="139" t="s">
        <v>329</v>
      </c>
      <c r="K8" s="139" t="s">
        <v>330</v>
      </c>
      <c r="L8" s="139" t="s">
        <v>331</v>
      </c>
      <c r="M8" s="139" t="s">
        <v>332</v>
      </c>
      <c r="N8" s="139" t="s">
        <v>333</v>
      </c>
      <c r="O8" s="139" t="s">
        <v>334</v>
      </c>
      <c r="P8" s="1001"/>
      <c r="Q8" s="80"/>
      <c r="R8" s="80"/>
      <c r="S8" s="80"/>
      <c r="T8" s="80"/>
      <c r="U8" s="80"/>
      <c r="V8" s="80"/>
      <c r="W8" s="80"/>
    </row>
    <row r="9" spans="1:23">
      <c r="A9" s="140">
        <f>A30</f>
        <v>44866</v>
      </c>
      <c r="B9" s="141">
        <f t="shared" ref="B9:C9" si="0">SUM(B30+B51)</f>
        <v>0</v>
      </c>
      <c r="C9" s="141">
        <f t="shared" si="0"/>
        <v>0</v>
      </c>
      <c r="D9" s="142" t="str">
        <f t="shared" ref="D9:E9" ca="1" si="1">IFERROR(SUM(D30+D53+#REF!+#REF!+#REF!),"")</f>
        <v/>
      </c>
      <c r="E9" s="142" t="str">
        <f t="shared" ca="1" si="1"/>
        <v/>
      </c>
      <c r="F9" s="142">
        <f t="shared" ref="F9:H9" si="2">SUM(F30+F51)</f>
        <v>0</v>
      </c>
      <c r="G9" s="142">
        <f t="shared" si="2"/>
        <v>0</v>
      </c>
      <c r="H9" s="142">
        <f t="shared" si="2"/>
        <v>0</v>
      </c>
      <c r="I9" s="142"/>
      <c r="J9" s="141">
        <f t="shared" ref="J9:O9" si="3">SUM(J30+J51)</f>
        <v>0</v>
      </c>
      <c r="K9" s="141">
        <f t="shared" si="3"/>
        <v>0</v>
      </c>
      <c r="L9" s="141">
        <f t="shared" si="3"/>
        <v>0</v>
      </c>
      <c r="M9" s="141">
        <f t="shared" si="3"/>
        <v>0</v>
      </c>
      <c r="N9" s="141">
        <f t="shared" si="3"/>
        <v>0</v>
      </c>
      <c r="O9" s="141">
        <f t="shared" si="3"/>
        <v>0</v>
      </c>
      <c r="P9" s="141">
        <f t="shared" ref="P9:P20" si="4">SUM(J9:O9)/COUNT(J9:O9)</f>
        <v>0</v>
      </c>
      <c r="Q9" s="80"/>
      <c r="R9" s="80"/>
      <c r="S9" s="80"/>
      <c r="T9" s="80"/>
      <c r="U9" s="80"/>
      <c r="V9" s="80"/>
      <c r="W9" s="80"/>
    </row>
    <row r="10" spans="1:23">
      <c r="A10" s="140">
        <f t="shared" ref="A10:A20" si="5">EDATE(A9,-1)</f>
        <v>44835</v>
      </c>
      <c r="B10" s="141">
        <f t="shared" ref="B10:C10" si="6">SUM(B31+B52)</f>
        <v>0</v>
      </c>
      <c r="C10" s="141">
        <f t="shared" si="6"/>
        <v>0</v>
      </c>
      <c r="D10" s="142" t="str">
        <f t="shared" ref="D10:E10" ca="1" si="7">IFERROR(SUM(D31+D54+#REF!+#REF!+#REF!),"")</f>
        <v/>
      </c>
      <c r="E10" s="142" t="str">
        <f t="shared" ca="1" si="7"/>
        <v/>
      </c>
      <c r="F10" s="142">
        <f t="shared" ref="F10:H10" si="8">SUM(F31+F52)</f>
        <v>0</v>
      </c>
      <c r="G10" s="142">
        <f t="shared" si="8"/>
        <v>0</v>
      </c>
      <c r="H10" s="142">
        <f t="shared" si="8"/>
        <v>0</v>
      </c>
      <c r="I10" s="142"/>
      <c r="J10" s="141">
        <f t="shared" ref="J10:O10" si="9">SUM(J31+J52)</f>
        <v>0</v>
      </c>
      <c r="K10" s="141">
        <f t="shared" si="9"/>
        <v>0</v>
      </c>
      <c r="L10" s="141">
        <f t="shared" si="9"/>
        <v>0</v>
      </c>
      <c r="M10" s="141">
        <f t="shared" si="9"/>
        <v>0</v>
      </c>
      <c r="N10" s="141">
        <f t="shared" si="9"/>
        <v>0</v>
      </c>
      <c r="O10" s="141">
        <f t="shared" si="9"/>
        <v>0</v>
      </c>
      <c r="P10" s="141">
        <f t="shared" si="4"/>
        <v>0</v>
      </c>
      <c r="Q10" s="80"/>
      <c r="R10" s="80"/>
      <c r="S10" s="80"/>
      <c r="T10" s="80"/>
      <c r="U10" s="80"/>
      <c r="V10" s="80"/>
      <c r="W10" s="80"/>
    </row>
    <row r="11" spans="1:23">
      <c r="A11" s="140">
        <f t="shared" si="5"/>
        <v>44805</v>
      </c>
      <c r="B11" s="141">
        <f t="shared" ref="B11:C11" si="10">SUM(B32+B53)</f>
        <v>0</v>
      </c>
      <c r="C11" s="141">
        <f t="shared" si="10"/>
        <v>0</v>
      </c>
      <c r="D11" s="142" t="str">
        <f t="shared" ref="D11:E11" ca="1" si="11">IFERROR(SUM(D32+D55+#REF!+#REF!+#REF!),"")</f>
        <v/>
      </c>
      <c r="E11" s="142" t="str">
        <f t="shared" ca="1" si="11"/>
        <v/>
      </c>
      <c r="F11" s="142">
        <f t="shared" ref="F11:H11" si="12">SUM(F32+F53)</f>
        <v>0</v>
      </c>
      <c r="G11" s="142">
        <f t="shared" si="12"/>
        <v>0</v>
      </c>
      <c r="H11" s="142">
        <f t="shared" si="12"/>
        <v>0</v>
      </c>
      <c r="I11" s="142"/>
      <c r="J11" s="141">
        <f t="shared" ref="J11:O11" si="13">SUM(J32+J53)</f>
        <v>0</v>
      </c>
      <c r="K11" s="141">
        <f t="shared" si="13"/>
        <v>0</v>
      </c>
      <c r="L11" s="141">
        <f t="shared" si="13"/>
        <v>0</v>
      </c>
      <c r="M11" s="141">
        <f t="shared" si="13"/>
        <v>0</v>
      </c>
      <c r="N11" s="141">
        <f t="shared" si="13"/>
        <v>0</v>
      </c>
      <c r="O11" s="141">
        <f t="shared" si="13"/>
        <v>0</v>
      </c>
      <c r="P11" s="141">
        <f t="shared" si="4"/>
        <v>0</v>
      </c>
      <c r="Q11" s="80"/>
      <c r="R11" s="80"/>
      <c r="S11" s="80"/>
      <c r="T11" s="80"/>
      <c r="U11" s="80"/>
      <c r="V11" s="80"/>
      <c r="W11" s="80"/>
    </row>
    <row r="12" spans="1:23">
      <c r="A12" s="140">
        <f t="shared" si="5"/>
        <v>44774</v>
      </c>
      <c r="B12" s="141">
        <f t="shared" ref="B12:C12" si="14">SUM(B33+B54)</f>
        <v>552602</v>
      </c>
      <c r="C12" s="141">
        <f t="shared" si="14"/>
        <v>0</v>
      </c>
      <c r="D12" s="142" t="str">
        <f t="shared" ref="D12:E12" ca="1" si="15">IFERROR(SUM(D33+D56+#REF!+#REF!+#REF!),"")</f>
        <v/>
      </c>
      <c r="E12" s="142" t="str">
        <f t="shared" ca="1" si="15"/>
        <v/>
      </c>
      <c r="F12" s="142">
        <f t="shared" ref="F12:H12" si="16">SUM(F33+F54)</f>
        <v>3</v>
      </c>
      <c r="G12" s="142">
        <f t="shared" si="16"/>
        <v>0</v>
      </c>
      <c r="H12" s="142">
        <f t="shared" si="16"/>
        <v>0</v>
      </c>
      <c r="I12" s="142"/>
      <c r="J12" s="141">
        <f t="shared" ref="J12:O12" si="17">SUM(J33+J54)</f>
        <v>-40306083.359999999</v>
      </c>
      <c r="K12" s="141">
        <f t="shared" si="17"/>
        <v>0</v>
      </c>
      <c r="L12" s="141">
        <f t="shared" si="17"/>
        <v>0</v>
      </c>
      <c r="M12" s="141">
        <f t="shared" si="17"/>
        <v>0</v>
      </c>
      <c r="N12" s="141">
        <f t="shared" si="17"/>
        <v>0</v>
      </c>
      <c r="O12" s="141">
        <f t="shared" si="17"/>
        <v>0</v>
      </c>
      <c r="P12" s="141">
        <f t="shared" si="4"/>
        <v>-6717680.5599999996</v>
      </c>
      <c r="Q12" s="80"/>
      <c r="R12" s="80"/>
      <c r="S12" s="80"/>
      <c r="T12" s="80"/>
      <c r="U12" s="80"/>
      <c r="V12" s="80"/>
      <c r="W12" s="80"/>
    </row>
    <row r="13" spans="1:23">
      <c r="A13" s="140">
        <f t="shared" si="5"/>
        <v>44743</v>
      </c>
      <c r="B13" s="141">
        <f t="shared" ref="B13:C13" si="18">SUM(B34+B55)</f>
        <v>21654939</v>
      </c>
      <c r="C13" s="141">
        <f t="shared" si="18"/>
        <v>20097503.399999999</v>
      </c>
      <c r="D13" s="142" t="str">
        <f t="shared" ref="D13:E13" ca="1" si="19">IFERROR(SUM(D34+D57+#REF!+#REF!+#REF!),"")</f>
        <v/>
      </c>
      <c r="E13" s="142" t="str">
        <f t="shared" ca="1" si="19"/>
        <v/>
      </c>
      <c r="F13" s="142">
        <f t="shared" ref="F13:H13" si="20">SUM(F34+F55)</f>
        <v>7</v>
      </c>
      <c r="G13" s="142">
        <f t="shared" si="20"/>
        <v>0</v>
      </c>
      <c r="H13" s="142">
        <f t="shared" si="20"/>
        <v>0</v>
      </c>
      <c r="I13" s="142"/>
      <c r="J13" s="141">
        <f t="shared" ref="J13:O13" si="21">SUM(J34+J55)</f>
        <v>-38864105.759999998</v>
      </c>
      <c r="K13" s="141">
        <f t="shared" si="21"/>
        <v>-37341601.759999998</v>
      </c>
      <c r="L13" s="141">
        <f t="shared" si="21"/>
        <v>-39429754.759999998</v>
      </c>
      <c r="M13" s="141">
        <f t="shared" si="21"/>
        <v>-34971350.759999998</v>
      </c>
      <c r="N13" s="141">
        <f t="shared" si="21"/>
        <v>-37091546.759999998</v>
      </c>
      <c r="O13" s="141">
        <f t="shared" si="21"/>
        <v>-39842224.759999998</v>
      </c>
      <c r="P13" s="141">
        <f t="shared" si="4"/>
        <v>-37923430.759999998</v>
      </c>
      <c r="Q13" s="80"/>
      <c r="R13" s="80"/>
      <c r="S13" s="80"/>
      <c r="T13" s="80"/>
      <c r="U13" s="80"/>
      <c r="V13" s="80"/>
      <c r="W13" s="80"/>
    </row>
    <row r="14" spans="1:23">
      <c r="A14" s="140">
        <f t="shared" si="5"/>
        <v>44713</v>
      </c>
      <c r="B14" s="141">
        <f t="shared" ref="B14:C14" si="22">SUM(B35+B56)</f>
        <v>20572653</v>
      </c>
      <c r="C14" s="141">
        <f t="shared" si="22"/>
        <v>22294685.159999996</v>
      </c>
      <c r="D14" s="142" t="str">
        <f t="shared" ref="D14:E14" ca="1" si="23">IFERROR(SUM(D35+D58+#REF!+#REF!+#REF!),"")</f>
        <v/>
      </c>
      <c r="E14" s="142" t="str">
        <f t="shared" ca="1" si="23"/>
        <v/>
      </c>
      <c r="F14" s="142">
        <f t="shared" ref="F14:H14" si="24">SUM(F35+F56)</f>
        <v>8</v>
      </c>
      <c r="G14" s="142">
        <f t="shared" si="24"/>
        <v>0</v>
      </c>
      <c r="H14" s="142">
        <f t="shared" si="24"/>
        <v>0</v>
      </c>
      <c r="I14" s="142"/>
      <c r="J14" s="141">
        <f t="shared" ref="J14:O14" si="25">SUM(J35+J56)</f>
        <v>-40211933</v>
      </c>
      <c r="K14" s="141">
        <f t="shared" si="25"/>
        <v>-40211933</v>
      </c>
      <c r="L14" s="141">
        <f t="shared" si="25"/>
        <v>-39909030</v>
      </c>
      <c r="M14" s="141">
        <f t="shared" si="25"/>
        <v>-39937548.920000002</v>
      </c>
      <c r="N14" s="141">
        <f t="shared" si="25"/>
        <v>-39894427.840000004</v>
      </c>
      <c r="O14" s="141">
        <f t="shared" si="25"/>
        <v>-34785701.840000004</v>
      </c>
      <c r="P14" s="141">
        <f t="shared" si="4"/>
        <v>-39158429.100000001</v>
      </c>
      <c r="Q14" s="80"/>
      <c r="R14" s="80"/>
      <c r="S14" s="80"/>
      <c r="T14" s="80"/>
      <c r="U14" s="80"/>
      <c r="V14" s="80"/>
      <c r="W14" s="80"/>
    </row>
    <row r="15" spans="1:23">
      <c r="A15" s="140">
        <f t="shared" si="5"/>
        <v>44682</v>
      </c>
      <c r="B15" s="141">
        <f t="shared" ref="B15:C15" si="26">SUM(B36+B57)</f>
        <v>16936374</v>
      </c>
      <c r="C15" s="141">
        <f t="shared" si="26"/>
        <v>11865750.950000003</v>
      </c>
      <c r="D15" s="142" t="str">
        <f t="shared" ref="D15:E15" ca="1" si="27">IFERROR(SUM(D36+D59+#REF!+#REF!+#REF!),"")</f>
        <v/>
      </c>
      <c r="E15" s="142" t="str">
        <f t="shared" ca="1" si="27"/>
        <v/>
      </c>
      <c r="F15" s="142">
        <f t="shared" ref="F15:H15" si="28">SUM(F36+F57)</f>
        <v>10</v>
      </c>
      <c r="G15" s="142">
        <f t="shared" si="28"/>
        <v>0</v>
      </c>
      <c r="H15" s="142">
        <f t="shared" si="28"/>
        <v>0</v>
      </c>
      <c r="I15" s="142"/>
      <c r="J15" s="141">
        <f t="shared" ref="J15:O15" si="29">SUM(J36+J57)</f>
        <v>-36262920.869999997</v>
      </c>
      <c r="K15" s="141">
        <f t="shared" si="29"/>
        <v>-35820326.840000004</v>
      </c>
      <c r="L15" s="141">
        <f t="shared" si="29"/>
        <v>-37694237.840000004</v>
      </c>
      <c r="M15" s="141">
        <f t="shared" si="29"/>
        <v>-37985521.340000004</v>
      </c>
      <c r="N15" s="141">
        <f t="shared" si="29"/>
        <v>-40109541.340000004</v>
      </c>
      <c r="O15" s="141">
        <f t="shared" si="29"/>
        <v>-38070479.920000002</v>
      </c>
      <c r="P15" s="141">
        <f t="shared" si="4"/>
        <v>-37657171.358333342</v>
      </c>
      <c r="Q15" s="80"/>
      <c r="R15" s="80"/>
      <c r="S15" s="80"/>
      <c r="T15" s="80"/>
      <c r="U15" s="80"/>
      <c r="V15" s="80"/>
      <c r="W15" s="80"/>
    </row>
    <row r="16" spans="1:23">
      <c r="A16" s="140">
        <f t="shared" si="5"/>
        <v>44652</v>
      </c>
      <c r="B16" s="141">
        <f t="shared" ref="B16:C16" si="30">SUM(B37+B58)</f>
        <v>17176741</v>
      </c>
      <c r="C16" s="141">
        <f t="shared" si="30"/>
        <v>7845350.2899999991</v>
      </c>
      <c r="D16" s="142" t="str">
        <f t="shared" ref="D16:E16" ca="1" si="31">IFERROR(SUM(D37+D60+#REF!+#REF!+#REF!),"")</f>
        <v/>
      </c>
      <c r="E16" s="142" t="str">
        <f t="shared" ca="1" si="31"/>
        <v/>
      </c>
      <c r="F16" s="142">
        <f t="shared" ref="F16:H16" si="32">SUM(F37+F58)</f>
        <v>15</v>
      </c>
      <c r="G16" s="142">
        <f t="shared" si="32"/>
        <v>0</v>
      </c>
      <c r="H16" s="142">
        <f t="shared" si="32"/>
        <v>0</v>
      </c>
      <c r="I16" s="142"/>
      <c r="J16" s="141">
        <f t="shared" ref="J16:O16" si="33">SUM(J37+J58)</f>
        <v>-35035893.479999997</v>
      </c>
      <c r="K16" s="141">
        <f t="shared" si="33"/>
        <v>-35035893.479999997</v>
      </c>
      <c r="L16" s="141">
        <f t="shared" si="33"/>
        <v>-35000000</v>
      </c>
      <c r="M16" s="141">
        <f t="shared" si="33"/>
        <v>-34930387.100000001</v>
      </c>
      <c r="N16" s="141">
        <f t="shared" si="33"/>
        <v>-35209141.990000002</v>
      </c>
      <c r="O16" s="141">
        <f t="shared" si="33"/>
        <v>-34982205.140000001</v>
      </c>
      <c r="P16" s="141">
        <f t="shared" si="4"/>
        <v>-35032253.531666666</v>
      </c>
      <c r="Q16" s="80"/>
      <c r="R16" s="80"/>
      <c r="S16" s="80"/>
      <c r="T16" s="80"/>
      <c r="U16" s="80"/>
      <c r="V16" s="80"/>
      <c r="W16" s="80"/>
    </row>
    <row r="17" spans="1:23">
      <c r="A17" s="140">
        <f t="shared" si="5"/>
        <v>44621</v>
      </c>
      <c r="B17" s="141">
        <f t="shared" ref="B17:C17" si="34">SUM(B38+B59)</f>
        <v>27804446</v>
      </c>
      <c r="C17" s="141">
        <f t="shared" si="34"/>
        <v>19919240.719999999</v>
      </c>
      <c r="D17" s="142" t="str">
        <f t="shared" ref="D17:E17" ca="1" si="35">IFERROR(SUM(D38+D61+#REF!+#REF!+#REF!),"")</f>
        <v/>
      </c>
      <c r="E17" s="142" t="str">
        <f t="shared" ca="1" si="35"/>
        <v/>
      </c>
      <c r="F17" s="142">
        <f t="shared" ref="F17:H17" si="36">SUM(F38+F59)</f>
        <v>9</v>
      </c>
      <c r="G17" s="142">
        <f t="shared" si="36"/>
        <v>0</v>
      </c>
      <c r="H17" s="142">
        <f t="shared" si="36"/>
        <v>0</v>
      </c>
      <c r="I17" s="142"/>
      <c r="J17" s="141">
        <f t="shared" ref="J17:O17" si="37">SUM(J38+J59)</f>
        <v>-34901473.880000003</v>
      </c>
      <c r="K17" s="141">
        <f t="shared" si="37"/>
        <v>-34972575.939999998</v>
      </c>
      <c r="L17" s="141">
        <f t="shared" si="37"/>
        <v>-34689659.32</v>
      </c>
      <c r="M17" s="141">
        <f t="shared" si="37"/>
        <v>-34977696.049999997</v>
      </c>
      <c r="N17" s="141">
        <f t="shared" si="37"/>
        <v>-34943608.240000002</v>
      </c>
      <c r="O17" s="141">
        <f t="shared" si="37"/>
        <v>-34949642.439999998</v>
      </c>
      <c r="P17" s="141">
        <f t="shared" si="4"/>
        <v>-34905775.978333332</v>
      </c>
      <c r="Q17" s="80"/>
      <c r="R17" s="80"/>
      <c r="S17" s="80"/>
      <c r="T17" s="80"/>
      <c r="U17" s="80"/>
      <c r="V17" s="80"/>
      <c r="W17" s="80"/>
    </row>
    <row r="18" spans="1:23">
      <c r="A18" s="140">
        <f t="shared" si="5"/>
        <v>44593</v>
      </c>
      <c r="B18" s="141">
        <f t="shared" ref="B18:C18" si="38">SUM(B39+B60)</f>
        <v>11397619</v>
      </c>
      <c r="C18" s="141">
        <f t="shared" si="38"/>
        <v>11737958.91</v>
      </c>
      <c r="D18" s="142" t="str">
        <f t="shared" ref="D18:E18" ca="1" si="39">IFERROR(SUM(D39+D62+#REF!+#REF!+#REF!),"")</f>
        <v/>
      </c>
      <c r="E18" s="142" t="str">
        <f t="shared" ca="1" si="39"/>
        <v/>
      </c>
      <c r="F18" s="142">
        <f t="shared" ref="F18:H18" si="40">SUM(F39+F60)</f>
        <v>14</v>
      </c>
      <c r="G18" s="142">
        <f t="shared" si="40"/>
        <v>0</v>
      </c>
      <c r="H18" s="142">
        <f t="shared" si="40"/>
        <v>0</v>
      </c>
      <c r="I18" s="142"/>
      <c r="J18" s="141">
        <f t="shared" ref="J18:O18" si="41">SUM(J39+J60)</f>
        <v>-35253578.789999999</v>
      </c>
      <c r="K18" s="141">
        <f t="shared" si="41"/>
        <v>-34688488.789999999</v>
      </c>
      <c r="L18" s="141">
        <f t="shared" si="41"/>
        <v>-33637920.520000003</v>
      </c>
      <c r="M18" s="141">
        <f t="shared" si="41"/>
        <v>-34934259.93</v>
      </c>
      <c r="N18" s="141">
        <f t="shared" si="41"/>
        <v>-34853237.289999999</v>
      </c>
      <c r="O18" s="141">
        <f t="shared" si="41"/>
        <v>-34953748.289999999</v>
      </c>
      <c r="P18" s="141">
        <f t="shared" si="4"/>
        <v>-34720205.601666667</v>
      </c>
      <c r="Q18" s="80"/>
      <c r="R18" s="80"/>
      <c r="S18" s="80"/>
      <c r="T18" s="80"/>
      <c r="U18" s="80"/>
      <c r="V18" s="80"/>
      <c r="W18" s="80"/>
    </row>
    <row r="19" spans="1:23">
      <c r="A19" s="140">
        <f t="shared" si="5"/>
        <v>44562</v>
      </c>
      <c r="B19" s="141">
        <f t="shared" ref="B19:C19" si="42">SUM(B40+B61)</f>
        <v>17866027</v>
      </c>
      <c r="C19" s="141">
        <f t="shared" si="42"/>
        <v>16808761.82</v>
      </c>
      <c r="D19" s="142" t="str">
        <f t="shared" ref="D19:E19" ca="1" si="43">IFERROR(SUM(D40+D63+#REF!+#REF!+#REF!),"")</f>
        <v/>
      </c>
      <c r="E19" s="142" t="str">
        <f t="shared" ca="1" si="43"/>
        <v/>
      </c>
      <c r="F19" s="142">
        <f t="shared" ref="F19:H19" si="44">SUM(F40+F61)</f>
        <v>3</v>
      </c>
      <c r="G19" s="142">
        <f t="shared" si="44"/>
        <v>0</v>
      </c>
      <c r="H19" s="142">
        <f t="shared" si="44"/>
        <v>0</v>
      </c>
      <c r="I19" s="142"/>
      <c r="J19" s="141">
        <f t="shared" ref="J19:O19" si="45">SUM(J40+J61)</f>
        <v>-34242351.609999999</v>
      </c>
      <c r="K19" s="141">
        <f t="shared" si="45"/>
        <v>-30088400.789999999</v>
      </c>
      <c r="L19" s="141">
        <f t="shared" si="45"/>
        <v>-34901109.789999999</v>
      </c>
      <c r="M19" s="141">
        <f t="shared" si="45"/>
        <v>-32252271.789999999</v>
      </c>
      <c r="N19" s="141">
        <f t="shared" si="45"/>
        <v>-33871613.789999999</v>
      </c>
      <c r="O19" s="141">
        <f t="shared" si="45"/>
        <v>-34625473.789999999</v>
      </c>
      <c r="P19" s="141">
        <f t="shared" si="4"/>
        <v>-33330203.59333333</v>
      </c>
      <c r="Q19" s="80"/>
      <c r="R19" s="80"/>
      <c r="S19" s="80"/>
      <c r="T19" s="80"/>
      <c r="U19" s="80"/>
      <c r="V19" s="80"/>
      <c r="W19" s="80"/>
    </row>
    <row r="20" spans="1:23" ht="15.75" thickBot="1">
      <c r="A20" s="143">
        <f t="shared" si="5"/>
        <v>44531</v>
      </c>
      <c r="B20" s="141">
        <f t="shared" ref="B20:C20" si="46">SUM(B41+B62)</f>
        <v>24245205.439999998</v>
      </c>
      <c r="C20" s="141">
        <f t="shared" si="46"/>
        <v>22195948.289999999</v>
      </c>
      <c r="D20" s="142" t="str">
        <f t="shared" ref="D20:E20" ca="1" si="47">IFERROR(SUM(D41+D64+#REF!+#REF!+#REF!),"")</f>
        <v/>
      </c>
      <c r="E20" s="142" t="str">
        <f t="shared" ca="1" si="47"/>
        <v/>
      </c>
      <c r="F20" s="142">
        <f t="shared" ref="F20:H20" si="48">SUM(F41+F62)</f>
        <v>6</v>
      </c>
      <c r="G20" s="142">
        <f t="shared" si="48"/>
        <v>0</v>
      </c>
      <c r="H20" s="142">
        <f t="shared" si="48"/>
        <v>0</v>
      </c>
      <c r="I20" s="144"/>
      <c r="J20" s="141">
        <f t="shared" ref="J20:O20" si="49">SUM(J41+J62)</f>
        <v>-33171238.940000001</v>
      </c>
      <c r="K20" s="141">
        <f t="shared" si="49"/>
        <v>-31001258.940000001</v>
      </c>
      <c r="L20" s="141">
        <f t="shared" si="49"/>
        <v>-33276306.140000001</v>
      </c>
      <c r="M20" s="141">
        <f t="shared" si="49"/>
        <v>-34905443.140000001</v>
      </c>
      <c r="N20" s="141">
        <f t="shared" si="49"/>
        <v>-35959162.659999996</v>
      </c>
      <c r="O20" s="141">
        <f t="shared" si="49"/>
        <v>-33034936.559999999</v>
      </c>
      <c r="P20" s="145">
        <f t="shared" si="4"/>
        <v>-33558057.729999997</v>
      </c>
      <c r="Q20" s="80"/>
      <c r="R20" s="80"/>
      <c r="S20" s="80"/>
      <c r="T20" s="80"/>
      <c r="U20" s="80"/>
      <c r="V20" s="80"/>
      <c r="W20" s="80"/>
    </row>
    <row r="21" spans="1:23" ht="15.75" thickBot="1">
      <c r="A21" s="146" t="s">
        <v>24</v>
      </c>
      <c r="B21" s="147">
        <f t="shared" ref="B21:H21" si="50">SUM(B9:B20)</f>
        <v>158206606.44</v>
      </c>
      <c r="C21" s="147">
        <f t="shared" si="50"/>
        <v>132765199.53999999</v>
      </c>
      <c r="D21" s="148">
        <f t="shared" ca="1" si="50"/>
        <v>0</v>
      </c>
      <c r="E21" s="148">
        <f t="shared" ca="1" si="50"/>
        <v>0</v>
      </c>
      <c r="F21" s="148">
        <f t="shared" si="50"/>
        <v>75</v>
      </c>
      <c r="G21" s="149">
        <f t="shared" si="50"/>
        <v>0</v>
      </c>
      <c r="H21" s="148">
        <f t="shared" si="50"/>
        <v>0</v>
      </c>
      <c r="I21" s="148"/>
      <c r="J21" s="147">
        <f t="shared" ref="J21:P21" si="51">AVERAGE(J9:J20)</f>
        <v>-27354131.640833333</v>
      </c>
      <c r="K21" s="147">
        <f t="shared" si="51"/>
        <v>-23263373.294999998</v>
      </c>
      <c r="L21" s="147">
        <f t="shared" si="51"/>
        <v>-24044834.864166666</v>
      </c>
      <c r="M21" s="147">
        <f t="shared" si="51"/>
        <v>-23741206.585833337</v>
      </c>
      <c r="N21" s="147">
        <f t="shared" si="51"/>
        <v>-24327689.992499996</v>
      </c>
      <c r="O21" s="147">
        <f t="shared" si="51"/>
        <v>-23770367.728333328</v>
      </c>
      <c r="P21" s="147">
        <f t="shared" si="51"/>
        <v>-24416934.017777774</v>
      </c>
      <c r="Q21" s="80"/>
      <c r="R21" s="80"/>
      <c r="S21" s="80"/>
      <c r="T21" s="80"/>
      <c r="U21" s="80"/>
      <c r="V21" s="80"/>
      <c r="W21" s="80"/>
    </row>
    <row r="22" spans="1:23" ht="30">
      <c r="A22" s="150" t="s">
        <v>96</v>
      </c>
      <c r="B22" s="151">
        <f t="shared" ref="B22:C22" si="52">+AVERAGE(B9:B20)</f>
        <v>13183883.869999999</v>
      </c>
      <c r="C22" s="151">
        <f t="shared" si="52"/>
        <v>11063766.628333332</v>
      </c>
      <c r="D22" s="152" t="str">
        <f t="shared" ref="D22:E22" ca="1" si="53">IFERROR(+AVERAGE(D9:D20),"")</f>
        <v/>
      </c>
      <c r="E22" s="152" t="str">
        <f t="shared" ca="1" si="53"/>
        <v/>
      </c>
      <c r="F22" s="152">
        <f t="shared" ref="F22:H22" si="54">+AVERAGE(F9:F20)</f>
        <v>6.25</v>
      </c>
      <c r="G22" s="152">
        <f t="shared" si="54"/>
        <v>0</v>
      </c>
      <c r="H22" s="152">
        <f t="shared" si="54"/>
        <v>0</v>
      </c>
      <c r="I22" s="153" t="s">
        <v>335</v>
      </c>
      <c r="J22" s="154">
        <f>IFERROR( AVERAGE(J9:O20),"")</f>
        <v>-24416934.017777782</v>
      </c>
      <c r="K22" s="153" t="s">
        <v>336</v>
      </c>
      <c r="L22" s="154">
        <f>IFERROR(AVERAGE(J9:O14),"")</f>
        <v>-13966590.07</v>
      </c>
      <c r="M22" s="155"/>
      <c r="N22" s="156"/>
      <c r="O22" s="150" t="s">
        <v>96</v>
      </c>
      <c r="P22" s="157">
        <f>AVERAGE(J9:O20)</f>
        <v>-24416934.017777782</v>
      </c>
      <c r="Q22" s="158"/>
      <c r="R22" s="158"/>
      <c r="S22" s="158"/>
      <c r="T22" s="158"/>
      <c r="U22" s="158"/>
      <c r="V22" s="158"/>
      <c r="W22" s="158"/>
    </row>
    <row r="23" spans="1:23" ht="15.75" thickBot="1">
      <c r="A23" s="159"/>
      <c r="B23" s="159"/>
      <c r="C23" s="159"/>
      <c r="D23" s="159"/>
      <c r="E23" s="159"/>
      <c r="F23" s="159"/>
      <c r="G23" s="159"/>
      <c r="H23" s="159"/>
      <c r="I23" s="159"/>
      <c r="J23" s="159"/>
      <c r="K23" s="159"/>
      <c r="L23" s="159"/>
      <c r="M23" s="159"/>
      <c r="N23" s="159"/>
      <c r="O23" s="159"/>
      <c r="P23" s="159"/>
      <c r="Q23" s="80"/>
      <c r="R23" s="80"/>
      <c r="S23" s="80"/>
      <c r="T23" s="80"/>
      <c r="U23" s="80"/>
      <c r="V23" s="80"/>
      <c r="W23" s="80"/>
    </row>
    <row r="24" spans="1:23">
      <c r="A24" s="988" t="s">
        <v>337</v>
      </c>
      <c r="B24" s="807"/>
      <c r="C24" s="838"/>
      <c r="D24" s="989"/>
      <c r="E24" s="807"/>
      <c r="F24" s="807"/>
      <c r="G24" s="807"/>
      <c r="H24" s="807"/>
      <c r="I24" s="807"/>
      <c r="J24" s="807"/>
      <c r="K24" s="807"/>
      <c r="L24" s="807"/>
      <c r="M24" s="807"/>
      <c r="N24" s="807"/>
      <c r="O24" s="776"/>
      <c r="P24" s="80"/>
      <c r="Q24" s="80"/>
      <c r="R24" s="80"/>
      <c r="S24" s="80"/>
      <c r="T24" s="80"/>
      <c r="U24" s="80"/>
      <c r="V24" s="80"/>
      <c r="W24" s="80"/>
    </row>
    <row r="25" spans="1:23">
      <c r="A25" s="990" t="s">
        <v>338</v>
      </c>
      <c r="B25" s="637"/>
      <c r="C25" s="991"/>
      <c r="D25" s="992" t="s">
        <v>4</v>
      </c>
      <c r="E25" s="656"/>
      <c r="F25" s="656"/>
      <c r="G25" s="656"/>
      <c r="H25" s="656"/>
      <c r="I25" s="656"/>
      <c r="J25" s="656"/>
      <c r="K25" s="656"/>
      <c r="L25" s="656"/>
      <c r="M25" s="656"/>
      <c r="N25" s="656"/>
      <c r="O25" s="657"/>
      <c r="P25" s="80"/>
      <c r="Q25" s="80"/>
      <c r="R25" s="80"/>
      <c r="S25" s="80"/>
      <c r="T25" s="80"/>
      <c r="U25" s="80"/>
      <c r="V25" s="80"/>
      <c r="W25" s="80"/>
    </row>
    <row r="26" spans="1:23" ht="15" customHeight="1">
      <c r="A26" s="993" t="s">
        <v>339</v>
      </c>
      <c r="B26" s="642"/>
      <c r="C26" s="1017">
        <v>1589</v>
      </c>
      <c r="D26" s="610"/>
      <c r="E26" s="610"/>
      <c r="F26" s="610"/>
      <c r="G26" s="613"/>
      <c r="H26" s="995" t="s">
        <v>340</v>
      </c>
      <c r="I26" s="642"/>
      <c r="J26" s="1016" t="s">
        <v>528</v>
      </c>
      <c r="K26" s="610"/>
      <c r="L26" s="610"/>
      <c r="M26" s="610"/>
      <c r="N26" s="610"/>
      <c r="O26" s="660"/>
      <c r="P26" s="80"/>
      <c r="Q26" s="80"/>
      <c r="R26" s="80"/>
      <c r="S26" s="80"/>
      <c r="T26" s="80"/>
      <c r="U26" s="80"/>
      <c r="V26" s="80"/>
      <c r="W26" s="80"/>
    </row>
    <row r="27" spans="1:23" ht="15" customHeight="1">
      <c r="A27" s="993" t="s">
        <v>341</v>
      </c>
      <c r="B27" s="642"/>
      <c r="C27" s="994" t="s">
        <v>527</v>
      </c>
      <c r="D27" s="610"/>
      <c r="E27" s="610"/>
      <c r="F27" s="610"/>
      <c r="G27" s="613"/>
      <c r="H27" s="995" t="s">
        <v>342</v>
      </c>
      <c r="I27" s="642"/>
      <c r="J27" s="1018" t="s">
        <v>529</v>
      </c>
      <c r="K27" s="610"/>
      <c r="L27" s="610"/>
      <c r="M27" s="610"/>
      <c r="N27" s="610"/>
      <c r="O27" s="660"/>
      <c r="P27" s="80"/>
      <c r="Q27" s="80"/>
      <c r="R27" s="80"/>
      <c r="S27" s="80"/>
      <c r="T27" s="80"/>
      <c r="U27" s="80"/>
      <c r="V27" s="80"/>
      <c r="W27" s="80"/>
    </row>
    <row r="28" spans="1:23" ht="24.75" customHeight="1">
      <c r="A28" s="160" t="s">
        <v>317</v>
      </c>
      <c r="B28" s="1005" t="s">
        <v>318</v>
      </c>
      <c r="C28" s="642"/>
      <c r="D28" s="996" t="s">
        <v>319</v>
      </c>
      <c r="E28" s="997"/>
      <c r="F28" s="1000" t="s">
        <v>320</v>
      </c>
      <c r="G28" s="1000" t="s">
        <v>321</v>
      </c>
      <c r="H28" s="1000" t="s">
        <v>322</v>
      </c>
      <c r="I28" s="1000" t="s">
        <v>323</v>
      </c>
      <c r="J28" s="1005" t="s">
        <v>343</v>
      </c>
      <c r="K28" s="644"/>
      <c r="L28" s="644"/>
      <c r="M28" s="644"/>
      <c r="N28" s="644"/>
      <c r="O28" s="642"/>
      <c r="P28" s="1003" t="s">
        <v>325</v>
      </c>
      <c r="Q28" s="80"/>
      <c r="R28" s="80"/>
      <c r="S28" s="80"/>
      <c r="T28" s="80"/>
      <c r="U28" s="80"/>
      <c r="V28" s="80"/>
      <c r="W28" s="80"/>
    </row>
    <row r="29" spans="1:23" ht="36.75" customHeight="1">
      <c r="A29" s="160" t="s">
        <v>326</v>
      </c>
      <c r="B29" s="161" t="s">
        <v>327</v>
      </c>
      <c r="C29" s="161" t="s">
        <v>328</v>
      </c>
      <c r="D29" s="161" t="s">
        <v>327</v>
      </c>
      <c r="E29" s="161" t="s">
        <v>328</v>
      </c>
      <c r="F29" s="1001"/>
      <c r="G29" s="1001"/>
      <c r="H29" s="1001"/>
      <c r="I29" s="1001"/>
      <c r="J29" s="161" t="s">
        <v>329</v>
      </c>
      <c r="K29" s="161" t="s">
        <v>330</v>
      </c>
      <c r="L29" s="161" t="s">
        <v>331</v>
      </c>
      <c r="M29" s="161" t="s">
        <v>332</v>
      </c>
      <c r="N29" s="161" t="s">
        <v>333</v>
      </c>
      <c r="O29" s="161" t="s">
        <v>334</v>
      </c>
      <c r="P29" s="977"/>
      <c r="Q29" s="80"/>
      <c r="R29" s="80"/>
      <c r="S29" s="80"/>
      <c r="T29" s="80"/>
      <c r="U29" s="80"/>
      <c r="V29" s="80"/>
      <c r="W29" s="80"/>
    </row>
    <row r="30" spans="1:23" ht="15.75" customHeight="1">
      <c r="A30" s="162">
        <v>44866</v>
      </c>
      <c r="B30" s="363">
        <v>0</v>
      </c>
      <c r="C30" s="363">
        <v>0</v>
      </c>
      <c r="D30" s="164">
        <f t="shared" ref="D30:E30" ca="1" si="55">IFERROR(LEN(_xludf.FORMULATEXT(B30))-LEN(SUBSTITUTE(_xludf.FORMULATEXT(B30),"+",""))+1,0)</f>
        <v>0</v>
      </c>
      <c r="E30" s="164">
        <f t="shared" ca="1" si="55"/>
        <v>0</v>
      </c>
      <c r="F30" s="364">
        <v>0</v>
      </c>
      <c r="G30" s="364">
        <v>0</v>
      </c>
      <c r="H30" s="364">
        <v>0</v>
      </c>
      <c r="I30" s="365" t="s">
        <v>526</v>
      </c>
      <c r="J30" s="366"/>
      <c r="K30" s="367"/>
      <c r="L30" s="366"/>
      <c r="M30" s="366"/>
      <c r="N30" s="366"/>
      <c r="O30" s="366"/>
      <c r="P30" s="169" t="str">
        <f t="shared" ref="P30:P41" si="56">IFERROR(SUM(J30:O30)/COUNT(J30:O30),"")</f>
        <v/>
      </c>
      <c r="Q30" s="80"/>
      <c r="R30" s="80"/>
      <c r="S30" s="80"/>
      <c r="T30" s="80"/>
      <c r="U30" s="80"/>
      <c r="V30" s="80"/>
      <c r="W30" s="80"/>
    </row>
    <row r="31" spans="1:23" ht="15.75" customHeight="1">
      <c r="A31" s="170">
        <f t="shared" ref="A31:A41" si="57">EDATE(A30,-1)</f>
        <v>44835</v>
      </c>
      <c r="B31" s="363">
        <v>0</v>
      </c>
      <c r="C31" s="363">
        <v>0</v>
      </c>
      <c r="D31" s="164">
        <f t="shared" ref="D31:E31" ca="1" si="58">IFERROR(LEN(_xludf.FORMULATEXT(B31))-LEN(SUBSTITUTE(_xludf.FORMULATEXT(B31),"+",""))+1,0)</f>
        <v>0</v>
      </c>
      <c r="E31" s="164">
        <f t="shared" ca="1" si="58"/>
        <v>0</v>
      </c>
      <c r="F31" s="364">
        <v>0</v>
      </c>
      <c r="G31" s="364">
        <v>0</v>
      </c>
      <c r="H31" s="364">
        <v>0</v>
      </c>
      <c r="I31" s="365" t="s">
        <v>526</v>
      </c>
      <c r="J31" s="366"/>
      <c r="K31" s="366"/>
      <c r="L31" s="366"/>
      <c r="M31" s="366"/>
      <c r="N31" s="366"/>
      <c r="O31" s="366"/>
      <c r="P31" s="169" t="str">
        <f t="shared" si="56"/>
        <v/>
      </c>
      <c r="Q31" s="80"/>
      <c r="R31" s="80"/>
      <c r="S31" s="80"/>
      <c r="T31" s="80"/>
      <c r="U31" s="80"/>
      <c r="V31" s="80"/>
      <c r="W31" s="80"/>
    </row>
    <row r="32" spans="1:23" ht="15.75" customHeight="1">
      <c r="A32" s="170">
        <f t="shared" si="57"/>
        <v>44805</v>
      </c>
      <c r="B32" s="363">
        <v>0</v>
      </c>
      <c r="C32" s="363">
        <v>0</v>
      </c>
      <c r="D32" s="164">
        <f t="shared" ref="D32:E32" ca="1" si="59">IFERROR(LEN(_xludf.FORMULATEXT(B32))-LEN(SUBSTITUTE(_xludf.FORMULATEXT(B32),"+",""))+1,0)</f>
        <v>0</v>
      </c>
      <c r="E32" s="164">
        <f t="shared" ca="1" si="59"/>
        <v>0</v>
      </c>
      <c r="F32" s="364">
        <v>0</v>
      </c>
      <c r="G32" s="364">
        <v>0</v>
      </c>
      <c r="H32" s="364">
        <v>0</v>
      </c>
      <c r="I32" s="365" t="s">
        <v>526</v>
      </c>
      <c r="J32" s="366"/>
      <c r="K32" s="366"/>
      <c r="L32" s="366"/>
      <c r="M32" s="366"/>
      <c r="N32" s="366"/>
      <c r="O32" s="366"/>
      <c r="P32" s="169" t="str">
        <f t="shared" si="56"/>
        <v/>
      </c>
      <c r="Q32" s="80"/>
      <c r="R32" s="80"/>
      <c r="S32" s="80"/>
      <c r="T32" s="80"/>
      <c r="U32" s="80"/>
      <c r="V32" s="80"/>
      <c r="W32" s="80"/>
    </row>
    <row r="33" spans="1:23" ht="15.75" customHeight="1">
      <c r="A33" s="170">
        <f t="shared" si="57"/>
        <v>44774</v>
      </c>
      <c r="B33" s="363">
        <v>552602</v>
      </c>
      <c r="C33" s="363">
        <v>0</v>
      </c>
      <c r="D33" s="164">
        <f t="shared" ref="D33:E33" ca="1" si="60">IFERROR(LEN(_xludf.FORMULATEXT(B33))-LEN(SUBSTITUTE(_xludf.FORMULATEXT(B33),"+",""))+1,0)</f>
        <v>0</v>
      </c>
      <c r="E33" s="164">
        <f t="shared" ca="1" si="60"/>
        <v>0</v>
      </c>
      <c r="F33" s="364">
        <v>3</v>
      </c>
      <c r="G33" s="364">
        <v>0</v>
      </c>
      <c r="H33" s="364">
        <v>0</v>
      </c>
      <c r="I33" s="365" t="s">
        <v>526</v>
      </c>
      <c r="J33" s="366">
        <v>-40306083.359999999</v>
      </c>
      <c r="K33" s="366">
        <v>0</v>
      </c>
      <c r="L33" s="366">
        <v>0</v>
      </c>
      <c r="M33" s="366">
        <v>0</v>
      </c>
      <c r="N33" s="366">
        <v>0</v>
      </c>
      <c r="O33" s="366">
        <v>0</v>
      </c>
      <c r="P33" s="169">
        <f t="shared" si="56"/>
        <v>-6717680.5599999996</v>
      </c>
      <c r="Q33" s="80"/>
      <c r="R33" s="80"/>
      <c r="S33" s="80"/>
      <c r="T33" s="80"/>
      <c r="U33" s="80"/>
      <c r="V33" s="80"/>
      <c r="W33" s="80"/>
    </row>
    <row r="34" spans="1:23" ht="15.75" customHeight="1">
      <c r="A34" s="170">
        <f t="shared" si="57"/>
        <v>44743</v>
      </c>
      <c r="B34" s="363">
        <v>21654939</v>
      </c>
      <c r="C34" s="363">
        <v>20097503.399999999</v>
      </c>
      <c r="D34" s="164">
        <f t="shared" ref="D34:E34" ca="1" si="61">IFERROR(LEN(_xludf.FORMULATEXT(B34))-LEN(SUBSTITUTE(_xludf.FORMULATEXT(B34),"+",""))+1,0)</f>
        <v>0</v>
      </c>
      <c r="E34" s="164">
        <f t="shared" ca="1" si="61"/>
        <v>0</v>
      </c>
      <c r="F34" s="364">
        <v>7</v>
      </c>
      <c r="G34" s="364">
        <v>0</v>
      </c>
      <c r="H34" s="364">
        <v>0</v>
      </c>
      <c r="I34" s="365" t="s">
        <v>526</v>
      </c>
      <c r="J34" s="366">
        <v>-38864105.759999998</v>
      </c>
      <c r="K34" s="366">
        <v>-37341601.759999998</v>
      </c>
      <c r="L34" s="366">
        <v>-39429754.759999998</v>
      </c>
      <c r="M34" s="366">
        <v>-34971350.759999998</v>
      </c>
      <c r="N34" s="366">
        <v>-37091546.759999998</v>
      </c>
      <c r="O34" s="366">
        <v>-39842224.759999998</v>
      </c>
      <c r="P34" s="169">
        <f t="shared" si="56"/>
        <v>-37923430.759999998</v>
      </c>
      <c r="Q34" s="80"/>
      <c r="R34" s="80"/>
      <c r="S34" s="80"/>
      <c r="T34" s="80"/>
      <c r="U34" s="80"/>
      <c r="V34" s="80"/>
      <c r="W34" s="80"/>
    </row>
    <row r="35" spans="1:23" ht="15.75" customHeight="1">
      <c r="A35" s="170">
        <f t="shared" si="57"/>
        <v>44713</v>
      </c>
      <c r="B35" s="363">
        <v>20572653</v>
      </c>
      <c r="C35" s="363">
        <v>22294685.159999996</v>
      </c>
      <c r="D35" s="164">
        <f t="shared" ref="D35:E35" ca="1" si="62">IFERROR(LEN(_xludf.FORMULATEXT(B35))-LEN(SUBSTITUTE(_xludf.FORMULATEXT(B35),"+",""))+1,0)</f>
        <v>0</v>
      </c>
      <c r="E35" s="164">
        <f t="shared" ca="1" si="62"/>
        <v>0</v>
      </c>
      <c r="F35" s="364">
        <v>8</v>
      </c>
      <c r="G35" s="364">
        <v>0</v>
      </c>
      <c r="H35" s="364">
        <v>0</v>
      </c>
      <c r="I35" s="365" t="s">
        <v>526</v>
      </c>
      <c r="J35" s="366">
        <v>-40211933</v>
      </c>
      <c r="K35" s="366">
        <v>-40211933</v>
      </c>
      <c r="L35" s="366">
        <v>-39909030</v>
      </c>
      <c r="M35" s="366">
        <v>-39937548.920000002</v>
      </c>
      <c r="N35" s="366">
        <v>-39894427.840000004</v>
      </c>
      <c r="O35" s="366">
        <v>-34785701.840000004</v>
      </c>
      <c r="P35" s="169">
        <f t="shared" si="56"/>
        <v>-39158429.100000001</v>
      </c>
      <c r="Q35" s="80"/>
      <c r="R35" s="80"/>
      <c r="S35" s="80"/>
      <c r="T35" s="80"/>
      <c r="U35" s="80"/>
      <c r="V35" s="80"/>
      <c r="W35" s="80"/>
    </row>
    <row r="36" spans="1:23" ht="15.75" customHeight="1">
      <c r="A36" s="170">
        <f t="shared" si="57"/>
        <v>44682</v>
      </c>
      <c r="B36" s="363">
        <v>16936374</v>
      </c>
      <c r="C36" s="363">
        <v>11865750.950000003</v>
      </c>
      <c r="D36" s="164">
        <f t="shared" ref="D36:E36" ca="1" si="63">IFERROR(LEN(_xludf.FORMULATEXT(B36))-LEN(SUBSTITUTE(_xludf.FORMULATEXT(B36),"+",""))+1,0)</f>
        <v>0</v>
      </c>
      <c r="E36" s="164">
        <f t="shared" ca="1" si="63"/>
        <v>0</v>
      </c>
      <c r="F36" s="364">
        <v>10</v>
      </c>
      <c r="G36" s="364">
        <v>0</v>
      </c>
      <c r="H36" s="364">
        <v>0</v>
      </c>
      <c r="I36" s="365" t="s">
        <v>526</v>
      </c>
      <c r="J36" s="366">
        <v>-36262920.869999997</v>
      </c>
      <c r="K36" s="366">
        <v>-35820326.840000004</v>
      </c>
      <c r="L36" s="366">
        <v>-37694237.840000004</v>
      </c>
      <c r="M36" s="366">
        <v>-37985521.340000004</v>
      </c>
      <c r="N36" s="366">
        <v>-40109541.340000004</v>
      </c>
      <c r="O36" s="366">
        <v>-38070479.920000002</v>
      </c>
      <c r="P36" s="169">
        <f t="shared" si="56"/>
        <v>-37657171.358333342</v>
      </c>
      <c r="Q36" s="80"/>
      <c r="R36" s="80"/>
      <c r="S36" s="80"/>
      <c r="T36" s="80"/>
      <c r="U36" s="80"/>
      <c r="V36" s="80"/>
      <c r="W36" s="80"/>
    </row>
    <row r="37" spans="1:23" ht="15.75" customHeight="1">
      <c r="A37" s="170">
        <f t="shared" si="57"/>
        <v>44652</v>
      </c>
      <c r="B37" s="363">
        <v>17176741</v>
      </c>
      <c r="C37" s="363">
        <v>7845350.2899999991</v>
      </c>
      <c r="D37" s="164">
        <f t="shared" ref="D37:E37" ca="1" si="64">IFERROR(LEN(_xludf.FORMULATEXT(B37))-LEN(SUBSTITUTE(_xludf.FORMULATEXT(B37),"+",""))+1,0)</f>
        <v>0</v>
      </c>
      <c r="E37" s="164">
        <f t="shared" ca="1" si="64"/>
        <v>0</v>
      </c>
      <c r="F37" s="364">
        <v>15</v>
      </c>
      <c r="G37" s="364">
        <v>0</v>
      </c>
      <c r="H37" s="364">
        <v>0</v>
      </c>
      <c r="I37" s="365" t="s">
        <v>526</v>
      </c>
      <c r="J37" s="366">
        <v>-35035893.479999997</v>
      </c>
      <c r="K37" s="366">
        <v>-35035893.479999997</v>
      </c>
      <c r="L37" s="366">
        <v>-35000000</v>
      </c>
      <c r="M37" s="366">
        <v>-34930387.100000001</v>
      </c>
      <c r="N37" s="366">
        <v>-35209141.990000002</v>
      </c>
      <c r="O37" s="366">
        <v>-34982205.140000001</v>
      </c>
      <c r="P37" s="169">
        <f t="shared" si="56"/>
        <v>-35032253.531666666</v>
      </c>
      <c r="Q37" s="80"/>
      <c r="R37" s="80"/>
      <c r="S37" s="80"/>
      <c r="T37" s="80"/>
      <c r="U37" s="80"/>
      <c r="V37" s="80"/>
      <c r="W37" s="80"/>
    </row>
    <row r="38" spans="1:23" ht="15.75" customHeight="1">
      <c r="A38" s="170">
        <f t="shared" si="57"/>
        <v>44621</v>
      </c>
      <c r="B38" s="363">
        <v>27804446</v>
      </c>
      <c r="C38" s="363">
        <v>19919240.719999999</v>
      </c>
      <c r="D38" s="164">
        <f t="shared" ref="D38:E38" ca="1" si="65">IFERROR(LEN(_xludf.FORMULATEXT(B38))-LEN(SUBSTITUTE(_xludf.FORMULATEXT(B38),"+",""))+1,0)</f>
        <v>0</v>
      </c>
      <c r="E38" s="164">
        <f t="shared" ca="1" si="65"/>
        <v>0</v>
      </c>
      <c r="F38" s="364">
        <v>9</v>
      </c>
      <c r="G38" s="364">
        <v>0</v>
      </c>
      <c r="H38" s="364">
        <v>0</v>
      </c>
      <c r="I38" s="365" t="s">
        <v>526</v>
      </c>
      <c r="J38" s="366">
        <v>-34901473.880000003</v>
      </c>
      <c r="K38" s="366">
        <v>-34972575.939999998</v>
      </c>
      <c r="L38" s="366">
        <v>-34689659.32</v>
      </c>
      <c r="M38" s="366">
        <v>-34977696.049999997</v>
      </c>
      <c r="N38" s="366">
        <v>-34943608.240000002</v>
      </c>
      <c r="O38" s="366">
        <v>-34949642.439999998</v>
      </c>
      <c r="P38" s="169">
        <f t="shared" si="56"/>
        <v>-34905775.978333332</v>
      </c>
      <c r="Q38" s="80"/>
      <c r="R38" s="80"/>
      <c r="S38" s="80"/>
      <c r="T38" s="80"/>
      <c r="U38" s="80"/>
      <c r="V38" s="80"/>
      <c r="W38" s="80"/>
    </row>
    <row r="39" spans="1:23" ht="15.75" customHeight="1">
      <c r="A39" s="170">
        <f t="shared" si="57"/>
        <v>44593</v>
      </c>
      <c r="B39" s="363">
        <v>11397619</v>
      </c>
      <c r="C39" s="363">
        <v>11737958.91</v>
      </c>
      <c r="D39" s="164">
        <f t="shared" ref="D39:E39" ca="1" si="66">IFERROR(LEN(_xludf.FORMULATEXT(B39))-LEN(SUBSTITUTE(_xludf.FORMULATEXT(B39),"+",""))+1,0)</f>
        <v>0</v>
      </c>
      <c r="E39" s="164">
        <f t="shared" ca="1" si="66"/>
        <v>0</v>
      </c>
      <c r="F39" s="364">
        <v>14</v>
      </c>
      <c r="G39" s="364">
        <v>0</v>
      </c>
      <c r="H39" s="364">
        <v>0</v>
      </c>
      <c r="I39" s="365" t="s">
        <v>526</v>
      </c>
      <c r="J39" s="366">
        <v>-35253578.789999999</v>
      </c>
      <c r="K39" s="366">
        <v>-34688488.789999999</v>
      </c>
      <c r="L39" s="366">
        <v>-33637920.520000003</v>
      </c>
      <c r="M39" s="366">
        <v>-34934259.93</v>
      </c>
      <c r="N39" s="366">
        <v>-34853237.289999999</v>
      </c>
      <c r="O39" s="366">
        <v>-34953748.289999999</v>
      </c>
      <c r="P39" s="169">
        <f t="shared" si="56"/>
        <v>-34720205.601666667</v>
      </c>
      <c r="Q39" s="80"/>
      <c r="R39" s="80"/>
      <c r="S39" s="80"/>
      <c r="T39" s="80"/>
      <c r="U39" s="80"/>
      <c r="V39" s="80"/>
      <c r="W39" s="80"/>
    </row>
    <row r="40" spans="1:23" ht="15.75" customHeight="1">
      <c r="A40" s="170">
        <f t="shared" si="57"/>
        <v>44562</v>
      </c>
      <c r="B40" s="363">
        <v>17866027</v>
      </c>
      <c r="C40" s="363">
        <v>16808761.82</v>
      </c>
      <c r="D40" s="164">
        <f t="shared" ref="D40:E40" ca="1" si="67">IFERROR(LEN(_xludf.FORMULATEXT(B40))-LEN(SUBSTITUTE(_xludf.FORMULATEXT(B40),"+",""))+1,0)</f>
        <v>0</v>
      </c>
      <c r="E40" s="164">
        <f t="shared" ca="1" si="67"/>
        <v>0</v>
      </c>
      <c r="F40" s="364">
        <v>3</v>
      </c>
      <c r="G40" s="364">
        <v>0</v>
      </c>
      <c r="H40" s="364">
        <v>0</v>
      </c>
      <c r="I40" s="365" t="s">
        <v>526</v>
      </c>
      <c r="J40" s="366">
        <v>-34242351.609999999</v>
      </c>
      <c r="K40" s="366">
        <v>-30088400.789999999</v>
      </c>
      <c r="L40" s="366">
        <v>-34901109.789999999</v>
      </c>
      <c r="M40" s="366">
        <v>-32252271.789999999</v>
      </c>
      <c r="N40" s="366">
        <v>-33871613.789999999</v>
      </c>
      <c r="O40" s="366">
        <v>-34625473.789999999</v>
      </c>
      <c r="P40" s="169">
        <f t="shared" si="56"/>
        <v>-33330203.59333333</v>
      </c>
      <c r="Q40" s="80"/>
      <c r="R40" s="80"/>
      <c r="S40" s="80"/>
      <c r="T40" s="80"/>
      <c r="U40" s="80"/>
      <c r="V40" s="80"/>
      <c r="W40" s="80"/>
    </row>
    <row r="41" spans="1:23" ht="15.75" customHeight="1">
      <c r="A41" s="170">
        <f t="shared" si="57"/>
        <v>44531</v>
      </c>
      <c r="B41" s="363">
        <v>24245205.439999998</v>
      </c>
      <c r="C41" s="363">
        <v>22195948.289999999</v>
      </c>
      <c r="D41" s="164">
        <f t="shared" ref="D41:E41" ca="1" si="68">IFERROR(LEN(_xludf.FORMULATEXT(B41))-LEN(SUBSTITUTE(_xludf.FORMULATEXT(B41),"+",""))+1,0)</f>
        <v>0</v>
      </c>
      <c r="E41" s="164">
        <f t="shared" ca="1" si="68"/>
        <v>0</v>
      </c>
      <c r="F41" s="364">
        <v>6</v>
      </c>
      <c r="G41" s="364">
        <v>0</v>
      </c>
      <c r="H41" s="364">
        <v>0</v>
      </c>
      <c r="I41" s="365" t="s">
        <v>526</v>
      </c>
      <c r="J41" s="366">
        <v>-33171238.940000001</v>
      </c>
      <c r="K41" s="366">
        <v>-31001258.940000001</v>
      </c>
      <c r="L41" s="366">
        <v>-33276306.140000001</v>
      </c>
      <c r="M41" s="366">
        <v>-34905443.140000001</v>
      </c>
      <c r="N41" s="366">
        <v>-35959162.659999996</v>
      </c>
      <c r="O41" s="366">
        <v>-33034936.559999999</v>
      </c>
      <c r="P41" s="169">
        <f t="shared" si="56"/>
        <v>-33558057.729999997</v>
      </c>
      <c r="Q41" s="80"/>
      <c r="R41" s="80"/>
      <c r="S41" s="80"/>
      <c r="T41" s="80"/>
      <c r="U41" s="80"/>
      <c r="V41" s="80"/>
      <c r="W41" s="80"/>
    </row>
    <row r="42" spans="1:23" ht="15.75" customHeight="1">
      <c r="A42" s="160" t="s">
        <v>24</v>
      </c>
      <c r="B42" s="171">
        <f t="shared" ref="B42:H42" si="69">SUM(B30:B41)</f>
        <v>158206606.44</v>
      </c>
      <c r="C42" s="171">
        <f t="shared" si="69"/>
        <v>132765199.53999999</v>
      </c>
      <c r="D42" s="171">
        <f t="shared" ca="1" si="69"/>
        <v>0</v>
      </c>
      <c r="E42" s="171">
        <f t="shared" ca="1" si="69"/>
        <v>0</v>
      </c>
      <c r="F42" s="171">
        <f t="shared" si="69"/>
        <v>75</v>
      </c>
      <c r="G42" s="171">
        <f t="shared" si="69"/>
        <v>0</v>
      </c>
      <c r="H42" s="171">
        <f t="shared" si="69"/>
        <v>0</v>
      </c>
      <c r="I42" s="171"/>
      <c r="J42" s="171">
        <f t="shared" ref="J42:P42" si="70">IFERROR(AVERAGE(J30:J41),"")</f>
        <v>-36472175.521111108</v>
      </c>
      <c r="K42" s="171">
        <f t="shared" si="70"/>
        <v>-31017831.059999995</v>
      </c>
      <c r="L42" s="171">
        <f t="shared" si="70"/>
        <v>-32059779.818888888</v>
      </c>
      <c r="M42" s="171">
        <f t="shared" si="70"/>
        <v>-31654942.11444445</v>
      </c>
      <c r="N42" s="171">
        <f t="shared" si="70"/>
        <v>-32436919.989999995</v>
      </c>
      <c r="O42" s="171">
        <f t="shared" si="70"/>
        <v>-31693823.637777772</v>
      </c>
      <c r="P42" s="172">
        <f t="shared" si="70"/>
        <v>-32555912.023703702</v>
      </c>
      <c r="Q42" s="80"/>
      <c r="R42" s="80"/>
      <c r="S42" s="80"/>
      <c r="T42" s="80"/>
      <c r="U42" s="80"/>
      <c r="V42" s="80"/>
      <c r="W42" s="80"/>
    </row>
    <row r="43" spans="1:23" ht="15.75" customHeight="1">
      <c r="A43" s="160" t="s">
        <v>96</v>
      </c>
      <c r="B43" s="171">
        <f t="shared" ref="B43:C43" si="71">IFERROR(+AVERAGE(B30:B41),"")</f>
        <v>13183883.869999999</v>
      </c>
      <c r="C43" s="171">
        <f t="shared" si="71"/>
        <v>11063766.628333332</v>
      </c>
      <c r="D43" s="171">
        <f t="shared" ref="D43:E43" ca="1" si="72">+AVERAGE(D30:D41)</f>
        <v>0</v>
      </c>
      <c r="E43" s="171">
        <f t="shared" ca="1" si="72"/>
        <v>0</v>
      </c>
      <c r="F43" s="171">
        <f t="shared" ref="F43:H43" si="73">IFERROR(+AVERAGE(F30:F41),"")</f>
        <v>6.25</v>
      </c>
      <c r="G43" s="171">
        <f t="shared" si="73"/>
        <v>0</v>
      </c>
      <c r="H43" s="171">
        <f t="shared" si="73"/>
        <v>0</v>
      </c>
      <c r="I43" s="173"/>
      <c r="J43" s="173"/>
      <c r="K43" s="174"/>
      <c r="L43" s="174"/>
      <c r="M43" s="175"/>
      <c r="N43" s="174"/>
      <c r="O43" s="176"/>
      <c r="P43" s="177">
        <f>IFERROR(AVERAGE(J30:O41),"")</f>
        <v>-32555912.023703709</v>
      </c>
      <c r="Q43" s="80"/>
      <c r="R43" s="80"/>
      <c r="S43" s="80"/>
      <c r="T43" s="80"/>
      <c r="U43" s="80"/>
      <c r="V43" s="80"/>
      <c r="W43" s="80"/>
    </row>
    <row r="44" spans="1:23" ht="15.75" customHeight="1" thickBot="1">
      <c r="A44" s="80"/>
      <c r="B44" s="80"/>
      <c r="C44" s="80"/>
      <c r="D44" s="80"/>
      <c r="E44" s="80"/>
      <c r="F44" s="80"/>
      <c r="G44" s="80"/>
      <c r="H44" s="80"/>
      <c r="I44" s="80"/>
      <c r="J44" s="80"/>
      <c r="K44" s="80"/>
      <c r="L44" s="80"/>
      <c r="M44" s="80"/>
      <c r="N44" s="80"/>
      <c r="O44" s="80"/>
      <c r="P44" s="80"/>
      <c r="Q44" s="80"/>
      <c r="R44" s="80"/>
      <c r="S44" s="80"/>
      <c r="T44" s="80"/>
      <c r="U44" s="80"/>
      <c r="V44" s="80"/>
      <c r="W44" s="80"/>
    </row>
    <row r="45" spans="1:23" ht="15.75" customHeight="1">
      <c r="A45" s="988" t="s">
        <v>337</v>
      </c>
      <c r="B45" s="807"/>
      <c r="C45" s="838"/>
      <c r="D45" s="989"/>
      <c r="E45" s="807"/>
      <c r="F45" s="807"/>
      <c r="G45" s="807"/>
      <c r="H45" s="807"/>
      <c r="I45" s="807"/>
      <c r="J45" s="807"/>
      <c r="K45" s="807"/>
      <c r="L45" s="807"/>
      <c r="M45" s="807"/>
      <c r="N45" s="807"/>
      <c r="O45" s="776"/>
      <c r="P45" s="80"/>
      <c r="Q45" s="80"/>
      <c r="R45" s="80"/>
      <c r="S45" s="80"/>
      <c r="T45" s="80"/>
      <c r="U45" s="80"/>
      <c r="V45" s="80"/>
      <c r="W45" s="80"/>
    </row>
    <row r="46" spans="1:23" ht="15.75" customHeight="1">
      <c r="A46" s="990" t="s">
        <v>338</v>
      </c>
      <c r="B46" s="637"/>
      <c r="C46" s="991"/>
      <c r="D46" s="998"/>
      <c r="E46" s="637"/>
      <c r="F46" s="637"/>
      <c r="G46" s="637"/>
      <c r="H46" s="637"/>
      <c r="I46" s="637"/>
      <c r="J46" s="637"/>
      <c r="K46" s="637"/>
      <c r="L46" s="637"/>
      <c r="M46" s="637"/>
      <c r="N46" s="637"/>
      <c r="O46" s="638"/>
      <c r="P46" s="80"/>
      <c r="Q46" s="80"/>
      <c r="R46" s="80"/>
      <c r="S46" s="80"/>
      <c r="T46" s="80"/>
      <c r="U46" s="80"/>
      <c r="V46" s="80"/>
      <c r="W46" s="80"/>
    </row>
    <row r="47" spans="1:23" ht="15.75" customHeight="1">
      <c r="A47" s="993" t="s">
        <v>339</v>
      </c>
      <c r="B47" s="642"/>
      <c r="C47" s="999"/>
      <c r="D47" s="644"/>
      <c r="E47" s="644"/>
      <c r="F47" s="644"/>
      <c r="G47" s="642"/>
      <c r="H47" s="995" t="s">
        <v>340</v>
      </c>
      <c r="I47" s="642"/>
      <c r="J47" s="1002"/>
      <c r="K47" s="644"/>
      <c r="L47" s="644"/>
      <c r="M47" s="644"/>
      <c r="N47" s="644"/>
      <c r="O47" s="744"/>
      <c r="P47" s="80"/>
      <c r="Q47" s="80"/>
      <c r="R47" s="80"/>
      <c r="S47" s="80"/>
      <c r="T47" s="80"/>
      <c r="U47" s="80"/>
      <c r="V47" s="80"/>
      <c r="W47" s="80"/>
    </row>
    <row r="48" spans="1:23" ht="15" customHeight="1">
      <c r="A48" s="993" t="s">
        <v>341</v>
      </c>
      <c r="B48" s="642"/>
      <c r="C48" s="1004"/>
      <c r="D48" s="644"/>
      <c r="E48" s="644"/>
      <c r="F48" s="644"/>
      <c r="G48" s="642"/>
      <c r="H48" s="995" t="s">
        <v>342</v>
      </c>
      <c r="I48" s="642"/>
      <c r="J48" s="1006"/>
      <c r="K48" s="644"/>
      <c r="L48" s="644"/>
      <c r="M48" s="644"/>
      <c r="N48" s="644"/>
      <c r="O48" s="744"/>
      <c r="P48" s="80"/>
      <c r="Q48" s="80"/>
      <c r="R48" s="80"/>
      <c r="S48" s="80"/>
      <c r="T48" s="80"/>
      <c r="U48" s="80"/>
      <c r="V48" s="80"/>
      <c r="W48" s="80"/>
    </row>
    <row r="49" spans="1:23" ht="15.75" customHeight="1">
      <c r="A49" s="160" t="s">
        <v>317</v>
      </c>
      <c r="B49" s="1005" t="s">
        <v>318</v>
      </c>
      <c r="C49" s="642"/>
      <c r="D49" s="996" t="s">
        <v>319</v>
      </c>
      <c r="E49" s="997"/>
      <c r="F49" s="1000" t="s">
        <v>320</v>
      </c>
      <c r="G49" s="1000" t="s">
        <v>321</v>
      </c>
      <c r="H49" s="1000" t="s">
        <v>322</v>
      </c>
      <c r="I49" s="1000" t="s">
        <v>323</v>
      </c>
      <c r="J49" s="1005" t="s">
        <v>343</v>
      </c>
      <c r="K49" s="644"/>
      <c r="L49" s="644"/>
      <c r="M49" s="644"/>
      <c r="N49" s="644"/>
      <c r="O49" s="642"/>
      <c r="P49" s="80"/>
      <c r="Q49" s="80"/>
      <c r="R49" s="80"/>
      <c r="S49" s="80"/>
      <c r="T49" s="80"/>
      <c r="U49" s="80"/>
      <c r="V49" s="80"/>
      <c r="W49" s="80"/>
    </row>
    <row r="50" spans="1:23" ht="32.25" customHeight="1">
      <c r="A50" s="160" t="s">
        <v>326</v>
      </c>
      <c r="B50" s="161" t="s">
        <v>327</v>
      </c>
      <c r="C50" s="161" t="s">
        <v>328</v>
      </c>
      <c r="D50" s="161" t="s">
        <v>327</v>
      </c>
      <c r="E50" s="161" t="s">
        <v>328</v>
      </c>
      <c r="F50" s="1001"/>
      <c r="G50" s="1001"/>
      <c r="H50" s="1001"/>
      <c r="I50" s="1001"/>
      <c r="J50" s="161" t="s">
        <v>329</v>
      </c>
      <c r="K50" s="161" t="s">
        <v>330</v>
      </c>
      <c r="L50" s="161" t="s">
        <v>331</v>
      </c>
      <c r="M50" s="161" t="s">
        <v>332</v>
      </c>
      <c r="N50" s="161" t="s">
        <v>333</v>
      </c>
      <c r="O50" s="161" t="s">
        <v>334</v>
      </c>
      <c r="P50" s="80"/>
      <c r="Q50" s="80"/>
      <c r="R50" s="80"/>
      <c r="S50" s="80"/>
      <c r="T50" s="80"/>
      <c r="U50" s="80"/>
      <c r="V50" s="80"/>
      <c r="W50" s="80"/>
    </row>
    <row r="51" spans="1:23" ht="15" customHeight="1">
      <c r="A51" s="162">
        <v>44866</v>
      </c>
      <c r="B51" s="163"/>
      <c r="C51" s="163"/>
      <c r="D51" s="164">
        <f t="shared" ref="D51:E51" ca="1" si="74">IFERROR(LEN(_xludf.FORMULATEXT(B51))-LEN(SUBSTITUTE(_xludf.FORMULATEXT(B51),"+",""))+1,0)</f>
        <v>0</v>
      </c>
      <c r="E51" s="164">
        <f t="shared" ca="1" si="74"/>
        <v>0</v>
      </c>
      <c r="F51" s="165">
        <v>0</v>
      </c>
      <c r="G51" s="165">
        <v>0</v>
      </c>
      <c r="H51" s="165">
        <v>0</v>
      </c>
      <c r="I51" s="166"/>
      <c r="J51" s="167"/>
      <c r="K51" s="168"/>
      <c r="L51" s="167"/>
      <c r="M51" s="167"/>
      <c r="N51" s="167"/>
      <c r="O51" s="167"/>
      <c r="P51" s="1003" t="s">
        <v>344</v>
      </c>
      <c r="Q51" s="80"/>
      <c r="R51" s="80"/>
      <c r="S51" s="80"/>
      <c r="T51" s="80"/>
      <c r="U51" s="80"/>
      <c r="V51" s="80"/>
      <c r="W51" s="80"/>
    </row>
    <row r="52" spans="1:23" ht="15.75" customHeight="1">
      <c r="A52" s="170">
        <f t="shared" ref="A52:A62" si="75">EDATE(A51,-1)</f>
        <v>44835</v>
      </c>
      <c r="B52" s="163"/>
      <c r="C52" s="163"/>
      <c r="D52" s="164">
        <f t="shared" ref="D52:E52" ca="1" si="76">IFERROR(LEN(_xludf.FORMULATEXT(B52))-LEN(SUBSTITUTE(_xludf.FORMULATEXT(B52),"+",""))+1,0)</f>
        <v>0</v>
      </c>
      <c r="E52" s="164">
        <f t="shared" ca="1" si="76"/>
        <v>0</v>
      </c>
      <c r="F52" s="165">
        <v>0</v>
      </c>
      <c r="G52" s="165">
        <v>0</v>
      </c>
      <c r="H52" s="165">
        <v>0</v>
      </c>
      <c r="I52" s="166"/>
      <c r="J52" s="167"/>
      <c r="K52" s="167"/>
      <c r="L52" s="167"/>
      <c r="M52" s="167"/>
      <c r="N52" s="167"/>
      <c r="O52" s="167"/>
      <c r="P52" s="977"/>
      <c r="Q52" s="80"/>
      <c r="R52" s="80"/>
      <c r="S52" s="80"/>
      <c r="T52" s="80"/>
      <c r="U52" s="80"/>
      <c r="V52" s="80"/>
      <c r="W52" s="80"/>
    </row>
    <row r="53" spans="1:23" ht="15.75" customHeight="1">
      <c r="A53" s="170">
        <f t="shared" si="75"/>
        <v>44805</v>
      </c>
      <c r="B53" s="163"/>
      <c r="C53" s="163"/>
      <c r="D53" s="164">
        <f t="shared" ref="D53:E53" ca="1" si="77">IFERROR(LEN(_xludf.FORMULATEXT(B53))-LEN(SUBSTITUTE(_xludf.FORMULATEXT(B53),"+",""))+1,0)</f>
        <v>0</v>
      </c>
      <c r="E53" s="164">
        <f t="shared" ca="1" si="77"/>
        <v>0</v>
      </c>
      <c r="F53" s="165">
        <v>0</v>
      </c>
      <c r="G53" s="165">
        <v>0</v>
      </c>
      <c r="H53" s="165">
        <v>0</v>
      </c>
      <c r="I53" s="166"/>
      <c r="J53" s="167"/>
      <c r="K53" s="167"/>
      <c r="L53" s="167"/>
      <c r="M53" s="167"/>
      <c r="N53" s="167"/>
      <c r="O53" s="167"/>
      <c r="P53" s="169" t="str">
        <f t="shared" ref="P53:P64" si="78">IFERROR(SUM(J53:O53)/COUNT(J53:O53),"")</f>
        <v/>
      </c>
      <c r="Q53" s="80"/>
      <c r="R53" s="80"/>
      <c r="S53" s="80"/>
      <c r="T53" s="80"/>
      <c r="U53" s="80"/>
      <c r="V53" s="80"/>
      <c r="W53" s="80"/>
    </row>
    <row r="54" spans="1:23" ht="15.75" customHeight="1">
      <c r="A54" s="170">
        <f t="shared" si="75"/>
        <v>44774</v>
      </c>
      <c r="B54" s="163"/>
      <c r="C54" s="163"/>
      <c r="D54" s="164">
        <f t="shared" ref="D54:E54" ca="1" si="79">IFERROR(LEN(_xludf.FORMULATEXT(B54))-LEN(SUBSTITUTE(_xludf.FORMULATEXT(B54),"+",""))+1,0)</f>
        <v>0</v>
      </c>
      <c r="E54" s="164">
        <f t="shared" ca="1" si="79"/>
        <v>0</v>
      </c>
      <c r="F54" s="165">
        <v>0</v>
      </c>
      <c r="G54" s="165">
        <v>0</v>
      </c>
      <c r="H54" s="165">
        <v>0</v>
      </c>
      <c r="I54" s="166"/>
      <c r="J54" s="167"/>
      <c r="K54" s="167"/>
      <c r="L54" s="167"/>
      <c r="M54" s="167"/>
      <c r="N54" s="167"/>
      <c r="O54" s="167"/>
      <c r="P54" s="169" t="str">
        <f t="shared" si="78"/>
        <v/>
      </c>
      <c r="Q54" s="80"/>
      <c r="R54" s="80"/>
      <c r="S54" s="80"/>
      <c r="T54" s="80"/>
      <c r="U54" s="80"/>
      <c r="V54" s="80"/>
      <c r="W54" s="80"/>
    </row>
    <row r="55" spans="1:23" ht="15.75" customHeight="1">
      <c r="A55" s="170">
        <f t="shared" si="75"/>
        <v>44743</v>
      </c>
      <c r="B55" s="163"/>
      <c r="C55" s="163"/>
      <c r="D55" s="164">
        <f t="shared" ref="D55:E55" ca="1" si="80">IFERROR(LEN(_xludf.FORMULATEXT(B55))-LEN(SUBSTITUTE(_xludf.FORMULATEXT(B55),"+",""))+1,0)</f>
        <v>0</v>
      </c>
      <c r="E55" s="164">
        <f t="shared" ca="1" si="80"/>
        <v>0</v>
      </c>
      <c r="F55" s="165">
        <v>0</v>
      </c>
      <c r="G55" s="165">
        <v>0</v>
      </c>
      <c r="H55" s="165">
        <v>0</v>
      </c>
      <c r="I55" s="166"/>
      <c r="J55" s="167"/>
      <c r="K55" s="167"/>
      <c r="L55" s="167"/>
      <c r="M55" s="167"/>
      <c r="N55" s="167"/>
      <c r="O55" s="167"/>
      <c r="P55" s="169" t="str">
        <f t="shared" si="78"/>
        <v/>
      </c>
      <c r="Q55" s="80"/>
      <c r="R55" s="80"/>
      <c r="S55" s="80"/>
      <c r="T55" s="80"/>
      <c r="U55" s="80"/>
      <c r="V55" s="80"/>
      <c r="W55" s="80"/>
    </row>
    <row r="56" spans="1:23" ht="15.75" customHeight="1">
      <c r="A56" s="170">
        <f t="shared" si="75"/>
        <v>44713</v>
      </c>
      <c r="B56" s="163"/>
      <c r="C56" s="163"/>
      <c r="D56" s="164">
        <f t="shared" ref="D56:E56" ca="1" si="81">IFERROR(LEN(_xludf.FORMULATEXT(B56))-LEN(SUBSTITUTE(_xludf.FORMULATEXT(B56),"+",""))+1,0)</f>
        <v>0</v>
      </c>
      <c r="E56" s="164">
        <f t="shared" ca="1" si="81"/>
        <v>0</v>
      </c>
      <c r="F56" s="165">
        <v>0</v>
      </c>
      <c r="G56" s="165">
        <v>0</v>
      </c>
      <c r="H56" s="165">
        <v>0</v>
      </c>
      <c r="I56" s="166"/>
      <c r="J56" s="167"/>
      <c r="K56" s="167"/>
      <c r="L56" s="167"/>
      <c r="M56" s="167"/>
      <c r="N56" s="167"/>
      <c r="O56" s="167"/>
      <c r="P56" s="169" t="str">
        <f t="shared" si="78"/>
        <v/>
      </c>
      <c r="Q56" s="80"/>
      <c r="R56" s="80"/>
      <c r="S56" s="80"/>
      <c r="T56" s="80"/>
      <c r="U56" s="80"/>
      <c r="V56" s="80"/>
      <c r="W56" s="80"/>
    </row>
    <row r="57" spans="1:23" ht="15.75" customHeight="1">
      <c r="A57" s="170">
        <f t="shared" si="75"/>
        <v>44682</v>
      </c>
      <c r="B57" s="163"/>
      <c r="C57" s="163"/>
      <c r="D57" s="164">
        <f t="shared" ref="D57:E57" ca="1" si="82">IFERROR(LEN(_xludf.FORMULATEXT(B57))-LEN(SUBSTITUTE(_xludf.FORMULATEXT(B57),"+",""))+1,0)</f>
        <v>0</v>
      </c>
      <c r="E57" s="164">
        <f t="shared" ca="1" si="82"/>
        <v>0</v>
      </c>
      <c r="F57" s="165">
        <v>0</v>
      </c>
      <c r="G57" s="165">
        <v>0</v>
      </c>
      <c r="H57" s="165">
        <v>0</v>
      </c>
      <c r="I57" s="166"/>
      <c r="J57" s="167"/>
      <c r="K57" s="167"/>
      <c r="L57" s="167"/>
      <c r="M57" s="167"/>
      <c r="N57" s="167"/>
      <c r="O57" s="167"/>
      <c r="P57" s="169" t="str">
        <f t="shared" si="78"/>
        <v/>
      </c>
      <c r="Q57" s="80"/>
      <c r="R57" s="80"/>
      <c r="S57" s="80"/>
      <c r="T57" s="80"/>
      <c r="U57" s="80"/>
      <c r="V57" s="80"/>
      <c r="W57" s="80"/>
    </row>
    <row r="58" spans="1:23" ht="15.75" customHeight="1">
      <c r="A58" s="170">
        <f t="shared" si="75"/>
        <v>44652</v>
      </c>
      <c r="B58" s="163"/>
      <c r="C58" s="163"/>
      <c r="D58" s="164">
        <f t="shared" ref="D58:E58" ca="1" si="83">IFERROR(LEN(_xludf.FORMULATEXT(B58))-LEN(SUBSTITUTE(_xludf.FORMULATEXT(B58),"+",""))+1,0)</f>
        <v>0</v>
      </c>
      <c r="E58" s="164">
        <f t="shared" ca="1" si="83"/>
        <v>0</v>
      </c>
      <c r="F58" s="165">
        <v>0</v>
      </c>
      <c r="G58" s="165">
        <v>0</v>
      </c>
      <c r="H58" s="165">
        <v>0</v>
      </c>
      <c r="I58" s="166"/>
      <c r="J58" s="167"/>
      <c r="K58" s="167"/>
      <c r="L58" s="167"/>
      <c r="M58" s="167"/>
      <c r="N58" s="167"/>
      <c r="O58" s="167"/>
      <c r="P58" s="169" t="str">
        <f t="shared" si="78"/>
        <v/>
      </c>
      <c r="Q58" s="80"/>
      <c r="R58" s="80"/>
      <c r="S58" s="80"/>
      <c r="T58" s="80"/>
      <c r="U58" s="80"/>
      <c r="V58" s="80"/>
      <c r="W58" s="80"/>
    </row>
    <row r="59" spans="1:23" ht="15.75" customHeight="1">
      <c r="A59" s="170">
        <f t="shared" si="75"/>
        <v>44621</v>
      </c>
      <c r="B59" s="163"/>
      <c r="C59" s="163"/>
      <c r="D59" s="164">
        <f t="shared" ref="D59:E59" ca="1" si="84">IFERROR(LEN(_xludf.FORMULATEXT(B59))-LEN(SUBSTITUTE(_xludf.FORMULATEXT(B59),"+",""))+1,0)</f>
        <v>0</v>
      </c>
      <c r="E59" s="164">
        <f t="shared" ca="1" si="84"/>
        <v>0</v>
      </c>
      <c r="F59" s="165">
        <v>0</v>
      </c>
      <c r="G59" s="165">
        <v>0</v>
      </c>
      <c r="H59" s="165">
        <v>0</v>
      </c>
      <c r="I59" s="166"/>
      <c r="J59" s="167"/>
      <c r="K59" s="167"/>
      <c r="L59" s="167"/>
      <c r="M59" s="167"/>
      <c r="N59" s="167"/>
      <c r="O59" s="167"/>
      <c r="P59" s="169" t="str">
        <f t="shared" si="78"/>
        <v/>
      </c>
      <c r="Q59" s="80"/>
      <c r="R59" s="80"/>
      <c r="S59" s="80"/>
      <c r="T59" s="80"/>
      <c r="U59" s="80"/>
      <c r="V59" s="80"/>
      <c r="W59" s="80"/>
    </row>
    <row r="60" spans="1:23" ht="15.75" customHeight="1">
      <c r="A60" s="170">
        <f t="shared" si="75"/>
        <v>44593</v>
      </c>
      <c r="B60" s="163"/>
      <c r="C60" s="163"/>
      <c r="D60" s="164">
        <f t="shared" ref="D60:E60" ca="1" si="85">IFERROR(LEN(_xludf.FORMULATEXT(B60))-LEN(SUBSTITUTE(_xludf.FORMULATEXT(B60),"+",""))+1,0)</f>
        <v>0</v>
      </c>
      <c r="E60" s="164">
        <f t="shared" ca="1" si="85"/>
        <v>0</v>
      </c>
      <c r="F60" s="165">
        <v>0</v>
      </c>
      <c r="G60" s="165">
        <v>0</v>
      </c>
      <c r="H60" s="165">
        <v>0</v>
      </c>
      <c r="I60" s="166"/>
      <c r="J60" s="167"/>
      <c r="K60" s="167"/>
      <c r="L60" s="167"/>
      <c r="M60" s="167"/>
      <c r="N60" s="167"/>
      <c r="O60" s="167"/>
      <c r="P60" s="169" t="str">
        <f t="shared" si="78"/>
        <v/>
      </c>
      <c r="Q60" s="80"/>
      <c r="R60" s="80"/>
      <c r="S60" s="80"/>
      <c r="T60" s="80"/>
      <c r="U60" s="80"/>
      <c r="V60" s="80"/>
      <c r="W60" s="80"/>
    </row>
    <row r="61" spans="1:23" ht="15.75" customHeight="1">
      <c r="A61" s="170">
        <f t="shared" si="75"/>
        <v>44562</v>
      </c>
      <c r="B61" s="163"/>
      <c r="C61" s="163"/>
      <c r="D61" s="164">
        <f t="shared" ref="D61:E61" ca="1" si="86">IFERROR(LEN(_xludf.FORMULATEXT(B61))-LEN(SUBSTITUTE(_xludf.FORMULATEXT(B61),"+",""))+1,0)</f>
        <v>0</v>
      </c>
      <c r="E61" s="164">
        <f t="shared" ca="1" si="86"/>
        <v>0</v>
      </c>
      <c r="F61" s="165">
        <v>0</v>
      </c>
      <c r="G61" s="165">
        <v>0</v>
      </c>
      <c r="H61" s="165">
        <v>0</v>
      </c>
      <c r="I61" s="166"/>
      <c r="J61" s="167"/>
      <c r="K61" s="167"/>
      <c r="L61" s="167"/>
      <c r="M61" s="167"/>
      <c r="N61" s="167"/>
      <c r="O61" s="167"/>
      <c r="P61" s="169" t="str">
        <f t="shared" si="78"/>
        <v/>
      </c>
      <c r="Q61" s="80"/>
      <c r="R61" s="80"/>
      <c r="S61" s="80"/>
      <c r="T61" s="80"/>
      <c r="U61" s="80"/>
      <c r="V61" s="80"/>
      <c r="W61" s="80"/>
    </row>
    <row r="62" spans="1:23" ht="15.75" customHeight="1">
      <c r="A62" s="170">
        <f t="shared" si="75"/>
        <v>44531</v>
      </c>
      <c r="B62" s="163"/>
      <c r="C62" s="163"/>
      <c r="D62" s="164">
        <f t="shared" ref="D62:E62" ca="1" si="87">IFERROR(LEN(_xludf.FORMULATEXT(B62))-LEN(SUBSTITUTE(_xludf.FORMULATEXT(B62),"+",""))+1,0)</f>
        <v>0</v>
      </c>
      <c r="E62" s="164">
        <f t="shared" ca="1" si="87"/>
        <v>0</v>
      </c>
      <c r="F62" s="165">
        <v>0</v>
      </c>
      <c r="G62" s="165">
        <v>0</v>
      </c>
      <c r="H62" s="165">
        <v>0</v>
      </c>
      <c r="I62" s="166"/>
      <c r="J62" s="167"/>
      <c r="K62" s="167"/>
      <c r="L62" s="167"/>
      <c r="M62" s="167"/>
      <c r="N62" s="167"/>
      <c r="O62" s="167"/>
      <c r="P62" s="169" t="str">
        <f t="shared" si="78"/>
        <v/>
      </c>
      <c r="Q62" s="80"/>
      <c r="R62" s="80"/>
      <c r="S62" s="80"/>
      <c r="T62" s="80"/>
      <c r="U62" s="80"/>
      <c r="V62" s="80"/>
      <c r="W62" s="80"/>
    </row>
    <row r="63" spans="1:23" ht="15.75" customHeight="1">
      <c r="A63" s="160" t="s">
        <v>24</v>
      </c>
      <c r="B63" s="171">
        <f t="shared" ref="B63:H63" si="88">SUM(B51:B62)</f>
        <v>0</v>
      </c>
      <c r="C63" s="171">
        <f t="shared" si="88"/>
        <v>0</v>
      </c>
      <c r="D63" s="171">
        <f t="shared" ca="1" si="88"/>
        <v>0</v>
      </c>
      <c r="E63" s="171">
        <f t="shared" ca="1" si="88"/>
        <v>0</v>
      </c>
      <c r="F63" s="171">
        <f t="shared" si="88"/>
        <v>0</v>
      </c>
      <c r="G63" s="171">
        <f t="shared" si="88"/>
        <v>0</v>
      </c>
      <c r="H63" s="171">
        <f t="shared" si="88"/>
        <v>0</v>
      </c>
      <c r="I63" s="171"/>
      <c r="J63" s="171" t="str">
        <f t="shared" ref="J63:O63" si="89">IFERROR(AVERAGE(J51:J62),"")</f>
        <v/>
      </c>
      <c r="K63" s="171" t="str">
        <f t="shared" si="89"/>
        <v/>
      </c>
      <c r="L63" s="171" t="str">
        <f t="shared" si="89"/>
        <v/>
      </c>
      <c r="M63" s="171" t="str">
        <f t="shared" si="89"/>
        <v/>
      </c>
      <c r="N63" s="171" t="str">
        <f t="shared" si="89"/>
        <v/>
      </c>
      <c r="O63" s="171" t="str">
        <f t="shared" si="89"/>
        <v/>
      </c>
      <c r="P63" s="169" t="str">
        <f t="shared" si="78"/>
        <v/>
      </c>
      <c r="Q63" s="80"/>
      <c r="R63" s="80"/>
      <c r="S63" s="80"/>
      <c r="T63" s="80"/>
      <c r="U63" s="80"/>
      <c r="V63" s="80"/>
      <c r="W63" s="80"/>
    </row>
    <row r="64" spans="1:23" ht="15.75" customHeight="1">
      <c r="A64" s="160" t="s">
        <v>96</v>
      </c>
      <c r="B64" s="171" t="str">
        <f t="shared" ref="B64:C64" si="90">IFERROR(+AVERAGE(B51:B62),"")</f>
        <v/>
      </c>
      <c r="C64" s="171" t="str">
        <f t="shared" si="90"/>
        <v/>
      </c>
      <c r="D64" s="171">
        <f t="shared" ref="D64:E64" ca="1" si="91">+AVERAGE(D51:D62)</f>
        <v>0</v>
      </c>
      <c r="E64" s="171">
        <f t="shared" ca="1" si="91"/>
        <v>0</v>
      </c>
      <c r="F64" s="171">
        <f t="shared" ref="F64:H64" si="92">IFERROR(+AVERAGE(F51:F62),"")</f>
        <v>0</v>
      </c>
      <c r="G64" s="171">
        <f t="shared" si="92"/>
        <v>0</v>
      </c>
      <c r="H64" s="171">
        <f t="shared" si="92"/>
        <v>0</v>
      </c>
      <c r="I64" s="173"/>
      <c r="J64" s="173"/>
      <c r="K64" s="174"/>
      <c r="L64" s="174"/>
      <c r="M64" s="175"/>
      <c r="N64" s="174"/>
      <c r="O64" s="176"/>
      <c r="P64" s="169" t="str">
        <f t="shared" si="78"/>
        <v/>
      </c>
      <c r="Q64" s="80"/>
      <c r="R64" s="80"/>
      <c r="S64" s="80"/>
      <c r="T64" s="80"/>
      <c r="U64" s="80"/>
      <c r="V64" s="80"/>
      <c r="W64" s="80"/>
    </row>
    <row r="65" spans="1:23" ht="15.75" customHeight="1">
      <c r="A65" s="80"/>
      <c r="B65" s="80"/>
      <c r="C65" s="80"/>
      <c r="D65" s="80"/>
      <c r="E65" s="80"/>
      <c r="F65" s="80"/>
      <c r="G65" s="80"/>
      <c r="H65" s="80"/>
      <c r="I65" s="80"/>
      <c r="J65" s="80"/>
      <c r="K65" s="80"/>
      <c r="L65" s="80"/>
      <c r="M65" s="80"/>
      <c r="N65" s="80"/>
      <c r="O65" s="80"/>
      <c r="P65" s="80"/>
      <c r="Q65" s="80"/>
      <c r="R65" s="80"/>
      <c r="S65" s="80"/>
      <c r="T65" s="80"/>
      <c r="U65" s="80"/>
      <c r="V65" s="80"/>
      <c r="W65" s="80"/>
    </row>
    <row r="66" spans="1:23" ht="15.75" customHeight="1">
      <c r="A66" s="80"/>
      <c r="B66" s="80"/>
      <c r="C66" s="80"/>
      <c r="D66" s="80"/>
      <c r="E66" s="80"/>
      <c r="F66" s="80"/>
      <c r="G66" s="80"/>
      <c r="H66" s="80"/>
      <c r="I66" s="80"/>
      <c r="J66" s="80"/>
      <c r="K66" s="80"/>
      <c r="L66" s="80"/>
      <c r="M66" s="80"/>
      <c r="N66" s="80"/>
      <c r="O66" s="80"/>
      <c r="P66" s="80"/>
      <c r="Q66" s="80"/>
      <c r="R66" s="80"/>
      <c r="S66" s="80"/>
      <c r="T66" s="80"/>
      <c r="U66" s="80"/>
      <c r="V66" s="80"/>
      <c r="W66" s="80"/>
    </row>
    <row r="67" spans="1:23" ht="15.75" customHeight="1">
      <c r="A67" s="80"/>
      <c r="B67" s="80"/>
      <c r="C67" s="80"/>
      <c r="D67" s="80"/>
      <c r="E67" s="80"/>
      <c r="F67" s="80"/>
      <c r="G67" s="80"/>
      <c r="H67" s="80"/>
      <c r="I67" s="80"/>
      <c r="J67" s="80"/>
      <c r="K67" s="80"/>
      <c r="L67" s="80"/>
      <c r="M67" s="80"/>
      <c r="N67" s="80"/>
      <c r="O67" s="80"/>
      <c r="P67" s="80"/>
      <c r="Q67" s="80"/>
      <c r="R67" s="80"/>
      <c r="S67" s="80"/>
      <c r="T67" s="80"/>
      <c r="U67" s="80"/>
      <c r="V67" s="80"/>
      <c r="W67" s="80"/>
    </row>
    <row r="68" spans="1:23" ht="15.75" customHeight="1">
      <c r="A68" s="80"/>
      <c r="B68" s="80"/>
      <c r="C68" s="80"/>
      <c r="D68" s="80"/>
      <c r="E68" s="80"/>
      <c r="F68" s="80"/>
      <c r="G68" s="80"/>
      <c r="H68" s="80"/>
      <c r="I68" s="80"/>
      <c r="J68" s="80"/>
      <c r="K68" s="80"/>
      <c r="L68" s="80"/>
      <c r="M68" s="80"/>
      <c r="N68" s="80"/>
      <c r="O68" s="80"/>
      <c r="P68" s="80"/>
      <c r="Q68" s="80"/>
      <c r="R68" s="80"/>
      <c r="S68" s="80"/>
      <c r="T68" s="80"/>
      <c r="U68" s="80"/>
      <c r="V68" s="80"/>
      <c r="W68" s="80"/>
    </row>
    <row r="69" spans="1:23" ht="15.75" customHeight="1">
      <c r="A69" s="80"/>
      <c r="B69" s="80"/>
      <c r="C69" s="80"/>
      <c r="D69" s="80"/>
      <c r="E69" s="80"/>
      <c r="F69" s="80"/>
      <c r="G69" s="80"/>
      <c r="H69" s="80"/>
      <c r="I69" s="80"/>
      <c r="J69" s="80"/>
      <c r="K69" s="80"/>
      <c r="L69" s="80"/>
      <c r="M69" s="80"/>
      <c r="N69" s="80"/>
      <c r="O69" s="80"/>
      <c r="P69" s="80"/>
      <c r="Q69" s="80"/>
      <c r="R69" s="80"/>
      <c r="S69" s="80"/>
      <c r="T69" s="80"/>
      <c r="U69" s="80"/>
      <c r="V69" s="80"/>
      <c r="W69" s="80"/>
    </row>
    <row r="70" spans="1:23" ht="15.75" customHeight="1">
      <c r="A70" s="80"/>
      <c r="B70" s="80"/>
      <c r="C70" s="80"/>
      <c r="D70" s="80"/>
      <c r="E70" s="80"/>
      <c r="F70" s="80"/>
      <c r="G70" s="80"/>
      <c r="H70" s="80"/>
      <c r="I70" s="80"/>
      <c r="J70" s="80"/>
      <c r="K70" s="80"/>
      <c r="L70" s="80"/>
      <c r="M70" s="80"/>
      <c r="N70" s="80"/>
      <c r="O70" s="80"/>
      <c r="P70" s="80"/>
      <c r="Q70" s="80"/>
      <c r="R70" s="80"/>
      <c r="S70" s="80"/>
      <c r="T70" s="80"/>
      <c r="U70" s="80"/>
      <c r="V70" s="80"/>
      <c r="W70" s="80"/>
    </row>
    <row r="71" spans="1:23" ht="15.75" customHeight="1">
      <c r="A71" s="80"/>
      <c r="B71" s="80"/>
      <c r="C71" s="80"/>
      <c r="D71" s="80"/>
      <c r="E71" s="80"/>
      <c r="F71" s="80"/>
      <c r="G71" s="80"/>
      <c r="H71" s="80"/>
      <c r="I71" s="80"/>
      <c r="J71" s="80"/>
      <c r="K71" s="80"/>
      <c r="L71" s="80"/>
      <c r="M71" s="80"/>
      <c r="N71" s="80"/>
      <c r="O71" s="80"/>
      <c r="P71" s="80"/>
      <c r="Q71" s="80"/>
      <c r="R71" s="80"/>
      <c r="S71" s="80"/>
      <c r="T71" s="80"/>
      <c r="U71" s="80"/>
      <c r="V71" s="80"/>
      <c r="W71" s="80"/>
    </row>
    <row r="72" spans="1:23" ht="15.75" customHeight="1">
      <c r="A72" s="80"/>
      <c r="B72" s="80"/>
      <c r="C72" s="80"/>
      <c r="D72" s="80"/>
      <c r="E72" s="80"/>
      <c r="F72" s="80"/>
      <c r="G72" s="80"/>
      <c r="H72" s="80"/>
      <c r="I72" s="80"/>
      <c r="J72" s="80"/>
      <c r="K72" s="80"/>
      <c r="L72" s="80"/>
      <c r="M72" s="80"/>
      <c r="N72" s="80"/>
      <c r="O72" s="80"/>
      <c r="P72" s="80"/>
      <c r="Q72" s="80"/>
      <c r="R72" s="80"/>
      <c r="S72" s="80"/>
      <c r="T72" s="80"/>
      <c r="U72" s="80"/>
      <c r="V72" s="80"/>
      <c r="W72" s="80"/>
    </row>
    <row r="73" spans="1:23" ht="15.75" customHeight="1">
      <c r="A73" s="80"/>
      <c r="B73" s="80"/>
      <c r="C73" s="80"/>
      <c r="D73" s="80"/>
      <c r="E73" s="80"/>
      <c r="F73" s="80"/>
      <c r="G73" s="80"/>
      <c r="H73" s="80"/>
      <c r="I73" s="80"/>
      <c r="J73" s="80"/>
      <c r="K73" s="80"/>
      <c r="L73" s="80"/>
      <c r="M73" s="80"/>
      <c r="N73" s="80"/>
      <c r="O73" s="80"/>
      <c r="P73" s="80"/>
      <c r="Q73" s="80"/>
      <c r="R73" s="80"/>
      <c r="S73" s="80"/>
      <c r="T73" s="80"/>
      <c r="U73" s="80"/>
      <c r="V73" s="80"/>
      <c r="W73" s="80"/>
    </row>
    <row r="74" spans="1:23" ht="15.75" customHeight="1">
      <c r="A74" s="80"/>
      <c r="B74" s="80"/>
      <c r="C74" s="80"/>
      <c r="D74" s="80"/>
      <c r="E74" s="80"/>
      <c r="F74" s="80"/>
      <c r="G74" s="80"/>
      <c r="H74" s="80"/>
      <c r="I74" s="80"/>
      <c r="J74" s="80"/>
      <c r="K74" s="80"/>
      <c r="L74" s="80"/>
      <c r="M74" s="80"/>
      <c r="N74" s="80"/>
      <c r="O74" s="80"/>
      <c r="P74" s="80"/>
      <c r="Q74" s="80"/>
      <c r="R74" s="80"/>
      <c r="S74" s="80"/>
      <c r="T74" s="80"/>
      <c r="U74" s="80"/>
      <c r="V74" s="80"/>
      <c r="W74" s="80"/>
    </row>
    <row r="75" spans="1:23" ht="15.75" customHeight="1">
      <c r="A75" s="80"/>
      <c r="B75" s="80"/>
      <c r="C75" s="80"/>
      <c r="D75" s="80"/>
      <c r="E75" s="80"/>
      <c r="F75" s="80"/>
      <c r="G75" s="80"/>
      <c r="H75" s="80"/>
      <c r="I75" s="80"/>
      <c r="J75" s="80"/>
      <c r="K75" s="80"/>
      <c r="L75" s="80"/>
      <c r="M75" s="80"/>
      <c r="N75" s="80"/>
      <c r="O75" s="80"/>
      <c r="P75" s="80"/>
      <c r="Q75" s="80"/>
      <c r="R75" s="80"/>
      <c r="S75" s="80"/>
      <c r="T75" s="80"/>
      <c r="U75" s="80"/>
      <c r="V75" s="80"/>
      <c r="W75" s="80"/>
    </row>
    <row r="76" spans="1:23" ht="15.75" customHeight="1">
      <c r="A76" s="80"/>
      <c r="B76" s="80"/>
      <c r="C76" s="80"/>
      <c r="D76" s="80"/>
      <c r="E76" s="80"/>
      <c r="F76" s="80"/>
      <c r="G76" s="80"/>
      <c r="H76" s="80"/>
      <c r="I76" s="80"/>
      <c r="J76" s="80"/>
      <c r="K76" s="80"/>
      <c r="L76" s="80"/>
      <c r="M76" s="80"/>
      <c r="N76" s="80"/>
      <c r="O76" s="80"/>
      <c r="P76" s="80"/>
      <c r="Q76" s="80"/>
      <c r="R76" s="80"/>
      <c r="S76" s="80"/>
      <c r="T76" s="80"/>
      <c r="U76" s="80"/>
      <c r="V76" s="80"/>
      <c r="W76" s="80"/>
    </row>
    <row r="77" spans="1:23" ht="15.75" customHeight="1">
      <c r="A77" s="80"/>
      <c r="B77" s="80"/>
      <c r="C77" s="80"/>
      <c r="D77" s="80"/>
      <c r="E77" s="80"/>
      <c r="F77" s="80"/>
      <c r="G77" s="80"/>
      <c r="H77" s="80"/>
      <c r="I77" s="80"/>
      <c r="J77" s="80"/>
      <c r="K77" s="80"/>
      <c r="L77" s="80"/>
      <c r="M77" s="80"/>
      <c r="N77" s="80"/>
      <c r="O77" s="80"/>
      <c r="P77" s="80"/>
      <c r="Q77" s="80"/>
      <c r="R77" s="80"/>
      <c r="S77" s="80"/>
      <c r="T77" s="80"/>
      <c r="U77" s="80"/>
      <c r="V77" s="80"/>
      <c r="W77" s="80"/>
    </row>
    <row r="78" spans="1:23" ht="15.75" customHeight="1">
      <c r="A78" s="80"/>
      <c r="B78" s="80"/>
      <c r="C78" s="80"/>
      <c r="D78" s="80"/>
      <c r="E78" s="80"/>
      <c r="F78" s="80"/>
      <c r="G78" s="80"/>
      <c r="H78" s="80"/>
      <c r="I78" s="80"/>
      <c r="J78" s="80"/>
      <c r="K78" s="80"/>
      <c r="L78" s="80"/>
      <c r="M78" s="80"/>
      <c r="N78" s="80"/>
      <c r="O78" s="80"/>
      <c r="P78" s="80"/>
      <c r="Q78" s="80"/>
      <c r="R78" s="80"/>
      <c r="S78" s="80"/>
      <c r="T78" s="80"/>
      <c r="U78" s="80"/>
      <c r="V78" s="80"/>
      <c r="W78" s="80"/>
    </row>
    <row r="79" spans="1:23" ht="15.75" customHeight="1">
      <c r="A79" s="80"/>
      <c r="B79" s="80"/>
      <c r="C79" s="80"/>
      <c r="D79" s="80"/>
      <c r="E79" s="80"/>
      <c r="F79" s="80"/>
      <c r="G79" s="80"/>
      <c r="H79" s="80"/>
      <c r="I79" s="80"/>
      <c r="J79" s="80"/>
      <c r="K79" s="80"/>
      <c r="L79" s="80"/>
      <c r="M79" s="80"/>
      <c r="N79" s="80"/>
      <c r="O79" s="80"/>
      <c r="P79" s="80"/>
      <c r="Q79" s="80"/>
      <c r="R79" s="80"/>
      <c r="S79" s="80"/>
      <c r="T79" s="80"/>
      <c r="U79" s="80"/>
      <c r="V79" s="80"/>
      <c r="W79" s="80"/>
    </row>
    <row r="80" spans="1:23" ht="15.75" customHeight="1">
      <c r="A80" s="80"/>
      <c r="B80" s="80"/>
      <c r="C80" s="80"/>
      <c r="D80" s="80"/>
      <c r="E80" s="80"/>
      <c r="F80" s="80"/>
      <c r="G80" s="80"/>
      <c r="H80" s="80"/>
      <c r="I80" s="80"/>
      <c r="J80" s="80"/>
      <c r="K80" s="80"/>
      <c r="L80" s="80"/>
      <c r="M80" s="80"/>
      <c r="N80" s="80"/>
      <c r="O80" s="80"/>
      <c r="P80" s="80"/>
      <c r="Q80" s="80"/>
      <c r="R80" s="80"/>
      <c r="S80" s="80"/>
      <c r="T80" s="80"/>
      <c r="U80" s="80"/>
      <c r="V80" s="80"/>
      <c r="W80" s="80"/>
    </row>
    <row r="81" spans="1:23" ht="15.75" customHeight="1">
      <c r="A81" s="80"/>
      <c r="B81" s="80"/>
      <c r="C81" s="80"/>
      <c r="D81" s="80"/>
      <c r="E81" s="80"/>
      <c r="F81" s="80"/>
      <c r="G81" s="80"/>
      <c r="H81" s="80"/>
      <c r="I81" s="80"/>
      <c r="J81" s="80"/>
      <c r="K81" s="80"/>
      <c r="L81" s="80"/>
      <c r="M81" s="80"/>
      <c r="N81" s="80"/>
      <c r="O81" s="80"/>
      <c r="P81" s="80"/>
      <c r="Q81" s="80"/>
      <c r="R81" s="80"/>
      <c r="S81" s="80"/>
      <c r="T81" s="80"/>
      <c r="U81" s="80"/>
      <c r="V81" s="80"/>
      <c r="W81" s="80"/>
    </row>
    <row r="82" spans="1:23" ht="15.75" customHeight="1">
      <c r="A82" s="80"/>
      <c r="B82" s="80"/>
      <c r="C82" s="80"/>
      <c r="D82" s="80"/>
      <c r="E82" s="80"/>
      <c r="F82" s="80"/>
      <c r="G82" s="80"/>
      <c r="H82" s="80"/>
      <c r="I82" s="80"/>
      <c r="J82" s="80"/>
      <c r="K82" s="80"/>
      <c r="L82" s="80"/>
      <c r="M82" s="80"/>
      <c r="N82" s="80"/>
      <c r="O82" s="80"/>
      <c r="P82" s="80"/>
      <c r="Q82" s="80"/>
      <c r="R82" s="80"/>
      <c r="S82" s="80"/>
      <c r="T82" s="80"/>
      <c r="U82" s="80"/>
      <c r="V82" s="80"/>
      <c r="W82" s="80"/>
    </row>
    <row r="83" spans="1:23" ht="15.75" customHeight="1">
      <c r="A83" s="80"/>
      <c r="B83" s="80"/>
      <c r="C83" s="80"/>
      <c r="D83" s="80"/>
      <c r="E83" s="80"/>
      <c r="F83" s="80"/>
      <c r="G83" s="80"/>
      <c r="H83" s="80"/>
      <c r="I83" s="80"/>
      <c r="J83" s="80"/>
      <c r="K83" s="80"/>
      <c r="L83" s="80"/>
      <c r="M83" s="80"/>
      <c r="N83" s="80"/>
      <c r="O83" s="80"/>
      <c r="P83" s="80"/>
      <c r="Q83" s="80"/>
      <c r="R83" s="80"/>
      <c r="S83" s="80"/>
      <c r="T83" s="80"/>
      <c r="U83" s="80"/>
      <c r="V83" s="80"/>
      <c r="W83" s="80"/>
    </row>
    <row r="84" spans="1:23" ht="15.75" customHeight="1">
      <c r="A84" s="80"/>
      <c r="B84" s="80"/>
      <c r="C84" s="80"/>
      <c r="D84" s="80"/>
      <c r="E84" s="80"/>
      <c r="F84" s="80"/>
      <c r="G84" s="80"/>
      <c r="H84" s="80"/>
      <c r="I84" s="80"/>
      <c r="J84" s="80"/>
      <c r="K84" s="80"/>
      <c r="L84" s="80"/>
      <c r="M84" s="80"/>
      <c r="N84" s="80"/>
      <c r="O84" s="80"/>
      <c r="P84" s="80"/>
      <c r="Q84" s="80"/>
      <c r="R84" s="80"/>
      <c r="S84" s="80"/>
      <c r="T84" s="80"/>
      <c r="U84" s="80"/>
      <c r="V84" s="80"/>
      <c r="W84" s="80"/>
    </row>
    <row r="85" spans="1:23" ht="15.75" customHeight="1">
      <c r="A85" s="80"/>
      <c r="B85" s="80"/>
      <c r="C85" s="80"/>
      <c r="D85" s="80"/>
      <c r="E85" s="80"/>
      <c r="F85" s="80"/>
      <c r="G85" s="80"/>
      <c r="H85" s="80"/>
      <c r="I85" s="80"/>
      <c r="J85" s="80"/>
      <c r="K85" s="80"/>
      <c r="L85" s="80"/>
      <c r="M85" s="80"/>
      <c r="N85" s="80"/>
      <c r="O85" s="80"/>
      <c r="P85" s="80"/>
      <c r="Q85" s="80"/>
      <c r="R85" s="80"/>
      <c r="S85" s="80"/>
      <c r="T85" s="80"/>
      <c r="U85" s="80"/>
      <c r="V85" s="80"/>
      <c r="W85" s="80"/>
    </row>
    <row r="86" spans="1:23" ht="15.75" customHeight="1">
      <c r="A86" s="80"/>
      <c r="B86" s="80"/>
      <c r="C86" s="80"/>
      <c r="D86" s="80"/>
      <c r="E86" s="80"/>
      <c r="F86" s="80"/>
      <c r="G86" s="80"/>
      <c r="H86" s="80"/>
      <c r="I86" s="80"/>
      <c r="J86" s="80"/>
      <c r="K86" s="80"/>
      <c r="L86" s="80"/>
      <c r="M86" s="80"/>
      <c r="N86" s="80"/>
      <c r="O86" s="80"/>
      <c r="P86" s="80"/>
      <c r="Q86" s="80"/>
      <c r="R86" s="80"/>
      <c r="S86" s="80"/>
      <c r="T86" s="80"/>
      <c r="U86" s="80"/>
      <c r="V86" s="80"/>
      <c r="W86" s="80"/>
    </row>
    <row r="87" spans="1:23" ht="15.75" customHeight="1">
      <c r="A87" s="80"/>
      <c r="B87" s="80"/>
      <c r="C87" s="80"/>
      <c r="D87" s="80"/>
      <c r="E87" s="80"/>
      <c r="F87" s="80"/>
      <c r="G87" s="80"/>
      <c r="H87" s="80"/>
      <c r="I87" s="80"/>
      <c r="J87" s="80"/>
      <c r="K87" s="80"/>
      <c r="L87" s="80"/>
      <c r="M87" s="80"/>
      <c r="N87" s="80"/>
      <c r="O87" s="80"/>
      <c r="P87" s="80"/>
      <c r="Q87" s="80"/>
      <c r="R87" s="80"/>
      <c r="S87" s="80"/>
      <c r="T87" s="80"/>
      <c r="U87" s="80"/>
      <c r="V87" s="80"/>
      <c r="W87" s="80"/>
    </row>
    <row r="88" spans="1:23" ht="15.75" customHeight="1">
      <c r="A88" s="80"/>
      <c r="B88" s="80"/>
      <c r="C88" s="80"/>
      <c r="D88" s="80"/>
      <c r="E88" s="80"/>
      <c r="F88" s="80"/>
      <c r="G88" s="80"/>
      <c r="H88" s="80"/>
      <c r="I88" s="80"/>
      <c r="J88" s="80"/>
      <c r="K88" s="80"/>
      <c r="L88" s="80"/>
      <c r="M88" s="80"/>
      <c r="N88" s="80"/>
      <c r="O88" s="80"/>
      <c r="P88" s="80"/>
      <c r="Q88" s="80"/>
      <c r="R88" s="80"/>
      <c r="S88" s="80"/>
      <c r="T88" s="80"/>
      <c r="U88" s="80"/>
      <c r="V88" s="80"/>
      <c r="W88" s="80"/>
    </row>
    <row r="89" spans="1:23" ht="15.75" customHeight="1">
      <c r="A89" s="80"/>
      <c r="B89" s="80"/>
      <c r="C89" s="80"/>
      <c r="D89" s="80"/>
      <c r="E89" s="80"/>
      <c r="F89" s="80"/>
      <c r="G89" s="80"/>
      <c r="H89" s="80"/>
      <c r="I89" s="80"/>
      <c r="J89" s="80"/>
      <c r="K89" s="80"/>
      <c r="L89" s="80"/>
      <c r="M89" s="80"/>
      <c r="N89" s="80"/>
      <c r="O89" s="80"/>
      <c r="P89" s="80"/>
      <c r="Q89" s="80"/>
      <c r="R89" s="80"/>
      <c r="S89" s="80"/>
      <c r="T89" s="80"/>
      <c r="U89" s="80"/>
      <c r="V89" s="80"/>
      <c r="W89" s="80"/>
    </row>
    <row r="90" spans="1:23" ht="15.75" customHeight="1">
      <c r="A90" s="80"/>
      <c r="B90" s="80"/>
      <c r="C90" s="80"/>
      <c r="D90" s="80"/>
      <c r="E90" s="80"/>
      <c r="F90" s="80"/>
      <c r="G90" s="80"/>
      <c r="H90" s="80"/>
      <c r="I90" s="80"/>
      <c r="J90" s="80"/>
      <c r="K90" s="80"/>
      <c r="L90" s="80"/>
      <c r="M90" s="80"/>
      <c r="N90" s="80"/>
      <c r="O90" s="80"/>
      <c r="P90" s="80"/>
      <c r="Q90" s="80"/>
      <c r="R90" s="80"/>
      <c r="S90" s="80"/>
      <c r="T90" s="80"/>
      <c r="U90" s="80"/>
      <c r="V90" s="80"/>
      <c r="W90" s="80"/>
    </row>
    <row r="91" spans="1:23" ht="15.75" customHeight="1">
      <c r="A91" s="80"/>
      <c r="B91" s="80"/>
      <c r="C91" s="80"/>
      <c r="D91" s="80"/>
      <c r="E91" s="80"/>
      <c r="F91" s="80"/>
      <c r="G91" s="80"/>
      <c r="H91" s="80"/>
      <c r="I91" s="80"/>
      <c r="J91" s="80"/>
      <c r="K91" s="80"/>
      <c r="L91" s="80"/>
      <c r="M91" s="80"/>
      <c r="N91" s="80"/>
      <c r="O91" s="80"/>
      <c r="P91" s="80"/>
      <c r="Q91" s="80"/>
      <c r="R91" s="80"/>
      <c r="S91" s="80"/>
      <c r="T91" s="80"/>
      <c r="U91" s="80"/>
      <c r="V91" s="80"/>
      <c r="W91" s="80"/>
    </row>
    <row r="92" spans="1:23" ht="15.75" customHeight="1">
      <c r="A92" s="80"/>
      <c r="B92" s="80"/>
      <c r="C92" s="80"/>
      <c r="D92" s="80"/>
      <c r="E92" s="80"/>
      <c r="F92" s="80"/>
      <c r="G92" s="80"/>
      <c r="H92" s="80"/>
      <c r="I92" s="80"/>
      <c r="J92" s="80"/>
      <c r="K92" s="80"/>
      <c r="L92" s="80"/>
      <c r="M92" s="80"/>
      <c r="N92" s="80"/>
      <c r="O92" s="80"/>
      <c r="P92" s="80"/>
      <c r="Q92" s="80"/>
      <c r="R92" s="80"/>
      <c r="S92" s="80"/>
      <c r="T92" s="80"/>
      <c r="U92" s="80"/>
      <c r="V92" s="80"/>
      <c r="W92" s="80"/>
    </row>
    <row r="93" spans="1:23" ht="15.75" customHeight="1">
      <c r="A93" s="80"/>
      <c r="B93" s="80"/>
      <c r="C93" s="80"/>
      <c r="D93" s="80"/>
      <c r="E93" s="80"/>
      <c r="F93" s="80"/>
      <c r="G93" s="80"/>
      <c r="H93" s="80"/>
      <c r="I93" s="80"/>
      <c r="J93" s="80"/>
      <c r="K93" s="80"/>
      <c r="L93" s="80"/>
      <c r="M93" s="80"/>
      <c r="N93" s="80"/>
      <c r="O93" s="80"/>
      <c r="P93" s="80"/>
      <c r="Q93" s="80"/>
      <c r="R93" s="80"/>
      <c r="S93" s="80"/>
      <c r="T93" s="80"/>
      <c r="U93" s="80"/>
      <c r="V93" s="80"/>
      <c r="W93" s="80"/>
    </row>
    <row r="94" spans="1:23" ht="15.75" customHeight="1">
      <c r="A94" s="80"/>
      <c r="B94" s="80"/>
      <c r="C94" s="80"/>
      <c r="D94" s="80"/>
      <c r="E94" s="80"/>
      <c r="F94" s="80"/>
      <c r="G94" s="80"/>
      <c r="H94" s="80"/>
      <c r="I94" s="80"/>
      <c r="J94" s="80"/>
      <c r="K94" s="80"/>
      <c r="L94" s="80"/>
      <c r="M94" s="80"/>
      <c r="N94" s="80"/>
      <c r="O94" s="80"/>
      <c r="P94" s="80"/>
      <c r="Q94" s="80"/>
      <c r="R94" s="80"/>
      <c r="S94" s="80"/>
      <c r="T94" s="80"/>
      <c r="U94" s="80"/>
      <c r="V94" s="80"/>
      <c r="W94" s="80"/>
    </row>
    <row r="95" spans="1:23" ht="15.75" customHeight="1">
      <c r="A95" s="80"/>
      <c r="B95" s="80"/>
      <c r="C95" s="80"/>
      <c r="D95" s="80"/>
      <c r="E95" s="80"/>
      <c r="F95" s="80"/>
      <c r="G95" s="80"/>
      <c r="H95" s="80"/>
      <c r="I95" s="80"/>
      <c r="J95" s="80"/>
      <c r="K95" s="80"/>
      <c r="L95" s="80"/>
      <c r="M95" s="80"/>
      <c r="N95" s="80"/>
      <c r="O95" s="80"/>
      <c r="P95" s="80"/>
      <c r="Q95" s="80"/>
      <c r="R95" s="80"/>
      <c r="S95" s="80"/>
      <c r="T95" s="80"/>
      <c r="U95" s="80"/>
      <c r="V95" s="80"/>
      <c r="W95" s="80"/>
    </row>
    <row r="96" spans="1:23" ht="15.75" customHeight="1">
      <c r="A96" s="80"/>
      <c r="B96" s="80"/>
      <c r="C96" s="80"/>
      <c r="D96" s="80"/>
      <c r="E96" s="80"/>
      <c r="F96" s="80"/>
      <c r="G96" s="80"/>
      <c r="H96" s="80"/>
      <c r="I96" s="80"/>
      <c r="J96" s="80"/>
      <c r="K96" s="80"/>
      <c r="L96" s="80"/>
      <c r="M96" s="80"/>
      <c r="N96" s="80"/>
      <c r="O96" s="80"/>
      <c r="P96" s="80"/>
      <c r="Q96" s="80"/>
      <c r="R96" s="80"/>
      <c r="S96" s="80"/>
      <c r="T96" s="80"/>
      <c r="U96" s="80"/>
      <c r="V96" s="80"/>
      <c r="W96" s="80"/>
    </row>
    <row r="97" spans="1:23" ht="15.75" customHeight="1">
      <c r="A97" s="80"/>
      <c r="B97" s="80"/>
      <c r="C97" s="80"/>
      <c r="D97" s="80"/>
      <c r="E97" s="80"/>
      <c r="F97" s="80"/>
      <c r="G97" s="80"/>
      <c r="H97" s="80"/>
      <c r="I97" s="80"/>
      <c r="J97" s="80"/>
      <c r="K97" s="80"/>
      <c r="L97" s="80"/>
      <c r="M97" s="80"/>
      <c r="N97" s="80"/>
      <c r="O97" s="80"/>
      <c r="P97" s="80"/>
      <c r="Q97" s="80"/>
      <c r="R97" s="80"/>
      <c r="S97" s="80"/>
      <c r="T97" s="80"/>
      <c r="U97" s="80"/>
      <c r="V97" s="80"/>
      <c r="W97" s="80"/>
    </row>
    <row r="98" spans="1:23" ht="15.75" customHeight="1">
      <c r="A98" s="80"/>
      <c r="B98" s="80"/>
      <c r="C98" s="80"/>
      <c r="D98" s="80"/>
      <c r="E98" s="80"/>
      <c r="F98" s="80"/>
      <c r="G98" s="80"/>
      <c r="H98" s="80"/>
      <c r="I98" s="80"/>
      <c r="J98" s="80"/>
      <c r="K98" s="80"/>
      <c r="L98" s="80"/>
      <c r="M98" s="80"/>
      <c r="N98" s="80"/>
      <c r="O98" s="80"/>
      <c r="P98" s="80"/>
      <c r="Q98" s="80"/>
      <c r="R98" s="80"/>
      <c r="S98" s="80"/>
      <c r="T98" s="80"/>
      <c r="U98" s="80"/>
      <c r="V98" s="80"/>
      <c r="W98" s="80"/>
    </row>
    <row r="99" spans="1:23" ht="15.75" customHeight="1">
      <c r="A99" s="80"/>
      <c r="B99" s="80"/>
      <c r="C99" s="80"/>
      <c r="D99" s="80"/>
      <c r="E99" s="80"/>
      <c r="F99" s="80"/>
      <c r="G99" s="80"/>
      <c r="H99" s="80"/>
      <c r="I99" s="80"/>
      <c r="J99" s="80"/>
      <c r="K99" s="80"/>
      <c r="L99" s="80"/>
      <c r="M99" s="80"/>
      <c r="N99" s="80"/>
      <c r="O99" s="80"/>
      <c r="P99" s="80"/>
      <c r="Q99" s="80"/>
      <c r="R99" s="80"/>
      <c r="S99" s="80"/>
      <c r="T99" s="80"/>
      <c r="U99" s="80"/>
      <c r="V99" s="80"/>
      <c r="W99" s="80"/>
    </row>
    <row r="100" spans="1:23" ht="15.7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row>
    <row r="101" spans="1:23" ht="15.7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row>
    <row r="102" spans="1:23" ht="15.7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row>
    <row r="103" spans="1:23" ht="15.7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row>
    <row r="104" spans="1:23" ht="15.7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row>
    <row r="105" spans="1:23" ht="15.7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row>
    <row r="106" spans="1:23" ht="15.7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row>
    <row r="107" spans="1:23" ht="15.7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row>
    <row r="108" spans="1:23" ht="15.7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row>
    <row r="109" spans="1:23" ht="15.7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row>
    <row r="110" spans="1:23" ht="15.7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row>
    <row r="111" spans="1:23" ht="15.7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row>
    <row r="112" spans="1:23" ht="15.7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row>
    <row r="113" spans="1:23" ht="15.7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row>
    <row r="114" spans="1:23" ht="15.7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row>
    <row r="115" spans="1:23" ht="15.7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row>
    <row r="116" spans="1:23" ht="15.7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row>
    <row r="117" spans="1:23" ht="15.7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row>
    <row r="118" spans="1:23" ht="15.7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row>
    <row r="119" spans="1:23" ht="15.7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row>
    <row r="120" spans="1:23" ht="15.7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row>
    <row r="121" spans="1:23" ht="15.7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row>
    <row r="122" spans="1:23" ht="15.7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row>
    <row r="123" spans="1:23" ht="15.7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row>
    <row r="124" spans="1:23" ht="15.7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row>
    <row r="125" spans="1:23" ht="15.7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row>
    <row r="126" spans="1:23" ht="15.7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row>
    <row r="127" spans="1:23" ht="15.7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row>
    <row r="128" spans="1:23" ht="15.7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row>
    <row r="129" spans="1:23" ht="15.7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row>
    <row r="130" spans="1:23" ht="15.7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row>
    <row r="131" spans="1:23" ht="15.7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row>
    <row r="132" spans="1:23" ht="15.7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row>
    <row r="133" spans="1:23" ht="15.7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row>
    <row r="134" spans="1:23" ht="15.7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row>
    <row r="135" spans="1:23" ht="15.7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row>
    <row r="136" spans="1:23" ht="15.7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row>
    <row r="137" spans="1:23" ht="15.7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row>
    <row r="138" spans="1:23" ht="15.7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row>
    <row r="139" spans="1:23" ht="15.7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row>
    <row r="140" spans="1:23" ht="15.7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row>
    <row r="141" spans="1:23" ht="15.7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row>
    <row r="142" spans="1:23" ht="15.7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row>
    <row r="143" spans="1:23" ht="15.7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row>
    <row r="144" spans="1:23" ht="15.7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row>
    <row r="145" spans="1:23" ht="15.7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row>
    <row r="146" spans="1:23" ht="15.7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row>
    <row r="147" spans="1:23" ht="15.7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row>
    <row r="148" spans="1:23" ht="15.7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row>
    <row r="149" spans="1:23" ht="15.7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row>
    <row r="150" spans="1:23" ht="15.7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row>
    <row r="151" spans="1:23" ht="15.7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row>
    <row r="152" spans="1:23" ht="15.7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row>
    <row r="153" spans="1:23" ht="15.7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row>
    <row r="154" spans="1:23" ht="15.7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row>
    <row r="155" spans="1:23" ht="15.7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row>
    <row r="156" spans="1:23" ht="15.7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row>
    <row r="157" spans="1:23" ht="15.7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row>
    <row r="158" spans="1:23" ht="15.7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row>
    <row r="159" spans="1:23" ht="15.7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row>
    <row r="160" spans="1:23" ht="15.7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row>
    <row r="161" spans="1:23" ht="15.7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row>
    <row r="162" spans="1:23" ht="15.7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row>
    <row r="163" spans="1:23" ht="15.7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row>
    <row r="164" spans="1:23" ht="15.7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row>
    <row r="165" spans="1:23" ht="15.7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row>
    <row r="166" spans="1:23" ht="15.7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row>
    <row r="167" spans="1:23" ht="15.7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row>
    <row r="168" spans="1:23" ht="15.7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row>
    <row r="169" spans="1:23" ht="15.7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row>
    <row r="170" spans="1:23" ht="15.7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row>
    <row r="171" spans="1:23" ht="15.7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row>
    <row r="172" spans="1:23" ht="15.7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row>
    <row r="173" spans="1:23" ht="15.7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row>
    <row r="174" spans="1:23" ht="15.7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row>
    <row r="175" spans="1:23" ht="15.7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row>
    <row r="176" spans="1:23" ht="15.7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row>
    <row r="177" spans="1:23" ht="15.7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row>
    <row r="178" spans="1:23" ht="15.7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row>
    <row r="179" spans="1:23" ht="15.7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row>
    <row r="180" spans="1:23" ht="15.7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row>
    <row r="181" spans="1:23" ht="15.7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row>
    <row r="182" spans="1:23" ht="15.7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row>
    <row r="183" spans="1:23" ht="15.7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row>
    <row r="184" spans="1:23" ht="15.7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row>
    <row r="185" spans="1:23" ht="15.7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row>
    <row r="186" spans="1:23" ht="15.7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row>
    <row r="187" spans="1:23" ht="15.7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row>
    <row r="188" spans="1:23" ht="15.7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row>
    <row r="189" spans="1:23" ht="15.7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row>
    <row r="190" spans="1:23" ht="15.7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row>
    <row r="191" spans="1:23" ht="15.7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row>
    <row r="192" spans="1:23" ht="15.7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row>
    <row r="193" spans="1:23" ht="15.7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row>
    <row r="194" spans="1:23" ht="15.7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row>
    <row r="195" spans="1:23" ht="15.7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row>
    <row r="196" spans="1:23" ht="15.7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row>
    <row r="197" spans="1:23" ht="15.7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row>
    <row r="198" spans="1:23" ht="15.7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row>
    <row r="199" spans="1:23" ht="15.7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row>
    <row r="200" spans="1:23" ht="15.7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row>
    <row r="201" spans="1:23" ht="15.7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row>
    <row r="202" spans="1:23" ht="15.7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row>
    <row r="203" spans="1:23" ht="15.7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row>
    <row r="204" spans="1:23" ht="15.7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row>
    <row r="205" spans="1:23" ht="15.7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row>
    <row r="206" spans="1:23" ht="15.7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row>
    <row r="207" spans="1:23" ht="15.7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row>
    <row r="208" spans="1:23" ht="15.7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row>
    <row r="209" spans="1:23" ht="15.7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row>
    <row r="210" spans="1:23" ht="15.7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row>
    <row r="211" spans="1:23" ht="15.7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row>
    <row r="212" spans="1:23" ht="15.7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row>
    <row r="213" spans="1:23" ht="15.7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row>
    <row r="214" spans="1:23" ht="15.7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row>
    <row r="215" spans="1:23" ht="15.7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row>
    <row r="216" spans="1:23" ht="15.7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row>
    <row r="217" spans="1:23" ht="15.7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row>
    <row r="218" spans="1:23" ht="15.7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row>
    <row r="219" spans="1:23" ht="15.7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row>
    <row r="220" spans="1:23" ht="15.7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row>
    <row r="221" spans="1:23" ht="15.7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row>
    <row r="222" spans="1:23" ht="15.7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row>
    <row r="223" spans="1:23" ht="15.7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row>
    <row r="224" spans="1:23" ht="15.7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row>
    <row r="225" spans="1:23" ht="15.7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row>
    <row r="226" spans="1:23" ht="15.7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row>
    <row r="227" spans="1:23" ht="15.7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row>
    <row r="228" spans="1:23" ht="15.7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row>
    <row r="229" spans="1:23" ht="15.7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row>
    <row r="230" spans="1:23" ht="15.7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row>
    <row r="231" spans="1:23" ht="15.7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row>
    <row r="232" spans="1:23" ht="15.7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row>
    <row r="233" spans="1:23" ht="15.7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row>
    <row r="234" spans="1:23" ht="15.7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row>
    <row r="235" spans="1:23" ht="15.7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row>
    <row r="236" spans="1:23" ht="15.7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row>
    <row r="237" spans="1:23" ht="15.7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row>
    <row r="238" spans="1:23" ht="15.7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row>
    <row r="239" spans="1:23" ht="15.7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row>
    <row r="240" spans="1:23" ht="15.7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row>
    <row r="241" spans="1:23" ht="15.7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row>
    <row r="242" spans="1:23" ht="15.7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row>
    <row r="243" spans="1:23" ht="15.7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row>
    <row r="244" spans="1:23" ht="15.7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row>
    <row r="245" spans="1:23" ht="15.7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row>
    <row r="246" spans="1:23" ht="15.7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row>
    <row r="247" spans="1:23" ht="15.7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row>
    <row r="248" spans="1:23" ht="15.7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row>
    <row r="249" spans="1:23" ht="15.7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row>
    <row r="250" spans="1:23" ht="15.7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row>
    <row r="251" spans="1:23" ht="15.7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row>
    <row r="252" spans="1:23" ht="15.7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row>
    <row r="253" spans="1:23" ht="15.7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row>
    <row r="254" spans="1:23" ht="15.7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row>
    <row r="255" spans="1:23" ht="15.7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row>
    <row r="256" spans="1:23" ht="15.7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row>
    <row r="257" spans="1:23" ht="15.7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row>
    <row r="258" spans="1:23" ht="15.7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row>
    <row r="259" spans="1:23" ht="15.7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row>
    <row r="260" spans="1:23" ht="15.7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row>
    <row r="261" spans="1:23" ht="15.7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row>
    <row r="262" spans="1:23" ht="15.7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row>
    <row r="263" spans="1:23" ht="15.7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row>
    <row r="264" spans="1:23" ht="15.7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row>
    <row r="265" spans="1:23" ht="15.7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row>
    <row r="266" spans="1:23" ht="15.7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row>
    <row r="267" spans="1:23" ht="15.7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row>
    <row r="268" spans="1:23" ht="15.7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row>
    <row r="269" spans="1:23" ht="15.7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row>
    <row r="270" spans="1:23" ht="15.7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row>
    <row r="271" spans="1:23" ht="15.7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row>
    <row r="272" spans="1:23" ht="15.7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row>
    <row r="273" spans="1:23" ht="15.7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row>
    <row r="274" spans="1:23" ht="15.7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row>
    <row r="275" spans="1:23" ht="15.7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row>
    <row r="276" spans="1:23" ht="15.7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row>
    <row r="277" spans="1:23" ht="15.7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row>
    <row r="278" spans="1:23" ht="15.7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row>
    <row r="279" spans="1:23" ht="15.7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row>
    <row r="280" spans="1:23" ht="15.7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row>
    <row r="281" spans="1:23" ht="15.7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row>
    <row r="282" spans="1:23" ht="15.7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row>
    <row r="283" spans="1:23" ht="15.7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row>
    <row r="284" spans="1:23" ht="15.7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row>
    <row r="285" spans="1:23" ht="15.7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row>
    <row r="286" spans="1:23" ht="15.7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row>
    <row r="287" spans="1:23" ht="15.7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row>
    <row r="288" spans="1:23" ht="15.7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row>
    <row r="289" spans="1:23" ht="15.7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row>
    <row r="290" spans="1:23" ht="15.7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row>
    <row r="291" spans="1:23" ht="15.7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row>
    <row r="292" spans="1:23" ht="15.7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row>
    <row r="293" spans="1:23" ht="15.7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row>
    <row r="294" spans="1:23" ht="15.7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row>
    <row r="295" spans="1:23" ht="15.7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row>
    <row r="296" spans="1:23" ht="15.7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row>
    <row r="297" spans="1:23" ht="15.7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row>
    <row r="298" spans="1:23" ht="15.7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row>
    <row r="299" spans="1:23" ht="15.7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row>
    <row r="300" spans="1:23" ht="15.7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row>
    <row r="301" spans="1:23" ht="15.7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row>
    <row r="302" spans="1:23" ht="15.7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row>
    <row r="303" spans="1:23" ht="15.7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row>
    <row r="304" spans="1:23" ht="15.7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row>
    <row r="305" spans="1:23" ht="15.7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row>
    <row r="306" spans="1:23" ht="15.7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row>
    <row r="307" spans="1:23" ht="15.7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row>
    <row r="308" spans="1:23" ht="15.7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row>
    <row r="309" spans="1:23" ht="15.7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row>
    <row r="310" spans="1:23" ht="15.7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row>
    <row r="311" spans="1:23" ht="15.7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row>
    <row r="312" spans="1:23" ht="15.7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row>
    <row r="313" spans="1:23" ht="15.7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row>
    <row r="314" spans="1:23" ht="15.7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row>
    <row r="315" spans="1:23" ht="15.7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row>
    <row r="316" spans="1:23" ht="15.7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row>
    <row r="317" spans="1:23" ht="15.7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row>
    <row r="318" spans="1:23" ht="15.7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row>
    <row r="319" spans="1:23" ht="15.7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row>
    <row r="320" spans="1:23" ht="15.7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row>
    <row r="321" spans="1:23" ht="15.7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row>
    <row r="322" spans="1:23" ht="15.7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row>
    <row r="323" spans="1:23" ht="15.7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row>
    <row r="324" spans="1:23" ht="15.7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row>
    <row r="325" spans="1:23" ht="15.7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row>
    <row r="326" spans="1:23" ht="15.7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row>
    <row r="327" spans="1:23" ht="15.7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row>
    <row r="328" spans="1:23" ht="15.7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row>
    <row r="329" spans="1:23" ht="15.7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row>
    <row r="330" spans="1:23" ht="15.7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row>
    <row r="331" spans="1:23" ht="15.7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row>
    <row r="332" spans="1:23" ht="15.7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row>
    <row r="333" spans="1:23" ht="15.7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row>
    <row r="334" spans="1:23" ht="15.7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row>
    <row r="335" spans="1:23" ht="15.7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row>
    <row r="336" spans="1:23" ht="15.7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row>
    <row r="337" spans="1:23" ht="15.7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row>
    <row r="338" spans="1:23" ht="15.7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row>
    <row r="339" spans="1:23" ht="15.7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row>
    <row r="340" spans="1:23" ht="15.7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row>
    <row r="341" spans="1:23" ht="15.7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row>
    <row r="342" spans="1:23" ht="15.7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row>
    <row r="343" spans="1:23" ht="15.7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row>
    <row r="344" spans="1:23" ht="15.7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row>
    <row r="345" spans="1:23" ht="15.7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row>
    <row r="346" spans="1:23" ht="15.7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row>
    <row r="347" spans="1:23" ht="15.7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row>
    <row r="348" spans="1:23" ht="15.7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row>
    <row r="349" spans="1:23" ht="15.7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row>
    <row r="350" spans="1:23" ht="15.7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row>
    <row r="351" spans="1:23" ht="15.7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row>
    <row r="352" spans="1:23" ht="15.7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row>
    <row r="353" spans="1:23" ht="15.7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row>
    <row r="354" spans="1:23" ht="15.7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row>
    <row r="355" spans="1:23" ht="15.7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row>
    <row r="356" spans="1:23" ht="15.7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row>
    <row r="357" spans="1:23" ht="15.7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row>
    <row r="358" spans="1:23" ht="15.7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row>
    <row r="359" spans="1:23" ht="15.7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row>
    <row r="360" spans="1:23" ht="15.7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row>
    <row r="361" spans="1:23" ht="15.7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row>
    <row r="362" spans="1:23" ht="15.7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row>
    <row r="363" spans="1:23" ht="15.7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row>
    <row r="364" spans="1:23" ht="15.7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row>
    <row r="365" spans="1:23" ht="15.7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row>
    <row r="366" spans="1:23" ht="15.7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row>
    <row r="367" spans="1:23" ht="15.7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row>
    <row r="368" spans="1:23" ht="15.7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row>
    <row r="369" spans="1:23" ht="15.7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row>
    <row r="370" spans="1:23" ht="15.7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row>
    <row r="371" spans="1:23" ht="15.7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row>
    <row r="372" spans="1:23" ht="15.7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row>
    <row r="373" spans="1:23" ht="15.7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row>
    <row r="374" spans="1:23" ht="15.7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row>
    <row r="375" spans="1:23" ht="15.7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row>
    <row r="376" spans="1:23" ht="15.7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row>
    <row r="377" spans="1:23" ht="15.7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row>
    <row r="378" spans="1:23" ht="15.7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row>
    <row r="379" spans="1:23" ht="15.7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row>
    <row r="380" spans="1:23" ht="15.7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row>
    <row r="381" spans="1:23" ht="15.7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row>
    <row r="382" spans="1:23" ht="15.7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row>
    <row r="383" spans="1:23" ht="15.7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row>
    <row r="384" spans="1:23" ht="15.7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row>
    <row r="385" spans="1:23" ht="15.7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row>
    <row r="386" spans="1:23" ht="15.7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row>
    <row r="387" spans="1:23" ht="15.7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row>
    <row r="388" spans="1:23" ht="15.7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row>
    <row r="389" spans="1:23" ht="15.7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row>
    <row r="390" spans="1:23" ht="15.7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row>
    <row r="391" spans="1:23" ht="15.7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row>
    <row r="392" spans="1:23" ht="15.7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row>
    <row r="393" spans="1:23" ht="15.7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row>
    <row r="394" spans="1:23" ht="15.7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row>
    <row r="395" spans="1:23" ht="15.7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row>
    <row r="396" spans="1:23" ht="15.7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row>
    <row r="397" spans="1:23" ht="15.7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row>
    <row r="398" spans="1:23" ht="15.7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row>
    <row r="399" spans="1:23" ht="15.7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row>
    <row r="400" spans="1:23" ht="15.7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row>
    <row r="401" spans="1:23" ht="15.7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row>
    <row r="402" spans="1:23" ht="15.7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row>
    <row r="403" spans="1:23" ht="15.7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row>
    <row r="404" spans="1:23" ht="15.7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row>
    <row r="405" spans="1:23" ht="15.7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row>
    <row r="406" spans="1:23" ht="15.7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row>
    <row r="407" spans="1:23" ht="15.7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row>
    <row r="408" spans="1:23" ht="15.7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row>
    <row r="409" spans="1:23" ht="15.7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row>
    <row r="410" spans="1:23" ht="15.7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row>
    <row r="411" spans="1:23" ht="15.7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row>
    <row r="412" spans="1:23" ht="15.7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row>
    <row r="413" spans="1:23" ht="15.7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row>
    <row r="414" spans="1:23" ht="15.7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row>
    <row r="415" spans="1:23" ht="15.7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row>
    <row r="416" spans="1:23" ht="15.7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row>
    <row r="417" spans="1:23" ht="15.7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row>
    <row r="418" spans="1:23" ht="15.7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row>
    <row r="419" spans="1:23" ht="15.7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row>
    <row r="420" spans="1:23" ht="15.7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row>
    <row r="421" spans="1:23" ht="15.7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row>
    <row r="422" spans="1:23" ht="15.7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row>
    <row r="423" spans="1:23" ht="15.7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row>
    <row r="424" spans="1:23" ht="15.7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row>
    <row r="425" spans="1:23" ht="15.7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row>
    <row r="426" spans="1:23" ht="15.7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row>
    <row r="427" spans="1:23" ht="15.7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row>
    <row r="428" spans="1:23" ht="15.7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row>
    <row r="429" spans="1:23" ht="15.7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row>
    <row r="430" spans="1:23" ht="15.7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row>
    <row r="431" spans="1:23" ht="15.7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row>
    <row r="432" spans="1:23" ht="15.7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row>
    <row r="433" spans="1:23" ht="15.7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row>
    <row r="434" spans="1:23" ht="15.7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row>
    <row r="435" spans="1:23" ht="15.7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row>
    <row r="436" spans="1:23" ht="15.7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row>
    <row r="437" spans="1:23" ht="15.7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row>
    <row r="438" spans="1:23" ht="15.7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row>
    <row r="439" spans="1:23" ht="15.7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row>
    <row r="440" spans="1:23" ht="15.7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row>
    <row r="441" spans="1:23" ht="15.7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row>
    <row r="442" spans="1:23" ht="15.7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row>
    <row r="443" spans="1:23" ht="15.7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row>
    <row r="444" spans="1:23" ht="15.7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row>
    <row r="445" spans="1:23" ht="15.7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row>
    <row r="446" spans="1:23" ht="15.7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row>
    <row r="447" spans="1:23" ht="15.7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row>
    <row r="448" spans="1:23" ht="15.7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row>
    <row r="449" spans="1:23" ht="15.7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row>
    <row r="450" spans="1:23" ht="15.7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row>
    <row r="451" spans="1:23" ht="15.7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row>
    <row r="452" spans="1:23" ht="15.7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row>
    <row r="453" spans="1:23" ht="15.7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row>
    <row r="454" spans="1:23" ht="15.7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row>
    <row r="455" spans="1:23" ht="15.7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row>
    <row r="456" spans="1:23" ht="15.7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row>
    <row r="457" spans="1:23" ht="15.7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row>
    <row r="458" spans="1:23" ht="15.7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row>
    <row r="459" spans="1:23" ht="15.7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row>
    <row r="460" spans="1:23" ht="15.7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row>
    <row r="461" spans="1:23" ht="15.7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row>
    <row r="462" spans="1:23" ht="15.7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row>
    <row r="463" spans="1:23" ht="15.7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row>
    <row r="464" spans="1:23" ht="15.7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row>
    <row r="465" spans="1:23" ht="15.7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row>
    <row r="466" spans="1:23" ht="15.7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row>
    <row r="467" spans="1:23" ht="15.7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row>
    <row r="468" spans="1:23" ht="15.7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row>
    <row r="469" spans="1:23" ht="15.7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row>
    <row r="470" spans="1:23" ht="15.7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row>
    <row r="471" spans="1:23" ht="15.7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row>
    <row r="472" spans="1:23" ht="15.7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row>
    <row r="473" spans="1:23" ht="15.7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row>
    <row r="474" spans="1:23" ht="15.7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row>
    <row r="475" spans="1:23" ht="15.7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row>
    <row r="476" spans="1:23" ht="15.7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row>
    <row r="477" spans="1:23" ht="15.7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row>
    <row r="478" spans="1:23" ht="15.7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row>
    <row r="479" spans="1:23" ht="15.7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row>
    <row r="480" spans="1:23" ht="15.7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row>
    <row r="481" spans="1:23" ht="15.7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row>
    <row r="482" spans="1:23" ht="15.7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row>
    <row r="483" spans="1:23" ht="15.7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row>
    <row r="484" spans="1:23" ht="15.7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row>
    <row r="485" spans="1:23" ht="15.7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row>
    <row r="486" spans="1:23" ht="15.7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row>
    <row r="487" spans="1:23" ht="15.7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row>
    <row r="488" spans="1:23" ht="15.7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row>
    <row r="489" spans="1:23" ht="15.7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row>
    <row r="490" spans="1:23" ht="15.7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row>
    <row r="491" spans="1:23" ht="15.7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row>
    <row r="492" spans="1:23" ht="15.7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row>
    <row r="493" spans="1:23" ht="15.7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row>
    <row r="494" spans="1:23" ht="15.7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row>
    <row r="495" spans="1:23" ht="15.7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row>
    <row r="496" spans="1:23" ht="15.7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row>
    <row r="497" spans="1:23" ht="15.7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row>
    <row r="498" spans="1:23" ht="15.7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row>
    <row r="499" spans="1:23" ht="15.7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row>
    <row r="500" spans="1:23" ht="15.7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row>
    <row r="501" spans="1:23" ht="15.7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row>
    <row r="502" spans="1:23" ht="15.7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row>
    <row r="503" spans="1:23" ht="15.7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row>
    <row r="504" spans="1:23" ht="15.7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row>
    <row r="505" spans="1:23" ht="15.7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row>
    <row r="506" spans="1:23" ht="15.7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row>
    <row r="507" spans="1:23" ht="15.7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row>
    <row r="508" spans="1:23" ht="15.7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row>
    <row r="509" spans="1:23" ht="15.7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row>
    <row r="510" spans="1:23" ht="15.7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row>
    <row r="511" spans="1:23" ht="15.7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row>
    <row r="512" spans="1:23" ht="15.7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row>
    <row r="513" spans="1:23" ht="15.7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row>
    <row r="514" spans="1:23" ht="15.7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row>
    <row r="515" spans="1:23" ht="15.7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row>
    <row r="516" spans="1:23" ht="15.7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row>
    <row r="517" spans="1:23" ht="15.7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row>
    <row r="518" spans="1:23" ht="15.7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row>
    <row r="519" spans="1:23" ht="15.7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row>
    <row r="520" spans="1:23" ht="15.7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row>
    <row r="521" spans="1:23" ht="15.7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row>
    <row r="522" spans="1:23" ht="15.7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row>
    <row r="523" spans="1:23" ht="15.7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row>
    <row r="524" spans="1:23" ht="15.7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row>
    <row r="525" spans="1:23" ht="15.7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row>
    <row r="526" spans="1:23" ht="15.7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row>
    <row r="527" spans="1:23" ht="15.7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row>
    <row r="528" spans="1:23" ht="15.7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row>
    <row r="529" spans="1:23" ht="15.7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row>
    <row r="530" spans="1:23" ht="15.7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row>
    <row r="531" spans="1:23" ht="15.7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row>
    <row r="532" spans="1:23" ht="15.7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row>
    <row r="533" spans="1:23" ht="15.7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row>
    <row r="534" spans="1:23" ht="15.7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row>
    <row r="535" spans="1:23" ht="15.7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row>
    <row r="536" spans="1:23" ht="15.7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row>
    <row r="537" spans="1:23" ht="15.7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row>
    <row r="538" spans="1:23" ht="15.7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row>
    <row r="539" spans="1:23" ht="15.7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row>
    <row r="540" spans="1:23" ht="15.7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row>
    <row r="541" spans="1:23" ht="15.7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row>
    <row r="542" spans="1:23" ht="15.7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row>
    <row r="543" spans="1:23" ht="15.7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row>
    <row r="544" spans="1:23" ht="15.7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row>
    <row r="545" spans="1:23" ht="15.7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row>
    <row r="546" spans="1:23" ht="15.7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row>
    <row r="547" spans="1:23" ht="15.7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row>
    <row r="548" spans="1:23" ht="15.7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row>
    <row r="549" spans="1:23" ht="15.7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row>
    <row r="550" spans="1:23" ht="15.7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row>
    <row r="551" spans="1:23" ht="15.7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row>
    <row r="552" spans="1:23" ht="15.7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row>
    <row r="553" spans="1:23" ht="15.7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row>
    <row r="554" spans="1:23" ht="15.7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row>
    <row r="555" spans="1:23" ht="15.7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row>
    <row r="556" spans="1:23" ht="15.7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row>
    <row r="557" spans="1:23" ht="15.7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row>
    <row r="558" spans="1:23" ht="15.7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row>
    <row r="559" spans="1:23" ht="15.7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row>
    <row r="560" spans="1:23" ht="15.7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row>
    <row r="561" spans="1:23" ht="15.7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row>
    <row r="562" spans="1:23" ht="15.7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row>
    <row r="563" spans="1:23" ht="15.7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row>
    <row r="564" spans="1:23" ht="15.7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row>
    <row r="565" spans="1:23" ht="15.7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row>
    <row r="566" spans="1:23" ht="15.7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row>
    <row r="567" spans="1:23" ht="15.7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row>
    <row r="568" spans="1:23" ht="15.7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row>
    <row r="569" spans="1:23" ht="15.7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row>
    <row r="570" spans="1:23" ht="15.7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row>
    <row r="571" spans="1:23" ht="15.7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row>
    <row r="572" spans="1:23" ht="15.7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row>
    <row r="573" spans="1:23" ht="15.7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row>
    <row r="574" spans="1:23" ht="15.7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row>
    <row r="575" spans="1:23" ht="15.7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row>
    <row r="576" spans="1:23" ht="15.7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row>
    <row r="577" spans="1:23" ht="15.7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row>
    <row r="578" spans="1:23" ht="15.7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row>
    <row r="579" spans="1:23" ht="15.7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row>
    <row r="580" spans="1:23" ht="15.7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row>
    <row r="581" spans="1:23" ht="15.7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row>
    <row r="582" spans="1:23" ht="15.7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row>
    <row r="583" spans="1:23" ht="15.7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row>
    <row r="584" spans="1:23" ht="15.7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row>
    <row r="585" spans="1:23" ht="15.7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row>
    <row r="586" spans="1:23" ht="15.7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row>
    <row r="587" spans="1:23" ht="15.7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row>
    <row r="588" spans="1:23" ht="15.7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row>
    <row r="589" spans="1:23" ht="15.7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row>
    <row r="590" spans="1:23" ht="15.7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row>
    <row r="591" spans="1:23" ht="15.7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row>
    <row r="592" spans="1:23" ht="15.7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row>
    <row r="593" spans="1:23" ht="15.7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row>
    <row r="594" spans="1:23" ht="15.7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row>
    <row r="595" spans="1:23" ht="15.7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row>
    <row r="596" spans="1:23" ht="15.7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row>
    <row r="597" spans="1:23" ht="15.7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row>
    <row r="598" spans="1:23" ht="15.7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row>
    <row r="599" spans="1:23" ht="15.7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row>
    <row r="600" spans="1:23" ht="15.7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row>
    <row r="601" spans="1:23" ht="15.7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row>
    <row r="602" spans="1:23" ht="15.7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row>
    <row r="603" spans="1:23" ht="15.7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row>
    <row r="604" spans="1:23" ht="15.7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row>
    <row r="605" spans="1:23" ht="15.7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row>
    <row r="606" spans="1:23" ht="15.7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row>
    <row r="607" spans="1:23" ht="15.7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row>
    <row r="608" spans="1:23" ht="15.7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row>
    <row r="609" spans="1:23" ht="15.7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row>
    <row r="610" spans="1:23" ht="15.7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row>
    <row r="611" spans="1:23" ht="15.7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row>
    <row r="612" spans="1:23" ht="15.7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row>
    <row r="613" spans="1:23" ht="15.7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row>
    <row r="614" spans="1:23" ht="15.7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row>
    <row r="615" spans="1:23" ht="15.7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row>
    <row r="616" spans="1:23" ht="15.7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row>
    <row r="617" spans="1:23" ht="15.7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row>
    <row r="618" spans="1:23" ht="15.7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row>
    <row r="619" spans="1:23" ht="15.7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row>
    <row r="620" spans="1:23" ht="15.7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row>
    <row r="621" spans="1:23" ht="15.7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row>
    <row r="622" spans="1:23" ht="15.7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row>
    <row r="623" spans="1:23" ht="15.7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row>
    <row r="624" spans="1:23" ht="15.7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row>
    <row r="625" spans="1:23" ht="15.7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row>
    <row r="626" spans="1:23" ht="15.7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row>
    <row r="627" spans="1:23" ht="15.7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row>
    <row r="628" spans="1:23" ht="15.7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row>
    <row r="629" spans="1:23" ht="15.7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row>
    <row r="630" spans="1:23" ht="15.7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row>
    <row r="631" spans="1:23" ht="15.7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row>
    <row r="632" spans="1:23" ht="15.7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row>
    <row r="633" spans="1:23" ht="15.7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row>
    <row r="634" spans="1:23" ht="15.7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row>
    <row r="635" spans="1:23" ht="15.7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row>
    <row r="636" spans="1:23" ht="15.7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row>
    <row r="637" spans="1:23" ht="15.7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row>
    <row r="638" spans="1:23" ht="15.7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row>
    <row r="639" spans="1:23" ht="15.7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row>
    <row r="640" spans="1:23" ht="15.7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row>
    <row r="641" spans="1:23" ht="15.7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row>
    <row r="642" spans="1:23" ht="15.7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row>
    <row r="643" spans="1:23" ht="15.7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row>
    <row r="644" spans="1:23" ht="15.7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row>
    <row r="645" spans="1:23" ht="15.7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row>
    <row r="646" spans="1:23" ht="15.7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row>
    <row r="647" spans="1:23" ht="15.7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row>
    <row r="648" spans="1:23" ht="15.7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row>
    <row r="649" spans="1:23" ht="15.7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row>
    <row r="650" spans="1:23" ht="15.7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row>
    <row r="651" spans="1:23" ht="15.7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row>
    <row r="652" spans="1:23" ht="15.7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row>
    <row r="653" spans="1:23" ht="15.7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row>
    <row r="654" spans="1:23" ht="15.7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row>
    <row r="655" spans="1:23" ht="15.7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row>
    <row r="656" spans="1:23" ht="15.7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row>
    <row r="657" spans="1:23" ht="15.7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row>
    <row r="658" spans="1:23" ht="15.7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row>
    <row r="659" spans="1:23" ht="15.7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row>
    <row r="660" spans="1:23" ht="15.7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row>
    <row r="661" spans="1:23" ht="15.7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row>
    <row r="662" spans="1:23" ht="15.7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row>
    <row r="663" spans="1:23" ht="15.7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row>
    <row r="664" spans="1:23" ht="15.7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row>
    <row r="665" spans="1:23" ht="15.7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row>
    <row r="666" spans="1:23" ht="15.7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row>
    <row r="667" spans="1:23" ht="15.7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row>
    <row r="668" spans="1:23" ht="15.7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row>
    <row r="669" spans="1:23" ht="15.7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row>
    <row r="670" spans="1:23" ht="15.7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row>
    <row r="671" spans="1:23" ht="15.7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row>
    <row r="672" spans="1:23" ht="15.7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row>
    <row r="673" spans="1:23" ht="15.7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row>
    <row r="674" spans="1:23" ht="15.7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row>
    <row r="675" spans="1:23" ht="15.7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row>
    <row r="676" spans="1:23" ht="15.7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row>
    <row r="677" spans="1:23" ht="15.7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row>
    <row r="678" spans="1:23" ht="15.7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row>
    <row r="679" spans="1:23" ht="15.7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row>
    <row r="680" spans="1:23" ht="15.7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row>
    <row r="681" spans="1:23" ht="15.7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row>
    <row r="682" spans="1:23" ht="15.7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row>
    <row r="683" spans="1:23" ht="15.7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row>
    <row r="684" spans="1:23" ht="15.7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row>
    <row r="685" spans="1:23" ht="15.7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row>
    <row r="686" spans="1:23" ht="15.7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row>
    <row r="687" spans="1:23" ht="15.7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row>
    <row r="688" spans="1:23" ht="15.7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row>
    <row r="689" spans="1:23" ht="15.7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row>
    <row r="690" spans="1:23" ht="15.7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row>
    <row r="691" spans="1:23" ht="15.7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row>
    <row r="692" spans="1:23" ht="15.7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row>
    <row r="693" spans="1:23" ht="15.7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row>
    <row r="694" spans="1:23" ht="15.7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row>
    <row r="695" spans="1:23" ht="15.7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row>
    <row r="696" spans="1:23" ht="15.7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row>
    <row r="697" spans="1:23" ht="15.7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row>
    <row r="698" spans="1:23" ht="15.7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row>
    <row r="699" spans="1:23" ht="15.7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row>
    <row r="700" spans="1:23" ht="15.7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row>
    <row r="701" spans="1:23" ht="15.7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row>
    <row r="702" spans="1:23" ht="15.7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row>
    <row r="703" spans="1:23" ht="15.7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row>
    <row r="704" spans="1:23" ht="15.7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row>
    <row r="705" spans="1:23" ht="15.7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row>
    <row r="706" spans="1:23" ht="15.7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row>
    <row r="707" spans="1:23" ht="15.7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row>
    <row r="708" spans="1:23" ht="15.7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row>
    <row r="709" spans="1:23" ht="15.7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row>
    <row r="710" spans="1:23" ht="15.7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row>
    <row r="711" spans="1:23" ht="15.7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row>
    <row r="712" spans="1:23" ht="15.7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row>
    <row r="713" spans="1:23" ht="15.7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row>
    <row r="714" spans="1:23" ht="15.7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row>
    <row r="715" spans="1:23" ht="15.7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row>
    <row r="716" spans="1:23" ht="15.7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row>
    <row r="717" spans="1:23" ht="15.7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row>
    <row r="718" spans="1:23" ht="15.7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row>
    <row r="719" spans="1:23" ht="15.7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row>
    <row r="720" spans="1:23" ht="15.7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row>
    <row r="721" spans="1:23" ht="15.7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row>
    <row r="722" spans="1:23" ht="15.7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row>
    <row r="723" spans="1:23" ht="15.7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row>
    <row r="724" spans="1:23" ht="15.7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row>
    <row r="725" spans="1:23" ht="15.7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row>
    <row r="726" spans="1:23" ht="15.7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row>
    <row r="727" spans="1:23" ht="15.7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row>
    <row r="728" spans="1:23" ht="15.7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row>
    <row r="729" spans="1:23" ht="15.7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row>
    <row r="730" spans="1:23" ht="15.7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row>
    <row r="731" spans="1:23" ht="15.7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row>
    <row r="732" spans="1:23" ht="15.7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row>
    <row r="733" spans="1:23" ht="15.7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row>
    <row r="734" spans="1:23" ht="15.7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row>
    <row r="735" spans="1:23" ht="15.7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row>
    <row r="736" spans="1:23" ht="15.7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row>
    <row r="737" spans="1:23" ht="15.7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row>
    <row r="738" spans="1:23" ht="15.7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row>
    <row r="739" spans="1:23" ht="15.7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row>
    <row r="740" spans="1:23" ht="15.7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row>
    <row r="741" spans="1:23" ht="15.7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row>
    <row r="742" spans="1:23" ht="15.7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row>
    <row r="743" spans="1:23" ht="15.7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row>
    <row r="744" spans="1:23" ht="15.7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row>
    <row r="745" spans="1:23" ht="15.7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row>
    <row r="746" spans="1:23" ht="15.7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row>
    <row r="747" spans="1:23" ht="15.7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row>
    <row r="748" spans="1:23" ht="15.7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row>
    <row r="749" spans="1:23" ht="15.7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row>
    <row r="750" spans="1:23" ht="15.7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row>
    <row r="751" spans="1:23" ht="15.7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row>
    <row r="752" spans="1:23" ht="15.7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row>
    <row r="753" spans="1:23" ht="15.7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row>
    <row r="754" spans="1:23" ht="15.7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row>
    <row r="755" spans="1:23" ht="15.7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row>
    <row r="756" spans="1:23" ht="15.7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row>
    <row r="757" spans="1:23" ht="15.7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row>
    <row r="758" spans="1:23" ht="15.7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row>
    <row r="759" spans="1:23" ht="15.7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row>
    <row r="760" spans="1:23" ht="15.7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row>
    <row r="761" spans="1:23" ht="15.7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row>
    <row r="762" spans="1:23" ht="15.7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row>
    <row r="763" spans="1:23" ht="15.7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row>
    <row r="764" spans="1:23" ht="15.7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row>
    <row r="765" spans="1:23" ht="15.7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row>
    <row r="766" spans="1:23" ht="15.7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row>
    <row r="767" spans="1:23" ht="15.7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row>
    <row r="768" spans="1:23" ht="15.7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row>
    <row r="769" spans="1:23" ht="15.7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row>
    <row r="770" spans="1:23" ht="15.7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row>
    <row r="771" spans="1:23" ht="15.7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row>
    <row r="772" spans="1:23" ht="15.7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row>
    <row r="773" spans="1:23" ht="15.7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row>
    <row r="774" spans="1:23" ht="15.7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row>
    <row r="775" spans="1:23" ht="15.7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row>
    <row r="776" spans="1:23" ht="15.7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row>
    <row r="777" spans="1:23" ht="15.7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row>
    <row r="778" spans="1:23" ht="15.7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row>
    <row r="779" spans="1:23" ht="15.7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row>
    <row r="780" spans="1:23" ht="15.7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row>
    <row r="781" spans="1:23" ht="15.7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row>
    <row r="782" spans="1:23" ht="15.7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row>
    <row r="783" spans="1:23" ht="15.7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row>
    <row r="784" spans="1:23" ht="15.7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row>
    <row r="785" spans="1:23" ht="15.7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row>
    <row r="786" spans="1:23" ht="15.7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row>
    <row r="787" spans="1:23" ht="15.7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row>
    <row r="788" spans="1:23" ht="15.7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row>
    <row r="789" spans="1:23" ht="15.7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row>
    <row r="790" spans="1:23" ht="15.7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row>
    <row r="791" spans="1:23" ht="15.7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row>
    <row r="792" spans="1:23" ht="15.7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row>
    <row r="793" spans="1:23" ht="15.7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row>
    <row r="794" spans="1:23" ht="15.7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row>
    <row r="795" spans="1:23" ht="15.7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row>
    <row r="796" spans="1:23" ht="15.7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row>
    <row r="797" spans="1:23" ht="15.7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row>
    <row r="798" spans="1:23" ht="15.7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row>
    <row r="799" spans="1:23" ht="15.7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row>
    <row r="800" spans="1:23" ht="15.7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row>
    <row r="801" spans="1:23" ht="15.7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row>
    <row r="802" spans="1:23" ht="15.7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row>
    <row r="803" spans="1:23" ht="15.7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row>
    <row r="804" spans="1:23" ht="15.7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row>
    <row r="805" spans="1:23" ht="15.7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row>
    <row r="806" spans="1:23" ht="15.7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row>
    <row r="807" spans="1:23" ht="15.7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row>
    <row r="808" spans="1:23" ht="15.7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row>
    <row r="809" spans="1:23" ht="15.7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row>
    <row r="810" spans="1:23" ht="15.7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row>
    <row r="811" spans="1:23" ht="15.7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row>
    <row r="812" spans="1:23" ht="15.7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row>
    <row r="813" spans="1:23" ht="15.7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row>
    <row r="814" spans="1:23" ht="15.7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row>
    <row r="815" spans="1:23" ht="15.7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row>
    <row r="816" spans="1:23" ht="15.7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row>
    <row r="817" spans="1:23" ht="15.7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row>
    <row r="818" spans="1:23" ht="15.7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row>
    <row r="819" spans="1:23" ht="15.7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row>
    <row r="820" spans="1:23" ht="15.7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row>
    <row r="821" spans="1:23" ht="15.7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row>
    <row r="822" spans="1:23" ht="15.7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row>
    <row r="823" spans="1:23" ht="15.7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row>
    <row r="824" spans="1:23" ht="15.7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row>
    <row r="825" spans="1:23" ht="15.7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row>
    <row r="826" spans="1:23" ht="15.7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row>
    <row r="827" spans="1:23" ht="15.7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row>
    <row r="828" spans="1:23" ht="15.7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row>
    <row r="829" spans="1:23" ht="15.7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row>
    <row r="830" spans="1:23" ht="15.7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row>
    <row r="831" spans="1:23" ht="15.7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row>
    <row r="832" spans="1:23" ht="15.7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row>
    <row r="833" spans="1:23" ht="15.7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row>
    <row r="834" spans="1:23" ht="15.7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row>
    <row r="835" spans="1:23" ht="15.7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row>
    <row r="836" spans="1:23" ht="15.7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row>
    <row r="837" spans="1:23" ht="15.7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row>
    <row r="838" spans="1:23" ht="15.7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row>
    <row r="839" spans="1:23" ht="15.7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row>
    <row r="840" spans="1:23" ht="15.7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row>
    <row r="841" spans="1:23" ht="15.7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row>
    <row r="842" spans="1:23" ht="15.7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row>
    <row r="843" spans="1:23" ht="15.7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row>
    <row r="844" spans="1:23" ht="15.7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row>
    <row r="845" spans="1:23" ht="15.7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row>
    <row r="846" spans="1:23" ht="15.7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row>
    <row r="847" spans="1:23" ht="15.7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row>
    <row r="848" spans="1:23" ht="15.7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row>
    <row r="849" spans="1:23" ht="15.7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row>
    <row r="850" spans="1:23" ht="15.7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row>
    <row r="851" spans="1:23" ht="15.7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row>
    <row r="852" spans="1:23" ht="15.7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row>
    <row r="853" spans="1:23" ht="15.7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row>
    <row r="854" spans="1:23" ht="15.7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row>
    <row r="855" spans="1:23" ht="15.7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row>
    <row r="856" spans="1:23" ht="15.7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row>
    <row r="857" spans="1:23" ht="15.7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row>
    <row r="858" spans="1:23" ht="15.7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row>
    <row r="859" spans="1:23" ht="15.7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row>
    <row r="860" spans="1:23" ht="15.7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row>
    <row r="861" spans="1:23" ht="15.7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row>
    <row r="862" spans="1:23" ht="15.7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row>
    <row r="863" spans="1:23" ht="15.7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row>
    <row r="864" spans="1:23" ht="15.7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row>
    <row r="865" spans="1:23" ht="15.7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row>
    <row r="866" spans="1:23" ht="15.7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row>
    <row r="867" spans="1:23" ht="15.7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row>
    <row r="868" spans="1:23" ht="15.7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row>
    <row r="869" spans="1:23" ht="15.7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row>
    <row r="870" spans="1:23" ht="15.7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row>
    <row r="871" spans="1:23" ht="15.7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row>
    <row r="872" spans="1:23" ht="15.7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row>
    <row r="873" spans="1:23" ht="15.7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row>
    <row r="874" spans="1:23" ht="15.7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row>
    <row r="875" spans="1:23" ht="15.7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row>
    <row r="876" spans="1:23" ht="15.7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row>
    <row r="877" spans="1:23" ht="15.7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row>
    <row r="878" spans="1:23" ht="15.7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row>
    <row r="879" spans="1:23" ht="15.7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row>
    <row r="880" spans="1:23" ht="15.7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row>
    <row r="881" spans="1:23" ht="15.7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row>
    <row r="882" spans="1:23" ht="15.7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row>
    <row r="883" spans="1:23" ht="15.7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row>
    <row r="884" spans="1:23" ht="15.7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row>
    <row r="885" spans="1:23" ht="15.7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row>
    <row r="886" spans="1:23" ht="15.7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row>
    <row r="887" spans="1:23" ht="15.7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row>
    <row r="888" spans="1:23" ht="15.7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row>
    <row r="889" spans="1:23" ht="15.7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row>
    <row r="890" spans="1:23" ht="15.7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row>
    <row r="891" spans="1:23" ht="15.7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row>
    <row r="892" spans="1:23" ht="15.7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row>
    <row r="893" spans="1:23" ht="15.7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row>
    <row r="894" spans="1:23" ht="15.7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row>
    <row r="895" spans="1:23" ht="15.7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row>
    <row r="896" spans="1:23" ht="15.7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row>
    <row r="897" spans="1:23" ht="15.7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row>
    <row r="898" spans="1:23" ht="15.7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row>
    <row r="899" spans="1:23" ht="15.7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row>
    <row r="900" spans="1:23" ht="15.7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row>
    <row r="901" spans="1:23" ht="15.7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row>
    <row r="902" spans="1:23" ht="15.7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row>
    <row r="903" spans="1:23" ht="15.7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row>
    <row r="904" spans="1:23" ht="15.7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row>
    <row r="905" spans="1:23" ht="15.7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row>
    <row r="906" spans="1:23" ht="15.7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row>
    <row r="907" spans="1:23" ht="15.7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row>
    <row r="908" spans="1:23" ht="15.7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row>
    <row r="909" spans="1:23" ht="15.7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row>
    <row r="910" spans="1:23" ht="15.7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row>
    <row r="911" spans="1:23" ht="15.7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row>
    <row r="912" spans="1:23" ht="15.7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row>
    <row r="913" spans="1:23" ht="15.7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row>
    <row r="914" spans="1:23" ht="15.7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row>
    <row r="915" spans="1:23" ht="15.7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row>
    <row r="916" spans="1:23" ht="15.7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row>
    <row r="917" spans="1:23" ht="15.7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row>
    <row r="918" spans="1:23" ht="15.7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row>
    <row r="919" spans="1:23" ht="15.7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row>
    <row r="920" spans="1:23" ht="15.7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row>
    <row r="921" spans="1:23" ht="15.7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row>
    <row r="922" spans="1:23" ht="15.7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row>
    <row r="923" spans="1:23" ht="15.7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row>
    <row r="924" spans="1:23" ht="15.7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row>
    <row r="925" spans="1:23" ht="15.7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row>
    <row r="926" spans="1:23" ht="15.7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row>
    <row r="927" spans="1:23" ht="15.7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row>
    <row r="928" spans="1:23" ht="15.7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row>
    <row r="929" spans="1:23" ht="15.7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row>
    <row r="930" spans="1:23" ht="15.7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row>
    <row r="931" spans="1:23" ht="15.7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row>
    <row r="932" spans="1:23" ht="15.7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row>
    <row r="933" spans="1:23" ht="15.7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row>
    <row r="934" spans="1:23" ht="15.7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row>
    <row r="935" spans="1:23" ht="15.7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row>
    <row r="936" spans="1:23" ht="15.7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row>
    <row r="937" spans="1:23" ht="15.7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row>
    <row r="938" spans="1:23" ht="15.7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row>
    <row r="939" spans="1:23" ht="15.7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row>
    <row r="940" spans="1:23" ht="15.7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row>
    <row r="941" spans="1:23" ht="15.7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row>
    <row r="942" spans="1:23" ht="15.7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row>
    <row r="943" spans="1:23" ht="15.7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row>
    <row r="944" spans="1:23" ht="15.7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row>
    <row r="945" spans="1:23" ht="15.7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row>
    <row r="946" spans="1:23" ht="15.7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row>
    <row r="947" spans="1:23" ht="15.7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row>
    <row r="948" spans="1:23" ht="15.7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row>
    <row r="949" spans="1:23" ht="15.7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row>
    <row r="950" spans="1:23" ht="15.7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row>
    <row r="951" spans="1:23" ht="15.7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row>
    <row r="952" spans="1:23" ht="15.7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row>
    <row r="953" spans="1:23" ht="15.7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row>
    <row r="954" spans="1:23" ht="15.7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row>
    <row r="955" spans="1:23" ht="15.7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row>
    <row r="956" spans="1:23" ht="15.7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row>
    <row r="957" spans="1:23" ht="15.7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row>
    <row r="958" spans="1:23" ht="15.7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row>
    <row r="959" spans="1:23" ht="15.7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row>
    <row r="960" spans="1:23" ht="15.7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row>
    <row r="961" spans="1:23" ht="15.7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row>
    <row r="962" spans="1:23" ht="15.7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row>
    <row r="963" spans="1:23" ht="15.7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row>
    <row r="964" spans="1:23" ht="15.7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row>
    <row r="965" spans="1:23" ht="15.7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row>
    <row r="966" spans="1:23" ht="15.7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row>
    <row r="967" spans="1:23" ht="15.7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row>
    <row r="968" spans="1:23" ht="15.7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row>
    <row r="969" spans="1:23" ht="15.7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row>
    <row r="970" spans="1:23" ht="15.7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row>
    <row r="971" spans="1:23" ht="15.7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row>
    <row r="972" spans="1:23" ht="15.7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row>
    <row r="973" spans="1:23" ht="15.7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row>
    <row r="974" spans="1:23" ht="15.7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row>
    <row r="975" spans="1:23" ht="15.7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row>
    <row r="976" spans="1:23" ht="15.7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row>
    <row r="977" spans="1:23" ht="15.7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row>
    <row r="978" spans="1:23" ht="15.7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row>
    <row r="979" spans="1:23" ht="15.7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row>
    <row r="980" spans="1:23" ht="15.7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row>
    <row r="981" spans="1:23" ht="15.7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row>
    <row r="982" spans="1:23" ht="15.7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row>
    <row r="983" spans="1:23" ht="15.7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row>
    <row r="984" spans="1:23" ht="15.7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row>
    <row r="985" spans="1:23" ht="15.7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row>
    <row r="986" spans="1:23" ht="15.7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row>
    <row r="987" spans="1:23" ht="15.7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row>
    <row r="988" spans="1:23" ht="15.7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row>
    <row r="989" spans="1:23" ht="15.7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row>
    <row r="990" spans="1:23" ht="15.7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row>
    <row r="991" spans="1:23" ht="15.7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row>
    <row r="992" spans="1:23" ht="15.7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row>
    <row r="993" spans="1:23" ht="15.7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row>
    <row r="994" spans="1:23" ht="15.7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row>
    <row r="995" spans="1:23" ht="15.7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row>
    <row r="996" spans="1:23" ht="15.7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row>
    <row r="997" spans="1:23" ht="15.7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row>
    <row r="998" spans="1:23" ht="15.7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row>
    <row r="999" spans="1:23" ht="15.7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row>
    <row r="1000" spans="1:23" ht="15.7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row>
    <row r="1001" spans="1:23" ht="15.75" customHeight="1">
      <c r="A1001" s="80"/>
      <c r="B1001" s="80"/>
      <c r="C1001" s="80"/>
      <c r="D1001" s="80"/>
      <c r="E1001" s="80"/>
      <c r="F1001" s="80"/>
      <c r="G1001" s="80"/>
      <c r="H1001" s="80"/>
      <c r="I1001" s="80"/>
      <c r="J1001" s="80"/>
      <c r="K1001" s="80"/>
      <c r="L1001" s="80"/>
      <c r="M1001" s="80"/>
      <c r="N1001" s="80"/>
      <c r="O1001" s="80"/>
      <c r="P1001" s="80"/>
      <c r="Q1001" s="80"/>
      <c r="R1001" s="80"/>
      <c r="S1001" s="80"/>
      <c r="T1001" s="80"/>
      <c r="U1001" s="80"/>
      <c r="V1001" s="80"/>
      <c r="W1001" s="80"/>
    </row>
    <row r="1002" spans="1:23" ht="15.75" customHeight="1">
      <c r="A1002" s="80"/>
      <c r="B1002" s="80"/>
      <c r="C1002" s="80"/>
      <c r="D1002" s="80"/>
      <c r="E1002" s="80"/>
      <c r="F1002" s="80"/>
      <c r="G1002" s="80"/>
      <c r="H1002" s="80"/>
      <c r="I1002" s="80"/>
      <c r="J1002" s="80"/>
      <c r="K1002" s="80"/>
      <c r="L1002" s="80"/>
      <c r="M1002" s="80"/>
      <c r="N1002" s="80"/>
      <c r="O1002" s="80"/>
      <c r="P1002" s="80"/>
      <c r="Q1002" s="80"/>
      <c r="R1002" s="80"/>
      <c r="S1002" s="80"/>
      <c r="T1002" s="80"/>
      <c r="U1002" s="80"/>
      <c r="V1002" s="80"/>
      <c r="W1002" s="80"/>
    </row>
    <row r="1003" spans="1:23" ht="15.75" customHeight="1">
      <c r="A1003" s="80"/>
      <c r="B1003" s="80"/>
      <c r="C1003" s="80"/>
      <c r="D1003" s="80"/>
      <c r="E1003" s="80"/>
      <c r="F1003" s="80"/>
      <c r="G1003" s="80"/>
      <c r="H1003" s="80"/>
      <c r="I1003" s="80"/>
      <c r="J1003" s="80"/>
      <c r="K1003" s="80"/>
      <c r="L1003" s="80"/>
      <c r="M1003" s="80"/>
      <c r="N1003" s="80"/>
      <c r="O1003" s="80"/>
      <c r="P1003" s="80"/>
      <c r="Q1003" s="80"/>
      <c r="R1003" s="80"/>
      <c r="S1003" s="80"/>
      <c r="T1003" s="80"/>
      <c r="U1003" s="80"/>
      <c r="V1003" s="80"/>
      <c r="W1003" s="80"/>
    </row>
    <row r="1004" spans="1:23" ht="15.75" customHeight="1">
      <c r="A1004" s="80"/>
      <c r="B1004" s="80"/>
      <c r="C1004" s="80"/>
      <c r="D1004" s="80"/>
      <c r="E1004" s="80"/>
      <c r="F1004" s="80"/>
      <c r="G1004" s="80"/>
      <c r="H1004" s="80"/>
      <c r="I1004" s="80"/>
      <c r="J1004" s="80"/>
      <c r="K1004" s="80"/>
      <c r="L1004" s="80"/>
      <c r="M1004" s="80"/>
      <c r="N1004" s="80"/>
      <c r="O1004" s="80"/>
      <c r="P1004" s="80"/>
      <c r="Q1004" s="80"/>
      <c r="R1004" s="80"/>
      <c r="S1004" s="80"/>
      <c r="T1004" s="80"/>
      <c r="U1004" s="80"/>
      <c r="V1004" s="80"/>
      <c r="W1004" s="80"/>
    </row>
    <row r="1005" spans="1:23" ht="15.75" customHeight="1">
      <c r="A1005" s="80"/>
      <c r="B1005" s="80"/>
      <c r="C1005" s="80"/>
      <c r="D1005" s="80"/>
      <c r="E1005" s="80"/>
      <c r="F1005" s="80"/>
      <c r="G1005" s="80"/>
      <c r="H1005" s="80"/>
      <c r="I1005" s="80"/>
      <c r="J1005" s="80"/>
      <c r="K1005" s="80"/>
      <c r="L1005" s="80"/>
      <c r="M1005" s="80"/>
      <c r="N1005" s="80"/>
      <c r="O1005" s="80"/>
      <c r="P1005" s="80"/>
      <c r="Q1005" s="80"/>
      <c r="R1005" s="80"/>
      <c r="S1005" s="80"/>
      <c r="T1005" s="80"/>
      <c r="U1005" s="80"/>
      <c r="V1005" s="80"/>
      <c r="W1005" s="80"/>
    </row>
  </sheetData>
  <mergeCells count="50">
    <mergeCell ref="P28:P29"/>
    <mergeCell ref="J26:O26"/>
    <mergeCell ref="C26:G26"/>
    <mergeCell ref="H26:I26"/>
    <mergeCell ref="F28:F29"/>
    <mergeCell ref="G28:G29"/>
    <mergeCell ref="H28:H29"/>
    <mergeCell ref="I28:I29"/>
    <mergeCell ref="J27:O27"/>
    <mergeCell ref="J28:O28"/>
    <mergeCell ref="B28:C28"/>
    <mergeCell ref="P7:P8"/>
    <mergeCell ref="A6:C6"/>
    <mergeCell ref="B7:C7"/>
    <mergeCell ref="D7:E7"/>
    <mergeCell ref="F7:F8"/>
    <mergeCell ref="G7:G8"/>
    <mergeCell ref="H7:H8"/>
    <mergeCell ref="I7:I8"/>
    <mergeCell ref="D6:H6"/>
    <mergeCell ref="J7:O7"/>
    <mergeCell ref="P51:P52"/>
    <mergeCell ref="A48:B48"/>
    <mergeCell ref="C48:G48"/>
    <mergeCell ref="H48:I48"/>
    <mergeCell ref="B49:C49"/>
    <mergeCell ref="D49:E49"/>
    <mergeCell ref="F49:F50"/>
    <mergeCell ref="I49:I50"/>
    <mergeCell ref="J48:O48"/>
    <mergeCell ref="J49:O49"/>
    <mergeCell ref="A46:C46"/>
    <mergeCell ref="D46:O46"/>
    <mergeCell ref="A47:B47"/>
    <mergeCell ref="C47:G47"/>
    <mergeCell ref="G49:G50"/>
    <mergeCell ref="H49:H50"/>
    <mergeCell ref="H47:I47"/>
    <mergeCell ref="J47:O47"/>
    <mergeCell ref="A45:C45"/>
    <mergeCell ref="D45:O45"/>
    <mergeCell ref="A27:B27"/>
    <mergeCell ref="C27:G27"/>
    <mergeCell ref="H27:I27"/>
    <mergeCell ref="D28:E28"/>
    <mergeCell ref="A24:C24"/>
    <mergeCell ref="D24:O24"/>
    <mergeCell ref="A25:C25"/>
    <mergeCell ref="D25:O25"/>
    <mergeCell ref="A26:B26"/>
  </mergeCells>
  <conditionalFormatting sqref="I30:I41">
    <cfRule type="cellIs" dxfId="7" priority="1" operator="equal">
      <formula>"No"</formula>
    </cfRule>
    <cfRule type="cellIs" dxfId="6" priority="2" operator="equal">
      <formula>"Yes"</formula>
    </cfRule>
  </conditionalFormatting>
  <conditionalFormatting sqref="I51:I62">
    <cfRule type="cellIs" dxfId="5" priority="9" operator="equal">
      <formula>"No"</formula>
    </cfRule>
    <cfRule type="cellIs" dxfId="4" priority="10" operator="equal">
      <formula>"Yes"</formula>
    </cfRule>
  </conditionalFormatting>
  <conditionalFormatting sqref="J48">
    <cfRule type="cellIs" dxfId="3" priority="5" operator="greaterThan">
      <formula>0</formula>
    </cfRule>
    <cfRule type="expression" dxfId="2" priority="6">
      <formula>J47="Cash Credit"</formula>
    </cfRule>
    <cfRule type="cellIs" dxfId="1" priority="7" operator="greaterThan">
      <formula>0</formula>
    </cfRule>
    <cfRule type="expression" dxfId="0" priority="8">
      <formula>J47="Overdraft"</formula>
    </cfRule>
  </conditionalFormatting>
  <dataValidations count="3">
    <dataValidation type="list" allowBlank="1" showErrorMessage="1" sqref="I6" xr:uid="{00000000-0002-0000-1700-000000000000}">
      <formula1>"Absolute,Lacs"</formula1>
    </dataValidation>
    <dataValidation type="list" allowBlank="1" showErrorMessage="1" sqref="J48 J27" xr:uid="{00000000-0002-0000-1700-000001000000}">
      <formula1>"Current Account,Savings Account"</formula1>
    </dataValidation>
    <dataValidation type="list" allowBlank="1" showErrorMessage="1" sqref="I51:I62 I30:I41" xr:uid="{00000000-0002-0000-1700-000002000000}">
      <formula1>"Yes,No"</formula1>
    </dataValidation>
  </dataValidations>
  <pageMargins left="0.7" right="0.7" top="0.75" bottom="0.75"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3BC9-D175-410A-8B02-0302BFFDD46D}">
  <sheetPr codeName="Sheet27"/>
  <dimension ref="A1:D19"/>
  <sheetViews>
    <sheetView workbookViewId="0">
      <selection activeCell="D17" sqref="D17"/>
    </sheetView>
  </sheetViews>
  <sheetFormatPr defaultRowHeight="15"/>
  <cols>
    <col min="1" max="1" width="6.28515625" style="254" customWidth="1"/>
    <col min="2" max="2" width="55.140625" bestFit="1" customWidth="1"/>
    <col min="3" max="3" width="12.42578125" style="254" customWidth="1"/>
    <col min="4" max="4" width="37.140625" customWidth="1"/>
  </cols>
  <sheetData>
    <row r="1" spans="1:4">
      <c r="A1" s="161" t="s">
        <v>407</v>
      </c>
      <c r="B1" s="161" t="s">
        <v>408</v>
      </c>
      <c r="C1" s="267" t="s">
        <v>436</v>
      </c>
      <c r="D1" s="267" t="s">
        <v>122</v>
      </c>
    </row>
    <row r="2" spans="1:4">
      <c r="A2" s="263">
        <v>1</v>
      </c>
      <c r="B2" s="264" t="s">
        <v>409</v>
      </c>
      <c r="C2" s="296"/>
      <c r="D2" s="232"/>
    </row>
    <row r="3" spans="1:4">
      <c r="A3" s="262" t="s">
        <v>425</v>
      </c>
      <c r="B3" s="258" t="s">
        <v>410</v>
      </c>
      <c r="C3" s="296"/>
      <c r="D3" s="232"/>
    </row>
    <row r="4" spans="1:4">
      <c r="A4" s="262" t="s">
        <v>426</v>
      </c>
      <c r="B4" s="258" t="s">
        <v>411</v>
      </c>
      <c r="C4" s="296"/>
      <c r="D4" s="232"/>
    </row>
    <row r="5" spans="1:4">
      <c r="A5" s="262" t="s">
        <v>427</v>
      </c>
      <c r="B5" s="258" t="s">
        <v>412</v>
      </c>
      <c r="C5" s="296"/>
      <c r="D5" s="232"/>
    </row>
    <row r="6" spans="1:4">
      <c r="A6" s="262" t="s">
        <v>428</v>
      </c>
      <c r="B6" s="258" t="s">
        <v>413</v>
      </c>
      <c r="C6" s="296"/>
      <c r="D6" s="232"/>
    </row>
    <row r="7" spans="1:4">
      <c r="A7" s="262" t="s">
        <v>429</v>
      </c>
      <c r="B7" s="258" t="s">
        <v>415</v>
      </c>
      <c r="C7" s="296"/>
      <c r="D7" s="232"/>
    </row>
    <row r="8" spans="1:4">
      <c r="A8" s="263">
        <v>2</v>
      </c>
      <c r="B8" s="264" t="s">
        <v>414</v>
      </c>
      <c r="C8" s="296"/>
      <c r="D8" s="232"/>
    </row>
    <row r="9" spans="1:4">
      <c r="A9" s="262" t="s">
        <v>430</v>
      </c>
      <c r="B9" s="258" t="s">
        <v>416</v>
      </c>
      <c r="C9" s="296"/>
      <c r="D9" s="232"/>
    </row>
    <row r="10" spans="1:4">
      <c r="A10" s="262" t="s">
        <v>431</v>
      </c>
      <c r="B10" s="258" t="s">
        <v>417</v>
      </c>
      <c r="C10" s="296"/>
      <c r="D10" s="232"/>
    </row>
    <row r="11" spans="1:4">
      <c r="A11" s="262" t="s">
        <v>432</v>
      </c>
      <c r="B11" s="258" t="s">
        <v>418</v>
      </c>
      <c r="C11" s="296"/>
      <c r="D11" s="232"/>
    </row>
    <row r="12" spans="1:4">
      <c r="A12" s="262" t="s">
        <v>433</v>
      </c>
      <c r="B12" s="258" t="s">
        <v>419</v>
      </c>
      <c r="C12" s="296"/>
      <c r="D12" s="232"/>
    </row>
    <row r="13" spans="1:4">
      <c r="A13" s="262" t="s">
        <v>434</v>
      </c>
      <c r="B13" s="258" t="s">
        <v>415</v>
      </c>
      <c r="C13" s="296"/>
      <c r="D13" s="232"/>
    </row>
    <row r="14" spans="1:4">
      <c r="A14" s="263">
        <v>3</v>
      </c>
      <c r="B14" s="264" t="s">
        <v>437</v>
      </c>
      <c r="C14" s="296"/>
      <c r="D14" s="232"/>
    </row>
    <row r="15" spans="1:4">
      <c r="A15" s="263">
        <v>5</v>
      </c>
      <c r="B15" s="264" t="s">
        <v>424</v>
      </c>
      <c r="C15" s="296"/>
      <c r="D15" s="232"/>
    </row>
    <row r="16" spans="1:4">
      <c r="A16" s="263">
        <v>6</v>
      </c>
      <c r="B16" s="265" t="s">
        <v>420</v>
      </c>
      <c r="C16" s="296"/>
      <c r="D16" s="232"/>
    </row>
    <row r="17" spans="1:4">
      <c r="A17" s="263">
        <v>7</v>
      </c>
      <c r="B17" s="264" t="s">
        <v>421</v>
      </c>
      <c r="C17" s="296"/>
      <c r="D17" s="232"/>
    </row>
    <row r="18" spans="1:4">
      <c r="A18" s="263">
        <v>8</v>
      </c>
      <c r="B18" s="264" t="s">
        <v>422</v>
      </c>
      <c r="C18" s="296"/>
      <c r="D18" s="232"/>
    </row>
    <row r="19" spans="1:4">
      <c r="A19" s="262" t="s">
        <v>435</v>
      </c>
      <c r="B19" s="258" t="s">
        <v>423</v>
      </c>
      <c r="C19" s="296"/>
      <c r="D19" s="232"/>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5:Z1004"/>
  <sheetViews>
    <sheetView showGridLines="0" workbookViewId="0">
      <selection activeCell="C11" sqref="C11:E11"/>
    </sheetView>
  </sheetViews>
  <sheetFormatPr defaultColWidth="14.42578125" defaultRowHeight="15" customHeight="1"/>
  <cols>
    <col min="1" max="1" width="2.85546875" customWidth="1"/>
    <col min="2" max="2" width="6.7109375" customWidth="1"/>
    <col min="3" max="3" width="66.85546875" customWidth="1"/>
    <col min="4" max="4" width="18.7109375" customWidth="1"/>
    <col min="5" max="5" width="18.28515625" customWidth="1"/>
    <col min="6" max="6" width="3.28515625" customWidth="1"/>
    <col min="7" max="26" width="9.140625" customWidth="1"/>
  </cols>
  <sheetData>
    <row r="5" spans="1:26" ht="12.75" customHeight="1">
      <c r="A5" s="17"/>
      <c r="B5" s="17"/>
      <c r="C5" s="17"/>
      <c r="D5" s="17"/>
      <c r="E5" s="17"/>
      <c r="F5" s="17"/>
      <c r="G5" s="17"/>
      <c r="H5" s="17"/>
      <c r="I5" s="17"/>
      <c r="J5" s="17"/>
      <c r="K5" s="17"/>
      <c r="L5" s="17"/>
      <c r="M5" s="17"/>
      <c r="N5" s="17"/>
      <c r="O5" s="17"/>
      <c r="P5" s="17"/>
      <c r="Q5" s="17"/>
      <c r="R5" s="17"/>
      <c r="S5" s="17"/>
      <c r="T5" s="17"/>
      <c r="U5" s="17"/>
      <c r="V5" s="17"/>
      <c r="W5" s="17"/>
      <c r="X5" s="17"/>
      <c r="Y5" s="17"/>
      <c r="Z5" s="17"/>
    </row>
    <row r="6" spans="1:26" ht="12.75" customHeight="1">
      <c r="A6" s="17"/>
      <c r="B6" s="1019" t="s">
        <v>345</v>
      </c>
      <c r="C6" s="807"/>
      <c r="D6" s="807"/>
      <c r="E6" s="776"/>
      <c r="F6" s="17"/>
      <c r="G6" s="17"/>
      <c r="H6" s="17"/>
      <c r="I6" s="17"/>
      <c r="J6" s="17"/>
      <c r="K6" s="17"/>
      <c r="L6" s="17"/>
      <c r="M6" s="17"/>
      <c r="N6" s="17"/>
      <c r="O6" s="17"/>
      <c r="P6" s="17"/>
      <c r="Q6" s="17"/>
      <c r="R6" s="17"/>
      <c r="S6" s="17"/>
      <c r="T6" s="17"/>
      <c r="U6" s="17"/>
      <c r="V6" s="17"/>
      <c r="W6" s="17"/>
      <c r="X6" s="17"/>
      <c r="Y6" s="17"/>
      <c r="Z6" s="17"/>
    </row>
    <row r="7" spans="1:26" ht="12.75" customHeight="1">
      <c r="A7" s="17"/>
      <c r="B7" s="178"/>
      <c r="C7" s="179"/>
      <c r="D7" s="48"/>
      <c r="E7" s="180"/>
      <c r="F7" s="17"/>
      <c r="G7" s="17"/>
      <c r="H7" s="17"/>
      <c r="I7" s="17"/>
      <c r="J7" s="17"/>
      <c r="K7" s="17"/>
      <c r="L7" s="17"/>
      <c r="M7" s="17"/>
      <c r="N7" s="17"/>
      <c r="O7" s="17"/>
      <c r="P7" s="17"/>
      <c r="Q7" s="17"/>
      <c r="R7" s="17"/>
      <c r="S7" s="17"/>
      <c r="T7" s="17"/>
      <c r="U7" s="17"/>
      <c r="V7" s="17"/>
      <c r="W7" s="17"/>
      <c r="X7" s="17"/>
      <c r="Y7" s="17"/>
      <c r="Z7" s="17"/>
    </row>
    <row r="8" spans="1:26" ht="12.75" customHeight="1">
      <c r="A8" s="17"/>
      <c r="B8" s="178">
        <v>1</v>
      </c>
      <c r="C8" s="368"/>
      <c r="D8" s="368"/>
      <c r="E8" s="369"/>
      <c r="F8" s="17"/>
      <c r="G8" s="17"/>
      <c r="H8" s="17"/>
      <c r="I8" s="17"/>
      <c r="J8" s="17"/>
      <c r="K8" s="17"/>
      <c r="L8" s="17"/>
      <c r="M8" s="17"/>
      <c r="N8" s="17"/>
      <c r="O8" s="17"/>
      <c r="P8" s="17"/>
      <c r="Q8" s="17"/>
      <c r="R8" s="17"/>
      <c r="S8" s="17"/>
      <c r="T8" s="17"/>
      <c r="U8" s="17"/>
      <c r="V8" s="17"/>
      <c r="W8" s="17"/>
      <c r="X8" s="17"/>
      <c r="Y8" s="17"/>
      <c r="Z8" s="17"/>
    </row>
    <row r="9" spans="1:26" ht="12.75" customHeight="1">
      <c r="A9" s="17"/>
      <c r="B9" s="178">
        <v>2</v>
      </c>
      <c r="C9" s="368"/>
      <c r="D9" s="368"/>
      <c r="E9" s="369"/>
      <c r="F9" s="17"/>
      <c r="G9" s="17"/>
      <c r="H9" s="17"/>
      <c r="I9" s="17"/>
      <c r="J9" s="17"/>
      <c r="K9" s="17"/>
      <c r="L9" s="17"/>
      <c r="M9" s="17"/>
      <c r="N9" s="17"/>
      <c r="O9" s="17"/>
      <c r="P9" s="17"/>
      <c r="Q9" s="17"/>
      <c r="R9" s="17"/>
      <c r="S9" s="17"/>
      <c r="T9" s="17"/>
      <c r="U9" s="17"/>
      <c r="V9" s="17"/>
      <c r="W9" s="17"/>
      <c r="X9" s="17"/>
      <c r="Y9" s="17"/>
      <c r="Z9" s="17"/>
    </row>
    <row r="10" spans="1:26" ht="12.75" customHeight="1">
      <c r="A10" s="17"/>
      <c r="B10" s="178">
        <v>3</v>
      </c>
      <c r="C10" s="370"/>
      <c r="D10" s="368"/>
      <c r="E10" s="369"/>
      <c r="F10" s="17"/>
      <c r="G10" s="17"/>
      <c r="H10" s="17"/>
      <c r="I10" s="17"/>
      <c r="J10" s="17"/>
      <c r="K10" s="17"/>
      <c r="L10" s="17"/>
      <c r="M10" s="17"/>
      <c r="N10" s="17"/>
      <c r="O10" s="17"/>
      <c r="P10" s="17"/>
      <c r="Q10" s="17"/>
      <c r="R10" s="17"/>
      <c r="S10" s="17"/>
      <c r="T10" s="17"/>
      <c r="U10" s="17"/>
      <c r="V10" s="17"/>
      <c r="W10" s="17"/>
      <c r="X10" s="17"/>
      <c r="Y10" s="17"/>
      <c r="Z10" s="17"/>
    </row>
    <row r="11" spans="1:26" ht="12.75" customHeight="1">
      <c r="A11" s="17"/>
      <c r="B11" s="178">
        <v>4</v>
      </c>
      <c r="C11" s="1020"/>
      <c r="D11" s="1021"/>
      <c r="E11" s="1022"/>
      <c r="F11" s="17"/>
      <c r="G11" s="17"/>
      <c r="H11" s="17"/>
      <c r="I11" s="17"/>
      <c r="J11" s="17"/>
      <c r="K11" s="17"/>
      <c r="L11" s="17"/>
      <c r="M11" s="17"/>
      <c r="N11" s="17"/>
      <c r="O11" s="17"/>
      <c r="P11" s="17"/>
      <c r="Q11" s="17"/>
      <c r="R11" s="17"/>
      <c r="S11" s="17"/>
      <c r="T11" s="17"/>
      <c r="U11" s="17"/>
      <c r="V11" s="17"/>
      <c r="W11" s="17"/>
      <c r="X11" s="17"/>
      <c r="Y11" s="17"/>
      <c r="Z11" s="17"/>
    </row>
    <row r="12" spans="1:26" ht="12.75" customHeight="1">
      <c r="A12" s="17"/>
      <c r="B12" s="178">
        <v>5</v>
      </c>
      <c r="C12" s="1023"/>
      <c r="D12" s="816"/>
      <c r="E12" s="836"/>
      <c r="F12" s="17"/>
      <c r="G12" s="17"/>
      <c r="H12" s="17"/>
      <c r="I12" s="17"/>
      <c r="J12" s="17"/>
      <c r="K12" s="17"/>
      <c r="L12" s="17"/>
      <c r="M12" s="17"/>
      <c r="N12" s="17"/>
      <c r="O12" s="17"/>
      <c r="P12" s="17"/>
      <c r="Q12" s="17"/>
      <c r="R12" s="17"/>
      <c r="S12" s="17"/>
      <c r="T12" s="17"/>
      <c r="U12" s="17"/>
      <c r="V12" s="17"/>
      <c r="W12" s="17"/>
      <c r="X12" s="17"/>
      <c r="Y12" s="17"/>
      <c r="Z12" s="17"/>
    </row>
    <row r="13" spans="1:26" ht="12.75" customHeight="1">
      <c r="A13" s="17"/>
      <c r="B13" s="178">
        <v>6</v>
      </c>
      <c r="C13" s="1023"/>
      <c r="D13" s="816"/>
      <c r="E13" s="836"/>
      <c r="F13" s="17"/>
      <c r="G13" s="17"/>
      <c r="H13" s="17"/>
      <c r="I13" s="17"/>
      <c r="J13" s="17"/>
      <c r="K13" s="17"/>
      <c r="L13" s="17"/>
      <c r="M13" s="17"/>
      <c r="N13" s="17"/>
      <c r="O13" s="17"/>
      <c r="P13" s="17"/>
      <c r="Q13" s="17"/>
      <c r="R13" s="17"/>
      <c r="S13" s="17"/>
      <c r="T13" s="17"/>
      <c r="U13" s="17"/>
      <c r="V13" s="17"/>
      <c r="W13" s="17"/>
      <c r="X13" s="17"/>
      <c r="Y13" s="17"/>
      <c r="Z13" s="17"/>
    </row>
    <row r="14" spans="1:26" ht="12.75" customHeight="1">
      <c r="A14" s="17"/>
      <c r="B14" s="178">
        <v>7</v>
      </c>
      <c r="C14" s="1023"/>
      <c r="D14" s="816"/>
      <c r="E14" s="836"/>
      <c r="F14" s="17"/>
      <c r="G14" s="17"/>
      <c r="H14" s="17"/>
      <c r="I14" s="17"/>
      <c r="J14" s="17"/>
      <c r="K14" s="17"/>
      <c r="L14" s="17"/>
      <c r="M14" s="17"/>
      <c r="N14" s="17"/>
      <c r="O14" s="17"/>
      <c r="P14" s="17"/>
      <c r="Q14" s="17"/>
      <c r="R14" s="17"/>
      <c r="S14" s="17"/>
      <c r="T14" s="17"/>
      <c r="U14" s="17"/>
      <c r="V14" s="17"/>
      <c r="W14" s="17"/>
      <c r="X14" s="17"/>
      <c r="Y14" s="17"/>
      <c r="Z14" s="17"/>
    </row>
    <row r="15" spans="1:26" ht="12.75" customHeight="1">
      <c r="A15" s="17"/>
      <c r="B15" s="178">
        <v>8</v>
      </c>
      <c r="C15" s="1023"/>
      <c r="D15" s="816"/>
      <c r="E15" s="836"/>
      <c r="F15" s="17"/>
      <c r="G15" s="17"/>
      <c r="H15" s="17"/>
      <c r="I15" s="17"/>
      <c r="J15" s="17"/>
      <c r="K15" s="17"/>
      <c r="L15" s="17"/>
      <c r="M15" s="17"/>
      <c r="N15" s="17"/>
      <c r="O15" s="17"/>
      <c r="P15" s="17"/>
      <c r="Q15" s="17"/>
      <c r="R15" s="17"/>
      <c r="S15" s="17"/>
      <c r="T15" s="17"/>
      <c r="U15" s="17"/>
      <c r="V15" s="17"/>
      <c r="W15" s="17"/>
      <c r="X15" s="17"/>
      <c r="Y15" s="17"/>
      <c r="Z15" s="17"/>
    </row>
    <row r="16" spans="1:26" ht="12.75" customHeight="1">
      <c r="A16" s="17"/>
      <c r="B16" s="178">
        <v>9</v>
      </c>
      <c r="C16" s="1023"/>
      <c r="D16" s="816"/>
      <c r="E16" s="836"/>
      <c r="F16" s="17"/>
      <c r="G16" s="17"/>
      <c r="H16" s="17"/>
      <c r="I16" s="17"/>
      <c r="J16" s="17"/>
      <c r="K16" s="17"/>
      <c r="L16" s="17"/>
      <c r="M16" s="17"/>
      <c r="N16" s="17"/>
      <c r="O16" s="17"/>
      <c r="P16" s="17"/>
      <c r="Q16" s="17"/>
      <c r="R16" s="17"/>
      <c r="S16" s="17"/>
      <c r="T16" s="17"/>
      <c r="U16" s="17"/>
      <c r="V16" s="17"/>
      <c r="W16" s="17"/>
      <c r="X16" s="17"/>
      <c r="Y16" s="17"/>
      <c r="Z16" s="17"/>
    </row>
    <row r="17" spans="1:26" ht="12.75" customHeight="1">
      <c r="A17" s="17"/>
      <c r="B17" s="178">
        <v>10</v>
      </c>
      <c r="C17" s="1023"/>
      <c r="D17" s="816"/>
      <c r="E17" s="836"/>
      <c r="F17" s="17"/>
      <c r="G17" s="17"/>
      <c r="H17" s="17"/>
      <c r="I17" s="17"/>
      <c r="J17" s="17"/>
      <c r="K17" s="17"/>
      <c r="L17" s="17"/>
      <c r="M17" s="17"/>
      <c r="N17" s="17"/>
      <c r="O17" s="17"/>
      <c r="P17" s="17"/>
      <c r="Q17" s="17"/>
      <c r="R17" s="17"/>
      <c r="S17" s="17"/>
      <c r="T17" s="17"/>
      <c r="U17" s="17"/>
      <c r="V17" s="17"/>
      <c r="W17" s="17"/>
      <c r="X17" s="17"/>
      <c r="Y17" s="17"/>
      <c r="Z17" s="17"/>
    </row>
    <row r="18" spans="1:26" ht="12.75" customHeight="1">
      <c r="A18" s="17"/>
      <c r="B18" s="178">
        <v>11</v>
      </c>
      <c r="C18" s="1023"/>
      <c r="D18" s="816"/>
      <c r="E18" s="836"/>
      <c r="F18" s="17"/>
      <c r="G18" s="17"/>
      <c r="H18" s="17"/>
      <c r="I18" s="17"/>
      <c r="J18" s="17"/>
      <c r="K18" s="17"/>
      <c r="L18" s="17"/>
      <c r="M18" s="17"/>
      <c r="N18" s="17"/>
      <c r="O18" s="17"/>
      <c r="P18" s="17"/>
      <c r="Q18" s="17"/>
      <c r="R18" s="17"/>
      <c r="S18" s="17"/>
      <c r="T18" s="17"/>
      <c r="U18" s="17"/>
      <c r="V18" s="17"/>
      <c r="W18" s="17"/>
      <c r="X18" s="17"/>
      <c r="Y18" s="17"/>
      <c r="Z18" s="17"/>
    </row>
    <row r="19" spans="1:26" ht="12.75" customHeight="1">
      <c r="A19" s="17"/>
      <c r="B19" s="178">
        <v>12</v>
      </c>
      <c r="C19" s="1023"/>
      <c r="D19" s="816"/>
      <c r="E19" s="836"/>
      <c r="F19" s="17"/>
      <c r="G19" s="17"/>
      <c r="H19" s="17"/>
      <c r="I19" s="17"/>
      <c r="J19" s="17"/>
      <c r="K19" s="17"/>
      <c r="L19" s="17"/>
      <c r="M19" s="17"/>
      <c r="N19" s="17"/>
      <c r="O19" s="17"/>
      <c r="P19" s="17"/>
      <c r="Q19" s="17"/>
      <c r="R19" s="17"/>
      <c r="S19" s="17"/>
      <c r="T19" s="17"/>
      <c r="U19" s="17"/>
      <c r="V19" s="17"/>
      <c r="W19" s="17"/>
      <c r="X19" s="17"/>
      <c r="Y19" s="17"/>
      <c r="Z19" s="17"/>
    </row>
    <row r="20" spans="1:26" ht="12.75" customHeight="1">
      <c r="A20" s="17"/>
      <c r="B20" s="178">
        <v>13</v>
      </c>
      <c r="C20" s="1023"/>
      <c r="D20" s="816"/>
      <c r="E20" s="836"/>
      <c r="F20" s="17"/>
      <c r="G20" s="17"/>
      <c r="H20" s="17"/>
      <c r="I20" s="17"/>
      <c r="J20" s="17"/>
      <c r="K20" s="17"/>
      <c r="L20" s="17"/>
      <c r="M20" s="17"/>
      <c r="N20" s="17"/>
      <c r="O20" s="17"/>
      <c r="P20" s="17"/>
      <c r="Q20" s="17"/>
      <c r="R20" s="17"/>
      <c r="S20" s="17"/>
      <c r="T20" s="17"/>
      <c r="U20" s="17"/>
      <c r="V20" s="17"/>
      <c r="W20" s="17"/>
      <c r="X20" s="17"/>
      <c r="Y20" s="17"/>
      <c r="Z20" s="17"/>
    </row>
    <row r="21" spans="1:26" ht="12.75" customHeight="1">
      <c r="A21" s="17"/>
      <c r="B21" s="178">
        <v>14</v>
      </c>
      <c r="C21" s="1023"/>
      <c r="D21" s="816"/>
      <c r="E21" s="836"/>
      <c r="F21" s="17"/>
      <c r="G21" s="17"/>
      <c r="H21" s="17"/>
      <c r="I21" s="17"/>
      <c r="J21" s="17"/>
      <c r="K21" s="17"/>
      <c r="L21" s="17"/>
      <c r="M21" s="17"/>
      <c r="N21" s="17"/>
      <c r="O21" s="17"/>
      <c r="P21" s="17"/>
      <c r="Q21" s="17"/>
      <c r="R21" s="17"/>
      <c r="S21" s="17"/>
      <c r="T21" s="17"/>
      <c r="U21" s="17"/>
      <c r="V21" s="17"/>
      <c r="W21" s="17"/>
      <c r="X21" s="17"/>
      <c r="Y21" s="17"/>
      <c r="Z21" s="17"/>
    </row>
    <row r="22" spans="1:26" ht="12.75" customHeight="1">
      <c r="A22" s="17"/>
      <c r="B22" s="181">
        <v>15</v>
      </c>
      <c r="C22" s="1027"/>
      <c r="D22" s="816"/>
      <c r="E22" s="836"/>
      <c r="F22" s="17"/>
      <c r="G22" s="17"/>
      <c r="H22" s="17"/>
      <c r="I22" s="17"/>
      <c r="J22" s="17"/>
      <c r="K22" s="17"/>
      <c r="L22" s="17"/>
      <c r="M22" s="17"/>
      <c r="N22" s="17"/>
      <c r="O22" s="17"/>
      <c r="P22" s="17"/>
      <c r="Q22" s="17"/>
      <c r="R22" s="17"/>
      <c r="S22" s="17"/>
      <c r="T22" s="17"/>
      <c r="U22" s="17"/>
      <c r="V22" s="17"/>
      <c r="W22" s="17"/>
      <c r="X22" s="17"/>
      <c r="Y22" s="17"/>
      <c r="Z22" s="17"/>
    </row>
    <row r="23" spans="1:26" ht="12.75" customHeight="1">
      <c r="A23" s="17"/>
      <c r="B23" s="178">
        <v>16</v>
      </c>
      <c r="C23" s="1023"/>
      <c r="D23" s="816"/>
      <c r="E23" s="836"/>
      <c r="F23" s="17"/>
      <c r="G23" s="17"/>
      <c r="H23" s="17"/>
      <c r="I23" s="17"/>
      <c r="J23" s="17"/>
      <c r="K23" s="17"/>
      <c r="L23" s="17"/>
      <c r="M23" s="17"/>
      <c r="N23" s="17"/>
      <c r="O23" s="17"/>
      <c r="P23" s="17"/>
      <c r="Q23" s="17"/>
      <c r="R23" s="17"/>
      <c r="S23" s="17"/>
      <c r="T23" s="17"/>
      <c r="U23" s="17"/>
      <c r="V23" s="17"/>
      <c r="W23" s="17"/>
      <c r="X23" s="17"/>
      <c r="Y23" s="17"/>
      <c r="Z23" s="17"/>
    </row>
    <row r="24" spans="1:26" ht="12.75" customHeight="1">
      <c r="A24" s="17"/>
      <c r="B24" s="178">
        <v>17</v>
      </c>
      <c r="C24" s="1023"/>
      <c r="D24" s="816"/>
      <c r="E24" s="836"/>
      <c r="F24" s="17"/>
      <c r="G24" s="17"/>
      <c r="H24" s="17"/>
      <c r="I24" s="17"/>
      <c r="J24" s="17"/>
      <c r="K24" s="17"/>
      <c r="L24" s="17"/>
      <c r="M24" s="17"/>
      <c r="N24" s="17"/>
      <c r="O24" s="17"/>
      <c r="P24" s="17"/>
      <c r="Q24" s="17"/>
      <c r="R24" s="17"/>
      <c r="S24" s="17"/>
      <c r="T24" s="17"/>
      <c r="U24" s="17"/>
      <c r="V24" s="17"/>
      <c r="W24" s="17"/>
      <c r="X24" s="17"/>
      <c r="Y24" s="17"/>
      <c r="Z24" s="17"/>
    </row>
    <row r="25" spans="1:26" ht="12.75" customHeight="1">
      <c r="A25" s="17"/>
      <c r="B25" s="178">
        <v>18</v>
      </c>
      <c r="C25" s="1023"/>
      <c r="D25" s="816"/>
      <c r="E25" s="836"/>
      <c r="F25" s="17"/>
      <c r="G25" s="17"/>
      <c r="H25" s="17"/>
      <c r="I25" s="17"/>
      <c r="J25" s="17"/>
      <c r="K25" s="17"/>
      <c r="L25" s="17"/>
      <c r="M25" s="17"/>
      <c r="N25" s="17"/>
      <c r="O25" s="17"/>
      <c r="P25" s="17"/>
      <c r="Q25" s="17"/>
      <c r="R25" s="17"/>
      <c r="S25" s="17"/>
      <c r="T25" s="17"/>
      <c r="U25" s="17"/>
      <c r="V25" s="17"/>
      <c r="W25" s="17"/>
      <c r="X25" s="17"/>
      <c r="Y25" s="17"/>
      <c r="Z25" s="17"/>
    </row>
    <row r="26" spans="1:26" ht="12.75" customHeight="1">
      <c r="A26" s="17"/>
      <c r="B26" s="178">
        <v>19</v>
      </c>
      <c r="C26" s="1023"/>
      <c r="D26" s="816"/>
      <c r="E26" s="836"/>
      <c r="F26" s="17"/>
      <c r="G26" s="17"/>
      <c r="H26" s="17"/>
      <c r="I26" s="17"/>
      <c r="J26" s="17"/>
      <c r="K26" s="17"/>
      <c r="L26" s="17"/>
      <c r="M26" s="17"/>
      <c r="N26" s="17"/>
      <c r="O26" s="17"/>
      <c r="P26" s="17"/>
      <c r="Q26" s="17"/>
      <c r="R26" s="17"/>
      <c r="S26" s="17"/>
      <c r="T26" s="17"/>
      <c r="U26" s="17"/>
      <c r="V26" s="17"/>
      <c r="W26" s="17"/>
      <c r="X26" s="17"/>
      <c r="Y26" s="17"/>
      <c r="Z26" s="17"/>
    </row>
    <row r="27" spans="1:26" ht="12.75" customHeight="1">
      <c r="A27" s="17"/>
      <c r="B27" s="178">
        <v>20</v>
      </c>
      <c r="C27" s="1023"/>
      <c r="D27" s="816"/>
      <c r="E27" s="836"/>
      <c r="F27" s="17"/>
      <c r="G27" s="17"/>
      <c r="H27" s="17"/>
      <c r="I27" s="17"/>
      <c r="J27" s="17"/>
      <c r="K27" s="17"/>
      <c r="L27" s="17"/>
      <c r="M27" s="17"/>
      <c r="N27" s="17"/>
      <c r="O27" s="17"/>
      <c r="P27" s="17"/>
      <c r="Q27" s="17"/>
      <c r="R27" s="17"/>
      <c r="S27" s="17"/>
      <c r="T27" s="17"/>
      <c r="U27" s="17"/>
      <c r="V27" s="17"/>
      <c r="W27" s="17"/>
      <c r="X27" s="17"/>
      <c r="Y27" s="17"/>
      <c r="Z27" s="17"/>
    </row>
    <row r="28" spans="1:26" ht="12.75" customHeight="1">
      <c r="A28" s="17"/>
      <c r="B28" s="178">
        <v>21</v>
      </c>
      <c r="C28" s="1023"/>
      <c r="D28" s="816"/>
      <c r="E28" s="836"/>
      <c r="F28" s="17"/>
      <c r="G28" s="17"/>
      <c r="H28" s="17"/>
      <c r="I28" s="17"/>
      <c r="J28" s="17"/>
      <c r="K28" s="17"/>
      <c r="L28" s="17"/>
      <c r="M28" s="17"/>
      <c r="N28" s="17"/>
      <c r="O28" s="17"/>
      <c r="P28" s="17"/>
      <c r="Q28" s="17"/>
      <c r="R28" s="17"/>
      <c r="S28" s="17"/>
      <c r="T28" s="17"/>
      <c r="U28" s="17"/>
      <c r="V28" s="17"/>
      <c r="W28" s="17"/>
      <c r="X28" s="17"/>
      <c r="Y28" s="17"/>
      <c r="Z28" s="17"/>
    </row>
    <row r="29" spans="1:26" ht="12.75" customHeight="1">
      <c r="A29" s="17"/>
      <c r="B29" s="178">
        <v>22</v>
      </c>
      <c r="C29" s="1023"/>
      <c r="D29" s="816"/>
      <c r="E29" s="836"/>
      <c r="F29" s="17"/>
      <c r="G29" s="17"/>
      <c r="H29" s="17"/>
      <c r="I29" s="17"/>
      <c r="J29" s="17"/>
      <c r="K29" s="17"/>
      <c r="L29" s="17"/>
      <c r="M29" s="17"/>
      <c r="N29" s="17"/>
      <c r="O29" s="17"/>
      <c r="P29" s="17"/>
      <c r="Q29" s="17"/>
      <c r="R29" s="17"/>
      <c r="S29" s="17"/>
      <c r="T29" s="17"/>
      <c r="U29" s="17"/>
      <c r="V29" s="17"/>
      <c r="W29" s="17"/>
      <c r="X29" s="17"/>
      <c r="Y29" s="17"/>
      <c r="Z29" s="17"/>
    </row>
    <row r="30" spans="1:26" ht="12.75" customHeight="1">
      <c r="A30" s="17"/>
      <c r="B30" s="182">
        <v>23</v>
      </c>
      <c r="C30" s="1024"/>
      <c r="D30" s="1025"/>
      <c r="E30" s="1026"/>
      <c r="F30" s="17"/>
      <c r="G30" s="17"/>
      <c r="H30" s="17"/>
      <c r="I30" s="17"/>
      <c r="J30" s="17"/>
      <c r="K30" s="17"/>
      <c r="L30" s="17"/>
      <c r="M30" s="17"/>
      <c r="N30" s="17"/>
      <c r="O30" s="17"/>
      <c r="P30" s="17"/>
      <c r="Q30" s="17"/>
      <c r="R30" s="17"/>
      <c r="S30" s="17"/>
      <c r="T30" s="17"/>
      <c r="U30" s="17"/>
      <c r="V30" s="17"/>
      <c r="W30" s="17"/>
      <c r="X30" s="17"/>
      <c r="Y30" s="17"/>
      <c r="Z30" s="17"/>
    </row>
    <row r="31" spans="1:26" ht="12.75" customHeight="1">
      <c r="A31" s="17"/>
      <c r="B31" s="183"/>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2.75" customHeight="1">
      <c r="A32" s="17"/>
      <c r="B32" s="183"/>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2.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2.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2.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2.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2.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2.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2.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2.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2.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2.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2.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2.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2.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2.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2.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2.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2.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2.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2.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2.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2.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2.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2.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2.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2.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2.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2.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2.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2.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2.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2.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2.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2.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2.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2.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2.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2.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2.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2.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2.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2.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2.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2.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2.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2.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2.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2.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2.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2.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2.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2.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2.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2.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2.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2.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2.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2.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2.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2.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2.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2.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2.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2.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2.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2.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2.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2.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2.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2.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2.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2.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2.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2.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2.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2.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2.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2.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2.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2.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2.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2.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2.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2.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2.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2.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2.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2.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2.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2.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2.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2.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2.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2.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2.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2.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2.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2.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2.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2.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2.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2.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2.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2.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2.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2.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2.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2.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2.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2.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2.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2.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2.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2.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2.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2.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2.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2.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2.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2.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2.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2.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2.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2.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2.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2.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2.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2.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2.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2.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2.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2.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2.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2.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2.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2.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2.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2.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2.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2.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2.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2.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2.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2.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2.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2.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2.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2.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2.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2.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2.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2.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2.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2.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2.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2.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2.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2.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2.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2.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2.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2.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2.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2.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2.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2.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2.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2.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2.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2.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2.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2.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2.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2.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2.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2.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2.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2.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2.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2.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2.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2.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2.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2.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2.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2.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2.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2.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2.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2.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2.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2.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2.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2.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2.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2.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2.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2.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2.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2.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2.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2.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2.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2.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2.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2.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2.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2.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2.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2.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2.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2.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2.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2.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2.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2.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2.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2.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2.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2.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2.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2.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2.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2.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2.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2.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2.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2.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2.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2.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2.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2.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2.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2.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2.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2.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2.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2.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2.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2.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2.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2.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2.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2.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2.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2.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2.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2.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2.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2.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2.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2.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2.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2.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2.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2.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2.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2.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2.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2.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2.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2.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2.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2.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2.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2.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2.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2.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2.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2.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2.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2.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2.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2.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2.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2.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2.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2.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2.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2.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2.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2.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2.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2.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2.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2.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2.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2.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2.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2.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2.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2.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2.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2.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2.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2.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2.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2.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2.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2.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2.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2.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2.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2.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2.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2.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2.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2.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2.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2.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2.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2.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2.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2.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2.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2.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2.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2.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2.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2.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2.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2.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2.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2.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2.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2.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2.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2.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2.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2.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2.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2.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2.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2.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2.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2.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2.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2.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2.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2.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2.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2.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2.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2.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2.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2.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2.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2.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2.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2.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2.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2.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2.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2.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2.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2.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2.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2.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2.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2.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2.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2.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2.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2.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2.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2.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2.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2.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2.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2.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2.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2.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2.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2.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2.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2.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2.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2.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2.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2.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2.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2.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2.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2.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2.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2.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2.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2.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2.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2.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2.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2.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2.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2.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2.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2.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2.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2.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2.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2.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2.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2.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2.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2.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2.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2.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2.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2.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2.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2.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2.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2.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2.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2.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2.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2.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2.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2.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2.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2.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2.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2.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2.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2.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2.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2.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2.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2.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2.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2.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2.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2.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2.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2.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2.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2.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2.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2.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2.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2.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2.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2.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2.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2.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2.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2.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2.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2.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2.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2.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2.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2.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2.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2.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2.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2.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2.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2.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2.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2.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2.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2.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2.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2.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2.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2.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2.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2.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2.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2.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2.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2.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2.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2.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2.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2.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2.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2.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2.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2.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2.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2.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2.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2.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2.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2.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2.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2.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2.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2.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2.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2.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2.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2.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2.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2.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2.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2.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2.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2.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2.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2.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2.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2.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2.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2.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2.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2.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2.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2.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2.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2.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2.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2.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2.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2.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2.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2.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2.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2.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2.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2.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2.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2.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2.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2.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2.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2.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2.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2.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2.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2.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2.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2.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2.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2.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2.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2.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2.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2.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2.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2.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2.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2.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2.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2.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2.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2.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2.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2.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2.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2.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2.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2.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2.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2.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2.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2.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2.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2.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2.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2.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2.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2.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2.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2.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2.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2.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2.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2.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2.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2.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2.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2.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2.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2.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2.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2.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2.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2.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2.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2.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2.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2.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2.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2.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2.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2.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2.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2.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2.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2.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2.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2.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2.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2.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2.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2.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2.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2.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2.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2.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2.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2.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2.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2.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2.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2.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2.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2.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2.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2.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2.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2.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2.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2.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2.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2.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2.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2.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2.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2.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2.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2.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2.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2.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2.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2.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2.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2.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2.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2.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2.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2.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2.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2.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2.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2.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2.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2.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2.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2.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2.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2.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2.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2.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2.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2.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2.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2.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2.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2.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2.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2.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2.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2.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2.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2.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2.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2.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2.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2.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2.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2.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2.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2.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2.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2.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2.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2.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2.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2.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2.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2.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2.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2.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2.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2.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2.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2.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2.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2.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2.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2.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2.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2.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2.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2.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2.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2.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2.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2.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2.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2.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2.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2.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2.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2.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2.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2.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2.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2.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2.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2.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2.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2.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2.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2.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2.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2.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2.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2.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2.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2.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2.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2.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2.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2.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2.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2.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2.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2.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2.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2.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2.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2.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2.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2.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2.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2.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2.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2.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2.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2.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2.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2.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2.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2.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2.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2.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2.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2.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2.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2.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2.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2.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2.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2.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2.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2.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2.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2.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2.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2.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2.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2.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2.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2.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2.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2.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2.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2.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2.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2.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2.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2.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2.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2.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2.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2.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2.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2.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2.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2.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2.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2.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2.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2.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2.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2.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2.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2.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2.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2.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2.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2.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2.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2.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2.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2.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2.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2.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2.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2.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2.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2.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2.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2.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2.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2.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2.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2.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2.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2.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2.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2.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2.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2.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2.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2.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2.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2.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2.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2.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2.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2.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2.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2.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2.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2.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2.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2.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2.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2.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2.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2.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2.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2.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2.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2.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2.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2.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2.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2.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2.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2.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2.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2.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2.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2.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2.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2.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2.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2.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2.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2.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2.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2.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2.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2.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2.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2.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2.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2.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2.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2.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2.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2.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2.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2.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2.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2.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2.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2.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2.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2.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2.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2.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2.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2.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2.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2.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2.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2.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2.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2.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2.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2.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2.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2.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2.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2.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2.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2.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2.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2.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2.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2.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2.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2.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2.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2.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2.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2.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2.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2.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2.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2.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2.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2.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2.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2.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2.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2.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2.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2.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2.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2.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2.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2.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2.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2.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2.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2.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2.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2.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2.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2.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2.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2.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2.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2.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2.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2.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2.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2.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2.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2.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2.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2.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2.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2.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2.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2.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2.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2.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2.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2.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2.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2.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2.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2.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2.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2.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2.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2.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2.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2.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2.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2.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2.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2.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2.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2.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2.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2.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2.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2.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2.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2.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2.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2.7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2.75" customHeight="1">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2.75" customHeight="1">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ht="12.75" customHeight="1">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sheetData>
  <mergeCells count="21">
    <mergeCell ref="C27:E27"/>
    <mergeCell ref="C28:E28"/>
    <mergeCell ref="C29:E29"/>
    <mergeCell ref="C30:E30"/>
    <mergeCell ref="C17:E17"/>
    <mergeCell ref="C18:E18"/>
    <mergeCell ref="C19:E19"/>
    <mergeCell ref="C20:E20"/>
    <mergeCell ref="C21:E21"/>
    <mergeCell ref="C22:E22"/>
    <mergeCell ref="C23:E23"/>
    <mergeCell ref="C15:E15"/>
    <mergeCell ref="C16:E16"/>
    <mergeCell ref="C24:E24"/>
    <mergeCell ref="C25:E25"/>
    <mergeCell ref="C26:E26"/>
    <mergeCell ref="B6:E6"/>
    <mergeCell ref="C11:E11"/>
    <mergeCell ref="C12:E12"/>
    <mergeCell ref="C13:E13"/>
    <mergeCell ref="C14:E14"/>
  </mergeCells>
  <pageMargins left="0.7" right="0.7" top="0.75" bottom="0.75" header="0" footer="0"/>
  <pageSetup orientation="landscape"/>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9DF32-E04D-40EA-BD2F-16FBB791BA2E}">
  <sheetPr codeName="Sheet29"/>
  <dimension ref="A1:C27"/>
  <sheetViews>
    <sheetView workbookViewId="0">
      <selection sqref="A1:B1"/>
    </sheetView>
  </sheetViews>
  <sheetFormatPr defaultRowHeight="15"/>
  <cols>
    <col min="1" max="1" width="45.42578125" style="197" bestFit="1" customWidth="1"/>
    <col min="2" max="2" width="46.85546875" style="197" customWidth="1"/>
    <col min="3" max="3" width="57.28515625" customWidth="1"/>
  </cols>
  <sheetData>
    <row r="1" spans="1:3">
      <c r="A1" s="1028" t="s">
        <v>367</v>
      </c>
      <c r="B1" s="1029"/>
    </row>
    <row r="2" spans="1:3">
      <c r="A2" s="204" t="s">
        <v>207</v>
      </c>
      <c r="B2" s="205" t="s">
        <v>354</v>
      </c>
    </row>
    <row r="3" spans="1:3">
      <c r="A3" s="1030" t="s">
        <v>352</v>
      </c>
      <c r="B3" s="1031"/>
    </row>
    <row r="4" spans="1:3">
      <c r="A4" s="198" t="s">
        <v>355</v>
      </c>
      <c r="B4" s="200" t="s">
        <v>356</v>
      </c>
      <c r="C4" s="196"/>
    </row>
    <row r="5" spans="1:3" ht="60">
      <c r="A5" s="201" t="s">
        <v>368</v>
      </c>
      <c r="B5" s="199" t="s">
        <v>370</v>
      </c>
    </row>
    <row r="6" spans="1:3" ht="30">
      <c r="A6" s="201" t="s">
        <v>369</v>
      </c>
      <c r="B6" s="199" t="s">
        <v>357</v>
      </c>
    </row>
    <row r="7" spans="1:3" ht="60">
      <c r="A7" s="198" t="s">
        <v>358</v>
      </c>
      <c r="B7" s="199" t="s">
        <v>371</v>
      </c>
    </row>
    <row r="8" spans="1:3">
      <c r="A8" s="1030" t="s">
        <v>353</v>
      </c>
      <c r="B8" s="1031"/>
    </row>
    <row r="9" spans="1:3">
      <c r="A9" s="198" t="s">
        <v>359</v>
      </c>
      <c r="B9" s="199" t="s">
        <v>360</v>
      </c>
    </row>
    <row r="10" spans="1:3" ht="75">
      <c r="A10" s="198" t="s">
        <v>361</v>
      </c>
      <c r="B10" s="199" t="s">
        <v>372</v>
      </c>
    </row>
    <row r="11" spans="1:3" ht="45">
      <c r="A11" s="201" t="s">
        <v>373</v>
      </c>
      <c r="B11" s="199" t="s">
        <v>374</v>
      </c>
    </row>
    <row r="12" spans="1:3" ht="30">
      <c r="A12" s="198" t="s">
        <v>375</v>
      </c>
      <c r="B12" s="199" t="s">
        <v>376</v>
      </c>
    </row>
    <row r="13" spans="1:3" ht="45">
      <c r="A13" s="201" t="s">
        <v>377</v>
      </c>
      <c r="B13" s="199" t="s">
        <v>378</v>
      </c>
    </row>
    <row r="14" spans="1:3" ht="75">
      <c r="A14" s="201" t="s">
        <v>379</v>
      </c>
      <c r="B14" s="199" t="s">
        <v>380</v>
      </c>
    </row>
    <row r="15" spans="1:3" ht="75">
      <c r="A15" s="201" t="s">
        <v>381</v>
      </c>
      <c r="B15" s="199" t="s">
        <v>382</v>
      </c>
    </row>
    <row r="16" spans="1:3" ht="75">
      <c r="A16" s="201" t="s">
        <v>383</v>
      </c>
      <c r="B16" s="199" t="s">
        <v>384</v>
      </c>
    </row>
    <row r="17" spans="1:2" ht="90">
      <c r="A17" s="198" t="s">
        <v>362</v>
      </c>
      <c r="B17" s="199" t="s">
        <v>385</v>
      </c>
    </row>
    <row r="18" spans="1:2" ht="165">
      <c r="A18" s="201" t="s">
        <v>387</v>
      </c>
      <c r="B18" s="199" t="s">
        <v>386</v>
      </c>
    </row>
    <row r="19" spans="1:2" ht="195">
      <c r="A19" s="198" t="s">
        <v>223</v>
      </c>
      <c r="B19" s="199" t="s">
        <v>388</v>
      </c>
    </row>
    <row r="20" spans="1:2">
      <c r="A20" s="1030" t="s">
        <v>350</v>
      </c>
      <c r="B20" s="1031"/>
    </row>
    <row r="21" spans="1:2" ht="30">
      <c r="A21" s="201" t="s">
        <v>391</v>
      </c>
      <c r="B21" s="200" t="s">
        <v>392</v>
      </c>
    </row>
    <row r="22" spans="1:2" ht="45">
      <c r="A22" s="198" t="s">
        <v>363</v>
      </c>
      <c r="B22" s="199" t="s">
        <v>393</v>
      </c>
    </row>
    <row r="23" spans="1:2" ht="45">
      <c r="A23" s="198" t="s">
        <v>364</v>
      </c>
      <c r="B23" s="199" t="s">
        <v>394</v>
      </c>
    </row>
    <row r="24" spans="1:2" ht="30">
      <c r="A24" s="198" t="s">
        <v>365</v>
      </c>
      <c r="B24" s="200" t="s">
        <v>395</v>
      </c>
    </row>
    <row r="25" spans="1:2" ht="45">
      <c r="A25" s="198" t="s">
        <v>366</v>
      </c>
      <c r="B25" s="199" t="s">
        <v>396</v>
      </c>
    </row>
    <row r="26" spans="1:2">
      <c r="A26" s="1030" t="s">
        <v>223</v>
      </c>
      <c r="B26" s="1031"/>
    </row>
    <row r="27" spans="1:2" ht="60.75" thickBot="1">
      <c r="A27" s="202" t="s">
        <v>389</v>
      </c>
      <c r="B27" s="203" t="s">
        <v>390</v>
      </c>
    </row>
  </sheetData>
  <mergeCells count="5">
    <mergeCell ref="A1:B1"/>
    <mergeCell ref="A3:B3"/>
    <mergeCell ref="A8:B8"/>
    <mergeCell ref="A20:B20"/>
    <mergeCell ref="A26:B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vt:i4>
      </vt:variant>
    </vt:vector>
  </HeadingPairs>
  <TitlesOfParts>
    <vt:vector size="38" baseType="lpstr">
      <vt:lpstr>Business Profile</vt:lpstr>
      <vt:lpstr>Shareholding Pattern</vt:lpstr>
      <vt:lpstr>ROC</vt:lpstr>
      <vt:lpstr>GST</vt:lpstr>
      <vt:lpstr>KYC</vt:lpstr>
      <vt:lpstr>ITR Verification</vt:lpstr>
      <vt:lpstr>Credit Rating</vt:lpstr>
      <vt:lpstr>CA</vt:lpstr>
      <vt:lpstr>UDIN </vt:lpstr>
      <vt:lpstr>LEI</vt:lpstr>
      <vt:lpstr>EPFO-Check</vt:lpstr>
      <vt:lpstr>ESIC-Check</vt:lpstr>
      <vt:lpstr>Udyam Verification </vt:lpstr>
      <vt:lpstr>Google-Check</vt:lpstr>
      <vt:lpstr>MyNeta</vt:lpstr>
      <vt:lpstr>Crime-Check Summary</vt:lpstr>
      <vt:lpstr>Crime-Check (A1)</vt:lpstr>
      <vt:lpstr>Crime-Check (A2)</vt:lpstr>
      <vt:lpstr>Crime-Check (A3)</vt:lpstr>
      <vt:lpstr>Crime-Check (C1)</vt:lpstr>
      <vt:lpstr>Crime-Check (C2)</vt:lpstr>
      <vt:lpstr>Crime-Check (C3)</vt:lpstr>
      <vt:lpstr>Fin-CRISIL(1)</vt:lpstr>
      <vt:lpstr>Notes - CRISIL(1)</vt:lpstr>
      <vt:lpstr>Ratio - CRISIL(1)</vt:lpstr>
      <vt:lpstr>Graphs - CRISIL(1)</vt:lpstr>
      <vt:lpstr>Chart Tables(1)</vt:lpstr>
      <vt:lpstr>Consolidated Fin - CRISIL</vt:lpstr>
      <vt:lpstr>Consolidated Fin Ratio - CRISIL</vt:lpstr>
      <vt:lpstr>NC-RTR</vt:lpstr>
      <vt:lpstr>WC-Loan Track</vt:lpstr>
      <vt:lpstr>Banking Summary</vt:lpstr>
      <vt:lpstr>Mandatory Docs Checklist</vt:lpstr>
      <vt:lpstr>Observation</vt:lpstr>
      <vt:lpstr>Crime Check Parameters - Lists</vt:lpstr>
      <vt:lpstr>'Graphs - CRISIL(1)'!Print_Area</vt:lpstr>
      <vt:lpstr>'Notes - CRISIL(1)'!Print_Area</vt:lpstr>
      <vt:lpstr>'Ratio - CRISIL(1)'!Print_Area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Shetty</dc:creator>
  <cp:lastModifiedBy>namaste credit</cp:lastModifiedBy>
  <cp:lastPrinted>2023-07-25T06:42:53Z</cp:lastPrinted>
  <dcterms:created xsi:type="dcterms:W3CDTF">2011-10-21T09:55:29Z</dcterms:created>
  <dcterms:modified xsi:type="dcterms:W3CDTF">2023-11-18T11:41:29Z</dcterms:modified>
</cp:coreProperties>
</file>