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W:\My Documents\Macros\Formats\Financials\ICICI\"/>
    </mc:Choice>
  </mc:AlternateContent>
  <xr:revisionPtr revIDLastSave="0" documentId="13_ncr:1_{96F8A063-99D4-42AD-83CC-991DF742C55C}" xr6:coauthVersionLast="47" xr6:coauthVersionMax="47" xr10:uidLastSave="{00000000-0000-0000-0000-000000000000}"/>
  <bookViews>
    <workbookView xWindow="-120" yWindow="-120" windowWidth="20730" windowHeight="11160" tabRatio="878" activeTab="2" xr2:uid="{00000000-000D-0000-FFFF-FFFF00000000}"/>
  </bookViews>
  <sheets>
    <sheet name="Input Parameter Customisation" sheetId="29" r:id="rId1"/>
    <sheet name="Defnition Sheet" sheetId="27" r:id="rId2"/>
    <sheet name="Analysis" sheetId="11" r:id="rId3"/>
    <sheet name="Analysis_complicated" sheetId="32" r:id="rId4"/>
    <sheet name="EOD Balances" sheetId="31" r:id="rId5"/>
    <sheet name="Funds Received" sheetId="12" r:id="rId6"/>
    <sheet name="Funds Remittances" sheetId="6" r:id="rId7"/>
    <sheet name="High Value Credits" sheetId="7" r:id="rId8"/>
    <sheet name="High Value Debits" sheetId="8" r:id="rId9"/>
    <sheet name="Recurring Debits" sheetId="24" r:id="rId10"/>
    <sheet name="Recurring Credits" sheetId="25" r:id="rId11"/>
    <sheet name="Round Figure Credits" sheetId="21" r:id="rId12"/>
    <sheet name="Round Figure Debits" sheetId="22" r:id="rId13"/>
    <sheet name="Self-Sister Concern Xns" sheetId="9" r:id="rId14"/>
    <sheet name="Bounce Xns" sheetId="10" r:id="rId15"/>
    <sheet name="Penal Xns" sheetId="30" r:id="rId16"/>
    <sheet name="Loan Disbursement" sheetId="14" r:id="rId17"/>
    <sheet name="EMI Debits" sheetId="17" r:id="rId18"/>
    <sheet name="Loan Track" sheetId="26" r:id="rId19"/>
    <sheet name="Investment Income" sheetId="15" r:id="rId20"/>
    <sheet name="Investment Expense" sheetId="16" r:id="rId21"/>
    <sheet name="Xns" sheetId="5" r:id="rId22"/>
  </sheets>
  <definedNames>
    <definedName name="_xlnm._FilterDatabase" localSheetId="17" hidden="1">'EMI Debits'!$A$1:$G$1</definedName>
    <definedName name="_xlnm._FilterDatabase" localSheetId="21" hidden="1">Xns!$A$1:$G$58</definedName>
    <definedName name="JR_PAGE_ANCHOR_3_1" localSheetId="3">#REF!</definedName>
    <definedName name="JR_PAGE_ANCHOR_3_1">#REF!</definedName>
    <definedName name="_xlnm.Print_Titles" localSheetId="10">'Recurring Credits'!$1:$1</definedName>
    <definedName name="_xlnm.Print_Titles" localSheetId="21">Xns!$1:$1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4" i="32" l="1"/>
  <c r="J35" i="32"/>
  <c r="J36" i="32"/>
  <c r="J37" i="32"/>
  <c r="J38" i="32"/>
  <c r="J39" i="32"/>
  <c r="J40" i="32"/>
  <c r="J41" i="32"/>
  <c r="J42" i="32"/>
  <c r="J43" i="32"/>
  <c r="J44" i="32"/>
  <c r="J33" i="32"/>
  <c r="B46" i="32"/>
  <c r="K45" i="32"/>
  <c r="I45" i="32"/>
  <c r="H45" i="32"/>
  <c r="G45" i="32"/>
  <c r="F45" i="32"/>
  <c r="E45" i="32"/>
  <c r="D45" i="32"/>
  <c r="C45" i="32"/>
  <c r="B45" i="32"/>
  <c r="O29" i="32"/>
  <c r="N29" i="32"/>
  <c r="M29" i="32"/>
  <c r="L29" i="32"/>
  <c r="G29" i="32"/>
  <c r="F29" i="32"/>
  <c r="E29" i="32"/>
  <c r="D29" i="32"/>
  <c r="G18" i="32"/>
  <c r="G19" i="32"/>
  <c r="G20" i="32"/>
  <c r="G21" i="32"/>
  <c r="G22" i="32"/>
  <c r="G23" i="32"/>
  <c r="G24" i="32"/>
  <c r="G25" i="32"/>
  <c r="G26" i="32"/>
  <c r="G27" i="32"/>
  <c r="G28" i="32"/>
  <c r="G17" i="32"/>
  <c r="F18" i="32"/>
  <c r="F19" i="32"/>
  <c r="F20" i="32"/>
  <c r="F21" i="32"/>
  <c r="F22" i="32"/>
  <c r="F23" i="32"/>
  <c r="F24" i="32"/>
  <c r="F25" i="32"/>
  <c r="F26" i="32"/>
  <c r="F27" i="32"/>
  <c r="F28" i="32"/>
  <c r="F17" i="32"/>
  <c r="E18" i="32"/>
  <c r="E19" i="32"/>
  <c r="E20" i="32"/>
  <c r="E21" i="32"/>
  <c r="E22" i="32"/>
  <c r="E23" i="32"/>
  <c r="E24" i="32"/>
  <c r="E25" i="32"/>
  <c r="E26" i="32"/>
  <c r="E27" i="32"/>
  <c r="E28" i="32"/>
  <c r="E17" i="32"/>
  <c r="D33" i="32"/>
  <c r="B44" i="32"/>
  <c r="B43" i="32"/>
  <c r="B42" i="32"/>
  <c r="C42" i="32" s="1"/>
  <c r="D42" i="32" s="1"/>
  <c r="B41" i="32"/>
  <c r="B40" i="32"/>
  <c r="B39" i="32"/>
  <c r="B38" i="32"/>
  <c r="C38" i="32" s="1"/>
  <c r="D38" i="32" s="1"/>
  <c r="B37" i="32"/>
  <c r="B36" i="32"/>
  <c r="B35" i="32"/>
  <c r="B34" i="32"/>
  <c r="C34" i="32" s="1"/>
  <c r="D34" i="32" s="1"/>
  <c r="B33" i="32"/>
  <c r="G44" i="32"/>
  <c r="G43" i="32"/>
  <c r="G42" i="32"/>
  <c r="G41" i="32"/>
  <c r="G40" i="32"/>
  <c r="G39" i="32"/>
  <c r="G38" i="32"/>
  <c r="G37" i="32"/>
  <c r="G36" i="32"/>
  <c r="G35" i="32"/>
  <c r="G34" i="32"/>
  <c r="G33" i="32"/>
  <c r="C35" i="32"/>
  <c r="D35" i="32" s="1"/>
  <c r="C33" i="32"/>
  <c r="C41" i="32"/>
  <c r="D41" i="32" s="1"/>
  <c r="A33" i="32"/>
  <c r="A34" i="32" s="1"/>
  <c r="A35" i="32" s="1"/>
  <c r="A36" i="32" s="1"/>
  <c r="A37" i="32" s="1"/>
  <c r="A38" i="32" s="1"/>
  <c r="A39" i="32" s="1"/>
  <c r="A40" i="32" s="1"/>
  <c r="A41" i="32" s="1"/>
  <c r="A42" i="32" s="1"/>
  <c r="A43" i="32" s="1"/>
  <c r="A44" i="32" s="1"/>
  <c r="K29" i="32"/>
  <c r="J29" i="32"/>
  <c r="I29" i="32"/>
  <c r="H29" i="32"/>
  <c r="C29" i="32"/>
  <c r="B29" i="32"/>
  <c r="A19" i="32"/>
  <c r="A20" i="32" s="1"/>
  <c r="A21" i="32" s="1"/>
  <c r="A22" i="32" s="1"/>
  <c r="A23" i="32" s="1"/>
  <c r="A24" i="32" s="1"/>
  <c r="A25" i="32" s="1"/>
  <c r="A26" i="32" s="1"/>
  <c r="A27" i="32" s="1"/>
  <c r="A28" i="32" s="1"/>
  <c r="A18" i="32"/>
  <c r="J45" i="32" l="1"/>
  <c r="C43" i="32"/>
  <c r="D43" i="32" s="1"/>
  <c r="C37" i="32"/>
  <c r="D37" i="32" s="1"/>
  <c r="C36" i="32"/>
  <c r="D36" i="32" s="1"/>
  <c r="C44" i="32"/>
  <c r="D44" i="32" s="1"/>
  <c r="C40" i="32"/>
  <c r="D40" i="32" s="1"/>
  <c r="C39" i="32"/>
  <c r="D39" i="32" s="1"/>
  <c r="P53" i="11" l="1"/>
  <c r="P51" i="11"/>
  <c r="P49" i="11"/>
  <c r="P47" i="11"/>
  <c r="P46" i="11"/>
  <c r="P43" i="11"/>
  <c r="P44" i="11"/>
  <c r="P42" i="11"/>
  <c r="P38" i="11"/>
  <c r="P39" i="11"/>
  <c r="P40" i="11"/>
  <c r="P37" i="11"/>
  <c r="P33" i="11"/>
  <c r="P34" i="11"/>
  <c r="P35" i="11"/>
  <c r="P32" i="11"/>
  <c r="P28" i="11"/>
  <c r="P29" i="11"/>
  <c r="P30" i="11"/>
  <c r="P27" i="11"/>
  <c r="P23" i="11"/>
  <c r="P24" i="11"/>
  <c r="P25" i="11"/>
  <c r="P22" i="11"/>
  <c r="P14" i="11"/>
  <c r="P15" i="11"/>
  <c r="P16" i="11"/>
  <c r="P13" i="11"/>
  <c r="P56" i="11"/>
  <c r="P57" i="11"/>
  <c r="P58" i="11"/>
  <c r="P59" i="11"/>
  <c r="P60" i="11"/>
  <c r="P55" i="11"/>
  <c r="K1" i="31"/>
  <c r="J1" i="31" s="1"/>
  <c r="I1" i="31" s="1"/>
  <c r="H1" i="31" s="1"/>
  <c r="G1" i="31" s="1"/>
  <c r="F1" i="31" s="1"/>
  <c r="E1" i="31" s="1"/>
  <c r="D1" i="31" s="1"/>
  <c r="C1" i="31" s="1"/>
  <c r="B1" i="31" s="1"/>
  <c r="L1" i="31"/>
  <c r="D17" i="11" l="1"/>
  <c r="E17" i="11"/>
  <c r="F17" i="11"/>
  <c r="G17" i="11"/>
  <c r="H17" i="11"/>
  <c r="I17" i="11"/>
  <c r="J17" i="11"/>
  <c r="K17" i="11"/>
  <c r="L17" i="11"/>
  <c r="M17" i="11"/>
  <c r="N17" i="11"/>
  <c r="D18" i="11"/>
  <c r="E18" i="11"/>
  <c r="F18" i="11"/>
  <c r="G18" i="11"/>
  <c r="H18" i="11"/>
  <c r="I18" i="11"/>
  <c r="J18" i="11"/>
  <c r="K18" i="11"/>
  <c r="L18" i="11"/>
  <c r="M18" i="11"/>
  <c r="N18" i="11"/>
  <c r="D19" i="11"/>
  <c r="E19" i="11"/>
  <c r="F19" i="11"/>
  <c r="G19" i="11"/>
  <c r="H19" i="11"/>
  <c r="I19" i="11"/>
  <c r="J19" i="11"/>
  <c r="K19" i="11"/>
  <c r="L19" i="11"/>
  <c r="M19" i="11"/>
  <c r="N19" i="11"/>
  <c r="D20" i="11"/>
  <c r="E20" i="11"/>
  <c r="F20" i="11"/>
  <c r="G20" i="11"/>
  <c r="H20" i="11"/>
  <c r="I20" i="11"/>
  <c r="J20" i="11"/>
  <c r="K20" i="11"/>
  <c r="L20" i="11"/>
  <c r="M20" i="11"/>
  <c r="N20" i="11"/>
  <c r="C20" i="11"/>
  <c r="C19" i="11"/>
  <c r="C18" i="11"/>
  <c r="C17" i="11"/>
  <c r="D57" i="11"/>
  <c r="E57" i="11"/>
  <c r="F57" i="11"/>
  <c r="G57" i="11"/>
  <c r="H57" i="11"/>
  <c r="I57" i="11"/>
  <c r="J57" i="11"/>
  <c r="K57" i="11"/>
  <c r="L57" i="11"/>
  <c r="M57" i="11"/>
  <c r="N57" i="11"/>
  <c r="C57" i="11"/>
  <c r="M11" i="11" l="1"/>
  <c r="L11" i="11" s="1"/>
  <c r="K11" i="11" s="1"/>
  <c r="J11" i="11" s="1"/>
  <c r="I11" i="11" s="1"/>
  <c r="H11" i="11" s="1"/>
  <c r="G11" i="11" s="1"/>
  <c r="F11" i="11" s="1"/>
  <c r="E11" i="11" s="1"/>
  <c r="D11" i="11" s="1"/>
  <c r="C11" i="11" s="1"/>
  <c r="P20" i="11" l="1"/>
  <c r="O20" i="11"/>
  <c r="P19" i="11"/>
  <c r="O19" i="11"/>
  <c r="P18" i="11"/>
  <c r="O18" i="11"/>
  <c r="P17" i="11"/>
  <c r="O17" i="11"/>
  <c r="O60" i="11"/>
  <c r="O59" i="11"/>
  <c r="O58" i="11"/>
  <c r="O57" i="11"/>
  <c r="O56" i="11"/>
  <c r="O55" i="11"/>
  <c r="O53" i="11"/>
  <c r="O51" i="11"/>
  <c r="O49" i="11"/>
  <c r="O47" i="11"/>
  <c r="O46" i="11"/>
  <c r="O44" i="11"/>
  <c r="O43" i="11"/>
  <c r="O42" i="11"/>
  <c r="O40" i="11"/>
  <c r="O39" i="11"/>
  <c r="O38" i="11"/>
  <c r="O37" i="11"/>
  <c r="O35" i="11"/>
  <c r="O34" i="11"/>
  <c r="O33" i="11"/>
  <c r="O32" i="11"/>
  <c r="O30" i="11"/>
  <c r="O29" i="11"/>
  <c r="O28" i="11"/>
  <c r="O27" i="11"/>
  <c r="O25" i="11"/>
  <c r="O24" i="11"/>
  <c r="O23" i="11"/>
  <c r="O22" i="11"/>
  <c r="O16" i="11"/>
  <c r="O15" i="11"/>
  <c r="O14" i="11"/>
  <c r="O13" i="11"/>
  <c r="A218" i="27" l="1"/>
  <c r="A219" i="27" s="1"/>
  <c r="A220" i="27" s="1"/>
  <c r="A221" i="27" s="1"/>
  <c r="A222" i="27" s="1"/>
  <c r="A223"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Perfios</author>
    <author>Praveen</author>
  </authors>
  <commentList>
    <comment ref="H3" authorId="0" shapeId="0" xr:uid="{BE83920C-4817-4B48-8564-29480E53B7ED}">
      <text>
        <r>
          <rPr>
            <b/>
            <sz val="8"/>
            <rFont val="Tahoma"/>
            <family val="2"/>
          </rPr>
          <t>Quote this Id while reporting issues</t>
        </r>
      </text>
    </comment>
    <comment ref="E33" authorId="1" shapeId="0" xr:uid="{2C229EF4-7DE3-423F-84DB-0D40E356565F}">
      <text>
        <r>
          <rPr>
            <b/>
            <sz val="9"/>
            <color indexed="81"/>
            <rFont val="Tahoma"/>
            <family val="2"/>
          </rPr>
          <t>Macros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Perfios</author>
  </authors>
  <commentList>
    <comment ref="A1" authorId="0" shapeId="0" xr:uid="{00000000-0006-0000-1200-000001000000}">
      <text>
        <r>
          <rPr>
            <b/>
            <sz val="8"/>
            <rFont val="Tahoma"/>
            <family val="2"/>
          </rPr>
          <t>For Amount Rs. 1000 or more</t>
        </r>
      </text>
    </comment>
  </commentList>
</comments>
</file>

<file path=xl/sharedStrings.xml><?xml version="1.0" encoding="utf-8"?>
<sst xmlns="http://schemas.openxmlformats.org/spreadsheetml/2006/main" count="760" uniqueCount="363">
  <si>
    <t>TOTAL</t>
  </si>
  <si>
    <t>Amount</t>
  </si>
  <si>
    <t xml:space="preserve">Sl. No. </t>
  </si>
  <si>
    <t>Date</t>
  </si>
  <si>
    <t>Cheque No.</t>
  </si>
  <si>
    <t>Description</t>
  </si>
  <si>
    <t>Category</t>
  </si>
  <si>
    <t>Balance</t>
  </si>
  <si>
    <t>Transfer out</t>
  </si>
  <si>
    <t>Top 5 Funds Remittances</t>
  </si>
  <si>
    <t>Summary Info</t>
  </si>
  <si>
    <t>Name of the Account Holder</t>
  </si>
  <si>
    <t>Address</t>
  </si>
  <si>
    <t>Email</t>
  </si>
  <si>
    <t>PAN</t>
  </si>
  <si>
    <t>Mobile Number</t>
  </si>
  <si>
    <t>Name of the Bank</t>
  </si>
  <si>
    <t>Account Number</t>
  </si>
  <si>
    <t>Account Type</t>
  </si>
  <si>
    <t>Monthwise Details</t>
  </si>
  <si>
    <t>Total No. of Credit Transactions</t>
  </si>
  <si>
    <t>Total Amount of Credit Transactions</t>
  </si>
  <si>
    <t>Total No. of Debit Transactions</t>
  </si>
  <si>
    <t>Total Amount of Debit Transactions</t>
  </si>
  <si>
    <t>Total No. of Cash Deposits</t>
  </si>
  <si>
    <t>Total Amount of Cash Deposits</t>
  </si>
  <si>
    <t>Total No. of Cash Withdrawals</t>
  </si>
  <si>
    <t>Total Amount of Cash Withdrawals</t>
  </si>
  <si>
    <t>Total No. of Cheque Deposits</t>
  </si>
  <si>
    <t>Total Amount of Cheque Deposits</t>
  </si>
  <si>
    <t>Total No. of Cheque Issues</t>
  </si>
  <si>
    <t>Total Amount of Cheque Issues</t>
  </si>
  <si>
    <t>Total No. of Inward Cheque Bounces</t>
  </si>
  <si>
    <t>Total No. of Outward Cheque Bounces</t>
  </si>
  <si>
    <t>Min EOD Balance</t>
  </si>
  <si>
    <t>Max EOD Balance</t>
  </si>
  <si>
    <t>Average EOD Balance</t>
  </si>
  <si>
    <t>Top 5 Funds Received</t>
  </si>
  <si>
    <t>Loan</t>
  </si>
  <si>
    <t>BANK AND APPLICATION DETAILS</t>
  </si>
  <si>
    <t>Application No.</t>
  </si>
  <si>
    <t>Type of Account</t>
  </si>
  <si>
    <t>Employment Type</t>
  </si>
  <si>
    <t>Account Vintage</t>
  </si>
  <si>
    <t>Product</t>
  </si>
  <si>
    <t>Account No.</t>
  </si>
  <si>
    <t>Account Facility</t>
  </si>
  <si>
    <t>Proposed Loan Amount</t>
  </si>
  <si>
    <t>Proposed EMI Amount</t>
  </si>
  <si>
    <t xml:space="preserve"> </t>
  </si>
  <si>
    <t>Bank Calculation Summary</t>
  </si>
  <si>
    <t>Times of EMI</t>
  </si>
  <si>
    <t>No. of Inward Cheque Bounces</t>
  </si>
  <si>
    <t>Last 6 Months</t>
  </si>
  <si>
    <t>Last 3 Months</t>
  </si>
  <si>
    <t>Month &amp; Year</t>
  </si>
  <si>
    <t>Average Fund Available for Utilization</t>
  </si>
  <si>
    <t>Month/Year</t>
  </si>
  <si>
    <t>Total Credit Amount</t>
  </si>
  <si>
    <t>Total Debit Amount</t>
  </si>
  <si>
    <t>No. of Credit Transactions</t>
  </si>
  <si>
    <t>Utilization</t>
  </si>
  <si>
    <t>Last 12 Months</t>
  </si>
  <si>
    <t>Recommended EMI Day</t>
  </si>
  <si>
    <t>Min EOD Balance - Date</t>
  </si>
  <si>
    <t>Max EOD Balance - Date</t>
  </si>
  <si>
    <t>Interest Service Delay</t>
  </si>
  <si>
    <t>Average</t>
  </si>
  <si>
    <t>No. of Outward Bounces</t>
  </si>
  <si>
    <t>Average Bank Balance</t>
  </si>
  <si>
    <t>Sanction Limit / Drawing Power</t>
  </si>
  <si>
    <t>No. of Debit Transactions</t>
  </si>
  <si>
    <t>Cash Deposits (Amount)</t>
  </si>
  <si>
    <t>Cash Withdrawal (Amount)</t>
  </si>
  <si>
    <t>Date Range for Analysis</t>
  </si>
  <si>
    <t>Starting Month</t>
  </si>
  <si>
    <t>Ending Month</t>
  </si>
  <si>
    <t>Average Balance on the Recommended EMI Day</t>
  </si>
  <si>
    <t>Opening Balance</t>
  </si>
  <si>
    <t>Closing Balance</t>
  </si>
  <si>
    <t>Limit /  Total Credit Amount</t>
  </si>
  <si>
    <t>Limit /  External Credits</t>
  </si>
  <si>
    <t>Average Utilization (%)</t>
  </si>
  <si>
    <t xml:space="preserve">Highest Utilisation (%) </t>
  </si>
  <si>
    <t>External Credits/
Total Credits</t>
  </si>
  <si>
    <t>External Debits/
Total Debits</t>
  </si>
  <si>
    <t>EMI /
Total Debits</t>
  </si>
  <si>
    <t xml:space="preserve">Lowest Utilisation (%) </t>
  </si>
  <si>
    <t>Bounces Analysis</t>
  </si>
  <si>
    <t>Total No. of Inward Bounces</t>
  </si>
  <si>
    <t>Total No. of Outward Bounces</t>
  </si>
  <si>
    <t>Sacntion Limit</t>
  </si>
  <si>
    <t>Drawing Power</t>
  </si>
  <si>
    <t>Interest Charges Paid</t>
  </si>
  <si>
    <t>Obligation Count</t>
  </si>
  <si>
    <t>Obligations (EMI, ECS, Loan)</t>
  </si>
  <si>
    <t>Amount of Loan Disbursed</t>
  </si>
  <si>
    <t>Amount of Investment Income</t>
  </si>
  <si>
    <t>Amount of Investment Expense</t>
  </si>
  <si>
    <t>Total No. of Self &amp; Sister Credits</t>
  </si>
  <si>
    <t>Total Amount of Self &amp; Sister Credits</t>
  </si>
  <si>
    <t>Total No. of Self &amp; Sister Debits</t>
  </si>
  <si>
    <t>Total Amount of Self &amp; Sister Debits</t>
  </si>
  <si>
    <t>No. of Days Account is Overdrawn</t>
  </si>
  <si>
    <t>Banking Analysis Summary</t>
  </si>
  <si>
    <t>OC / CC Analysis Summary</t>
  </si>
  <si>
    <t>Bank Name</t>
  </si>
  <si>
    <t>Group</t>
  </si>
  <si>
    <t>LOAN TRACK</t>
  </si>
  <si>
    <t>11-Sep-19</t>
  </si>
  <si>
    <t>09-Sep-19, 17-Sep-19, 03-Sep-19, 07-Sep-19, 20-Sep-19, 24-Sep-19, 27-Sep-19</t>
  </si>
  <si>
    <t>13-Aug-19</t>
  </si>
  <si>
    <t>26-Aug-19</t>
  </si>
  <si>
    <t>03-Aug-19</t>
  </si>
  <si>
    <t>16-Aug-19, 17-Aug-19, 06-Aug-19</t>
  </si>
  <si>
    <t>15-Jul-19</t>
  </si>
  <si>
    <t>29-Jul-19, 16-Jul-19</t>
  </si>
  <si>
    <t>24-Jul-19</t>
  </si>
  <si>
    <t>25-Jul-19</t>
  </si>
  <si>
    <t>09-Jul-19</t>
  </si>
  <si>
    <t>18-Jul-19</t>
  </si>
  <si>
    <t>15-Jul-19, 02-Jul-19, 24-Jul-19</t>
  </si>
  <si>
    <t>14-Jun-19</t>
  </si>
  <si>
    <t>24-Jun-19</t>
  </si>
  <si>
    <t>07-Jun-19</t>
  </si>
  <si>
    <t>21-Jun-19</t>
  </si>
  <si>
    <t>12-Jun-19, 06-Jun-19, 04-Jun-19</t>
  </si>
  <si>
    <t>01-May-19</t>
  </si>
  <si>
    <t>Analysis Sheet</t>
  </si>
  <si>
    <t>Field Name</t>
  </si>
  <si>
    <t>Definition</t>
  </si>
  <si>
    <t>Minimum of all EOD balances in that month</t>
  </si>
  <si>
    <t>Maximum of all EOD balances in that month</t>
  </si>
  <si>
    <t>Average of all EOD balances in that month</t>
  </si>
  <si>
    <t>EOD Balances</t>
  </si>
  <si>
    <t>Xns</t>
  </si>
  <si>
    <t>S.No.</t>
  </si>
  <si>
    <t>Sl.No</t>
  </si>
  <si>
    <t>Row identifier starting at 1</t>
  </si>
  <si>
    <t>Cheque No</t>
  </si>
  <si>
    <t>Penal Xns</t>
  </si>
  <si>
    <t>A sheet displaying transactions which are categorized as one of the following:
Below Min Balance
Penal Charges
Overdue charges</t>
  </si>
  <si>
    <t>Input Parameter</t>
  </si>
  <si>
    <t>Input field Type</t>
  </si>
  <si>
    <t>Possible Values</t>
  </si>
  <si>
    <t>Mandatory</t>
  </si>
  <si>
    <t>Specifications</t>
  </si>
  <si>
    <t>Y</t>
  </si>
  <si>
    <t>Alphanumeric field</t>
  </si>
  <si>
    <t>N</t>
  </si>
  <si>
    <t>Company Name/Sister Concern</t>
  </si>
  <si>
    <t xml:space="preserve">Facility </t>
  </si>
  <si>
    <t>enum
None, OD, CC</t>
  </si>
  <si>
    <t>Default- None
For OD - 
1. Sanction Limit field with 2 options - Fixed and Variable
For CC - 
1. Sanction Limit field with 2 options - Fixed and Variable
2. Drawing Power Amount fields</t>
  </si>
  <si>
    <t>Employer Name</t>
  </si>
  <si>
    <t>This field should be used to enhance categorisation of salary credits. Will be enabled only if Employment Type is selected as Salaried</t>
  </si>
  <si>
    <t>Salaried, Self Employed</t>
  </si>
  <si>
    <t>Dropdown</t>
  </si>
  <si>
    <t>If Employment Type is Self-Employed then this report is to be referenced and engine will be SME</t>
  </si>
  <si>
    <t>Start Month</t>
  </si>
  <si>
    <t>Date Picker</t>
  </si>
  <si>
    <t xml:space="preserve">Many bank statement have date and value_date, for extraction of data, the order of date is very important, as it has direct impact on running balance computation. The transaction extraction logic is institutional specific and further statement format specific and can differ on a case to case basis
The time period considered for report and its impact on EOD balance field computation
In case there is no transaction for the Next  month, the output file will copy paste the EOD balance of the last transaction for the previous month.
Case 2 
In case there is no transaction for the Previous month, the out put file will copy paste the EOD balance of the First transaction mentioned under the statement.
e.g. Scenario:
User provided date range - 1st Jan 2015 - 1st Dec 2015
Data in the uploaded statement - 1st March to 31st Nov 2015
Expected output as per the current design: Balances for Jan 2015 and Feb 2015 months will be same as the balances of 1st March's opening balance. And balances for Dec 2015 will be the same as the balance available in the last transaction of Nov 2015 data in the statement. </t>
  </si>
  <si>
    <t>End Month</t>
  </si>
  <si>
    <t>Bank</t>
  </si>
  <si>
    <t>Drop-down</t>
  </si>
  <si>
    <t>I'm Uploading</t>
  </si>
  <si>
    <t>Selection</t>
  </si>
  <si>
    <t>E-statement, Scanned</t>
  </si>
  <si>
    <t>uploading whether e-statement or scanned statement</t>
  </si>
  <si>
    <t>Statement Upload</t>
  </si>
  <si>
    <t>Browse button</t>
  </si>
  <si>
    <t>Statement Password Protected</t>
  </si>
  <si>
    <t>By design, the system first tries to open the file without the password, if it doesn't open then system looks for the password and then tries to open with the same. So even if the password protected option is provided and uploaded file is not password protected, the statement will be processed and report can be generated</t>
  </si>
  <si>
    <t>Submit Button</t>
  </si>
  <si>
    <t>Button</t>
  </si>
  <si>
    <t>Yes/No (By Default its No)</t>
  </si>
  <si>
    <t>On submit, if all input fields are valid, the request will be queued for report generation</t>
  </si>
  <si>
    <t>Reset Button</t>
  </si>
  <si>
    <t>On reset all fields will be cleared</t>
  </si>
  <si>
    <t>Home Loan , LAP</t>
  </si>
  <si>
    <t>Shall be mapped to existing input parameter loanType</t>
  </si>
  <si>
    <t>Loan Type</t>
  </si>
  <si>
    <t>Numeric Field</t>
  </si>
  <si>
    <t>Upto 10 digits</t>
  </si>
  <si>
    <t>Proposed EMI</t>
  </si>
  <si>
    <t>Shall be mapped to existing input parameter loanAmount</t>
  </si>
  <si>
    <r>
      <rPr>
        <b/>
        <sz val="11"/>
        <color rgb="FF000000"/>
        <rFont val="Calibri"/>
        <family val="2"/>
      </rPr>
      <t xml:space="preserve">OD with Sanction limit as Fixed - </t>
    </r>
    <r>
      <rPr>
        <sz val="11"/>
        <color indexed="8"/>
        <rFont val="Calibri"/>
        <family val="2"/>
        <charset val="1"/>
      </rPr>
      <t xml:space="preserve">
1. Numeric field with a single sanction limit for all months
</t>
    </r>
    <r>
      <rPr>
        <b/>
        <sz val="11"/>
        <color rgb="FF000000"/>
        <rFont val="Calibri"/>
        <family val="2"/>
      </rPr>
      <t xml:space="preserve">OD with Sanction limit as Variable - </t>
    </r>
    <r>
      <rPr>
        <sz val="11"/>
        <color indexed="8"/>
        <rFont val="Calibri"/>
        <family val="2"/>
        <charset val="1"/>
      </rPr>
      <t xml:space="preserve">
1. One or more Numeric fields (On the basis of number of months selected) where 'Sanction limit' for each month can be specified 
</t>
    </r>
    <r>
      <rPr>
        <b/>
        <sz val="11"/>
        <color rgb="FF000000"/>
        <rFont val="Calibri"/>
        <family val="2"/>
      </rPr>
      <t xml:space="preserve">CC with 'Sanction limit' as Fixed - </t>
    </r>
    <r>
      <rPr>
        <sz val="11"/>
        <color indexed="8"/>
        <rFont val="Calibri"/>
        <family val="2"/>
        <charset val="1"/>
      </rPr>
      <t xml:space="preserve">
1. Numeric field with a single 'Santion limit' for all months
2. One or more Numeric fields (On the basis of number of months selected) where 'Drawing power' for each month can be specified 
</t>
    </r>
    <r>
      <rPr>
        <b/>
        <sz val="11"/>
        <color rgb="FF000000"/>
        <rFont val="Calibri"/>
        <family val="2"/>
      </rPr>
      <t xml:space="preserve">CC with Sanction limit as Variable -
</t>
    </r>
    <r>
      <rPr>
        <sz val="11"/>
        <color indexed="8"/>
        <rFont val="Calibri"/>
        <family val="2"/>
        <charset val="1"/>
      </rPr>
      <t xml:space="preserve">1. One or more Numeric fields (On the basis of number of months selected) where 'Sanction limit' for each month can be specified 
2. One or more Numeric fields (On the basis of number of months selected) where 'Drawing power' for each month can be specified </t>
    </r>
  </si>
  <si>
    <t>Name of the account holder scrapped from the statement</t>
  </si>
  <si>
    <t>Address scrapped from the statement, if available in the statement</t>
  </si>
  <si>
    <t>Email ID scrapped from the statement, if available in the statement</t>
  </si>
  <si>
    <t>PAN scrapped from the statement, if available in the statement</t>
  </si>
  <si>
    <t>Mobile Number scrapped from the statement, if available in the statement</t>
  </si>
  <si>
    <t>Institution name scrapped from the statement</t>
  </si>
  <si>
    <t>Account number scrapped from the statement</t>
  </si>
  <si>
    <t>Account type scrapped from the statement</t>
  </si>
  <si>
    <t>Date where the Maximum EOD balance in that month occurred
If multiple dates with same Max. EOD Balance are found print all such dates seperated by comma.
Dates to be printed as 1,2,10</t>
  </si>
  <si>
    <t>Date where the Minimum EOD balance in that month occurred
If multiple dates with same Min. EOD Balance are found print all such dates seperated by comma.
Dates to be printed as 1,2,10</t>
  </si>
  <si>
    <t>total Amount of Credit transactions for the Month categorized as Investment Income, Share Sell, Mutual Fund Sell &amp; All Txns which qualify as Investment Income</t>
  </si>
  <si>
    <t>total Amount of Debit transactions for the Month categorized as Investment Expense, Share Purchase, Mutual Fund Purchase &amp; All Txns which qualify as Investment Expense</t>
  </si>
  <si>
    <t>Number of Inward Bounced Transactions for the month. Categorised as one of the following:
Bounced I/W Cheque
Bounced I/W Cheque Charges
Bounced I/W ECS
Bounced I/W ECS Charges
Bounced I/W Payment
Bounced I/W Payment Charges</t>
  </si>
  <si>
    <t>Number of Outward Bounced Transactions for the month. Categorised as one of the following:
Bounced O/W Cheque
Bounced O/W Cheque Charges
Bounced O/W ECS
Bounced O/W ECS Charges
Bounced O/W Payment
Bounced O/W Payment Charges</t>
  </si>
  <si>
    <t>Number of Inward Bounced Transactions for the month. Categorised as one of the following:
Bounced I/W Cheque
Bounced I/W Cheque Charges</t>
  </si>
  <si>
    <t>Number of Outward Bounced Transactions for the month. Categorised as one of the following:
Bounced O/W Cheque
Bounced O/W Cheque Charges</t>
  </si>
  <si>
    <t>Sanction limit as entered in UI; value is 0 when facility is NONE</t>
  </si>
  <si>
    <t>Drawing Power limit as entered in UI; value is 0 when facility is NONE</t>
  </si>
  <si>
    <t>Total interest charged for use of OD/ CC limit i.e. amount of interest debited in the account for the month</t>
  </si>
  <si>
    <t>Date Range for Analysis - Start Month</t>
  </si>
  <si>
    <t>Date Range for Analysis - End Month</t>
  </si>
  <si>
    <t>No. of Inward Cheque Bounces (last 12 months)</t>
  </si>
  <si>
    <t>No. of Outward Bounces (last 12 months)</t>
  </si>
  <si>
    <t>No. of Inward ECS Bounces (last 12 months)</t>
  </si>
  <si>
    <t>No. of Inward ECS Bounces</t>
  </si>
  <si>
    <t>No. of Outward Bounces (last 6 months)</t>
  </si>
  <si>
    <t>No. of Inward Cheque Bounces (last 6 months)</t>
  </si>
  <si>
    <t>No. of Inward ECS Bounces (last 6 months)</t>
  </si>
  <si>
    <t>No. of Inward Cheque Bounces (last 3 months)</t>
  </si>
  <si>
    <t>No. of Inward ECS Bounces (last 3 months)</t>
  </si>
  <si>
    <t>No. of Outward Bounces (last 3 months)</t>
  </si>
  <si>
    <t>All Months and Years as per Analysis Range passed</t>
  </si>
  <si>
    <t>Total Amount of all credit transactions in that month excluding reversals</t>
  </si>
  <si>
    <t>Total Amount of all debit transactions in that month excluding reversals</t>
  </si>
  <si>
    <t>Total Count of all credit transactions in that month excluding reversals</t>
  </si>
  <si>
    <t>Total Count of all debit transactions in that month excluding reversals</t>
  </si>
  <si>
    <t>Total Amount of all debit transactions in that month  excluding reversals</t>
  </si>
  <si>
    <t xml:space="preserve">Total Count of cash deposits in that month </t>
  </si>
  <si>
    <t xml:space="preserve">Total amount of cash deposits in that month </t>
  </si>
  <si>
    <t xml:space="preserve">Total Count of cash withdrawals in that month </t>
  </si>
  <si>
    <t xml:space="preserve">Total amount of cash withdrawals in that month </t>
  </si>
  <si>
    <t xml:space="preserve">Total Count of cheque deposits in that month </t>
  </si>
  <si>
    <t xml:space="preserve">Total amount of cheque deposits in that month </t>
  </si>
  <si>
    <t xml:space="preserve">Total Count of cheque issued in that month </t>
  </si>
  <si>
    <t xml:space="preserve">Total amount of cheque issued in that month </t>
  </si>
  <si>
    <t>Count of all debits in that month identified as EMI, ECS and Loan excluding utilities, investments and other standard exclusions</t>
  </si>
  <si>
    <t>Amount of all debits in that month identified as EMI, ECS and Loan excluding utilities, investments and other standard exclusions</t>
  </si>
  <si>
    <t>total amount of credits in that month arising from loans disbursed</t>
  </si>
  <si>
    <t>total no. of credits arising from self or sister company transactions in that month</t>
  </si>
  <si>
    <t>total amount of credits arising from self or sister company transactions in that month</t>
  </si>
  <si>
    <t xml:space="preserve">total no. of debits arising from self or sister company transactions in that month </t>
  </si>
  <si>
    <t xml:space="preserve">total amount of debits arising from self or sister company transactions in that month </t>
  </si>
  <si>
    <t xml:space="preserve">Number of days delay in repayment of interest i.e. Total number of days (after date of interest debit) for which cumulative amount of credits exceeds the interest charged in the month. </t>
  </si>
  <si>
    <t>Average Bank Balance for that month / Proposed EMI</t>
  </si>
  <si>
    <t>Average of all Amount of Credit Transactions (excluding reversals) in that month</t>
  </si>
  <si>
    <t>Average Monthly Credits</t>
  </si>
  <si>
    <t>Average Monthly Credits for that month / Proposed EMI</t>
  </si>
  <si>
    <t>Total Amount of Debit Transactions for that Month (excluding self sister debits ,investment expsense, debits in that month identified as EMI, ECS and Loan, reversals and bounces, bank charges, interest debits ) / Total Debits for that Month</t>
  </si>
  <si>
    <t>Total Amount of Credit Transactions for that Month (excluding self sister credits ,investment income, loan disbursed , reversals and bounces) / Total Credits for that Month</t>
  </si>
  <si>
    <t>Proposed EMI / Total Debits</t>
  </si>
  <si>
    <t>Cash Withdrawal / Total Debits</t>
  </si>
  <si>
    <t>Cash Withdrawal/
Total Debits</t>
  </si>
  <si>
    <t>Total number of days account was overdrawnin that month , Applicable for OD / CC Account; value is 0 when facility is NONE. In case of CC the overdrawn breach should be checked against lowest of OD or CC (non zero). In case of OD it should be checked against Sanction Limit</t>
  </si>
  <si>
    <t>Average Fund Available for Utilization/ EMI</t>
  </si>
  <si>
    <t>Opening EOD Balance for that Month</t>
  </si>
  <si>
    <t>Closing EOD Balance for that Month</t>
  </si>
  <si>
    <t>(Average of EOD balance of month/OD or CC limit)*100; 
The OD or CC limit should be the lower of DP or SL;
Value is 0 if  facility is NONE</t>
  </si>
  <si>
    <t>(Highest EOD balance of month/OD or CC limit)*100; 
The OD or CC limit should be the lower of DP or SL;
Value is 0 if  facility is NONE</t>
  </si>
  <si>
    <t>(Lowest EOD balance of month/OD or CC limit)*100; 
The OD or CC limit should be the lower of DP or SL;
Value is 0 if  facility is NONE</t>
  </si>
  <si>
    <t>OD or CC limit / Total Credit Amount for that Month</t>
  </si>
  <si>
    <t>OD or CC limit / Total Amount of Credit Transactions for that Month (excluding self sister credits ,investment income, loan disbursed , reversals and bounces
The OD or CC limit should be the lower of DP or SL;
Value is 0 if  facility is NONE</t>
  </si>
  <si>
    <t>Number of Inward Bounced Transactions for last 12 months. Categorised as one of the following:
Bounced I/W Cheque
Bounced I/W Cheque Charges</t>
  </si>
  <si>
    <t>Number of Inward Bounced Transactions for last 12 months. Categorised as one of the following:
Bounced I/W ECS
Bounced I/W ECS Charges</t>
  </si>
  <si>
    <t>Number of Outward Bounced Transactions for last 12 months. Categorised as one of the following:
Bounced O/W Cheque
Bounced O/W Cheque Charges
Bounced O/W ECS
Bounced O/W ECS Charges
Bounced O/W Payment
Bounced O/W Payment Charges</t>
  </si>
  <si>
    <t>Number of Outward Bounced Transactions for last 6 months. Categorised as one of the following:
Bounced O/W Cheque
Bounced O/W Cheque Charges
Bounced O/W ECS
Bounced O/W ECS Charges
Bounced O/W Payment
Bounced O/W Payment Charges</t>
  </si>
  <si>
    <t>Number of Outward Bounced Transactions for last 3 months. Categorised as one of the following:
Bounced O/W Cheque
Bounced O/W Cheque Charges
Bounced O/W ECS
Bounced O/W ECS Charges
Bounced O/W Payment
Bounced O/W Payment Charges</t>
  </si>
  <si>
    <t>Number of Inward Bounced Transactions for last 6 months. Categorised as one of the following:
Bounced I/W Cheque
Bounced I/W Cheque Charges</t>
  </si>
  <si>
    <t>Number of Inward Bounced Transactions for last 3 months. Categorised as one of the following:
Bounced I/W ECS
Bounced I/W ECS Charges</t>
  </si>
  <si>
    <t>Number of Inward Bounced Transactions for last 3 months. Categorised as one of the following:
Bounced I/W Cheque
Bounced I/W Cheque Charges</t>
  </si>
  <si>
    <t>A sheet with Running balance as computed from the eStatement per account
Gives the EOD balance of each day month wise
Case 1: Statement upload period selected from the UI is Jan 2016 to June 2016. The actual statement is uploaded for the same period i.e. from Jan 2016 to June 2016. In this case EOD balance will be the end of the balance of each day as in the statement.
Case 2:Statement upload period selected from the UI is Jan 2016 to June 2016. The actual statement is uploaded for the period Jan 2016 to March 2016. Suppose the transaction is till 31st march 2016. In this case the EOD of the 31st march will be carry forward as EOD for all the days till 30th June 2016.
Case 3: Statement upload period selected from the UI is Jan 2016 to June 2016. The actual statement uploaded for the period October 2015 to October 2016. The EOD balance sheet will consider the transaction only of the duration selected in the UI i.e. from Jan 2016 to June 2016.</t>
  </si>
  <si>
    <t>Date of transaction from Bank Statement</t>
  </si>
  <si>
    <t>As extracted from Bank Statement</t>
  </si>
  <si>
    <t>description "as is" from Bank Statement</t>
  </si>
  <si>
    <t>amount "as is" from Bank Statement</t>
  </si>
  <si>
    <t>Running balance as computed from the Bank Statement</t>
  </si>
  <si>
    <t>Date Difference calculated in Days for (Report Generated Date - Account Opening Date)
Account Opening Date shall be picked as scrapped from the statement, if available</t>
  </si>
  <si>
    <t>As entered in the UI</t>
  </si>
  <si>
    <t>As entered in the UI for Loan Applicant ID</t>
  </si>
  <si>
    <t>Unique ID reported for eahc output report</t>
  </si>
  <si>
    <t>As selected in the UI (Salaried / Self Employed)</t>
  </si>
  <si>
    <t>As selected in the UI (Home Loan / LAP)</t>
  </si>
  <si>
    <t>As selected in the UI (OD/ CC / None)</t>
  </si>
  <si>
    <t>Date of Report Generation</t>
  </si>
  <si>
    <t>As selected in the UI for Date Range - Start Month</t>
  </si>
  <si>
    <t>As selected in the UI for Date Range - End Month</t>
  </si>
  <si>
    <t>This shall be derived as the 5th or 10th or both (comma seperated).
The Count of EOD balance of earlier days i.e. 4th and 9th of every month shall be considerd . The count shall be considered for 4th and 9th Date such that  EOD Balance for 4th and 9th is greater than Proposed EMI . If the count for 4th and 9th is same then both (5th and 10th) shall fulfill the crietria and both will be printed as comma seperate values.
Example - Considering 6 months statement for analysis, if the EOD balance for 4th fulfils the criteria for 9 months where EOD Balance on 4th &gt; Proposed EMI , and  EOD balance for 9th fulfils the criteria for 11 months where EOD Balance on 9th &gt; Proposed EMI ; Then the value here shall be shown as 10th (considering the previous day i.e. 9th has maximum occurences where EMI can be serviced).
In the above sceanrio if count for 4th and 9th is exactly same then both 5th, 10th shall be shown</t>
  </si>
  <si>
    <t>For above mentioned parameter "Recommended EMI Day" the corresponding value of EOD Balance Day i.e. on 4th or 9th shall be printed. If both 4th and 9th are fulfiled then 2 values shall be printed as comma seperated.</t>
  </si>
  <si>
    <t>Least of negative EOD balance for that month divided by the lower of DP or SL for that month * 100;
Value is 0 when facility is NONE</t>
  </si>
  <si>
    <t>5 &amp; 10</t>
  </si>
  <si>
    <t>Lowest of Sanction limit or Drawing Power as entered in UI; value is 0 when facility is NONE</t>
  </si>
  <si>
    <t>Day/Month</t>
  </si>
  <si>
    <t>Funds Received</t>
  </si>
  <si>
    <t>Month</t>
  </si>
  <si>
    <t>Funds Remittances</t>
  </si>
  <si>
    <t>Sheet displaying monthwise top 5 funds transferred. Top 5 funds in the account are calculated from debit transactions of the month for the following categories, summing up the debit amounts by category, and picking up the top 5 by amount:
Transfer to ...
Transfer out
Loan
Credit Card
EMI Payment
Salary Paid
Interest Charges
Insurance
Utilities
Investment Expense
Fixed Deposit</t>
  </si>
  <si>
    <t>Sheet displaying monthwise top 5 funds received. Top 5 funds in the account are calculated from credit transactions of the month for the following categories, summing up the credit amounts by category, and picking up the top 5 by amount:
Transfer from ...
Transfer in
Loan
Salary
Pension
Investment Income
Fixed Deposit</t>
  </si>
  <si>
    <t>High Value Credit Xns sheet</t>
  </si>
  <si>
    <t>High Value Debit Xns sheet</t>
  </si>
  <si>
    <t>All credit transactions that have value greater than 120% of ABB are listed. If the transaction is reversed or reversal, it is not listed.</t>
  </si>
  <si>
    <t>All debit transactions that have value greater than 120% of ABB  are listed. If the transaction is reversed or reversal, it is not listed.</t>
  </si>
  <si>
    <t>Recurring Debits</t>
  </si>
  <si>
    <t>The Excel report includes a sheet for each account displaying groups of regular debit transactions from all accounts
Details of the calculation are as follows:
All debit transactions categorized as Transfer ..., Loan and EMI Payment are considered.
The debit threshold amount must be INR 1000 if Employment type = salaried and INR 10,000 if  Employment type = Self Employed.
These transactions are analyzed and groups of regular debit transactions are extracted. For each group, there should be minimum of 2 transactions, the last one of which must have occurred in the last month.
The transactions of each group should have either (I) very good match of category/narration, or (ii) not more than 5% variation of amount along with good match of category/narration or (iii)  not more than 2 days variation in the amount debited along with a good match of the category/naration</t>
  </si>
  <si>
    <t>Group No</t>
  </si>
  <si>
    <t>Group identifier starting at 1</t>
  </si>
  <si>
    <t>Account Number of the statement analysed</t>
  </si>
  <si>
    <t>Date of transaction from eStmt</t>
  </si>
  <si>
    <t>As extracted from eStmt</t>
  </si>
  <si>
    <t>description "as is" from eStmt</t>
  </si>
  <si>
    <t>amount "as is" from eStmt</t>
  </si>
  <si>
    <t>Running balance as computed from the eStmt</t>
  </si>
  <si>
    <t>Recurring Credits</t>
  </si>
  <si>
    <t>The report includes a sheet displaying groups of regular credit transactions from all accounts.
Details of the calculation are as follows:
All credit threshold transactions except the ones categorized as Cash Deposit are considered.
The credit amount must be INR 1000 if Employment type = salaried and INR 10,000 if  Employment type = Self Employed.
These transactions are analyzed and groups of regular credit transactions are extracted. For each group, there should be minimum of 2 transactions, the last one of which must have occurred in the last month.
The transactions of each group should have either (I) very good match of category/narration, or (ii) not more than 5% variation of amount along with good match of category/narration or (iii)  not more than 2 days variation in the amount debited along with a good match of the category/naration</t>
  </si>
  <si>
    <r>
      <t xml:space="preserve">Monthwise Details </t>
    </r>
    <r>
      <rPr>
        <i/>
        <sz val="11"/>
        <color theme="0"/>
        <rFont val="Calibri"/>
        <family val="2"/>
        <scheme val="minor"/>
      </rPr>
      <t>(in Lakhs)</t>
    </r>
  </si>
  <si>
    <t>Round Figure Credit Xns sheet</t>
  </si>
  <si>
    <t>Round Figure Debit Xns sheet</t>
  </si>
  <si>
    <t>All credit transactions that have value divisible by 10,000 are listed. If the transaction is reversed or reversal, it is not listed.</t>
  </si>
  <si>
    <t>All debit transactions that have value divisible by 10,000 are listed. If the transaction is reversed or reversal, it is not listed.</t>
  </si>
  <si>
    <t>Self sister transactions</t>
  </si>
  <si>
    <t>All the transactions that categorised either as transfer to/ from self, transfer to/ from sister companies</t>
  </si>
  <si>
    <t>Bounced Xns</t>
  </si>
  <si>
    <t>A sheet displaying transactions which are categorized as one of the following:
Bounced I/W Cheque
Bounced I/W ECS
Bounced I/W Payment
Bounced O/W Cheque
Bounced O/W ECS
Bounced O/W Payment
Bounced I/W Cheque Charges
Bounced I/W ECS Charges
Bounced I/W Payment Charges
Bounced O/W Cheque Charges
Bounced O/W ECS Charges
Bounced O/W Payment Charges</t>
  </si>
  <si>
    <t>All the debit transactions identified as EMI, ECS and Loan excluding utilities, investments and other standard exclusions</t>
  </si>
  <si>
    <t>All credit transactions categorised as Loan, Auto Loan, Personal Loan, Gold Loan</t>
  </si>
  <si>
    <t>Loan Disbursement Sheet</t>
  </si>
  <si>
    <t>EMI Debits Sheet</t>
  </si>
  <si>
    <t>Loan Track</t>
  </si>
  <si>
    <t>The Excel report displays some recurring debits which may include loans. Debit transactions categorized as Transfer... or Loan are considered for this purpose. A set of transactions form a group if all have the same amount and same category. Each group is displayed with category, amount and month-wise dates of debits. If the amount of a transaction is less than INR 1000, it's not considered.</t>
  </si>
  <si>
    <t>Month-wise dates of debits</t>
  </si>
  <si>
    <t>Transaction Category</t>
  </si>
  <si>
    <t>Transaction amount of the category for the particular month</t>
  </si>
  <si>
    <t>Investment income sheet</t>
  </si>
  <si>
    <t>"Total investment income - all credit transactions for the month categorized as either 
1. Dividend
2. Fixed Deposit
3. Insurance
4. Interest
5. Investment Income
6. MF Redemption
7. Share sell
8. Small Savings
9. Commodity sell  "</t>
  </si>
  <si>
    <t>Investment expense sheet</t>
  </si>
  <si>
    <t>"Total investment expense - All debit transactions for the month categorized as either 
1. Commodity Purchase  
2. Fixed Deposit
3. Insurance
4. Interest
5. Investment Expense
6. MF Purchase
7. Share Purchase
8. Small Savings"</t>
  </si>
  <si>
    <t>Displaying all transactions of the account from the upload statement</t>
  </si>
  <si>
    <t>Average Bank Balance for that month + Sanction Limit or Drawing Power for that Month whichever is lower</t>
  </si>
  <si>
    <t>[Average of (Monthwise Sanction Limit or Drawing Power whichever is lower) -Average Fund Available for Utilization] /
Average of (Monthwise Sanction Limit or Drawing Power whichever is lower)  * 100</t>
  </si>
  <si>
    <t>Utilization (%)</t>
  </si>
  <si>
    <t>Credit &amp; Debit Analysis</t>
  </si>
  <si>
    <t xml:space="preserve">Related Party Analysis </t>
  </si>
  <si>
    <t>Cash Transactions Analysis</t>
  </si>
  <si>
    <t>Cheque Transactions Analysis</t>
  </si>
  <si>
    <t>Loan &amp; EMI Analysis</t>
  </si>
  <si>
    <t>EMI Count</t>
  </si>
  <si>
    <t>Amount of Loan Received</t>
  </si>
  <si>
    <t>Investment Analysis</t>
  </si>
  <si>
    <t>EOD Balance Analysis</t>
  </si>
  <si>
    <t>Sanction Limit</t>
  </si>
  <si>
    <t>OD/ CC Analysis</t>
  </si>
  <si>
    <t>Total / Average for all months</t>
  </si>
  <si>
    <t>Total No. of Round Figure Credit Transactions</t>
  </si>
  <si>
    <t>Total Amount of Round Figure Credit Transactions</t>
  </si>
  <si>
    <t>Total No. of Round Figure Debit Transactions</t>
  </si>
  <si>
    <t>Total Amount of Round Figure Debit Transactions</t>
  </si>
  <si>
    <t>Total Count of all credit transactions divisible by 10,000 in that month excluding reversals</t>
  </si>
  <si>
    <t>Total Amount of all credit transactions divisible by 10,000 in that month excluding reversals</t>
  </si>
  <si>
    <t>Total Count of all debit transactions divisible by 10,000 in that month excluding reversals</t>
  </si>
  <si>
    <t>Total Amount of all debit transactions divisible by 10,000 in that month  excluding reversals</t>
  </si>
  <si>
    <t>Bounces Summary</t>
  </si>
  <si>
    <t>explain</t>
  </si>
  <si>
    <t>XXXXXXXXXXX Transaction Id</t>
  </si>
  <si>
    <t>XXXXXXXXXXX Processing Date</t>
  </si>
  <si>
    <t>XXXXXXXXXXX Category</t>
  </si>
  <si>
    <t>As defined by XXXXXXXXXXX</t>
  </si>
  <si>
    <t xml:space="preserve">As defined by XXXXXXXXXXX
All categories which are marked against the transactions are from a DB of patterns. These patterns vary from bank to bank and is XXXXXXXXXXX IP which cannot be disclosed.
for e.g. the word salary, sal- and many others whose presence in the narration will unambiguously detect that transaction to be a salary one, then only it will be categorised as Salary transaction. </t>
  </si>
  <si>
    <t>Limit /  External Credits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</si>
</sst>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409]mmm\-yy;@"/>
    <numFmt numFmtId="165" formatCode="[$-409]d/mmm/yy;@"/>
    <numFmt numFmtId="166" formatCode="[$-409]mmm/yy;@"/>
    <numFmt numFmtId="167" formatCode="#,##0_);[Red]\(#,##0\);&quot;-&quot;"/>
    <numFmt numFmtId="168" formatCode="[$-409]d\-mmm\-yy;@"/>
    <numFmt numFmtId="169" formatCode="#,##0.00_);[Red]\(#,##0.00\);&quot;-&quot;"/>
    <numFmt numFmtId="171" formatCode="dd\-mmm\-yy"/>
  </numFmts>
  <fonts count="51">
    <font>
      <sz val="10"/>
      <name val="Arial"/>
    </font>
    <font>
      <sz val="11"/>
      <color theme="1"/>
      <name val="Calibri"/>
      <family val="2"/>
      <scheme val="minor"/>
    </font>
    <font>
      <sz val="10"/>
      <color indexed="8"/>
      <name val="Arial"/>
      <family val="2"/>
    </font>
    <font>
      <sz val="11"/>
      <color indexed="8"/>
      <name val="Calibri"/>
      <family val="2"/>
    </font>
    <font>
      <b/>
      <sz val="10"/>
      <color indexed="9"/>
      <name val="Arial"/>
      <family val="2"/>
    </font>
    <font>
      <b/>
      <sz val="10"/>
      <color indexed="9"/>
      <name val="Arial"/>
      <family val="2"/>
    </font>
    <font>
      <b/>
      <sz val="10"/>
      <color indexed="9"/>
      <name val="Arial"/>
      <family val="2"/>
    </font>
    <font>
      <sz val="10"/>
      <color indexed="8"/>
      <name val="Arial"/>
      <family val="2"/>
    </font>
    <font>
      <sz val="10"/>
      <color indexed="8"/>
      <name val="Arial"/>
      <family val="2"/>
    </font>
    <font>
      <sz val="10"/>
      <color indexed="8"/>
      <name val="Arial"/>
      <family val="2"/>
    </font>
    <font>
      <sz val="10"/>
      <color indexed="8"/>
      <name val="Arial"/>
      <family val="2"/>
    </font>
    <font>
      <b/>
      <sz val="10"/>
      <color indexed="8"/>
      <name val="Calibri"/>
      <family val="2"/>
    </font>
    <font>
      <sz val="10"/>
      <name val="Arial"/>
      <family val="2"/>
    </font>
    <font>
      <sz val="14"/>
      <name val="Arial"/>
      <family val="2"/>
    </font>
    <font>
      <b/>
      <sz val="10"/>
      <name val="Arial"/>
      <family val="2"/>
    </font>
    <font>
      <sz val="10"/>
      <name val="Arial"/>
      <family val="2"/>
    </font>
    <font>
      <sz val="9"/>
      <color indexed="8"/>
      <name val="Arial"/>
      <family val="2"/>
    </font>
    <font>
      <u/>
      <sz val="10"/>
      <color indexed="12"/>
      <name val="Arial"/>
      <family val="2"/>
    </font>
    <font>
      <b/>
      <sz val="10"/>
      <name val="Calibri"/>
      <family val="2"/>
    </font>
    <font>
      <b/>
      <sz val="9"/>
      <color indexed="8"/>
      <name val="Zurich BT"/>
      <family val="2"/>
    </font>
    <font>
      <sz val="9"/>
      <color indexed="8"/>
      <name val="Cumberland AMT"/>
    </font>
    <font>
      <sz val="9"/>
      <color indexed="8"/>
      <name val="Zurich BT"/>
      <family val="2"/>
    </font>
    <font>
      <b/>
      <sz val="9"/>
      <color indexed="8"/>
      <name val="Cumberland AMT"/>
    </font>
    <font>
      <b/>
      <sz val="9"/>
      <color indexed="9"/>
      <name val="Zurich BT"/>
      <family val="2"/>
    </font>
    <font>
      <b/>
      <sz val="8"/>
      <name val="Tahoma"/>
      <family val="2"/>
    </font>
    <font>
      <b/>
      <sz val="11"/>
      <name val="Calibri"/>
      <family val="2"/>
    </font>
    <font>
      <b/>
      <sz val="9"/>
      <name val="Zurich BT"/>
      <family val="2"/>
    </font>
    <font>
      <b/>
      <sz val="12"/>
      <color indexed="31"/>
      <name val="Zurich BT"/>
      <family val="2"/>
    </font>
    <font>
      <b/>
      <sz val="9"/>
      <color indexed="63"/>
      <name val="Zurich BT"/>
      <family val="2"/>
    </font>
    <font>
      <b/>
      <sz val="10"/>
      <color indexed="63"/>
      <name val="Zurich BT"/>
      <family val="2"/>
    </font>
    <font>
      <b/>
      <sz val="11"/>
      <color theme="1"/>
      <name val="Calibri"/>
      <family val="2"/>
      <scheme val="minor"/>
    </font>
    <font>
      <sz val="11"/>
      <color indexed="8"/>
      <name val="Calibri"/>
      <family val="2"/>
      <scheme val="minor"/>
    </font>
    <font>
      <b/>
      <i/>
      <sz val="12"/>
      <color theme="0"/>
      <name val="Calibri"/>
      <family val="2"/>
      <scheme val="minor"/>
    </font>
    <font>
      <b/>
      <i/>
      <sz val="11"/>
      <color indexed="8"/>
      <name val="Calibri"/>
      <family val="2"/>
      <scheme val="minor"/>
    </font>
    <font>
      <b/>
      <i/>
      <sz val="11"/>
      <color theme="0"/>
      <name val="Calibri"/>
      <family val="2"/>
      <scheme val="minor"/>
    </font>
    <font>
      <sz val="11"/>
      <color rgb="FF000000"/>
      <name val="Calibri"/>
      <family val="2"/>
      <charset val="1"/>
    </font>
    <font>
      <sz val="11"/>
      <name val="Calibri"/>
      <family val="2"/>
      <scheme val="minor"/>
    </font>
    <font>
      <sz val="11"/>
      <color indexed="8"/>
      <name val="Calibri"/>
      <family val="2"/>
      <charset val="1"/>
    </font>
    <font>
      <sz val="11"/>
      <color rgb="FF000000"/>
      <name val="Calibri"/>
      <family val="2"/>
    </font>
    <font>
      <sz val="11"/>
      <color rgb="FF000000"/>
      <name val="Calibri"/>
      <family val="2"/>
      <charset val="1"/>
      <scheme val="minor"/>
    </font>
    <font>
      <b/>
      <sz val="11"/>
      <color rgb="FF000000"/>
      <name val="Calibri"/>
      <family val="2"/>
    </font>
    <font>
      <u/>
      <sz val="10"/>
      <color theme="10"/>
      <name val="Arial"/>
      <family val="2"/>
    </font>
    <font>
      <sz val="12"/>
      <name val="Calibri"/>
      <family val="2"/>
      <scheme val="minor"/>
    </font>
    <font>
      <sz val="12"/>
      <color indexed="8"/>
      <name val="Calibri"/>
      <family val="2"/>
      <scheme val="minor"/>
    </font>
    <font>
      <b/>
      <sz val="11"/>
      <color indexed="8"/>
      <name val="Calibri"/>
      <family val="2"/>
    </font>
    <font>
      <i/>
      <sz val="11"/>
      <color theme="0"/>
      <name val="Calibri"/>
      <family val="2"/>
      <scheme val="minor"/>
    </font>
    <font>
      <sz val="10"/>
      <name val="Tahoma"/>
      <family val="2"/>
    </font>
    <font>
      <b/>
      <sz val="11"/>
      <name val="Calibri"/>
      <family val="2"/>
      <scheme val="minor"/>
    </font>
    <font>
      <b/>
      <sz val="9"/>
      <color indexed="81"/>
      <name val="Tahoma"/>
      <family val="2"/>
    </font>
    <font>
      <sz val="10"/>
      <name val="Arial"/>
      <family val="2"/>
    </font>
    <font>
      <sz val="10"/>
      <name val="Arial"/>
      <family val="2"/>
    </font>
  </fonts>
  <fills count="38">
    <fill>
      <patternFill patternType="none"/>
    </fill>
    <fill>
      <patternFill patternType="gray125"/>
    </fill>
    <fill>
      <patternFill patternType="solid">
        <fgColor indexed="56"/>
        <bgColor indexed="64"/>
      </patternFill>
    </fill>
    <fill>
      <patternFill patternType="solid">
        <fgColor indexed="27"/>
        <bgColor indexed="64"/>
      </patternFill>
    </fill>
    <fill>
      <patternFill patternType="solid">
        <fgColor indexed="47"/>
        <bgColor indexed="64"/>
      </patternFill>
    </fill>
    <fill>
      <patternFill patternType="solid">
        <fgColor indexed="31"/>
        <bgColor indexed="64"/>
      </patternFill>
    </fill>
    <fill>
      <patternFill patternType="solid">
        <fgColor indexed="45"/>
        <bgColor indexed="64"/>
      </patternFill>
    </fill>
    <fill>
      <patternFill patternType="solid">
        <fgColor indexed="27"/>
        <bgColor indexed="27"/>
      </patternFill>
    </fill>
    <fill>
      <patternFill patternType="solid">
        <fgColor indexed="13"/>
        <bgColor indexed="13"/>
      </patternFill>
    </fill>
    <fill>
      <patternFill patternType="solid">
        <fgColor indexed="50"/>
        <bgColor indexed="50"/>
      </patternFill>
    </fill>
    <fill>
      <patternFill patternType="solid">
        <fgColor indexed="52"/>
        <bgColor indexed="52"/>
      </patternFill>
    </fill>
    <fill>
      <patternFill patternType="solid">
        <fgColor indexed="47"/>
        <bgColor indexed="47"/>
      </patternFill>
    </fill>
    <fill>
      <patternFill patternType="solid">
        <fgColor theme="0"/>
        <bgColor indexed="64"/>
      </patternFill>
    </fill>
    <fill>
      <patternFill patternType="solid">
        <fgColor theme="5" tint="0.39997558519241921"/>
        <bgColor indexed="13"/>
      </patternFill>
    </fill>
    <fill>
      <patternFill patternType="solid">
        <fgColor theme="0"/>
        <bgColor indexed="13"/>
      </patternFill>
    </fill>
    <fill>
      <patternFill patternType="solid">
        <fgColor theme="0"/>
        <bgColor indexed="29"/>
      </patternFill>
    </fill>
    <fill>
      <patternFill patternType="solid">
        <fgColor rgb="FFFFFF00"/>
        <bgColor indexed="50"/>
      </patternFill>
    </fill>
    <fill>
      <patternFill patternType="solid">
        <fgColor theme="0"/>
        <bgColor indexed="27"/>
      </patternFill>
    </fill>
    <fill>
      <patternFill patternType="solid">
        <fgColor indexed="16"/>
        <bgColor indexed="16"/>
      </patternFill>
    </fill>
    <fill>
      <patternFill patternType="solid">
        <fgColor indexed="22"/>
        <bgColor indexed="22"/>
      </patternFill>
    </fill>
    <fill>
      <patternFill patternType="solid">
        <fgColor indexed="44"/>
        <bgColor indexed="44"/>
      </patternFill>
    </fill>
    <fill>
      <patternFill patternType="solid">
        <fgColor indexed="31"/>
        <bgColor indexed="31"/>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tint="0.39997558519241921"/>
        <bgColor indexed="13"/>
      </patternFill>
    </fill>
    <fill>
      <patternFill patternType="solid">
        <fgColor theme="4" tint="0.59999389629810485"/>
        <bgColor indexed="52"/>
      </patternFill>
    </fill>
    <fill>
      <patternFill patternType="solid">
        <fgColor theme="7" tint="0.59999389629810485"/>
        <bgColor indexed="64"/>
      </patternFill>
    </fill>
    <fill>
      <patternFill patternType="solid">
        <fgColor indexed="43"/>
        <bgColor indexed="64"/>
      </patternFill>
    </fill>
    <fill>
      <patternFill patternType="solid">
        <fgColor rgb="FFFFFF00"/>
        <bgColor indexed="64"/>
      </patternFill>
    </fill>
    <fill>
      <patternFill patternType="solid">
        <fgColor rgb="FFFFFF00"/>
        <bgColor indexed="47"/>
      </patternFill>
    </fill>
    <fill>
      <patternFill patternType="solid">
        <fgColor rgb="FFFFFF00"/>
        <bgColor indexed="52"/>
      </patternFill>
    </fill>
    <fill>
      <patternFill patternType="solid">
        <fgColor rgb="FF92D050"/>
        <bgColor indexed="31"/>
      </patternFill>
    </fill>
    <fill>
      <patternFill patternType="solid">
        <fgColor theme="7" tint="0.39997558519241921"/>
        <bgColor indexed="64"/>
      </patternFill>
    </fill>
    <fill>
      <patternFill patternType="solid">
        <fgColor rgb="FFFFCC00"/>
        <bgColor indexed="64"/>
      </patternFill>
    </fill>
    <fill>
      <patternFill patternType="solid">
        <fgColor rgb="FFCCCCFF"/>
        <bgColor indexed="64"/>
      </patternFill>
    </fill>
  </fills>
  <borders count="7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right style="thin">
        <color auto="1"/>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thin">
        <color indexed="64"/>
      </right>
      <top/>
      <bottom style="thin">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auto="1"/>
      </right>
      <top style="thin">
        <color auto="1"/>
      </top>
      <bottom style="thin">
        <color auto="1"/>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style="thin">
        <color indexed="64"/>
      </top>
      <bottom/>
      <diagonal/>
    </border>
  </borders>
  <cellStyleXfs count="12">
    <xf numFmtId="0" fontId="0" fillId="0" borderId="0"/>
    <xf numFmtId="0" fontId="12" fillId="0" borderId="0"/>
    <xf numFmtId="0" fontId="31" fillId="0" borderId="0"/>
    <xf numFmtId="0" fontId="35" fillId="0" borderId="0"/>
    <xf numFmtId="0" fontId="1" fillId="0" borderId="0"/>
    <xf numFmtId="0" fontId="12" fillId="0" borderId="0"/>
    <xf numFmtId="0" fontId="38" fillId="0" borderId="0"/>
    <xf numFmtId="0" fontId="1" fillId="0" borderId="0"/>
    <xf numFmtId="0" fontId="41" fillId="0" borderId="0" applyNumberFormat="0" applyFill="0" applyBorder="0" applyAlignment="0" applyProtection="0"/>
    <xf numFmtId="0" fontId="12" fillId="0" borderId="0"/>
    <xf numFmtId="9" fontId="49" fillId="0" borderId="0" applyFont="0" applyFill="0" applyBorder="0" applyAlignment="0" applyProtection="0"/>
    <xf numFmtId="43" fontId="50" fillId="0" borderId="0" applyFont="0" applyFill="0" applyBorder="0" applyAlignment="0" applyProtection="0"/>
  </cellStyleXfs>
  <cellXfs count="250">
    <xf numFmtId="0" fontId="0" fillId="0" borderId="0" xfId="0"/>
    <xf numFmtId="0" fontId="4" fillId="2" borderId="1" xfId="0" applyFont="1" applyFill="1" applyBorder="1" applyAlignment="1" applyProtection="1">
      <alignment horizontal="center" vertical="center"/>
    </xf>
    <xf numFmtId="0" fontId="5" fillId="2" borderId="1" xfId="0" applyFont="1" applyFill="1" applyBorder="1" applyAlignment="1" applyProtection="1">
      <alignment horizontal="center" vertical="center" wrapText="1"/>
    </xf>
    <xf numFmtId="4" fontId="6" fillId="2" borderId="1" xfId="0" applyNumberFormat="1" applyFont="1" applyFill="1" applyBorder="1" applyAlignment="1" applyProtection="1">
      <alignment horizontal="center" vertical="center" wrapText="1"/>
    </xf>
    <xf numFmtId="0" fontId="7" fillId="0" borderId="1" xfId="0" applyFont="1" applyBorder="1" applyAlignment="1" applyProtection="1">
      <alignment vertical="center" wrapText="1"/>
    </xf>
    <xf numFmtId="1" fontId="9" fillId="0" borderId="1" xfId="0" applyNumberFormat="1" applyFont="1" applyBorder="1" applyAlignment="1" applyProtection="1">
      <alignment vertical="center" wrapText="1"/>
    </xf>
    <xf numFmtId="40" fontId="10" fillId="0" borderId="1" xfId="0" applyNumberFormat="1" applyFont="1" applyBorder="1" applyAlignment="1" applyProtection="1">
      <alignment vertical="center" wrapText="1"/>
    </xf>
    <xf numFmtId="4" fontId="11" fillId="0" borderId="1" xfId="0" applyNumberFormat="1" applyFont="1" applyBorder="1" applyAlignment="1" applyProtection="1">
      <alignment horizontal="left" vertical="center" wrapText="1"/>
    </xf>
    <xf numFmtId="0" fontId="13" fillId="0" borderId="0" xfId="0" applyFont="1" applyAlignment="1">
      <alignment vertical="center"/>
    </xf>
    <xf numFmtId="0"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wrapText="1"/>
    </xf>
    <xf numFmtId="4" fontId="4" fillId="2" borderId="2" xfId="0" applyNumberFormat="1" applyFont="1" applyFill="1" applyBorder="1" applyAlignment="1">
      <alignment horizontal="center" vertical="center" wrapText="1"/>
    </xf>
    <xf numFmtId="0" fontId="2" fillId="0" borderId="2" xfId="0" applyNumberFormat="1" applyFont="1" applyFill="1" applyBorder="1" applyAlignment="1">
      <alignment vertical="center" wrapText="1"/>
    </xf>
    <xf numFmtId="1" fontId="2" fillId="0" borderId="2" xfId="0" applyNumberFormat="1" applyFont="1" applyFill="1" applyBorder="1" applyAlignment="1">
      <alignment vertical="center" wrapText="1"/>
    </xf>
    <xf numFmtId="40" fontId="2" fillId="0" borderId="2" xfId="0" applyNumberFormat="1" applyFont="1" applyFill="1" applyBorder="1" applyAlignment="1">
      <alignment vertical="center" wrapText="1"/>
    </xf>
    <xf numFmtId="4" fontId="11" fillId="0" borderId="2" xfId="0" applyNumberFormat="1" applyFont="1" applyFill="1" applyBorder="1" applyAlignment="1">
      <alignment horizontal="left" vertical="center" wrapText="1"/>
    </xf>
    <xf numFmtId="0" fontId="16" fillId="4" borderId="2" xfId="0" applyFont="1" applyFill="1" applyBorder="1" applyAlignment="1">
      <alignment vertical="center" wrapText="1"/>
    </xf>
    <xf numFmtId="0" fontId="15" fillId="0" borderId="2" xfId="0" applyFont="1" applyBorder="1" applyAlignment="1">
      <alignment vertical="center" wrapText="1"/>
    </xf>
    <xf numFmtId="1" fontId="15" fillId="0" borderId="2" xfId="0" applyNumberFormat="1" applyFont="1" applyBorder="1" applyAlignment="1">
      <alignment vertical="center" wrapText="1"/>
    </xf>
    <xf numFmtId="40" fontId="15" fillId="0" borderId="2" xfId="0" applyNumberFormat="1" applyFont="1" applyBorder="1" applyAlignment="1">
      <alignment vertical="center" wrapText="1"/>
    </xf>
    <xf numFmtId="4" fontId="18" fillId="0" borderId="2" xfId="0" applyNumberFormat="1" applyFont="1" applyBorder="1" applyAlignment="1">
      <alignment horizontal="left" vertical="center" wrapText="1"/>
    </xf>
    <xf numFmtId="0" fontId="12" fillId="0" borderId="0" xfId="0" applyFont="1" applyAlignment="1">
      <alignment vertical="center"/>
    </xf>
    <xf numFmtId="0" fontId="19" fillId="9" borderId="4" xfId="0" applyFont="1" applyFill="1" applyBorder="1" applyAlignment="1">
      <alignment horizontal="center" vertical="center" wrapText="1"/>
    </xf>
    <xf numFmtId="0" fontId="12" fillId="0" borderId="0" xfId="0" applyFont="1"/>
    <xf numFmtId="0" fontId="19" fillId="9" borderId="5" xfId="0" applyFont="1" applyFill="1" applyBorder="1" applyAlignment="1">
      <alignment horizontal="center" vertical="center" wrapText="1"/>
    </xf>
    <xf numFmtId="0" fontId="12" fillId="0" borderId="0" xfId="0" applyFont="1" applyFill="1" applyBorder="1"/>
    <xf numFmtId="0" fontId="19" fillId="9" borderId="3"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25" fillId="9" borderId="3" xfId="0" applyFont="1" applyFill="1" applyBorder="1" applyAlignment="1">
      <alignment horizontal="center" vertical="center" wrapText="1"/>
    </xf>
    <xf numFmtId="0" fontId="12" fillId="4" borderId="10" xfId="0" applyFont="1" applyFill="1" applyBorder="1" applyAlignment="1">
      <alignment vertical="center" wrapText="1"/>
    </xf>
    <xf numFmtId="0" fontId="12" fillId="4" borderId="11" xfId="0" applyFont="1" applyFill="1" applyBorder="1" applyAlignment="1">
      <alignment vertical="center" wrapText="1"/>
    </xf>
    <xf numFmtId="0" fontId="2" fillId="4" borderId="10" xfId="0" applyFont="1" applyFill="1" applyBorder="1" applyAlignment="1">
      <alignment vertical="center" wrapText="1"/>
    </xf>
    <xf numFmtId="10" fontId="19" fillId="15" borderId="3" xfId="0" applyNumberFormat="1" applyFont="1" applyFill="1" applyBorder="1" applyAlignment="1">
      <alignment horizontal="center" vertical="center" wrapText="1"/>
    </xf>
    <xf numFmtId="0" fontId="4" fillId="2" borderId="2" xfId="1" applyFont="1" applyFill="1" applyBorder="1" applyAlignment="1">
      <alignment horizontal="center" vertical="center"/>
    </xf>
    <xf numFmtId="0" fontId="4" fillId="2" borderId="2" xfId="1" applyFont="1" applyFill="1" applyBorder="1" applyAlignment="1">
      <alignment horizontal="center" vertical="center" wrapText="1"/>
    </xf>
    <xf numFmtId="4" fontId="4" fillId="2" borderId="2" xfId="1" applyNumberFormat="1" applyFont="1" applyFill="1" applyBorder="1" applyAlignment="1">
      <alignment horizontal="center" vertical="center" wrapText="1"/>
    </xf>
    <xf numFmtId="0" fontId="12" fillId="0" borderId="0" xfId="1"/>
    <xf numFmtId="40" fontId="12" fillId="0" borderId="2" xfId="1" applyNumberFormat="1" applyBorder="1" applyAlignment="1">
      <alignment vertical="center" wrapText="1"/>
    </xf>
    <xf numFmtId="4" fontId="18" fillId="0" borderId="2" xfId="1" applyNumberFormat="1" applyFont="1" applyBorder="1" applyAlignment="1">
      <alignment horizontal="left" vertical="center" wrapText="1"/>
    </xf>
    <xf numFmtId="0" fontId="12" fillId="0" borderId="2" xfId="1" applyBorder="1" applyAlignment="1">
      <alignment vertical="center" wrapText="1"/>
    </xf>
    <xf numFmtId="1" fontId="12" fillId="0" borderId="2" xfId="1" applyNumberFormat="1" applyBorder="1" applyAlignment="1">
      <alignment vertical="center" wrapText="1"/>
    </xf>
    <xf numFmtId="0" fontId="28" fillId="19" borderId="1" xfId="0" applyFont="1" applyFill="1" applyBorder="1" applyAlignment="1">
      <alignment horizontal="center" vertical="center" wrapText="1"/>
    </xf>
    <xf numFmtId="40" fontId="28" fillId="20" borderId="1" xfId="0" applyNumberFormat="1" applyFont="1" applyFill="1" applyBorder="1" applyAlignment="1">
      <alignment horizontal="center" vertical="center"/>
    </xf>
    <xf numFmtId="166" fontId="29" fillId="21" borderId="1" xfId="0" applyNumberFormat="1" applyFont="1" applyFill="1" applyBorder="1" applyAlignment="1">
      <alignment horizontal="center" vertical="center" wrapText="1"/>
    </xf>
    <xf numFmtId="0" fontId="31" fillId="0" borderId="0" xfId="2"/>
    <xf numFmtId="0" fontId="33" fillId="24" borderId="17" xfId="2" applyFont="1" applyFill="1" applyBorder="1" applyAlignment="1">
      <alignment horizontal="left" vertical="top" wrapText="1"/>
    </xf>
    <xf numFmtId="0" fontId="31" fillId="0" borderId="17" xfId="2" applyBorder="1" applyAlignment="1">
      <alignment horizontal="left" vertical="top" wrapText="1"/>
    </xf>
    <xf numFmtId="0" fontId="34" fillId="23" borderId="17" xfId="2" applyFont="1" applyFill="1" applyBorder="1" applyAlignment="1">
      <alignment horizontal="center" vertical="top"/>
    </xf>
    <xf numFmtId="0" fontId="34" fillId="23" borderId="17" xfId="2" applyFont="1" applyFill="1" applyBorder="1" applyAlignment="1">
      <alignment horizontal="left" vertical="top"/>
    </xf>
    <xf numFmtId="0" fontId="34" fillId="23" borderId="17" xfId="2" applyFont="1" applyFill="1" applyBorder="1" applyAlignment="1">
      <alignment horizontal="left" vertical="top" wrapText="1"/>
    </xf>
    <xf numFmtId="0" fontId="30" fillId="25" borderId="17" xfId="5" applyFont="1" applyFill="1" applyBorder="1" applyAlignment="1">
      <alignment horizontal="left" vertical="top" wrapText="1"/>
    </xf>
    <xf numFmtId="0" fontId="30" fillId="25" borderId="17" xfId="5" applyFont="1" applyFill="1" applyBorder="1" applyAlignment="1">
      <alignment horizontal="center" vertical="top" wrapText="1"/>
    </xf>
    <xf numFmtId="0" fontId="37" fillId="0" borderId="17" xfId="2" applyFont="1" applyBorder="1" applyAlignment="1">
      <alignment horizontal="left" vertical="top" wrapText="1"/>
    </xf>
    <xf numFmtId="0" fontId="39" fillId="0" borderId="17" xfId="6" applyFont="1" applyBorder="1" applyAlignment="1">
      <alignment horizontal="left" vertical="top" wrapText="1"/>
    </xf>
    <xf numFmtId="0" fontId="37" fillId="26" borderId="17" xfId="2" applyFont="1" applyFill="1" applyBorder="1" applyAlignment="1">
      <alignment horizontal="left" vertical="top" wrapText="1"/>
    </xf>
    <xf numFmtId="0" fontId="39" fillId="0" borderId="17" xfId="3" applyFont="1" applyBorder="1" applyAlignment="1">
      <alignment horizontal="left" vertical="top" wrapText="1"/>
    </xf>
    <xf numFmtId="0" fontId="1" fillId="12" borderId="17" xfId="5" applyFont="1" applyFill="1" applyBorder="1" applyAlignment="1">
      <alignment horizontal="left" vertical="top" wrapText="1"/>
    </xf>
    <xf numFmtId="0" fontId="1" fillId="12" borderId="17" xfId="5" applyFont="1" applyFill="1" applyBorder="1" applyAlignment="1">
      <alignment horizontal="center" vertical="top" wrapText="1"/>
    </xf>
    <xf numFmtId="0" fontId="12" fillId="0" borderId="0" xfId="5" applyAlignment="1">
      <alignment vertical="top"/>
    </xf>
    <xf numFmtId="0" fontId="12" fillId="0" borderId="0" xfId="5" applyAlignment="1">
      <alignment horizontal="center" vertical="top"/>
    </xf>
    <xf numFmtId="0" fontId="12" fillId="0" borderId="0" xfId="5" applyAlignment="1">
      <alignment vertical="top" wrapText="1"/>
    </xf>
    <xf numFmtId="0" fontId="39" fillId="0" borderId="17" xfId="6" applyFont="1" applyBorder="1" applyAlignment="1">
      <alignment horizontal="center" vertical="top" wrapText="1"/>
    </xf>
    <xf numFmtId="0" fontId="39" fillId="0" borderId="17" xfId="3" applyFont="1" applyBorder="1" applyAlignment="1">
      <alignment horizontal="center" vertical="top" wrapText="1"/>
    </xf>
    <xf numFmtId="0" fontId="1" fillId="0" borderId="0" xfId="7" applyAlignment="1">
      <alignment vertical="top"/>
    </xf>
    <xf numFmtId="0" fontId="3" fillId="0" borderId="17" xfId="2" applyFont="1" applyBorder="1" applyAlignment="1">
      <alignment horizontal="left" vertical="top" wrapText="1"/>
    </xf>
    <xf numFmtId="0" fontId="33" fillId="24" borderId="19" xfId="2" applyFont="1" applyFill="1" applyBorder="1" applyAlignment="1">
      <alignment horizontal="left" vertical="top" wrapText="1"/>
    </xf>
    <xf numFmtId="0" fontId="31" fillId="0" borderId="12" xfId="2" applyBorder="1" applyAlignment="1">
      <alignment horizontal="left" vertical="top" wrapText="1"/>
    </xf>
    <xf numFmtId="0" fontId="31" fillId="0" borderId="13" xfId="2" applyBorder="1" applyAlignment="1">
      <alignment horizontal="left" vertical="top" wrapText="1"/>
    </xf>
    <xf numFmtId="0" fontId="31" fillId="0" borderId="14" xfId="2" applyBorder="1" applyAlignment="1">
      <alignment horizontal="left" vertical="top" wrapText="1"/>
    </xf>
    <xf numFmtId="0" fontId="31" fillId="12" borderId="12" xfId="2" applyFill="1" applyBorder="1" applyAlignment="1">
      <alignment horizontal="left" vertical="top" wrapText="1"/>
    </xf>
    <xf numFmtId="0" fontId="31" fillId="12" borderId="13" xfId="2" applyFill="1" applyBorder="1" applyAlignment="1">
      <alignment horizontal="left" vertical="top" wrapText="1"/>
    </xf>
    <xf numFmtId="0" fontId="31" fillId="12" borderId="20" xfId="2" applyFill="1" applyBorder="1" applyAlignment="1">
      <alignment horizontal="left" vertical="top" wrapText="1"/>
    </xf>
    <xf numFmtId="0" fontId="33" fillId="24" borderId="21" xfId="2" applyFont="1" applyFill="1" applyBorder="1" applyAlignment="1">
      <alignment horizontal="left" vertical="top" wrapText="1"/>
    </xf>
    <xf numFmtId="0" fontId="31" fillId="0" borderId="12" xfId="2" applyFill="1" applyBorder="1" applyAlignment="1">
      <alignment horizontal="left" vertical="top" wrapText="1"/>
    </xf>
    <xf numFmtId="0" fontId="31" fillId="0" borderId="13" xfId="2" applyFill="1" applyBorder="1" applyAlignment="1">
      <alignment horizontal="left" vertical="top" wrapText="1"/>
    </xf>
    <xf numFmtId="0" fontId="31" fillId="0" borderId="14" xfId="2" applyFill="1" applyBorder="1" applyAlignment="1">
      <alignment horizontal="left" vertical="top" wrapText="1"/>
    </xf>
    <xf numFmtId="0" fontId="31" fillId="0" borderId="17" xfId="2" applyFill="1" applyBorder="1" applyAlignment="1">
      <alignment horizontal="left" vertical="top" wrapText="1"/>
    </xf>
    <xf numFmtId="0" fontId="31" fillId="12" borderId="17" xfId="2" applyFill="1" applyBorder="1" applyAlignment="1">
      <alignment horizontal="left" vertical="top" wrapText="1"/>
    </xf>
    <xf numFmtId="0" fontId="31" fillId="0" borderId="19" xfId="2" applyBorder="1" applyAlignment="1">
      <alignment horizontal="left" vertical="top" wrapText="1"/>
    </xf>
    <xf numFmtId="0" fontId="33" fillId="24" borderId="22" xfId="2" applyFont="1" applyFill="1" applyBorder="1" applyAlignment="1">
      <alignment horizontal="left" vertical="top" wrapText="1"/>
    </xf>
    <xf numFmtId="0" fontId="31" fillId="0" borderId="19" xfId="2" applyFill="1" applyBorder="1" applyAlignment="1">
      <alignment horizontal="left" vertical="top" wrapText="1"/>
    </xf>
    <xf numFmtId="0" fontId="12" fillId="12" borderId="21" xfId="0" applyFont="1" applyFill="1" applyBorder="1" applyAlignment="1">
      <alignment vertical="center" wrapText="1"/>
    </xf>
    <xf numFmtId="0" fontId="12" fillId="12" borderId="18" xfId="0" applyFont="1" applyFill="1" applyBorder="1" applyAlignment="1">
      <alignment vertical="center" wrapText="1"/>
    </xf>
    <xf numFmtId="0" fontId="12" fillId="12" borderId="26" xfId="0" applyFont="1" applyFill="1" applyBorder="1" applyAlignment="1">
      <alignment vertical="center" wrapText="1"/>
    </xf>
    <xf numFmtId="0" fontId="12" fillId="12" borderId="27" xfId="0" applyFont="1" applyFill="1" applyBorder="1" applyAlignment="1">
      <alignment vertical="center" wrapText="1"/>
    </xf>
    <xf numFmtId="0" fontId="15" fillId="12" borderId="18" xfId="0" applyFont="1" applyFill="1" applyBorder="1" applyAlignment="1">
      <alignment vertical="center" wrapText="1"/>
    </xf>
    <xf numFmtId="0" fontId="15" fillId="12" borderId="26" xfId="0" applyFont="1" applyFill="1" applyBorder="1" applyAlignment="1">
      <alignment vertical="center" wrapText="1"/>
    </xf>
    <xf numFmtId="0" fontId="15" fillId="12" borderId="27" xfId="0" applyFont="1" applyFill="1" applyBorder="1" applyAlignment="1">
      <alignment vertical="center" wrapText="1"/>
    </xf>
    <xf numFmtId="0" fontId="12" fillId="12" borderId="33" xfId="0" applyFont="1" applyFill="1" applyBorder="1" applyAlignment="1">
      <alignment vertical="center" wrapText="1"/>
    </xf>
    <xf numFmtId="0" fontId="2" fillId="12" borderId="18" xfId="0" applyFont="1" applyFill="1" applyBorder="1" applyAlignment="1">
      <alignment vertical="center" wrapText="1"/>
    </xf>
    <xf numFmtId="0" fontId="2" fillId="12" borderId="27" xfId="0" applyFont="1" applyFill="1" applyBorder="1" applyAlignment="1">
      <alignment vertical="center" wrapText="1"/>
    </xf>
    <xf numFmtId="0" fontId="19" fillId="9" borderId="6" xfId="0" applyFont="1" applyFill="1" applyBorder="1" applyAlignment="1">
      <alignment horizontal="center" vertical="center" wrapText="1"/>
    </xf>
    <xf numFmtId="0" fontId="34" fillId="23" borderId="36" xfId="5" applyFont="1" applyFill="1" applyBorder="1" applyAlignment="1">
      <alignment horizontal="center" vertical="top" wrapText="1"/>
    </xf>
    <xf numFmtId="0" fontId="34" fillId="23" borderId="36" xfId="5" applyFont="1" applyFill="1" applyBorder="1" applyAlignment="1">
      <alignment horizontal="left" vertical="top" wrapText="1"/>
    </xf>
    <xf numFmtId="0" fontId="12" fillId="0" borderId="36" xfId="5" applyBorder="1" applyAlignment="1">
      <alignment horizontal="center" vertical="top" wrapText="1"/>
    </xf>
    <xf numFmtId="17" fontId="36" fillId="0" borderId="36" xfId="3" applyNumberFormat="1" applyFont="1" applyBorder="1" applyAlignment="1">
      <alignment horizontal="left" vertical="top" wrapText="1"/>
    </xf>
    <xf numFmtId="0" fontId="12" fillId="0" borderId="36" xfId="5" applyBorder="1" applyAlignment="1">
      <alignment horizontal="left" vertical="top" wrapText="1"/>
    </xf>
    <xf numFmtId="0" fontId="42" fillId="0" borderId="0" xfId="5" applyFont="1" applyAlignment="1">
      <alignment vertical="top" wrapText="1"/>
    </xf>
    <xf numFmtId="0" fontId="43" fillId="0" borderId="0" xfId="2" applyFont="1"/>
    <xf numFmtId="0" fontId="36" fillId="0" borderId="36" xfId="5" applyFont="1" applyBorder="1" applyAlignment="1">
      <alignment vertical="top" wrapText="1"/>
    </xf>
    <xf numFmtId="0" fontId="36" fillId="0" borderId="36" xfId="5" applyFont="1" applyBorder="1" applyAlignment="1">
      <alignment horizontal="center" vertical="top" wrapText="1"/>
    </xf>
    <xf numFmtId="0" fontId="36" fillId="0" borderId="36" xfId="5" applyFont="1" applyBorder="1" applyAlignment="1">
      <alignment horizontal="left" vertical="top" wrapText="1"/>
    </xf>
    <xf numFmtId="0" fontId="36" fillId="0" borderId="36" xfId="9" applyFont="1" applyBorder="1" applyAlignment="1">
      <alignment wrapText="1"/>
    </xf>
    <xf numFmtId="0" fontId="44" fillId="12" borderId="36" xfId="0" applyFont="1" applyFill="1" applyBorder="1"/>
    <xf numFmtId="0" fontId="36" fillId="12" borderId="36" xfId="9" applyFont="1" applyFill="1" applyBorder="1" applyAlignment="1">
      <alignment wrapText="1"/>
    </xf>
    <xf numFmtId="0" fontId="36" fillId="0" borderId="40" xfId="9" applyFont="1" applyBorder="1" applyAlignment="1">
      <alignment wrapText="1"/>
    </xf>
    <xf numFmtId="0" fontId="36" fillId="0" borderId="41" xfId="9" applyFont="1" applyBorder="1" applyAlignment="1">
      <alignment wrapText="1"/>
    </xf>
    <xf numFmtId="0" fontId="3" fillId="0" borderId="34" xfId="0" applyFont="1" applyBorder="1" applyAlignment="1">
      <alignment wrapText="1"/>
    </xf>
    <xf numFmtId="0" fontId="46" fillId="0" borderId="0" xfId="0" applyFont="1"/>
    <xf numFmtId="0" fontId="12" fillId="4" borderId="42" xfId="0" applyFont="1" applyFill="1" applyBorder="1" applyAlignment="1">
      <alignment vertical="center" wrapText="1"/>
    </xf>
    <xf numFmtId="0" fontId="15" fillId="4" borderId="42" xfId="0" applyFont="1" applyFill="1" applyBorder="1" applyAlignment="1">
      <alignment vertical="center" wrapText="1"/>
    </xf>
    <xf numFmtId="0" fontId="15" fillId="4" borderId="10" xfId="0" applyFont="1" applyFill="1" applyBorder="1" applyAlignment="1">
      <alignment vertical="center" wrapText="1"/>
    </xf>
    <xf numFmtId="0" fontId="36" fillId="29" borderId="36" xfId="9" applyFont="1" applyFill="1" applyBorder="1" applyAlignment="1">
      <alignment wrapText="1"/>
    </xf>
    <xf numFmtId="0" fontId="12" fillId="5" borderId="23" xfId="0" applyFont="1" applyFill="1" applyBorder="1" applyAlignment="1">
      <alignment vertical="center" wrapText="1"/>
    </xf>
    <xf numFmtId="0" fontId="47" fillId="30" borderId="8" xfId="0" applyFont="1" applyFill="1" applyBorder="1" applyAlignment="1">
      <alignment vertical="center" wrapText="1"/>
    </xf>
    <xf numFmtId="0" fontId="15" fillId="4" borderId="48" xfId="0" applyFont="1" applyFill="1" applyBorder="1" applyAlignment="1">
      <alignment vertical="center" wrapText="1"/>
    </xf>
    <xf numFmtId="0" fontId="47" fillId="30" borderId="11" xfId="0" applyFont="1" applyFill="1" applyBorder="1" applyAlignment="1">
      <alignment vertical="center" wrapText="1"/>
    </xf>
    <xf numFmtId="164" fontId="14" fillId="6" borderId="49" xfId="0" applyNumberFormat="1" applyFont="1" applyFill="1" applyBorder="1" applyAlignment="1">
      <alignment horizontal="center" vertical="center"/>
    </xf>
    <xf numFmtId="0" fontId="2" fillId="4" borderId="42" xfId="0" applyFont="1" applyFill="1" applyBorder="1" applyAlignment="1">
      <alignment vertical="center" wrapText="1"/>
    </xf>
    <xf numFmtId="4" fontId="0" fillId="0" borderId="0" xfId="0" applyNumberFormat="1"/>
    <xf numFmtId="4" fontId="14" fillId="6" borderId="46" xfId="0" applyNumberFormat="1" applyFont="1" applyFill="1" applyBorder="1" applyAlignment="1">
      <alignment horizontal="center" vertical="center"/>
    </xf>
    <xf numFmtId="4" fontId="14" fillId="6" borderId="47" xfId="0" applyNumberFormat="1" applyFont="1" applyFill="1" applyBorder="1" applyAlignment="1">
      <alignment horizontal="center" vertical="center"/>
    </xf>
    <xf numFmtId="0" fontId="12" fillId="12" borderId="51" xfId="0" applyFont="1" applyFill="1" applyBorder="1" applyAlignment="1">
      <alignment vertical="center" wrapText="1"/>
    </xf>
    <xf numFmtId="0" fontId="31" fillId="0" borderId="43" xfId="2" applyBorder="1" applyAlignment="1">
      <alignment horizontal="left" vertical="top" wrapText="1"/>
    </xf>
    <xf numFmtId="0" fontId="31" fillId="31" borderId="13" xfId="2" applyFill="1" applyBorder="1" applyAlignment="1">
      <alignment horizontal="left" vertical="top" wrapText="1"/>
    </xf>
    <xf numFmtId="0" fontId="31" fillId="31" borderId="17" xfId="2" applyFill="1" applyBorder="1" applyAlignment="1">
      <alignment wrapText="1"/>
    </xf>
    <xf numFmtId="0" fontId="36" fillId="31" borderId="36" xfId="9" applyFont="1" applyFill="1" applyBorder="1" applyAlignment="1">
      <alignment wrapText="1"/>
    </xf>
    <xf numFmtId="0" fontId="2" fillId="34" borderId="1" xfId="0" applyFont="1" applyFill="1" applyBorder="1" applyAlignment="1">
      <alignment horizontal="left" vertical="center"/>
    </xf>
    <xf numFmtId="167" fontId="12" fillId="35" borderId="43" xfId="0" applyNumberFormat="1" applyFont="1" applyFill="1" applyBorder="1" applyAlignment="1">
      <alignment horizontal="right" vertical="center"/>
    </xf>
    <xf numFmtId="0" fontId="14" fillId="31" borderId="8" xfId="1" applyFont="1" applyFill="1" applyBorder="1" applyAlignment="1">
      <alignment horizontal="center" vertical="center"/>
    </xf>
    <xf numFmtId="0" fontId="14" fillId="36" borderId="38" xfId="1" applyFont="1" applyFill="1" applyBorder="1" applyAlignment="1">
      <alignment vertical="center"/>
    </xf>
    <xf numFmtId="164" fontId="14" fillId="36" borderId="9" xfId="1" applyNumberFormat="1" applyFont="1" applyFill="1" applyBorder="1" applyAlignment="1">
      <alignment horizontal="center" vertical="center"/>
    </xf>
    <xf numFmtId="40" fontId="12" fillId="37" borderId="36" xfId="1" applyNumberFormat="1" applyFill="1" applyBorder="1" applyAlignment="1">
      <alignment vertical="center"/>
    </xf>
    <xf numFmtId="0" fontId="2" fillId="0" borderId="43" xfId="0" applyNumberFormat="1" applyFont="1" applyFill="1" applyBorder="1" applyAlignment="1">
      <alignment vertical="center" wrapText="1"/>
    </xf>
    <xf numFmtId="1" fontId="2" fillId="0" borderId="43" xfId="0" applyNumberFormat="1" applyFont="1" applyFill="1" applyBorder="1" applyAlignment="1">
      <alignment vertical="center" wrapText="1"/>
    </xf>
    <xf numFmtId="40" fontId="2" fillId="0" borderId="43" xfId="0" applyNumberFormat="1" applyFont="1" applyFill="1" applyBorder="1" applyAlignment="1">
      <alignment vertical="center" wrapText="1"/>
    </xf>
    <xf numFmtId="4" fontId="11" fillId="0" borderId="43" xfId="0" applyNumberFormat="1" applyFont="1" applyFill="1" applyBorder="1" applyAlignment="1">
      <alignment horizontal="left" vertical="center" wrapText="1"/>
    </xf>
    <xf numFmtId="167" fontId="12" fillId="5" borderId="9" xfId="0" applyNumberFormat="1" applyFont="1" applyFill="1" applyBorder="1" applyAlignment="1">
      <alignment horizontal="right" vertical="center"/>
    </xf>
    <xf numFmtId="167" fontId="12" fillId="5" borderId="12" xfId="0" applyNumberFormat="1" applyFont="1" applyFill="1" applyBorder="1" applyAlignment="1">
      <alignment horizontal="right" vertical="center"/>
    </xf>
    <xf numFmtId="167" fontId="12" fillId="5" borderId="26" xfId="0" applyNumberFormat="1" applyFont="1" applyFill="1" applyBorder="1" applyAlignment="1">
      <alignment horizontal="right" vertical="center"/>
    </xf>
    <xf numFmtId="167" fontId="12" fillId="5" borderId="43" xfId="0" applyNumberFormat="1" applyFont="1" applyFill="1" applyBorder="1" applyAlignment="1">
      <alignment horizontal="right" vertical="center"/>
    </xf>
    <xf numFmtId="167" fontId="12" fillId="5" borderId="44" xfId="0" applyNumberFormat="1" applyFont="1" applyFill="1" applyBorder="1" applyAlignment="1">
      <alignment horizontal="right" vertical="center"/>
    </xf>
    <xf numFmtId="167" fontId="12" fillId="5" borderId="39" xfId="0" applyNumberFormat="1" applyFont="1" applyFill="1" applyBorder="1" applyAlignment="1">
      <alignment horizontal="right" vertical="center"/>
    </xf>
    <xf numFmtId="167" fontId="12" fillId="5" borderId="35" xfId="0" applyNumberFormat="1" applyFont="1" applyFill="1" applyBorder="1" applyAlignment="1">
      <alignment horizontal="right" vertical="center"/>
    </xf>
    <xf numFmtId="167" fontId="12" fillId="5" borderId="3" xfId="0" applyNumberFormat="1" applyFont="1" applyFill="1" applyBorder="1" applyAlignment="1">
      <alignment horizontal="right" vertical="center"/>
    </xf>
    <xf numFmtId="167" fontId="12" fillId="5" borderId="15" xfId="0" applyNumberFormat="1" applyFont="1" applyFill="1" applyBorder="1" applyAlignment="1">
      <alignment horizontal="right" vertical="center"/>
    </xf>
    <xf numFmtId="167" fontId="12" fillId="5" borderId="50" xfId="0" applyNumberFormat="1" applyFont="1" applyFill="1" applyBorder="1" applyAlignment="1">
      <alignment horizontal="right" vertical="center"/>
    </xf>
    <xf numFmtId="167" fontId="0" fillId="12" borderId="43" xfId="0" applyNumberFormat="1" applyFill="1" applyBorder="1"/>
    <xf numFmtId="167" fontId="0" fillId="12" borderId="44" xfId="0" applyNumberFormat="1" applyFill="1" applyBorder="1"/>
    <xf numFmtId="167" fontId="12" fillId="5" borderId="45" xfId="0" applyNumberFormat="1" applyFont="1" applyFill="1" applyBorder="1" applyAlignment="1">
      <alignment horizontal="right" vertical="center"/>
    </xf>
    <xf numFmtId="167" fontId="21" fillId="27" borderId="37" xfId="0" applyNumberFormat="1" applyFont="1" applyFill="1" applyBorder="1" applyAlignment="1">
      <alignment horizontal="right" vertical="center" wrapText="1"/>
    </xf>
    <xf numFmtId="167" fontId="20" fillId="17" borderId="6" xfId="0" applyNumberFormat="1" applyFont="1" applyFill="1" applyBorder="1" applyAlignment="1">
      <alignment horizontal="right" vertical="center" wrapText="1"/>
    </xf>
    <xf numFmtId="167" fontId="12" fillId="35" borderId="3" xfId="0" applyNumberFormat="1" applyFont="1" applyFill="1" applyBorder="1" applyAlignment="1">
      <alignment horizontal="right" vertical="center"/>
    </xf>
    <xf numFmtId="167" fontId="26" fillId="28" borderId="4" xfId="0" applyNumberFormat="1" applyFont="1" applyFill="1" applyBorder="1" applyAlignment="1">
      <alignment horizontal="right" vertical="center" wrapText="1"/>
    </xf>
    <xf numFmtId="167" fontId="21" fillId="14" borderId="3" xfId="0" applyNumberFormat="1" applyFont="1" applyFill="1" applyBorder="1" applyAlignment="1">
      <alignment horizontal="center" vertical="center" wrapText="1"/>
    </xf>
    <xf numFmtId="168" fontId="12" fillId="5" borderId="43" xfId="0" applyNumberFormat="1" applyFont="1" applyFill="1" applyBorder="1" applyAlignment="1">
      <alignment horizontal="right" vertical="center"/>
    </xf>
    <xf numFmtId="40" fontId="20" fillId="7" borderId="57" xfId="0" applyNumberFormat="1" applyFont="1" applyFill="1" applyBorder="1" applyAlignment="1">
      <alignment horizontal="center" vertical="center" wrapText="1"/>
    </xf>
    <xf numFmtId="165" fontId="20" fillId="7" borderId="57" xfId="0" applyNumberFormat="1" applyFont="1" applyFill="1" applyBorder="1" applyAlignment="1">
      <alignment horizontal="center" vertical="center" wrapText="1"/>
    </xf>
    <xf numFmtId="166" fontId="22" fillId="14" borderId="57" xfId="0" applyNumberFormat="1" applyFont="1" applyFill="1" applyBorder="1" applyAlignment="1">
      <alignment horizontal="center" vertical="center" wrapText="1"/>
    </xf>
    <xf numFmtId="1" fontId="21" fillId="15" borderId="57" xfId="0" applyNumberFormat="1" applyFont="1" applyFill="1" applyBorder="1" applyAlignment="1">
      <alignment horizontal="center" vertical="center" wrapText="1"/>
    </xf>
    <xf numFmtId="0" fontId="19" fillId="8" borderId="66" xfId="0" applyFont="1" applyFill="1" applyBorder="1" applyAlignment="1">
      <alignment vertical="center" wrapText="1"/>
    </xf>
    <xf numFmtId="0" fontId="19" fillId="8" borderId="67" xfId="0" applyFont="1" applyFill="1" applyBorder="1" applyAlignment="1">
      <alignment vertical="center" wrapText="1"/>
    </xf>
    <xf numFmtId="0" fontId="26" fillId="9" borderId="3" xfId="0" applyFont="1" applyFill="1" applyBorder="1" applyAlignment="1">
      <alignment horizontal="center" vertical="center" wrapText="1"/>
    </xf>
    <xf numFmtId="17" fontId="19" fillId="11" borderId="58" xfId="0" applyNumberFormat="1" applyFont="1" applyFill="1" applyBorder="1" applyAlignment="1">
      <alignment horizontal="center" vertical="center" wrapText="1"/>
    </xf>
    <xf numFmtId="17" fontId="19" fillId="11" borderId="54" xfId="0" applyNumberFormat="1" applyFont="1" applyFill="1" applyBorder="1" applyAlignment="1">
      <alignment horizontal="center" vertical="center" wrapText="1"/>
    </xf>
    <xf numFmtId="0" fontId="26" fillId="33" borderId="57" xfId="0" applyFont="1" applyFill="1" applyBorder="1" applyAlignment="1">
      <alignment horizontal="center" vertical="center" wrapText="1"/>
    </xf>
    <xf numFmtId="40" fontId="20" fillId="17" borderId="0" xfId="0" applyNumberFormat="1" applyFont="1" applyFill="1" applyAlignment="1">
      <alignment horizontal="right" vertical="center" wrapText="1"/>
    </xf>
    <xf numFmtId="0" fontId="26" fillId="28" borderId="57" xfId="0" applyFont="1" applyFill="1" applyBorder="1" applyAlignment="1">
      <alignment horizontal="center" vertical="center" wrapText="1"/>
    </xf>
    <xf numFmtId="0" fontId="23" fillId="10" borderId="57" xfId="0" applyFont="1" applyFill="1" applyBorder="1" applyAlignment="1">
      <alignment horizontal="center" vertical="center" wrapText="1"/>
    </xf>
    <xf numFmtId="2" fontId="23" fillId="10" borderId="53" xfId="0" applyNumberFormat="1" applyFont="1" applyFill="1" applyBorder="1" applyAlignment="1">
      <alignment horizontal="right" vertical="center" wrapText="1"/>
    </xf>
    <xf numFmtId="0" fontId="19" fillId="16" borderId="66" xfId="0" applyFont="1" applyFill="1" applyBorder="1" applyAlignment="1">
      <alignment vertical="center" wrapText="1"/>
    </xf>
    <xf numFmtId="0" fontId="19" fillId="16" borderId="67" xfId="0" applyFont="1" applyFill="1" applyBorder="1" applyAlignment="1">
      <alignment vertical="center" wrapText="1"/>
    </xf>
    <xf numFmtId="10" fontId="19" fillId="15" borderId="57" xfId="0" applyNumberFormat="1" applyFont="1" applyFill="1" applyBorder="1" applyAlignment="1">
      <alignment horizontal="center" vertical="center" wrapText="1"/>
    </xf>
    <xf numFmtId="167" fontId="20" fillId="17" borderId="54" xfId="0" applyNumberFormat="1" applyFont="1" applyFill="1" applyBorder="1" applyAlignment="1">
      <alignment horizontal="right" vertical="center" wrapText="1"/>
    </xf>
    <xf numFmtId="167" fontId="20" fillId="17" borderId="55" xfId="0" applyNumberFormat="1" applyFont="1" applyFill="1" applyBorder="1" applyAlignment="1">
      <alignment horizontal="right" vertical="center" wrapText="1"/>
    </xf>
    <xf numFmtId="167" fontId="12" fillId="12" borderId="57" xfId="0" applyNumberFormat="1" applyFont="1" applyFill="1" applyBorder="1" applyAlignment="1">
      <alignment horizontal="right" vertical="center"/>
    </xf>
    <xf numFmtId="167" fontId="21" fillId="27" borderId="68" xfId="0" applyNumberFormat="1" applyFont="1" applyFill="1" applyBorder="1" applyAlignment="1">
      <alignment horizontal="right" vertical="center" wrapText="1"/>
    </xf>
    <xf numFmtId="167" fontId="12" fillId="12" borderId="69" xfId="0" applyNumberFormat="1" applyFont="1" applyFill="1" applyBorder="1" applyAlignment="1">
      <alignment horizontal="right" vertical="center"/>
    </xf>
    <xf numFmtId="167" fontId="26" fillId="28" borderId="57" xfId="0" applyNumberFormat="1" applyFont="1" applyFill="1" applyBorder="1" applyAlignment="1">
      <alignment horizontal="right" vertical="center" wrapText="1"/>
    </xf>
    <xf numFmtId="167" fontId="21" fillId="14" borderId="57" xfId="0" applyNumberFormat="1" applyFont="1" applyFill="1" applyBorder="1" applyAlignment="1">
      <alignment horizontal="center" vertical="center" wrapText="1"/>
    </xf>
    <xf numFmtId="167" fontId="12" fillId="35" borderId="57" xfId="0" applyNumberFormat="1" applyFont="1" applyFill="1" applyBorder="1" applyAlignment="1">
      <alignment horizontal="right" vertical="center"/>
    </xf>
    <xf numFmtId="167" fontId="21" fillId="14" borderId="58" xfId="0" applyNumberFormat="1" applyFont="1" applyFill="1" applyBorder="1" applyAlignment="1">
      <alignment horizontal="right" vertical="center" wrapText="1"/>
    </xf>
    <xf numFmtId="167" fontId="26" fillId="28" borderId="53" xfId="0" applyNumberFormat="1" applyFont="1" applyFill="1" applyBorder="1" applyAlignment="1">
      <alignment horizontal="right" vertical="center" wrapText="1"/>
    </xf>
    <xf numFmtId="167" fontId="26" fillId="28" borderId="58" xfId="0" applyNumberFormat="1" applyFont="1" applyFill="1" applyBorder="1" applyAlignment="1">
      <alignment horizontal="right" vertical="center" wrapText="1"/>
    </xf>
    <xf numFmtId="10" fontId="20" fillId="0" borderId="6" xfId="10" applyNumberFormat="1" applyFont="1" applyBorder="1" applyAlignment="1">
      <alignment horizontal="right" vertical="center" wrapText="1"/>
    </xf>
    <xf numFmtId="10" fontId="20" fillId="0" borderId="54" xfId="10" applyNumberFormat="1" applyFont="1" applyBorder="1" applyAlignment="1">
      <alignment horizontal="right" vertical="center" wrapText="1"/>
    </xf>
    <xf numFmtId="10" fontId="26" fillId="28" borderId="57" xfId="10" applyNumberFormat="1" applyFont="1" applyFill="1" applyBorder="1" applyAlignment="1">
      <alignment horizontal="right" vertical="center" wrapText="1"/>
    </xf>
    <xf numFmtId="10" fontId="12" fillId="35" borderId="57" xfId="10" applyNumberFormat="1" applyFont="1" applyFill="1" applyBorder="1" applyAlignment="1">
      <alignment horizontal="right" vertical="center"/>
    </xf>
    <xf numFmtId="10" fontId="26" fillId="28" borderId="4" xfId="10" applyNumberFormat="1" applyFont="1" applyFill="1" applyBorder="1" applyAlignment="1">
      <alignment horizontal="right" vertical="center" wrapText="1"/>
    </xf>
    <xf numFmtId="169" fontId="20" fillId="17" borderId="52" xfId="0" applyNumberFormat="1" applyFont="1" applyFill="1" applyBorder="1" applyAlignment="1">
      <alignment horizontal="right" vertical="center" wrapText="1"/>
    </xf>
    <xf numFmtId="169" fontId="20" fillId="17" borderId="68" xfId="0" applyNumberFormat="1" applyFont="1" applyFill="1" applyBorder="1" applyAlignment="1">
      <alignment horizontal="right" vertical="center" wrapText="1"/>
    </xf>
    <xf numFmtId="169" fontId="26" fillId="28" borderId="53" xfId="0" applyNumberFormat="1" applyFont="1" applyFill="1" applyBorder="1" applyAlignment="1">
      <alignment horizontal="right" vertical="center" wrapText="1"/>
    </xf>
    <xf numFmtId="43" fontId="12" fillId="12" borderId="57" xfId="11" applyFont="1" applyFill="1" applyBorder="1" applyAlignment="1">
      <alignment horizontal="right" vertical="center"/>
    </xf>
    <xf numFmtId="43" fontId="26" fillId="28" borderId="53" xfId="11" applyFont="1" applyFill="1" applyBorder="1" applyAlignment="1">
      <alignment horizontal="right" vertical="center" wrapText="1"/>
    </xf>
    <xf numFmtId="0" fontId="32" fillId="22" borderId="0" xfId="2" applyFont="1" applyFill="1" applyBorder="1" applyAlignment="1">
      <alignment horizontal="left" vertical="top"/>
    </xf>
    <xf numFmtId="0" fontId="32" fillId="22" borderId="16" xfId="2" applyFont="1" applyFill="1" applyBorder="1" applyAlignment="1">
      <alignment horizontal="left" vertical="top"/>
    </xf>
    <xf numFmtId="0" fontId="34" fillId="23" borderId="30" xfId="2" applyFont="1" applyFill="1" applyBorder="1" applyAlignment="1">
      <alignment horizontal="left" vertical="top" wrapText="1"/>
    </xf>
    <xf numFmtId="0" fontId="34" fillId="23" borderId="31" xfId="2" applyFont="1" applyFill="1" applyBorder="1" applyAlignment="1">
      <alignment horizontal="left" vertical="top" wrapText="1"/>
    </xf>
    <xf numFmtId="0" fontId="34" fillId="23" borderId="32" xfId="2" applyFont="1" applyFill="1" applyBorder="1" applyAlignment="1">
      <alignment horizontal="left" vertical="top" wrapText="1"/>
    </xf>
    <xf numFmtId="0" fontId="32" fillId="22" borderId="17" xfId="2" applyFont="1" applyFill="1" applyBorder="1" applyAlignment="1">
      <alignment horizontal="left" vertical="top"/>
    </xf>
    <xf numFmtId="0" fontId="34" fillId="23" borderId="23" xfId="2" applyFont="1" applyFill="1" applyBorder="1" applyAlignment="1">
      <alignment horizontal="left" vertical="top" wrapText="1"/>
    </xf>
    <xf numFmtId="0" fontId="34" fillId="23" borderId="24" xfId="2" applyFont="1" applyFill="1" applyBorder="1" applyAlignment="1">
      <alignment horizontal="left" vertical="top" wrapText="1"/>
    </xf>
    <xf numFmtId="0" fontId="34" fillId="23" borderId="25" xfId="2" applyFont="1" applyFill="1" applyBorder="1" applyAlignment="1">
      <alignment horizontal="left" vertical="top" wrapText="1"/>
    </xf>
    <xf numFmtId="0" fontId="32" fillId="22" borderId="40" xfId="5" applyFont="1" applyFill="1" applyBorder="1" applyAlignment="1">
      <alignment horizontal="left" vertical="top" wrapText="1"/>
    </xf>
    <xf numFmtId="0" fontId="32" fillId="22" borderId="41" xfId="5" applyFont="1" applyFill="1" applyBorder="1" applyAlignment="1">
      <alignment horizontal="left" vertical="top" wrapText="1"/>
    </xf>
    <xf numFmtId="0" fontId="34" fillId="23" borderId="28" xfId="2" applyFont="1" applyFill="1" applyBorder="1" applyAlignment="1">
      <alignment horizontal="left" vertical="top" wrapText="1"/>
    </xf>
    <xf numFmtId="0" fontId="34" fillId="23" borderId="29" xfId="2" applyFont="1" applyFill="1" applyBorder="1" applyAlignment="1">
      <alignment horizontal="left" vertical="top" wrapText="1"/>
    </xf>
    <xf numFmtId="0" fontId="16" fillId="3" borderId="36" xfId="0" applyFont="1" applyFill="1" applyBorder="1" applyAlignment="1">
      <alignment horizontal="left" vertical="top"/>
    </xf>
    <xf numFmtId="49" fontId="16" fillId="3" borderId="36" xfId="0" applyNumberFormat="1" applyFont="1" applyFill="1" applyBorder="1" applyAlignment="1">
      <alignment horizontal="left" vertical="top"/>
    </xf>
    <xf numFmtId="40" fontId="20" fillId="7" borderId="43" xfId="0" applyNumberFormat="1" applyFont="1" applyFill="1" applyBorder="1" applyAlignment="1">
      <alignment horizontal="left" vertical="center" wrapText="1"/>
    </xf>
    <xf numFmtId="0" fontId="41" fillId="3" borderId="36" xfId="8" applyFill="1" applyBorder="1" applyAlignment="1">
      <alignment horizontal="left" vertical="top"/>
    </xf>
    <xf numFmtId="0" fontId="17" fillId="3" borderId="36" xfId="0" applyFont="1" applyFill="1" applyBorder="1" applyAlignment="1">
      <alignment horizontal="left" vertical="top"/>
    </xf>
    <xf numFmtId="0" fontId="16" fillId="3" borderId="2" xfId="0" applyFont="1" applyFill="1" applyBorder="1" applyAlignment="1">
      <alignment horizontal="left" vertical="center"/>
    </xf>
    <xf numFmtId="0" fontId="19" fillId="8" borderId="53" xfId="0" applyFont="1" applyFill="1" applyBorder="1" applyAlignment="1">
      <alignment horizontal="center" vertical="center" wrapText="1"/>
    </xf>
    <xf numFmtId="0" fontId="19" fillId="8" borderId="54" xfId="0" applyFont="1" applyFill="1" applyBorder="1" applyAlignment="1">
      <alignment horizontal="center" vertical="center" wrapText="1"/>
    </xf>
    <xf numFmtId="0" fontId="19" fillId="11" borderId="53" xfId="0" applyFont="1" applyFill="1" applyBorder="1" applyAlignment="1">
      <alignment horizontal="left" vertical="center" wrapText="1"/>
    </xf>
    <xf numFmtId="40" fontId="20" fillId="7" borderId="55" xfId="0" applyNumberFormat="1" applyFont="1" applyFill="1" applyBorder="1" applyAlignment="1">
      <alignment horizontal="center" vertical="center" wrapText="1"/>
    </xf>
    <xf numFmtId="40" fontId="20" fillId="7" borderId="56" xfId="0" applyNumberFormat="1" applyFont="1" applyFill="1" applyBorder="1" applyAlignment="1">
      <alignment horizontal="center" vertical="center" wrapText="1"/>
    </xf>
    <xf numFmtId="0" fontId="19" fillId="11" borderId="57" xfId="0" applyFont="1" applyFill="1" applyBorder="1" applyAlignment="1">
      <alignment horizontal="left" vertical="center" wrapText="1"/>
    </xf>
    <xf numFmtId="1" fontId="20" fillId="7" borderId="55" xfId="0" applyNumberFormat="1" applyFont="1" applyFill="1" applyBorder="1" applyAlignment="1">
      <alignment horizontal="center" vertical="center" wrapText="1"/>
    </xf>
    <xf numFmtId="1" fontId="20" fillId="7" borderId="56" xfId="0" applyNumberFormat="1" applyFont="1" applyFill="1" applyBorder="1" applyAlignment="1">
      <alignment horizontal="center" vertical="center" wrapText="1"/>
    </xf>
    <xf numFmtId="0" fontId="19" fillId="11" borderId="63" xfId="0" applyFont="1" applyFill="1" applyBorder="1" applyAlignment="1">
      <alignment horizontal="left" vertical="center" wrapText="1"/>
    </xf>
    <xf numFmtId="0" fontId="19" fillId="11" borderId="64" xfId="0" applyFont="1" applyFill="1" applyBorder="1" applyAlignment="1">
      <alignment horizontal="left" vertical="center" wrapText="1"/>
    </xf>
    <xf numFmtId="0" fontId="19" fillId="8" borderId="65" xfId="0" applyFont="1" applyFill="1" applyBorder="1" applyAlignment="1">
      <alignment horizontal="center" vertical="center" wrapText="1"/>
    </xf>
    <xf numFmtId="0" fontId="19" fillId="8" borderId="66" xfId="0" applyFont="1" applyFill="1" applyBorder="1" applyAlignment="1">
      <alignment horizontal="center" vertical="center" wrapText="1"/>
    </xf>
    <xf numFmtId="0" fontId="19" fillId="16" borderId="65" xfId="0" applyFont="1" applyFill="1" applyBorder="1" applyAlignment="1">
      <alignment horizontal="center" vertical="center" wrapText="1"/>
    </xf>
    <xf numFmtId="0" fontId="19" fillId="16" borderId="66" xfId="0" applyFont="1" applyFill="1" applyBorder="1" applyAlignment="1">
      <alignment horizontal="center" vertical="center" wrapText="1"/>
    </xf>
    <xf numFmtId="0" fontId="19" fillId="11" borderId="58" xfId="0" applyFont="1" applyFill="1" applyBorder="1" applyAlignment="1">
      <alignment horizontal="left" vertical="center" wrapText="1"/>
    </xf>
    <xf numFmtId="40" fontId="20" fillId="7" borderId="57" xfId="0" applyNumberFormat="1" applyFont="1" applyFill="1" applyBorder="1" applyAlignment="1">
      <alignment horizontal="center" vertical="center" wrapText="1"/>
    </xf>
    <xf numFmtId="0" fontId="19" fillId="13" borderId="59" xfId="0" applyFont="1" applyFill="1" applyBorder="1" applyAlignment="1">
      <alignment horizontal="center" vertical="center" wrapText="1"/>
    </xf>
    <xf numFmtId="0" fontId="19" fillId="13" borderId="60" xfId="0" applyFont="1" applyFill="1" applyBorder="1" applyAlignment="1">
      <alignment horizontal="center" vertical="center" wrapText="1"/>
    </xf>
    <xf numFmtId="0" fontId="19" fillId="13" borderId="61" xfId="0" applyFont="1" applyFill="1" applyBorder="1" applyAlignment="1">
      <alignment horizontal="center" vertical="center" wrapText="1"/>
    </xf>
    <xf numFmtId="0" fontId="19" fillId="13" borderId="62" xfId="0" applyFont="1" applyFill="1" applyBorder="1" applyAlignment="1">
      <alignment horizontal="center" vertical="center" wrapText="1"/>
    </xf>
    <xf numFmtId="1" fontId="19" fillId="14" borderId="57" xfId="0" applyNumberFormat="1" applyFont="1" applyFill="1" applyBorder="1" applyAlignment="1">
      <alignment horizontal="center" vertical="center" wrapText="1"/>
    </xf>
    <xf numFmtId="0" fontId="19" fillId="32" borderId="57"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57" xfId="0" applyFont="1" applyFill="1" applyBorder="1" applyAlignment="1">
      <alignment horizontal="left" vertical="center" wrapText="1"/>
    </xf>
    <xf numFmtId="1" fontId="21" fillId="15" borderId="57" xfId="0" applyNumberFormat="1" applyFont="1" applyFill="1" applyBorder="1" applyAlignment="1">
      <alignment horizontal="center" vertical="center" wrapText="1"/>
    </xf>
    <xf numFmtId="0" fontId="27" fillId="18" borderId="1" xfId="0" applyFont="1" applyFill="1" applyBorder="1" applyAlignment="1">
      <alignment horizontal="center" vertical="center"/>
    </xf>
    <xf numFmtId="0" fontId="28" fillId="19" borderId="1" xfId="0" applyFont="1" applyFill="1" applyBorder="1" applyAlignment="1">
      <alignment horizontal="center" vertical="center"/>
    </xf>
    <xf numFmtId="171" fontId="5" fillId="2" borderId="1" xfId="0" applyNumberFormat="1" applyFont="1" applyFill="1" applyBorder="1" applyAlignment="1" applyProtection="1">
      <alignment horizontal="center" vertical="center" wrapText="1"/>
    </xf>
    <xf numFmtId="171" fontId="8" fillId="0" borderId="1" xfId="0" applyNumberFormat="1" applyFont="1" applyBorder="1" applyAlignment="1" applyProtection="1">
      <alignment vertical="center" wrapText="1"/>
    </xf>
    <xf numFmtId="171" fontId="0" fillId="0" borderId="0" xfId="0" applyNumberFormat="1"/>
    <xf numFmtId="171" fontId="15" fillId="0" borderId="2" xfId="0" applyNumberFormat="1" applyFont="1" applyBorder="1" applyAlignment="1">
      <alignment vertical="center" wrapText="1"/>
    </xf>
    <xf numFmtId="171" fontId="4" fillId="2" borderId="2" xfId="0" applyNumberFormat="1" applyFont="1" applyFill="1" applyBorder="1" applyAlignment="1">
      <alignment horizontal="center" vertical="center" wrapText="1"/>
    </xf>
    <xf numFmtId="171" fontId="2" fillId="0" borderId="2" xfId="0" applyNumberFormat="1" applyFont="1" applyFill="1" applyBorder="1" applyAlignment="1">
      <alignment vertical="center" wrapText="1"/>
    </xf>
    <xf numFmtId="171" fontId="2" fillId="0" borderId="43" xfId="0" applyNumberFormat="1" applyFont="1" applyFill="1" applyBorder="1" applyAlignment="1">
      <alignment vertical="center" wrapText="1"/>
    </xf>
    <xf numFmtId="171" fontId="4" fillId="2" borderId="2" xfId="1" applyNumberFormat="1" applyFont="1" applyFill="1" applyBorder="1" applyAlignment="1">
      <alignment horizontal="center" vertical="center" wrapText="1"/>
    </xf>
    <xf numFmtId="171" fontId="12" fillId="0" borderId="2" xfId="1" applyNumberFormat="1" applyBorder="1" applyAlignment="1">
      <alignment vertical="center" wrapText="1"/>
    </xf>
    <xf numFmtId="171" fontId="12" fillId="0" borderId="0" xfId="1" applyNumberFormat="1"/>
  </cellXfs>
  <cellStyles count="12">
    <cellStyle name="Comma" xfId="11" builtinId="3"/>
    <cellStyle name="Hyperlink" xfId="8" builtinId="8"/>
    <cellStyle name="Normal" xfId="0" builtinId="0"/>
    <cellStyle name="Normal 2" xfId="2" xr:uid="{00000000-0005-0000-0000-000002000000}"/>
    <cellStyle name="Normal 3" xfId="1" xr:uid="{00000000-0005-0000-0000-000003000000}"/>
    <cellStyle name="Normal 3 2" xfId="3" xr:uid="{00000000-0005-0000-0000-000004000000}"/>
    <cellStyle name="Normal 3 3" xfId="6" xr:uid="{00000000-0005-0000-0000-000005000000}"/>
    <cellStyle name="Normal 4" xfId="7" xr:uid="{00000000-0005-0000-0000-000006000000}"/>
    <cellStyle name="Normal 6" xfId="4" xr:uid="{00000000-0005-0000-0000-000007000000}"/>
    <cellStyle name="Normal 7" xfId="5"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7"/>
  <sheetViews>
    <sheetView zoomScale="90" zoomScaleNormal="90" workbookViewId="0">
      <selection activeCell="C9" sqref="C9"/>
    </sheetView>
  </sheetViews>
  <sheetFormatPr defaultColWidth="9.140625" defaultRowHeight="12.75"/>
  <cols>
    <col min="1" max="1" width="27.28515625" style="58" customWidth="1"/>
    <col min="2" max="2" width="21.7109375" style="58" customWidth="1"/>
    <col min="3" max="3" width="31" style="58" customWidth="1"/>
    <col min="4" max="4" width="10.7109375" style="59" customWidth="1"/>
    <col min="5" max="5" width="100.140625" style="58" customWidth="1"/>
    <col min="6" max="16384" width="9.140625" style="58"/>
  </cols>
  <sheetData>
    <row r="1" spans="1:5">
      <c r="E1" s="60"/>
    </row>
    <row r="2" spans="1:5" ht="15">
      <c r="A2" s="50" t="s">
        <v>142</v>
      </c>
      <c r="B2" s="51" t="s">
        <v>143</v>
      </c>
      <c r="C2" s="51" t="s">
        <v>144</v>
      </c>
      <c r="D2" s="51" t="s">
        <v>145</v>
      </c>
      <c r="E2" s="51" t="s">
        <v>146</v>
      </c>
    </row>
    <row r="3" spans="1:5" ht="15">
      <c r="A3" s="56" t="s">
        <v>181</v>
      </c>
      <c r="B3" s="57" t="s">
        <v>157</v>
      </c>
      <c r="C3" s="57" t="s">
        <v>179</v>
      </c>
      <c r="D3" s="57" t="s">
        <v>147</v>
      </c>
      <c r="E3" s="57" t="s">
        <v>180</v>
      </c>
    </row>
    <row r="4" spans="1:5" ht="15">
      <c r="A4" s="56" t="s">
        <v>47</v>
      </c>
      <c r="B4" s="57" t="s">
        <v>182</v>
      </c>
      <c r="C4" s="57" t="s">
        <v>183</v>
      </c>
      <c r="D4" s="57" t="s">
        <v>147</v>
      </c>
      <c r="E4" s="57" t="s">
        <v>185</v>
      </c>
    </row>
    <row r="5" spans="1:5" ht="15">
      <c r="A5" s="56" t="s">
        <v>184</v>
      </c>
      <c r="B5" s="57" t="s">
        <v>182</v>
      </c>
      <c r="C5" s="57" t="s">
        <v>183</v>
      </c>
      <c r="D5" s="57" t="s">
        <v>147</v>
      </c>
      <c r="E5" s="57"/>
    </row>
    <row r="6" spans="1:5" ht="15">
      <c r="A6" s="52" t="s">
        <v>42</v>
      </c>
      <c r="B6" s="52" t="s">
        <v>157</v>
      </c>
      <c r="C6" s="52" t="s">
        <v>156</v>
      </c>
      <c r="D6" s="61" t="s">
        <v>147</v>
      </c>
      <c r="E6" s="54" t="s">
        <v>158</v>
      </c>
    </row>
    <row r="7" spans="1:5" ht="30">
      <c r="A7" s="52" t="s">
        <v>154</v>
      </c>
      <c r="B7" s="52" t="s">
        <v>148</v>
      </c>
      <c r="C7" s="52"/>
      <c r="D7" s="61" t="s">
        <v>149</v>
      </c>
      <c r="E7" s="52" t="s">
        <v>155</v>
      </c>
    </row>
    <row r="8" spans="1:5" ht="30">
      <c r="A8" s="53" t="s">
        <v>150</v>
      </c>
      <c r="B8" s="53" t="s">
        <v>148</v>
      </c>
      <c r="C8" s="53"/>
      <c r="D8" s="61" t="s">
        <v>149</v>
      </c>
      <c r="E8" s="53"/>
    </row>
    <row r="9" spans="1:5" ht="210">
      <c r="A9" s="52" t="s">
        <v>151</v>
      </c>
      <c r="B9" s="52" t="s">
        <v>152</v>
      </c>
      <c r="C9" s="52" t="s">
        <v>153</v>
      </c>
      <c r="D9" s="61" t="s">
        <v>147</v>
      </c>
      <c r="E9" s="64" t="s">
        <v>186</v>
      </c>
    </row>
    <row r="10" spans="1:5" s="63" customFormat="1" ht="285">
      <c r="A10" s="55" t="s">
        <v>159</v>
      </c>
      <c r="B10" s="55" t="s">
        <v>160</v>
      </c>
      <c r="C10" s="55"/>
      <c r="D10" s="62" t="s">
        <v>147</v>
      </c>
      <c r="E10" s="55" t="s">
        <v>161</v>
      </c>
    </row>
    <row r="11" spans="1:5" s="63" customFormat="1" ht="15">
      <c r="A11" s="55" t="s">
        <v>162</v>
      </c>
      <c r="B11" s="55" t="s">
        <v>160</v>
      </c>
      <c r="C11" s="55"/>
      <c r="D11" s="62" t="s">
        <v>147</v>
      </c>
      <c r="E11" s="55"/>
    </row>
    <row r="12" spans="1:5" s="63" customFormat="1" ht="15">
      <c r="A12" s="55" t="s">
        <v>163</v>
      </c>
      <c r="B12" s="55" t="s">
        <v>164</v>
      </c>
      <c r="C12" s="55"/>
      <c r="D12" s="62" t="s">
        <v>147</v>
      </c>
      <c r="E12" s="55" t="s">
        <v>106</v>
      </c>
    </row>
    <row r="13" spans="1:5" s="63" customFormat="1" ht="15">
      <c r="A13" s="55" t="s">
        <v>165</v>
      </c>
      <c r="B13" s="55" t="s">
        <v>166</v>
      </c>
      <c r="C13" s="55" t="s">
        <v>167</v>
      </c>
      <c r="D13" s="62" t="s">
        <v>147</v>
      </c>
      <c r="E13" s="55" t="s">
        <v>168</v>
      </c>
    </row>
    <row r="14" spans="1:5" s="63" customFormat="1" ht="15">
      <c r="A14" s="55" t="s">
        <v>169</v>
      </c>
      <c r="B14" s="55" t="s">
        <v>170</v>
      </c>
      <c r="C14" s="55"/>
      <c r="D14" s="62"/>
      <c r="E14" s="55"/>
    </row>
    <row r="15" spans="1:5" s="63" customFormat="1" ht="45">
      <c r="A15" s="55" t="s">
        <v>171</v>
      </c>
      <c r="B15" s="55" t="s">
        <v>166</v>
      </c>
      <c r="C15" s="55" t="s">
        <v>175</v>
      </c>
      <c r="D15" s="62" t="s">
        <v>149</v>
      </c>
      <c r="E15" s="55" t="s">
        <v>172</v>
      </c>
    </row>
    <row r="16" spans="1:5" s="63" customFormat="1" ht="15">
      <c r="A16" s="55" t="s">
        <v>173</v>
      </c>
      <c r="B16" s="55" t="s">
        <v>174</v>
      </c>
      <c r="C16" s="55"/>
      <c r="D16" s="62"/>
      <c r="E16" s="55" t="s">
        <v>176</v>
      </c>
    </row>
    <row r="17" spans="1:5" s="63" customFormat="1" ht="15">
      <c r="A17" s="55" t="s">
        <v>177</v>
      </c>
      <c r="B17" s="55" t="s">
        <v>174</v>
      </c>
      <c r="C17" s="55"/>
      <c r="D17" s="62"/>
      <c r="E17" s="55" t="s">
        <v>178</v>
      </c>
    </row>
  </sheetData>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H9"/>
  <sheetViews>
    <sheetView workbookViewId="0">
      <selection activeCell="C2" sqref="C1:C1048576"/>
    </sheetView>
  </sheetViews>
  <sheetFormatPr defaultColWidth="9.140625" defaultRowHeight="12.75"/>
  <cols>
    <col min="1" max="2" width="9.140625" style="36"/>
    <col min="3" max="3" width="9.140625" style="249"/>
    <col min="4" max="4" width="9.140625" style="36"/>
    <col min="5" max="5" width="55.85546875" style="36" customWidth="1"/>
    <col min="6" max="6" width="15.7109375" style="36" customWidth="1"/>
    <col min="7" max="7" width="17.5703125" style="36" customWidth="1"/>
    <col min="8" max="8" width="18.85546875" style="36" customWidth="1"/>
    <col min="9" max="16384" width="9.140625" style="36"/>
  </cols>
  <sheetData>
    <row r="1" spans="1:8" ht="25.5">
      <c r="A1" s="33" t="s">
        <v>107</v>
      </c>
      <c r="B1" s="33" t="s">
        <v>2</v>
      </c>
      <c r="C1" s="247" t="s">
        <v>3</v>
      </c>
      <c r="D1" s="34" t="s">
        <v>4</v>
      </c>
      <c r="E1" s="33" t="s">
        <v>5</v>
      </c>
      <c r="F1" s="35" t="s">
        <v>1</v>
      </c>
      <c r="G1" s="35" t="s">
        <v>6</v>
      </c>
      <c r="H1" s="35" t="s">
        <v>7</v>
      </c>
    </row>
    <row r="2" spans="1:8">
      <c r="A2" s="39"/>
      <c r="B2" s="39"/>
      <c r="C2" s="248"/>
      <c r="D2" s="40"/>
      <c r="E2" s="39"/>
      <c r="F2" s="37"/>
      <c r="G2" s="38"/>
      <c r="H2" s="37"/>
    </row>
    <row r="3" spans="1:8">
      <c r="A3" s="39"/>
      <c r="B3" s="39"/>
      <c r="C3" s="248"/>
      <c r="D3" s="40"/>
      <c r="E3" s="39"/>
      <c r="F3" s="37"/>
      <c r="G3" s="38"/>
      <c r="H3" s="37"/>
    </row>
    <row r="4" spans="1:8">
      <c r="A4" s="39"/>
      <c r="B4" s="39"/>
      <c r="C4" s="248"/>
      <c r="D4" s="40"/>
      <c r="E4" s="39"/>
      <c r="F4" s="37"/>
      <c r="G4" s="38"/>
      <c r="H4" s="37"/>
    </row>
    <row r="5" spans="1:8">
      <c r="A5" s="39"/>
      <c r="B5" s="39"/>
      <c r="C5" s="248"/>
      <c r="D5" s="40"/>
      <c r="E5" s="39"/>
      <c r="F5" s="37"/>
      <c r="G5" s="38"/>
      <c r="H5" s="37"/>
    </row>
    <row r="6" spans="1:8">
      <c r="A6" s="39"/>
      <c r="B6" s="39"/>
      <c r="C6" s="248"/>
      <c r="D6" s="40"/>
      <c r="E6" s="39"/>
      <c r="F6" s="37"/>
      <c r="G6" s="38"/>
      <c r="H6" s="37"/>
    </row>
    <row r="7" spans="1:8">
      <c r="A7" s="39"/>
      <c r="B7" s="39"/>
      <c r="C7" s="248"/>
      <c r="D7" s="40"/>
      <c r="E7" s="39"/>
      <c r="F7" s="37"/>
      <c r="G7" s="38"/>
      <c r="H7" s="37"/>
    </row>
    <row r="8" spans="1:8">
      <c r="A8" s="39"/>
      <c r="B8" s="39"/>
      <c r="C8" s="248"/>
      <c r="D8" s="40"/>
      <c r="E8" s="39"/>
      <c r="F8" s="37"/>
      <c r="G8" s="38"/>
      <c r="H8" s="37"/>
    </row>
    <row r="9" spans="1:8" ht="34.5" customHeight="1">
      <c r="A9" s="39"/>
      <c r="B9" s="39"/>
      <c r="C9" s="248"/>
      <c r="D9" s="40"/>
      <c r="E9" s="39"/>
      <c r="F9" s="37"/>
      <c r="G9" s="38"/>
      <c r="H9"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11"/>
  <sheetViews>
    <sheetView workbookViewId="0">
      <pane ySplit="1" topLeftCell="A2" activePane="bottomLeft" state="frozen"/>
      <selection activeCell="E9" sqref="E9"/>
      <selection pane="bottomLeft" activeCell="C2" sqref="C1:C1048576"/>
    </sheetView>
  </sheetViews>
  <sheetFormatPr defaultRowHeight="12.75"/>
  <cols>
    <col min="1" max="1" width="7.28515625" style="36" customWidth="1"/>
    <col min="2" max="2" width="7.85546875" style="36" customWidth="1"/>
    <col min="3" max="3" width="10.85546875" style="249" customWidth="1"/>
    <col min="4" max="4" width="12" style="36" customWidth="1"/>
    <col min="5" max="5" width="54.28515625" style="36" customWidth="1"/>
    <col min="6" max="6" width="15.5703125" style="36" customWidth="1"/>
    <col min="7" max="7" width="37" style="36" customWidth="1"/>
    <col min="8" max="8" width="16.42578125" style="36" customWidth="1"/>
    <col min="9" max="256" width="9.140625" style="36"/>
    <col min="257" max="257" width="7.28515625" style="36" customWidth="1"/>
    <col min="258" max="258" width="7.85546875" style="36" customWidth="1"/>
    <col min="259" max="259" width="10.85546875" style="36" customWidth="1"/>
    <col min="260" max="260" width="12" style="36" customWidth="1"/>
    <col min="261" max="261" width="46.7109375" style="36" customWidth="1"/>
    <col min="262" max="262" width="15.5703125" style="36" customWidth="1"/>
    <col min="263" max="263" width="37" style="36" customWidth="1"/>
    <col min="264" max="264" width="16.42578125" style="36" customWidth="1"/>
    <col min="265" max="512" width="9.140625" style="36"/>
    <col min="513" max="513" width="7.28515625" style="36" customWidth="1"/>
    <col min="514" max="514" width="7.85546875" style="36" customWidth="1"/>
    <col min="515" max="515" width="10.85546875" style="36" customWidth="1"/>
    <col min="516" max="516" width="12" style="36" customWidth="1"/>
    <col min="517" max="517" width="46.7109375" style="36" customWidth="1"/>
    <col min="518" max="518" width="15.5703125" style="36" customWidth="1"/>
    <col min="519" max="519" width="37" style="36" customWidth="1"/>
    <col min="520" max="520" width="16.42578125" style="36" customWidth="1"/>
    <col min="521" max="768" width="9.140625" style="36"/>
    <col min="769" max="769" width="7.28515625" style="36" customWidth="1"/>
    <col min="770" max="770" width="7.85546875" style="36" customWidth="1"/>
    <col min="771" max="771" width="10.85546875" style="36" customWidth="1"/>
    <col min="772" max="772" width="12" style="36" customWidth="1"/>
    <col min="773" max="773" width="46.7109375" style="36" customWidth="1"/>
    <col min="774" max="774" width="15.5703125" style="36" customWidth="1"/>
    <col min="775" max="775" width="37" style="36" customWidth="1"/>
    <col min="776" max="776" width="16.42578125" style="36" customWidth="1"/>
    <col min="777" max="1024" width="9.140625" style="36"/>
    <col min="1025" max="1025" width="7.28515625" style="36" customWidth="1"/>
    <col min="1026" max="1026" width="7.85546875" style="36" customWidth="1"/>
    <col min="1027" max="1027" width="10.85546875" style="36" customWidth="1"/>
    <col min="1028" max="1028" width="12" style="36" customWidth="1"/>
    <col min="1029" max="1029" width="46.7109375" style="36" customWidth="1"/>
    <col min="1030" max="1030" width="15.5703125" style="36" customWidth="1"/>
    <col min="1031" max="1031" width="37" style="36" customWidth="1"/>
    <col min="1032" max="1032" width="16.42578125" style="36" customWidth="1"/>
    <col min="1033" max="1280" width="9.140625" style="36"/>
    <col min="1281" max="1281" width="7.28515625" style="36" customWidth="1"/>
    <col min="1282" max="1282" width="7.85546875" style="36" customWidth="1"/>
    <col min="1283" max="1283" width="10.85546875" style="36" customWidth="1"/>
    <col min="1284" max="1284" width="12" style="36" customWidth="1"/>
    <col min="1285" max="1285" width="46.7109375" style="36" customWidth="1"/>
    <col min="1286" max="1286" width="15.5703125" style="36" customWidth="1"/>
    <col min="1287" max="1287" width="37" style="36" customWidth="1"/>
    <col min="1288" max="1288" width="16.42578125" style="36" customWidth="1"/>
    <col min="1289" max="1536" width="9.140625" style="36"/>
    <col min="1537" max="1537" width="7.28515625" style="36" customWidth="1"/>
    <col min="1538" max="1538" width="7.85546875" style="36" customWidth="1"/>
    <col min="1539" max="1539" width="10.85546875" style="36" customWidth="1"/>
    <col min="1540" max="1540" width="12" style="36" customWidth="1"/>
    <col min="1541" max="1541" width="46.7109375" style="36" customWidth="1"/>
    <col min="1542" max="1542" width="15.5703125" style="36" customWidth="1"/>
    <col min="1543" max="1543" width="37" style="36" customWidth="1"/>
    <col min="1544" max="1544" width="16.42578125" style="36" customWidth="1"/>
    <col min="1545" max="1792" width="9.140625" style="36"/>
    <col min="1793" max="1793" width="7.28515625" style="36" customWidth="1"/>
    <col min="1794" max="1794" width="7.85546875" style="36" customWidth="1"/>
    <col min="1795" max="1795" width="10.85546875" style="36" customWidth="1"/>
    <col min="1796" max="1796" width="12" style="36" customWidth="1"/>
    <col min="1797" max="1797" width="46.7109375" style="36" customWidth="1"/>
    <col min="1798" max="1798" width="15.5703125" style="36" customWidth="1"/>
    <col min="1799" max="1799" width="37" style="36" customWidth="1"/>
    <col min="1800" max="1800" width="16.42578125" style="36" customWidth="1"/>
    <col min="1801" max="2048" width="9.140625" style="36"/>
    <col min="2049" max="2049" width="7.28515625" style="36" customWidth="1"/>
    <col min="2050" max="2050" width="7.85546875" style="36" customWidth="1"/>
    <col min="2051" max="2051" width="10.85546875" style="36" customWidth="1"/>
    <col min="2052" max="2052" width="12" style="36" customWidth="1"/>
    <col min="2053" max="2053" width="46.7109375" style="36" customWidth="1"/>
    <col min="2054" max="2054" width="15.5703125" style="36" customWidth="1"/>
    <col min="2055" max="2055" width="37" style="36" customWidth="1"/>
    <col min="2056" max="2056" width="16.42578125" style="36" customWidth="1"/>
    <col min="2057" max="2304" width="9.140625" style="36"/>
    <col min="2305" max="2305" width="7.28515625" style="36" customWidth="1"/>
    <col min="2306" max="2306" width="7.85546875" style="36" customWidth="1"/>
    <col min="2307" max="2307" width="10.85546875" style="36" customWidth="1"/>
    <col min="2308" max="2308" width="12" style="36" customWidth="1"/>
    <col min="2309" max="2309" width="46.7109375" style="36" customWidth="1"/>
    <col min="2310" max="2310" width="15.5703125" style="36" customWidth="1"/>
    <col min="2311" max="2311" width="37" style="36" customWidth="1"/>
    <col min="2312" max="2312" width="16.42578125" style="36" customWidth="1"/>
    <col min="2313" max="2560" width="9.140625" style="36"/>
    <col min="2561" max="2561" width="7.28515625" style="36" customWidth="1"/>
    <col min="2562" max="2562" width="7.85546875" style="36" customWidth="1"/>
    <col min="2563" max="2563" width="10.85546875" style="36" customWidth="1"/>
    <col min="2564" max="2564" width="12" style="36" customWidth="1"/>
    <col min="2565" max="2565" width="46.7109375" style="36" customWidth="1"/>
    <col min="2566" max="2566" width="15.5703125" style="36" customWidth="1"/>
    <col min="2567" max="2567" width="37" style="36" customWidth="1"/>
    <col min="2568" max="2568" width="16.42578125" style="36" customWidth="1"/>
    <col min="2569" max="2816" width="9.140625" style="36"/>
    <col min="2817" max="2817" width="7.28515625" style="36" customWidth="1"/>
    <col min="2818" max="2818" width="7.85546875" style="36" customWidth="1"/>
    <col min="2819" max="2819" width="10.85546875" style="36" customWidth="1"/>
    <col min="2820" max="2820" width="12" style="36" customWidth="1"/>
    <col min="2821" max="2821" width="46.7109375" style="36" customWidth="1"/>
    <col min="2822" max="2822" width="15.5703125" style="36" customWidth="1"/>
    <col min="2823" max="2823" width="37" style="36" customWidth="1"/>
    <col min="2824" max="2824" width="16.42578125" style="36" customWidth="1"/>
    <col min="2825" max="3072" width="9.140625" style="36"/>
    <col min="3073" max="3073" width="7.28515625" style="36" customWidth="1"/>
    <col min="3074" max="3074" width="7.85546875" style="36" customWidth="1"/>
    <col min="3075" max="3075" width="10.85546875" style="36" customWidth="1"/>
    <col min="3076" max="3076" width="12" style="36" customWidth="1"/>
    <col min="3077" max="3077" width="46.7109375" style="36" customWidth="1"/>
    <col min="3078" max="3078" width="15.5703125" style="36" customWidth="1"/>
    <col min="3079" max="3079" width="37" style="36" customWidth="1"/>
    <col min="3080" max="3080" width="16.42578125" style="36" customWidth="1"/>
    <col min="3081" max="3328" width="9.140625" style="36"/>
    <col min="3329" max="3329" width="7.28515625" style="36" customWidth="1"/>
    <col min="3330" max="3330" width="7.85546875" style="36" customWidth="1"/>
    <col min="3331" max="3331" width="10.85546875" style="36" customWidth="1"/>
    <col min="3332" max="3332" width="12" style="36" customWidth="1"/>
    <col min="3333" max="3333" width="46.7109375" style="36" customWidth="1"/>
    <col min="3334" max="3334" width="15.5703125" style="36" customWidth="1"/>
    <col min="3335" max="3335" width="37" style="36" customWidth="1"/>
    <col min="3336" max="3336" width="16.42578125" style="36" customWidth="1"/>
    <col min="3337" max="3584" width="9.140625" style="36"/>
    <col min="3585" max="3585" width="7.28515625" style="36" customWidth="1"/>
    <col min="3586" max="3586" width="7.85546875" style="36" customWidth="1"/>
    <col min="3587" max="3587" width="10.85546875" style="36" customWidth="1"/>
    <col min="3588" max="3588" width="12" style="36" customWidth="1"/>
    <col min="3589" max="3589" width="46.7109375" style="36" customWidth="1"/>
    <col min="3590" max="3590" width="15.5703125" style="36" customWidth="1"/>
    <col min="3591" max="3591" width="37" style="36" customWidth="1"/>
    <col min="3592" max="3592" width="16.42578125" style="36" customWidth="1"/>
    <col min="3593" max="3840" width="9.140625" style="36"/>
    <col min="3841" max="3841" width="7.28515625" style="36" customWidth="1"/>
    <col min="3842" max="3842" width="7.85546875" style="36" customWidth="1"/>
    <col min="3843" max="3843" width="10.85546875" style="36" customWidth="1"/>
    <col min="3844" max="3844" width="12" style="36" customWidth="1"/>
    <col min="3845" max="3845" width="46.7109375" style="36" customWidth="1"/>
    <col min="3846" max="3846" width="15.5703125" style="36" customWidth="1"/>
    <col min="3847" max="3847" width="37" style="36" customWidth="1"/>
    <col min="3848" max="3848" width="16.42578125" style="36" customWidth="1"/>
    <col min="3849" max="4096" width="9.140625" style="36"/>
    <col min="4097" max="4097" width="7.28515625" style="36" customWidth="1"/>
    <col min="4098" max="4098" width="7.85546875" style="36" customWidth="1"/>
    <col min="4099" max="4099" width="10.85546875" style="36" customWidth="1"/>
    <col min="4100" max="4100" width="12" style="36" customWidth="1"/>
    <col min="4101" max="4101" width="46.7109375" style="36" customWidth="1"/>
    <col min="4102" max="4102" width="15.5703125" style="36" customWidth="1"/>
    <col min="4103" max="4103" width="37" style="36" customWidth="1"/>
    <col min="4104" max="4104" width="16.42578125" style="36" customWidth="1"/>
    <col min="4105" max="4352" width="9.140625" style="36"/>
    <col min="4353" max="4353" width="7.28515625" style="36" customWidth="1"/>
    <col min="4354" max="4354" width="7.85546875" style="36" customWidth="1"/>
    <col min="4355" max="4355" width="10.85546875" style="36" customWidth="1"/>
    <col min="4356" max="4356" width="12" style="36" customWidth="1"/>
    <col min="4357" max="4357" width="46.7109375" style="36" customWidth="1"/>
    <col min="4358" max="4358" width="15.5703125" style="36" customWidth="1"/>
    <col min="4359" max="4359" width="37" style="36" customWidth="1"/>
    <col min="4360" max="4360" width="16.42578125" style="36" customWidth="1"/>
    <col min="4361" max="4608" width="9.140625" style="36"/>
    <col min="4609" max="4609" width="7.28515625" style="36" customWidth="1"/>
    <col min="4610" max="4610" width="7.85546875" style="36" customWidth="1"/>
    <col min="4611" max="4611" width="10.85546875" style="36" customWidth="1"/>
    <col min="4612" max="4612" width="12" style="36" customWidth="1"/>
    <col min="4613" max="4613" width="46.7109375" style="36" customWidth="1"/>
    <col min="4614" max="4614" width="15.5703125" style="36" customWidth="1"/>
    <col min="4615" max="4615" width="37" style="36" customWidth="1"/>
    <col min="4616" max="4616" width="16.42578125" style="36" customWidth="1"/>
    <col min="4617" max="4864" width="9.140625" style="36"/>
    <col min="4865" max="4865" width="7.28515625" style="36" customWidth="1"/>
    <col min="4866" max="4866" width="7.85546875" style="36" customWidth="1"/>
    <col min="4867" max="4867" width="10.85546875" style="36" customWidth="1"/>
    <col min="4868" max="4868" width="12" style="36" customWidth="1"/>
    <col min="4869" max="4869" width="46.7109375" style="36" customWidth="1"/>
    <col min="4870" max="4870" width="15.5703125" style="36" customWidth="1"/>
    <col min="4871" max="4871" width="37" style="36" customWidth="1"/>
    <col min="4872" max="4872" width="16.42578125" style="36" customWidth="1"/>
    <col min="4873" max="5120" width="9.140625" style="36"/>
    <col min="5121" max="5121" width="7.28515625" style="36" customWidth="1"/>
    <col min="5122" max="5122" width="7.85546875" style="36" customWidth="1"/>
    <col min="5123" max="5123" width="10.85546875" style="36" customWidth="1"/>
    <col min="5124" max="5124" width="12" style="36" customWidth="1"/>
    <col min="5125" max="5125" width="46.7109375" style="36" customWidth="1"/>
    <col min="5126" max="5126" width="15.5703125" style="36" customWidth="1"/>
    <col min="5127" max="5127" width="37" style="36" customWidth="1"/>
    <col min="5128" max="5128" width="16.42578125" style="36" customWidth="1"/>
    <col min="5129" max="5376" width="9.140625" style="36"/>
    <col min="5377" max="5377" width="7.28515625" style="36" customWidth="1"/>
    <col min="5378" max="5378" width="7.85546875" style="36" customWidth="1"/>
    <col min="5379" max="5379" width="10.85546875" style="36" customWidth="1"/>
    <col min="5380" max="5380" width="12" style="36" customWidth="1"/>
    <col min="5381" max="5381" width="46.7109375" style="36" customWidth="1"/>
    <col min="5382" max="5382" width="15.5703125" style="36" customWidth="1"/>
    <col min="5383" max="5383" width="37" style="36" customWidth="1"/>
    <col min="5384" max="5384" width="16.42578125" style="36" customWidth="1"/>
    <col min="5385" max="5632" width="9.140625" style="36"/>
    <col min="5633" max="5633" width="7.28515625" style="36" customWidth="1"/>
    <col min="5634" max="5634" width="7.85546875" style="36" customWidth="1"/>
    <col min="5635" max="5635" width="10.85546875" style="36" customWidth="1"/>
    <col min="5636" max="5636" width="12" style="36" customWidth="1"/>
    <col min="5637" max="5637" width="46.7109375" style="36" customWidth="1"/>
    <col min="5638" max="5638" width="15.5703125" style="36" customWidth="1"/>
    <col min="5639" max="5639" width="37" style="36" customWidth="1"/>
    <col min="5640" max="5640" width="16.42578125" style="36" customWidth="1"/>
    <col min="5641" max="5888" width="9.140625" style="36"/>
    <col min="5889" max="5889" width="7.28515625" style="36" customWidth="1"/>
    <col min="5890" max="5890" width="7.85546875" style="36" customWidth="1"/>
    <col min="5891" max="5891" width="10.85546875" style="36" customWidth="1"/>
    <col min="5892" max="5892" width="12" style="36" customWidth="1"/>
    <col min="5893" max="5893" width="46.7109375" style="36" customWidth="1"/>
    <col min="5894" max="5894" width="15.5703125" style="36" customWidth="1"/>
    <col min="5895" max="5895" width="37" style="36" customWidth="1"/>
    <col min="5896" max="5896" width="16.42578125" style="36" customWidth="1"/>
    <col min="5897" max="6144" width="9.140625" style="36"/>
    <col min="6145" max="6145" width="7.28515625" style="36" customWidth="1"/>
    <col min="6146" max="6146" width="7.85546875" style="36" customWidth="1"/>
    <col min="6147" max="6147" width="10.85546875" style="36" customWidth="1"/>
    <col min="6148" max="6148" width="12" style="36" customWidth="1"/>
    <col min="6149" max="6149" width="46.7109375" style="36" customWidth="1"/>
    <col min="6150" max="6150" width="15.5703125" style="36" customWidth="1"/>
    <col min="6151" max="6151" width="37" style="36" customWidth="1"/>
    <col min="6152" max="6152" width="16.42578125" style="36" customWidth="1"/>
    <col min="6153" max="6400" width="9.140625" style="36"/>
    <col min="6401" max="6401" width="7.28515625" style="36" customWidth="1"/>
    <col min="6402" max="6402" width="7.85546875" style="36" customWidth="1"/>
    <col min="6403" max="6403" width="10.85546875" style="36" customWidth="1"/>
    <col min="6404" max="6404" width="12" style="36" customWidth="1"/>
    <col min="6405" max="6405" width="46.7109375" style="36" customWidth="1"/>
    <col min="6406" max="6406" width="15.5703125" style="36" customWidth="1"/>
    <col min="6407" max="6407" width="37" style="36" customWidth="1"/>
    <col min="6408" max="6408" width="16.42578125" style="36" customWidth="1"/>
    <col min="6409" max="6656" width="9.140625" style="36"/>
    <col min="6657" max="6657" width="7.28515625" style="36" customWidth="1"/>
    <col min="6658" max="6658" width="7.85546875" style="36" customWidth="1"/>
    <col min="6659" max="6659" width="10.85546875" style="36" customWidth="1"/>
    <col min="6660" max="6660" width="12" style="36" customWidth="1"/>
    <col min="6661" max="6661" width="46.7109375" style="36" customWidth="1"/>
    <col min="6662" max="6662" width="15.5703125" style="36" customWidth="1"/>
    <col min="6663" max="6663" width="37" style="36" customWidth="1"/>
    <col min="6664" max="6664" width="16.42578125" style="36" customWidth="1"/>
    <col min="6665" max="6912" width="9.140625" style="36"/>
    <col min="6913" max="6913" width="7.28515625" style="36" customWidth="1"/>
    <col min="6914" max="6914" width="7.85546875" style="36" customWidth="1"/>
    <col min="6915" max="6915" width="10.85546875" style="36" customWidth="1"/>
    <col min="6916" max="6916" width="12" style="36" customWidth="1"/>
    <col min="6917" max="6917" width="46.7109375" style="36" customWidth="1"/>
    <col min="6918" max="6918" width="15.5703125" style="36" customWidth="1"/>
    <col min="6919" max="6919" width="37" style="36" customWidth="1"/>
    <col min="6920" max="6920" width="16.42578125" style="36" customWidth="1"/>
    <col min="6921" max="7168" width="9.140625" style="36"/>
    <col min="7169" max="7169" width="7.28515625" style="36" customWidth="1"/>
    <col min="7170" max="7170" width="7.85546875" style="36" customWidth="1"/>
    <col min="7171" max="7171" width="10.85546875" style="36" customWidth="1"/>
    <col min="7172" max="7172" width="12" style="36" customWidth="1"/>
    <col min="7173" max="7173" width="46.7109375" style="36" customWidth="1"/>
    <col min="7174" max="7174" width="15.5703125" style="36" customWidth="1"/>
    <col min="7175" max="7175" width="37" style="36" customWidth="1"/>
    <col min="7176" max="7176" width="16.42578125" style="36" customWidth="1"/>
    <col min="7177" max="7424" width="9.140625" style="36"/>
    <col min="7425" max="7425" width="7.28515625" style="36" customWidth="1"/>
    <col min="7426" max="7426" width="7.85546875" style="36" customWidth="1"/>
    <col min="7427" max="7427" width="10.85546875" style="36" customWidth="1"/>
    <col min="7428" max="7428" width="12" style="36" customWidth="1"/>
    <col min="7429" max="7429" width="46.7109375" style="36" customWidth="1"/>
    <col min="7430" max="7430" width="15.5703125" style="36" customWidth="1"/>
    <col min="7431" max="7431" width="37" style="36" customWidth="1"/>
    <col min="7432" max="7432" width="16.42578125" style="36" customWidth="1"/>
    <col min="7433" max="7680" width="9.140625" style="36"/>
    <col min="7681" max="7681" width="7.28515625" style="36" customWidth="1"/>
    <col min="7682" max="7682" width="7.85546875" style="36" customWidth="1"/>
    <col min="7683" max="7683" width="10.85546875" style="36" customWidth="1"/>
    <col min="7684" max="7684" width="12" style="36" customWidth="1"/>
    <col min="7685" max="7685" width="46.7109375" style="36" customWidth="1"/>
    <col min="7686" max="7686" width="15.5703125" style="36" customWidth="1"/>
    <col min="7687" max="7687" width="37" style="36" customWidth="1"/>
    <col min="7688" max="7688" width="16.42578125" style="36" customWidth="1"/>
    <col min="7689" max="7936" width="9.140625" style="36"/>
    <col min="7937" max="7937" width="7.28515625" style="36" customWidth="1"/>
    <col min="7938" max="7938" width="7.85546875" style="36" customWidth="1"/>
    <col min="7939" max="7939" width="10.85546875" style="36" customWidth="1"/>
    <col min="7940" max="7940" width="12" style="36" customWidth="1"/>
    <col min="7941" max="7941" width="46.7109375" style="36" customWidth="1"/>
    <col min="7942" max="7942" width="15.5703125" style="36" customWidth="1"/>
    <col min="7943" max="7943" width="37" style="36" customWidth="1"/>
    <col min="7944" max="7944" width="16.42578125" style="36" customWidth="1"/>
    <col min="7945" max="8192" width="9.140625" style="36"/>
    <col min="8193" max="8193" width="7.28515625" style="36" customWidth="1"/>
    <col min="8194" max="8194" width="7.85546875" style="36" customWidth="1"/>
    <col min="8195" max="8195" width="10.85546875" style="36" customWidth="1"/>
    <col min="8196" max="8196" width="12" style="36" customWidth="1"/>
    <col min="8197" max="8197" width="46.7109375" style="36" customWidth="1"/>
    <col min="8198" max="8198" width="15.5703125" style="36" customWidth="1"/>
    <col min="8199" max="8199" width="37" style="36" customWidth="1"/>
    <col min="8200" max="8200" width="16.42578125" style="36" customWidth="1"/>
    <col min="8201" max="8448" width="9.140625" style="36"/>
    <col min="8449" max="8449" width="7.28515625" style="36" customWidth="1"/>
    <col min="8450" max="8450" width="7.85546875" style="36" customWidth="1"/>
    <col min="8451" max="8451" width="10.85546875" style="36" customWidth="1"/>
    <col min="8452" max="8452" width="12" style="36" customWidth="1"/>
    <col min="8453" max="8453" width="46.7109375" style="36" customWidth="1"/>
    <col min="8454" max="8454" width="15.5703125" style="36" customWidth="1"/>
    <col min="8455" max="8455" width="37" style="36" customWidth="1"/>
    <col min="8456" max="8456" width="16.42578125" style="36" customWidth="1"/>
    <col min="8457" max="8704" width="9.140625" style="36"/>
    <col min="8705" max="8705" width="7.28515625" style="36" customWidth="1"/>
    <col min="8706" max="8706" width="7.85546875" style="36" customWidth="1"/>
    <col min="8707" max="8707" width="10.85546875" style="36" customWidth="1"/>
    <col min="8708" max="8708" width="12" style="36" customWidth="1"/>
    <col min="8709" max="8709" width="46.7109375" style="36" customWidth="1"/>
    <col min="8710" max="8710" width="15.5703125" style="36" customWidth="1"/>
    <col min="8711" max="8711" width="37" style="36" customWidth="1"/>
    <col min="8712" max="8712" width="16.42578125" style="36" customWidth="1"/>
    <col min="8713" max="8960" width="9.140625" style="36"/>
    <col min="8961" max="8961" width="7.28515625" style="36" customWidth="1"/>
    <col min="8962" max="8962" width="7.85546875" style="36" customWidth="1"/>
    <col min="8963" max="8963" width="10.85546875" style="36" customWidth="1"/>
    <col min="8964" max="8964" width="12" style="36" customWidth="1"/>
    <col min="8965" max="8965" width="46.7109375" style="36" customWidth="1"/>
    <col min="8966" max="8966" width="15.5703125" style="36" customWidth="1"/>
    <col min="8967" max="8967" width="37" style="36" customWidth="1"/>
    <col min="8968" max="8968" width="16.42578125" style="36" customWidth="1"/>
    <col min="8969" max="9216" width="9.140625" style="36"/>
    <col min="9217" max="9217" width="7.28515625" style="36" customWidth="1"/>
    <col min="9218" max="9218" width="7.85546875" style="36" customWidth="1"/>
    <col min="9219" max="9219" width="10.85546875" style="36" customWidth="1"/>
    <col min="9220" max="9220" width="12" style="36" customWidth="1"/>
    <col min="9221" max="9221" width="46.7109375" style="36" customWidth="1"/>
    <col min="9222" max="9222" width="15.5703125" style="36" customWidth="1"/>
    <col min="9223" max="9223" width="37" style="36" customWidth="1"/>
    <col min="9224" max="9224" width="16.42578125" style="36" customWidth="1"/>
    <col min="9225" max="9472" width="9.140625" style="36"/>
    <col min="9473" max="9473" width="7.28515625" style="36" customWidth="1"/>
    <col min="9474" max="9474" width="7.85546875" style="36" customWidth="1"/>
    <col min="9475" max="9475" width="10.85546875" style="36" customWidth="1"/>
    <col min="9476" max="9476" width="12" style="36" customWidth="1"/>
    <col min="9477" max="9477" width="46.7109375" style="36" customWidth="1"/>
    <col min="9478" max="9478" width="15.5703125" style="36" customWidth="1"/>
    <col min="9479" max="9479" width="37" style="36" customWidth="1"/>
    <col min="9480" max="9480" width="16.42578125" style="36" customWidth="1"/>
    <col min="9481" max="9728" width="9.140625" style="36"/>
    <col min="9729" max="9729" width="7.28515625" style="36" customWidth="1"/>
    <col min="9730" max="9730" width="7.85546875" style="36" customWidth="1"/>
    <col min="9731" max="9731" width="10.85546875" style="36" customWidth="1"/>
    <col min="9732" max="9732" width="12" style="36" customWidth="1"/>
    <col min="9733" max="9733" width="46.7109375" style="36" customWidth="1"/>
    <col min="9734" max="9734" width="15.5703125" style="36" customWidth="1"/>
    <col min="9735" max="9735" width="37" style="36" customWidth="1"/>
    <col min="9736" max="9736" width="16.42578125" style="36" customWidth="1"/>
    <col min="9737" max="9984" width="9.140625" style="36"/>
    <col min="9985" max="9985" width="7.28515625" style="36" customWidth="1"/>
    <col min="9986" max="9986" width="7.85546875" style="36" customWidth="1"/>
    <col min="9987" max="9987" width="10.85546875" style="36" customWidth="1"/>
    <col min="9988" max="9988" width="12" style="36" customWidth="1"/>
    <col min="9989" max="9989" width="46.7109375" style="36" customWidth="1"/>
    <col min="9990" max="9990" width="15.5703125" style="36" customWidth="1"/>
    <col min="9991" max="9991" width="37" style="36" customWidth="1"/>
    <col min="9992" max="9992" width="16.42578125" style="36" customWidth="1"/>
    <col min="9993" max="10240" width="9.140625" style="36"/>
    <col min="10241" max="10241" width="7.28515625" style="36" customWidth="1"/>
    <col min="10242" max="10242" width="7.85546875" style="36" customWidth="1"/>
    <col min="10243" max="10243" width="10.85546875" style="36" customWidth="1"/>
    <col min="10244" max="10244" width="12" style="36" customWidth="1"/>
    <col min="10245" max="10245" width="46.7109375" style="36" customWidth="1"/>
    <col min="10246" max="10246" width="15.5703125" style="36" customWidth="1"/>
    <col min="10247" max="10247" width="37" style="36" customWidth="1"/>
    <col min="10248" max="10248" width="16.42578125" style="36" customWidth="1"/>
    <col min="10249" max="10496" width="9.140625" style="36"/>
    <col min="10497" max="10497" width="7.28515625" style="36" customWidth="1"/>
    <col min="10498" max="10498" width="7.85546875" style="36" customWidth="1"/>
    <col min="10499" max="10499" width="10.85546875" style="36" customWidth="1"/>
    <col min="10500" max="10500" width="12" style="36" customWidth="1"/>
    <col min="10501" max="10501" width="46.7109375" style="36" customWidth="1"/>
    <col min="10502" max="10502" width="15.5703125" style="36" customWidth="1"/>
    <col min="10503" max="10503" width="37" style="36" customWidth="1"/>
    <col min="10504" max="10504" width="16.42578125" style="36" customWidth="1"/>
    <col min="10505" max="10752" width="9.140625" style="36"/>
    <col min="10753" max="10753" width="7.28515625" style="36" customWidth="1"/>
    <col min="10754" max="10754" width="7.85546875" style="36" customWidth="1"/>
    <col min="10755" max="10755" width="10.85546875" style="36" customWidth="1"/>
    <col min="10756" max="10756" width="12" style="36" customWidth="1"/>
    <col min="10757" max="10757" width="46.7109375" style="36" customWidth="1"/>
    <col min="10758" max="10758" width="15.5703125" style="36" customWidth="1"/>
    <col min="10759" max="10759" width="37" style="36" customWidth="1"/>
    <col min="10760" max="10760" width="16.42578125" style="36" customWidth="1"/>
    <col min="10761" max="11008" width="9.140625" style="36"/>
    <col min="11009" max="11009" width="7.28515625" style="36" customWidth="1"/>
    <col min="11010" max="11010" width="7.85546875" style="36" customWidth="1"/>
    <col min="11011" max="11011" width="10.85546875" style="36" customWidth="1"/>
    <col min="11012" max="11012" width="12" style="36" customWidth="1"/>
    <col min="11013" max="11013" width="46.7109375" style="36" customWidth="1"/>
    <col min="11014" max="11014" width="15.5703125" style="36" customWidth="1"/>
    <col min="11015" max="11015" width="37" style="36" customWidth="1"/>
    <col min="11016" max="11016" width="16.42578125" style="36" customWidth="1"/>
    <col min="11017" max="11264" width="9.140625" style="36"/>
    <col min="11265" max="11265" width="7.28515625" style="36" customWidth="1"/>
    <col min="11266" max="11266" width="7.85546875" style="36" customWidth="1"/>
    <col min="11267" max="11267" width="10.85546875" style="36" customWidth="1"/>
    <col min="11268" max="11268" width="12" style="36" customWidth="1"/>
    <col min="11269" max="11269" width="46.7109375" style="36" customWidth="1"/>
    <col min="11270" max="11270" width="15.5703125" style="36" customWidth="1"/>
    <col min="11271" max="11271" width="37" style="36" customWidth="1"/>
    <col min="11272" max="11272" width="16.42578125" style="36" customWidth="1"/>
    <col min="11273" max="11520" width="9.140625" style="36"/>
    <col min="11521" max="11521" width="7.28515625" style="36" customWidth="1"/>
    <col min="11522" max="11522" width="7.85546875" style="36" customWidth="1"/>
    <col min="11523" max="11523" width="10.85546875" style="36" customWidth="1"/>
    <col min="11524" max="11524" width="12" style="36" customWidth="1"/>
    <col min="11525" max="11525" width="46.7109375" style="36" customWidth="1"/>
    <col min="11526" max="11526" width="15.5703125" style="36" customWidth="1"/>
    <col min="11527" max="11527" width="37" style="36" customWidth="1"/>
    <col min="11528" max="11528" width="16.42578125" style="36" customWidth="1"/>
    <col min="11529" max="11776" width="9.140625" style="36"/>
    <col min="11777" max="11777" width="7.28515625" style="36" customWidth="1"/>
    <col min="11778" max="11778" width="7.85546875" style="36" customWidth="1"/>
    <col min="11779" max="11779" width="10.85546875" style="36" customWidth="1"/>
    <col min="11780" max="11780" width="12" style="36" customWidth="1"/>
    <col min="11781" max="11781" width="46.7109375" style="36" customWidth="1"/>
    <col min="11782" max="11782" width="15.5703125" style="36" customWidth="1"/>
    <col min="11783" max="11783" width="37" style="36" customWidth="1"/>
    <col min="11784" max="11784" width="16.42578125" style="36" customWidth="1"/>
    <col min="11785" max="12032" width="9.140625" style="36"/>
    <col min="12033" max="12033" width="7.28515625" style="36" customWidth="1"/>
    <col min="12034" max="12034" width="7.85546875" style="36" customWidth="1"/>
    <col min="12035" max="12035" width="10.85546875" style="36" customWidth="1"/>
    <col min="12036" max="12036" width="12" style="36" customWidth="1"/>
    <col min="12037" max="12037" width="46.7109375" style="36" customWidth="1"/>
    <col min="12038" max="12038" width="15.5703125" style="36" customWidth="1"/>
    <col min="12039" max="12039" width="37" style="36" customWidth="1"/>
    <col min="12040" max="12040" width="16.42578125" style="36" customWidth="1"/>
    <col min="12041" max="12288" width="9.140625" style="36"/>
    <col min="12289" max="12289" width="7.28515625" style="36" customWidth="1"/>
    <col min="12290" max="12290" width="7.85546875" style="36" customWidth="1"/>
    <col min="12291" max="12291" width="10.85546875" style="36" customWidth="1"/>
    <col min="12292" max="12292" width="12" style="36" customWidth="1"/>
    <col min="12293" max="12293" width="46.7109375" style="36" customWidth="1"/>
    <col min="12294" max="12294" width="15.5703125" style="36" customWidth="1"/>
    <col min="12295" max="12295" width="37" style="36" customWidth="1"/>
    <col min="12296" max="12296" width="16.42578125" style="36" customWidth="1"/>
    <col min="12297" max="12544" width="9.140625" style="36"/>
    <col min="12545" max="12545" width="7.28515625" style="36" customWidth="1"/>
    <col min="12546" max="12546" width="7.85546875" style="36" customWidth="1"/>
    <col min="12547" max="12547" width="10.85546875" style="36" customWidth="1"/>
    <col min="12548" max="12548" width="12" style="36" customWidth="1"/>
    <col min="12549" max="12549" width="46.7109375" style="36" customWidth="1"/>
    <col min="12550" max="12550" width="15.5703125" style="36" customWidth="1"/>
    <col min="12551" max="12551" width="37" style="36" customWidth="1"/>
    <col min="12552" max="12552" width="16.42578125" style="36" customWidth="1"/>
    <col min="12553" max="12800" width="9.140625" style="36"/>
    <col min="12801" max="12801" width="7.28515625" style="36" customWidth="1"/>
    <col min="12802" max="12802" width="7.85546875" style="36" customWidth="1"/>
    <col min="12803" max="12803" width="10.85546875" style="36" customWidth="1"/>
    <col min="12804" max="12804" width="12" style="36" customWidth="1"/>
    <col min="12805" max="12805" width="46.7109375" style="36" customWidth="1"/>
    <col min="12806" max="12806" width="15.5703125" style="36" customWidth="1"/>
    <col min="12807" max="12807" width="37" style="36" customWidth="1"/>
    <col min="12808" max="12808" width="16.42578125" style="36" customWidth="1"/>
    <col min="12809" max="13056" width="9.140625" style="36"/>
    <col min="13057" max="13057" width="7.28515625" style="36" customWidth="1"/>
    <col min="13058" max="13058" width="7.85546875" style="36" customWidth="1"/>
    <col min="13059" max="13059" width="10.85546875" style="36" customWidth="1"/>
    <col min="13060" max="13060" width="12" style="36" customWidth="1"/>
    <col min="13061" max="13061" width="46.7109375" style="36" customWidth="1"/>
    <col min="13062" max="13062" width="15.5703125" style="36" customWidth="1"/>
    <col min="13063" max="13063" width="37" style="36" customWidth="1"/>
    <col min="13064" max="13064" width="16.42578125" style="36" customWidth="1"/>
    <col min="13065" max="13312" width="9.140625" style="36"/>
    <col min="13313" max="13313" width="7.28515625" style="36" customWidth="1"/>
    <col min="13314" max="13314" width="7.85546875" style="36" customWidth="1"/>
    <col min="13315" max="13315" width="10.85546875" style="36" customWidth="1"/>
    <col min="13316" max="13316" width="12" style="36" customWidth="1"/>
    <col min="13317" max="13317" width="46.7109375" style="36" customWidth="1"/>
    <col min="13318" max="13318" width="15.5703125" style="36" customWidth="1"/>
    <col min="13319" max="13319" width="37" style="36" customWidth="1"/>
    <col min="13320" max="13320" width="16.42578125" style="36" customWidth="1"/>
    <col min="13321" max="13568" width="9.140625" style="36"/>
    <col min="13569" max="13569" width="7.28515625" style="36" customWidth="1"/>
    <col min="13570" max="13570" width="7.85546875" style="36" customWidth="1"/>
    <col min="13571" max="13571" width="10.85546875" style="36" customWidth="1"/>
    <col min="13572" max="13572" width="12" style="36" customWidth="1"/>
    <col min="13573" max="13573" width="46.7109375" style="36" customWidth="1"/>
    <col min="13574" max="13574" width="15.5703125" style="36" customWidth="1"/>
    <col min="13575" max="13575" width="37" style="36" customWidth="1"/>
    <col min="13576" max="13576" width="16.42578125" style="36" customWidth="1"/>
    <col min="13577" max="13824" width="9.140625" style="36"/>
    <col min="13825" max="13825" width="7.28515625" style="36" customWidth="1"/>
    <col min="13826" max="13826" width="7.85546875" style="36" customWidth="1"/>
    <col min="13827" max="13827" width="10.85546875" style="36" customWidth="1"/>
    <col min="13828" max="13828" width="12" style="36" customWidth="1"/>
    <col min="13829" max="13829" width="46.7109375" style="36" customWidth="1"/>
    <col min="13830" max="13830" width="15.5703125" style="36" customWidth="1"/>
    <col min="13831" max="13831" width="37" style="36" customWidth="1"/>
    <col min="13832" max="13832" width="16.42578125" style="36" customWidth="1"/>
    <col min="13833" max="14080" width="9.140625" style="36"/>
    <col min="14081" max="14081" width="7.28515625" style="36" customWidth="1"/>
    <col min="14082" max="14082" width="7.85546875" style="36" customWidth="1"/>
    <col min="14083" max="14083" width="10.85546875" style="36" customWidth="1"/>
    <col min="14084" max="14084" width="12" style="36" customWidth="1"/>
    <col min="14085" max="14085" width="46.7109375" style="36" customWidth="1"/>
    <col min="14086" max="14086" width="15.5703125" style="36" customWidth="1"/>
    <col min="14087" max="14087" width="37" style="36" customWidth="1"/>
    <col min="14088" max="14088" width="16.42578125" style="36" customWidth="1"/>
    <col min="14089" max="14336" width="9.140625" style="36"/>
    <col min="14337" max="14337" width="7.28515625" style="36" customWidth="1"/>
    <col min="14338" max="14338" width="7.85546875" style="36" customWidth="1"/>
    <col min="14339" max="14339" width="10.85546875" style="36" customWidth="1"/>
    <col min="14340" max="14340" width="12" style="36" customWidth="1"/>
    <col min="14341" max="14341" width="46.7109375" style="36" customWidth="1"/>
    <col min="14342" max="14342" width="15.5703125" style="36" customWidth="1"/>
    <col min="14343" max="14343" width="37" style="36" customWidth="1"/>
    <col min="14344" max="14344" width="16.42578125" style="36" customWidth="1"/>
    <col min="14345" max="14592" width="9.140625" style="36"/>
    <col min="14593" max="14593" width="7.28515625" style="36" customWidth="1"/>
    <col min="14594" max="14594" width="7.85546875" style="36" customWidth="1"/>
    <col min="14595" max="14595" width="10.85546875" style="36" customWidth="1"/>
    <col min="14596" max="14596" width="12" style="36" customWidth="1"/>
    <col min="14597" max="14597" width="46.7109375" style="36" customWidth="1"/>
    <col min="14598" max="14598" width="15.5703125" style="36" customWidth="1"/>
    <col min="14599" max="14599" width="37" style="36" customWidth="1"/>
    <col min="14600" max="14600" width="16.42578125" style="36" customWidth="1"/>
    <col min="14601" max="14848" width="9.140625" style="36"/>
    <col min="14849" max="14849" width="7.28515625" style="36" customWidth="1"/>
    <col min="14850" max="14850" width="7.85546875" style="36" customWidth="1"/>
    <col min="14851" max="14851" width="10.85546875" style="36" customWidth="1"/>
    <col min="14852" max="14852" width="12" style="36" customWidth="1"/>
    <col min="14853" max="14853" width="46.7109375" style="36" customWidth="1"/>
    <col min="14854" max="14854" width="15.5703125" style="36" customWidth="1"/>
    <col min="14855" max="14855" width="37" style="36" customWidth="1"/>
    <col min="14856" max="14856" width="16.42578125" style="36" customWidth="1"/>
    <col min="14857" max="15104" width="9.140625" style="36"/>
    <col min="15105" max="15105" width="7.28515625" style="36" customWidth="1"/>
    <col min="15106" max="15106" width="7.85546875" style="36" customWidth="1"/>
    <col min="15107" max="15107" width="10.85546875" style="36" customWidth="1"/>
    <col min="15108" max="15108" width="12" style="36" customWidth="1"/>
    <col min="15109" max="15109" width="46.7109375" style="36" customWidth="1"/>
    <col min="15110" max="15110" width="15.5703125" style="36" customWidth="1"/>
    <col min="15111" max="15111" width="37" style="36" customWidth="1"/>
    <col min="15112" max="15112" width="16.42578125" style="36" customWidth="1"/>
    <col min="15113" max="15360" width="9.140625" style="36"/>
    <col min="15361" max="15361" width="7.28515625" style="36" customWidth="1"/>
    <col min="15362" max="15362" width="7.85546875" style="36" customWidth="1"/>
    <col min="15363" max="15363" width="10.85546875" style="36" customWidth="1"/>
    <col min="15364" max="15364" width="12" style="36" customWidth="1"/>
    <col min="15365" max="15365" width="46.7109375" style="36" customWidth="1"/>
    <col min="15366" max="15366" width="15.5703125" style="36" customWidth="1"/>
    <col min="15367" max="15367" width="37" style="36" customWidth="1"/>
    <col min="15368" max="15368" width="16.42578125" style="36" customWidth="1"/>
    <col min="15369" max="15616" width="9.140625" style="36"/>
    <col min="15617" max="15617" width="7.28515625" style="36" customWidth="1"/>
    <col min="15618" max="15618" width="7.85546875" style="36" customWidth="1"/>
    <col min="15619" max="15619" width="10.85546875" style="36" customWidth="1"/>
    <col min="15620" max="15620" width="12" style="36" customWidth="1"/>
    <col min="15621" max="15621" width="46.7109375" style="36" customWidth="1"/>
    <col min="15622" max="15622" width="15.5703125" style="36" customWidth="1"/>
    <col min="15623" max="15623" width="37" style="36" customWidth="1"/>
    <col min="15624" max="15624" width="16.42578125" style="36" customWidth="1"/>
    <col min="15625" max="15872" width="9.140625" style="36"/>
    <col min="15873" max="15873" width="7.28515625" style="36" customWidth="1"/>
    <col min="15874" max="15874" width="7.85546875" style="36" customWidth="1"/>
    <col min="15875" max="15875" width="10.85546875" style="36" customWidth="1"/>
    <col min="15876" max="15876" width="12" style="36" customWidth="1"/>
    <col min="15877" max="15877" width="46.7109375" style="36" customWidth="1"/>
    <col min="15878" max="15878" width="15.5703125" style="36" customWidth="1"/>
    <col min="15879" max="15879" width="37" style="36" customWidth="1"/>
    <col min="15880" max="15880" width="16.42578125" style="36" customWidth="1"/>
    <col min="15881" max="16128" width="9.140625" style="36"/>
    <col min="16129" max="16129" width="7.28515625" style="36" customWidth="1"/>
    <col min="16130" max="16130" width="7.85546875" style="36" customWidth="1"/>
    <col min="16131" max="16131" width="10.85546875" style="36" customWidth="1"/>
    <col min="16132" max="16132" width="12" style="36" customWidth="1"/>
    <col min="16133" max="16133" width="46.7109375" style="36" customWidth="1"/>
    <col min="16134" max="16134" width="15.5703125" style="36" customWidth="1"/>
    <col min="16135" max="16135" width="37" style="36" customWidth="1"/>
    <col min="16136" max="16136" width="16.42578125" style="36" customWidth="1"/>
    <col min="16137" max="16384" width="9.140625" style="36"/>
  </cols>
  <sheetData>
    <row r="1" spans="1:8">
      <c r="A1" s="33" t="s">
        <v>107</v>
      </c>
      <c r="B1" s="33" t="s">
        <v>2</v>
      </c>
      <c r="C1" s="247" t="s">
        <v>3</v>
      </c>
      <c r="D1" s="34" t="s">
        <v>4</v>
      </c>
      <c r="E1" s="33" t="s">
        <v>5</v>
      </c>
      <c r="F1" s="35" t="s">
        <v>1</v>
      </c>
      <c r="G1" s="35" t="s">
        <v>6</v>
      </c>
      <c r="H1" s="35" t="s">
        <v>7</v>
      </c>
    </row>
    <row r="2" spans="1:8">
      <c r="A2" s="39"/>
      <c r="B2" s="39"/>
      <c r="C2" s="248"/>
      <c r="D2" s="40"/>
      <c r="E2" s="39"/>
      <c r="F2" s="37"/>
      <c r="G2" s="38"/>
      <c r="H2" s="37"/>
    </row>
    <row r="3" spans="1:8">
      <c r="A3" s="39"/>
      <c r="B3" s="39"/>
      <c r="C3" s="248"/>
      <c r="D3" s="40"/>
      <c r="E3" s="39"/>
      <c r="F3" s="37"/>
      <c r="G3" s="38"/>
      <c r="H3" s="37"/>
    </row>
    <row r="4" spans="1:8">
      <c r="A4" s="39"/>
      <c r="B4" s="39"/>
      <c r="C4" s="248"/>
      <c r="D4" s="40"/>
      <c r="E4" s="39"/>
      <c r="F4" s="37"/>
      <c r="G4" s="38"/>
      <c r="H4" s="37"/>
    </row>
    <row r="5" spans="1:8">
      <c r="A5" s="39"/>
      <c r="B5" s="39"/>
      <c r="C5" s="248"/>
      <c r="D5" s="40"/>
      <c r="E5" s="39"/>
      <c r="F5" s="37"/>
      <c r="G5" s="38"/>
      <c r="H5" s="37"/>
    </row>
    <row r="6" spans="1:8">
      <c r="A6" s="39"/>
      <c r="B6" s="39"/>
      <c r="C6" s="248"/>
      <c r="D6" s="40"/>
      <c r="E6" s="39"/>
      <c r="F6" s="37"/>
      <c r="G6" s="38"/>
      <c r="H6" s="37"/>
    </row>
    <row r="7" spans="1:8">
      <c r="A7" s="39"/>
      <c r="B7" s="39"/>
      <c r="C7" s="248"/>
      <c r="D7" s="40"/>
      <c r="E7" s="39"/>
      <c r="F7" s="37"/>
      <c r="G7" s="38"/>
      <c r="H7" s="37"/>
    </row>
    <row r="8" spans="1:8">
      <c r="A8" s="39"/>
      <c r="B8" s="39"/>
      <c r="C8" s="248"/>
      <c r="D8" s="40"/>
      <c r="E8" s="39"/>
      <c r="F8" s="37"/>
      <c r="G8" s="38"/>
      <c r="H8" s="37"/>
    </row>
    <row r="9" spans="1:8">
      <c r="A9" s="39"/>
      <c r="B9" s="39"/>
      <c r="C9" s="248"/>
      <c r="D9" s="40"/>
      <c r="E9" s="39"/>
      <c r="F9" s="37"/>
      <c r="G9" s="38"/>
      <c r="H9" s="37"/>
    </row>
    <row r="10" spans="1:8">
      <c r="A10" s="39"/>
      <c r="B10" s="39"/>
      <c r="C10" s="248"/>
      <c r="D10" s="40"/>
      <c r="E10" s="39"/>
      <c r="F10" s="37"/>
      <c r="G10" s="38"/>
      <c r="H10" s="37"/>
    </row>
    <row r="11" spans="1:8">
      <c r="A11" s="39"/>
      <c r="B11" s="39"/>
      <c r="C11" s="248"/>
      <c r="D11" s="40"/>
      <c r="E11" s="39"/>
      <c r="F11" s="37"/>
      <c r="G11" s="38"/>
      <c r="H11" s="37"/>
    </row>
  </sheetData>
  <pageMargins left="0.75" right="0.75" top="1" bottom="1" header="0.3" footer="0.3"/>
  <pageSetup paperSize="9" scale="87" orientation="landscape" horizontalDpi="300" verticalDpi="300"/>
  <headerFooter alignWithMargins="0">
    <oddHeader>&amp;C&amp;LKarnatakaBankRetail&amp;RRecurring Credits</oddHeader>
    <oddFooter>&amp;C&amp;LPerfios Insights&amp;RPage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6"/>
  <sheetViews>
    <sheetView workbookViewId="0">
      <selection activeCell="B2" sqref="B1:B1048576"/>
    </sheetView>
  </sheetViews>
  <sheetFormatPr defaultRowHeight="12.75"/>
  <cols>
    <col min="1" max="1" width="8.28515625" customWidth="1"/>
    <col min="2" max="2" width="10.85546875" style="242" customWidth="1"/>
    <col min="3" max="3" width="12" customWidth="1"/>
    <col min="4" max="4" width="46.7109375" customWidth="1"/>
    <col min="5" max="5" width="15.5703125" customWidth="1"/>
    <col min="6" max="6" width="37" customWidth="1"/>
    <col min="7" max="7" width="16.42578125" customWidth="1"/>
  </cols>
  <sheetData>
    <row r="1" spans="1:7">
      <c r="A1" s="9" t="s">
        <v>2</v>
      </c>
      <c r="B1" s="244" t="s">
        <v>3</v>
      </c>
      <c r="C1" s="10" t="s">
        <v>4</v>
      </c>
      <c r="D1" s="9" t="s">
        <v>5</v>
      </c>
      <c r="E1" s="11" t="s">
        <v>1</v>
      </c>
      <c r="F1" s="11" t="s">
        <v>6</v>
      </c>
      <c r="G1" s="11" t="s">
        <v>7</v>
      </c>
    </row>
    <row r="2" spans="1:7">
      <c r="A2" s="12"/>
      <c r="B2" s="245"/>
      <c r="C2" s="13"/>
      <c r="D2" s="12"/>
      <c r="E2" s="14"/>
      <c r="F2" s="15"/>
      <c r="G2" s="14"/>
    </row>
    <row r="3" spans="1:7">
      <c r="A3" s="12"/>
      <c r="B3" s="245"/>
      <c r="C3" s="13"/>
      <c r="D3" s="12"/>
      <c r="E3" s="14"/>
      <c r="F3" s="15"/>
      <c r="G3" s="14"/>
    </row>
    <row r="4" spans="1:7">
      <c r="A4" s="12"/>
      <c r="B4" s="245"/>
      <c r="C4" s="13"/>
      <c r="D4" s="12"/>
      <c r="E4" s="14"/>
      <c r="F4" s="15"/>
      <c r="G4" s="14"/>
    </row>
    <row r="5" spans="1:7">
      <c r="A5" s="12"/>
      <c r="B5" s="245"/>
      <c r="C5" s="13"/>
      <c r="D5" s="12"/>
      <c r="E5" s="14"/>
      <c r="F5" s="15"/>
      <c r="G5" s="14"/>
    </row>
    <row r="6" spans="1:7">
      <c r="A6" s="12"/>
      <c r="B6" s="245"/>
      <c r="C6" s="13"/>
      <c r="D6" s="12"/>
      <c r="E6" s="14"/>
      <c r="F6" s="15"/>
      <c r="G6"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6"/>
  <sheetViews>
    <sheetView workbookViewId="0">
      <selection activeCell="B9" sqref="B1:B1048576"/>
    </sheetView>
  </sheetViews>
  <sheetFormatPr defaultRowHeight="12.75"/>
  <cols>
    <col min="1" max="1" width="8.28515625" customWidth="1"/>
    <col min="2" max="2" width="10.85546875" style="242" customWidth="1"/>
    <col min="3" max="3" width="12" customWidth="1"/>
    <col min="4" max="4" width="46.7109375" customWidth="1"/>
    <col min="5" max="5" width="15.5703125" customWidth="1"/>
    <col min="6" max="6" width="37" customWidth="1"/>
    <col min="7" max="7" width="16.42578125" customWidth="1"/>
  </cols>
  <sheetData>
    <row r="1" spans="1:7">
      <c r="A1" s="9" t="s">
        <v>2</v>
      </c>
      <c r="B1" s="244" t="s">
        <v>3</v>
      </c>
      <c r="C1" s="10" t="s">
        <v>4</v>
      </c>
      <c r="D1" s="9" t="s">
        <v>5</v>
      </c>
      <c r="E1" s="11" t="s">
        <v>1</v>
      </c>
      <c r="F1" s="11" t="s">
        <v>6</v>
      </c>
      <c r="G1" s="11" t="s">
        <v>7</v>
      </c>
    </row>
    <row r="2" spans="1:7">
      <c r="A2" s="12"/>
      <c r="B2" s="245"/>
      <c r="C2" s="13"/>
      <c r="D2" s="12"/>
      <c r="E2" s="14"/>
      <c r="F2" s="15"/>
      <c r="G2" s="14"/>
    </row>
    <row r="3" spans="1:7">
      <c r="A3" s="12"/>
      <c r="B3" s="245"/>
      <c r="C3" s="13"/>
      <c r="D3" s="12"/>
      <c r="E3" s="14"/>
      <c r="F3" s="15"/>
      <c r="G3" s="14"/>
    </row>
    <row r="4" spans="1:7">
      <c r="A4" s="12"/>
      <c r="B4" s="245"/>
      <c r="C4" s="13"/>
      <c r="D4" s="12"/>
      <c r="E4" s="14"/>
      <c r="F4" s="15"/>
      <c r="G4" s="14"/>
    </row>
    <row r="5" spans="1:7">
      <c r="A5" s="12"/>
      <c r="B5" s="245"/>
      <c r="C5" s="13"/>
      <c r="D5" s="12"/>
      <c r="E5" s="14"/>
      <c r="F5" s="15"/>
      <c r="G5" s="14"/>
    </row>
    <row r="6" spans="1:7">
      <c r="A6" s="12"/>
      <c r="B6" s="245"/>
      <c r="C6" s="13"/>
      <c r="D6" s="12"/>
      <c r="E6" s="14"/>
      <c r="F6" s="15"/>
      <c r="G6"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7"/>
  <sheetViews>
    <sheetView zoomScaleNormal="100" workbookViewId="0">
      <selection activeCell="B7" sqref="B1:B1048576"/>
    </sheetView>
  </sheetViews>
  <sheetFormatPr defaultRowHeight="12.75"/>
  <cols>
    <col min="1" max="1" width="8.28515625" customWidth="1"/>
    <col min="2" max="2" width="10.85546875" style="242" customWidth="1"/>
    <col min="3" max="3" width="12" customWidth="1"/>
    <col min="4" max="4" width="46.7109375" customWidth="1"/>
    <col min="5" max="5" width="15.5703125" customWidth="1"/>
    <col min="6" max="6" width="37" customWidth="1"/>
    <col min="7" max="7" width="16.42578125" customWidth="1"/>
  </cols>
  <sheetData>
    <row r="1" spans="1:7">
      <c r="A1" s="9" t="s">
        <v>2</v>
      </c>
      <c r="B1" s="244" t="s">
        <v>3</v>
      </c>
      <c r="C1" s="10" t="s">
        <v>4</v>
      </c>
      <c r="D1" s="9" t="s">
        <v>5</v>
      </c>
      <c r="E1" s="11" t="s">
        <v>1</v>
      </c>
      <c r="F1" s="11" t="s">
        <v>6</v>
      </c>
      <c r="G1" s="11" t="s">
        <v>7</v>
      </c>
    </row>
    <row r="2" spans="1:7">
      <c r="A2" s="12"/>
      <c r="B2" s="245"/>
      <c r="C2" s="13"/>
      <c r="D2" s="12"/>
      <c r="E2" s="14"/>
      <c r="F2" s="15"/>
      <c r="G2" s="14"/>
    </row>
    <row r="3" spans="1:7">
      <c r="A3" s="133"/>
      <c r="B3" s="246"/>
      <c r="C3" s="134"/>
      <c r="D3" s="133"/>
      <c r="E3" s="135"/>
      <c r="F3" s="136"/>
      <c r="G3" s="135"/>
    </row>
    <row r="4" spans="1:7">
      <c r="A4" s="133"/>
      <c r="B4" s="246"/>
      <c r="C4" s="134"/>
      <c r="D4" s="133"/>
      <c r="E4" s="135"/>
      <c r="F4" s="136"/>
      <c r="G4" s="135"/>
    </row>
    <row r="5" spans="1:7">
      <c r="A5" s="133"/>
      <c r="B5" s="246"/>
      <c r="C5" s="134"/>
      <c r="D5" s="133"/>
      <c r="E5" s="135"/>
      <c r="F5" s="136"/>
      <c r="G5" s="135"/>
    </row>
    <row r="6" spans="1:7">
      <c r="A6" s="133"/>
      <c r="B6" s="246"/>
      <c r="C6" s="134"/>
      <c r="D6" s="133"/>
      <c r="E6" s="135"/>
      <c r="F6" s="136"/>
      <c r="G6" s="135"/>
    </row>
    <row r="7" spans="1:7">
      <c r="A7" s="133"/>
      <c r="B7" s="246"/>
      <c r="C7" s="134"/>
      <c r="D7" s="133"/>
      <c r="E7" s="135"/>
      <c r="F7" s="136"/>
      <c r="G7" s="13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
  <sheetViews>
    <sheetView workbookViewId="0">
      <selection activeCell="B1" sqref="B1:B1048576"/>
    </sheetView>
  </sheetViews>
  <sheetFormatPr defaultRowHeight="12.75"/>
  <cols>
    <col min="1" max="1" width="8.28515625" customWidth="1"/>
    <col min="2" max="2" width="10.85546875" style="242" customWidth="1"/>
    <col min="3" max="3" width="12" customWidth="1"/>
    <col min="4" max="4" width="10.28515625" bestFit="1" customWidth="1"/>
    <col min="5" max="5" width="15.5703125" customWidth="1"/>
    <col min="6" max="6" width="37" customWidth="1"/>
    <col min="7" max="7" width="16.42578125" customWidth="1"/>
  </cols>
  <sheetData>
    <row r="1" spans="1:7">
      <c r="A1" s="12" t="s">
        <v>2</v>
      </c>
      <c r="B1" s="245" t="s">
        <v>3</v>
      </c>
      <c r="C1" s="13" t="s">
        <v>4</v>
      </c>
      <c r="D1" s="12" t="s">
        <v>5</v>
      </c>
      <c r="E1" s="14" t="s">
        <v>1</v>
      </c>
      <c r="F1" s="15" t="s">
        <v>6</v>
      </c>
      <c r="G1" s="14" t="s">
        <v>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1"/>
  <sheetViews>
    <sheetView workbookViewId="0">
      <selection activeCell="B1" sqref="B1:B1048576"/>
    </sheetView>
  </sheetViews>
  <sheetFormatPr defaultRowHeight="12.75"/>
  <cols>
    <col min="1" max="1" width="8.28515625" customWidth="1"/>
    <col min="2" max="2" width="10.85546875" style="242" customWidth="1"/>
    <col min="3" max="3" width="12" customWidth="1"/>
    <col min="4" max="4" width="53.140625" bestFit="1" customWidth="1"/>
    <col min="5" max="5" width="15.5703125" customWidth="1"/>
    <col min="6" max="6" width="37" customWidth="1"/>
    <col min="7" max="7" width="16.42578125" customWidth="1"/>
  </cols>
  <sheetData>
    <row r="1" spans="1:7">
      <c r="A1" s="9" t="s">
        <v>2</v>
      </c>
      <c r="B1" s="244" t="s">
        <v>3</v>
      </c>
      <c r="C1" s="10" t="s">
        <v>4</v>
      </c>
      <c r="D1" s="9" t="s">
        <v>5</v>
      </c>
      <c r="E1" s="11" t="s">
        <v>1</v>
      </c>
      <c r="F1" s="11" t="s">
        <v>6</v>
      </c>
      <c r="G1" s="11" t="s">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
  <sheetViews>
    <sheetView workbookViewId="0">
      <selection activeCell="B1" sqref="B1:B1048576"/>
    </sheetView>
  </sheetViews>
  <sheetFormatPr defaultRowHeight="12.75"/>
  <cols>
    <col min="1" max="1" width="8.28515625" customWidth="1"/>
    <col min="2" max="2" width="10.85546875" style="242" customWidth="1"/>
    <col min="3" max="3" width="12" customWidth="1"/>
    <col min="4" max="4" width="10.28515625" bestFit="1" customWidth="1"/>
    <col min="5" max="5" width="15.5703125" customWidth="1"/>
    <col min="6" max="6" width="37" customWidth="1"/>
    <col min="7" max="7" width="16.42578125" customWidth="1"/>
  </cols>
  <sheetData>
    <row r="1" spans="1:7">
      <c r="A1" s="17" t="s">
        <v>2</v>
      </c>
      <c r="B1" s="243" t="s">
        <v>3</v>
      </c>
      <c r="C1" s="18" t="s">
        <v>4</v>
      </c>
      <c r="D1" s="17" t="s">
        <v>5</v>
      </c>
      <c r="E1" s="19" t="s">
        <v>1</v>
      </c>
      <c r="F1" s="20" t="s">
        <v>6</v>
      </c>
      <c r="G1" s="19" t="s">
        <v>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1"/>
  <sheetViews>
    <sheetView workbookViewId="0">
      <selection activeCell="B1" sqref="B1:B1048576"/>
    </sheetView>
  </sheetViews>
  <sheetFormatPr defaultRowHeight="12.75"/>
  <cols>
    <col min="1" max="1" width="8.28515625" customWidth="1"/>
    <col min="2" max="2" width="10.85546875" style="242" customWidth="1"/>
    <col min="3" max="3" width="12" customWidth="1"/>
    <col min="4" max="4" width="12.5703125" bestFit="1" customWidth="1"/>
    <col min="5" max="5" width="15.5703125" customWidth="1"/>
    <col min="6" max="6" width="37" customWidth="1"/>
    <col min="7" max="7" width="16.42578125" customWidth="1"/>
  </cols>
  <sheetData>
    <row r="1" spans="1:7">
      <c r="A1" s="17" t="s">
        <v>2</v>
      </c>
      <c r="B1" s="243" t="s">
        <v>3</v>
      </c>
      <c r="C1" s="18" t="s">
        <v>4</v>
      </c>
      <c r="D1" s="17" t="s">
        <v>5</v>
      </c>
      <c r="E1" s="19" t="s">
        <v>1</v>
      </c>
      <c r="F1" s="20" t="s">
        <v>6</v>
      </c>
      <c r="G1" s="19" t="s">
        <v>7</v>
      </c>
    </row>
  </sheetData>
  <autoFilter ref="A1:G1" xr:uid="{00000000-0009-0000-0000-000011000000}"/>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92D050"/>
  </sheetPr>
  <dimension ref="A1:H15"/>
  <sheetViews>
    <sheetView workbookViewId="0">
      <selection activeCell="D22" sqref="D22"/>
    </sheetView>
  </sheetViews>
  <sheetFormatPr defaultRowHeight="12.75"/>
  <cols>
    <col min="1" max="1" width="26.28515625" customWidth="1"/>
    <col min="2" max="8" width="24.7109375" customWidth="1"/>
    <col min="257" max="257" width="26.28515625" customWidth="1"/>
    <col min="258" max="264" width="24.7109375" customWidth="1"/>
    <col min="513" max="513" width="26.28515625" customWidth="1"/>
    <col min="514" max="520" width="24.7109375" customWidth="1"/>
    <col min="769" max="769" width="26.28515625" customWidth="1"/>
    <col min="770" max="776" width="24.7109375" customWidth="1"/>
    <col min="1025" max="1025" width="26.28515625" customWidth="1"/>
    <col min="1026" max="1032" width="24.7109375" customWidth="1"/>
    <col min="1281" max="1281" width="26.28515625" customWidth="1"/>
    <col min="1282" max="1288" width="24.7109375" customWidth="1"/>
    <col min="1537" max="1537" width="26.28515625" customWidth="1"/>
    <col min="1538" max="1544" width="24.7109375" customWidth="1"/>
    <col min="1793" max="1793" width="26.28515625" customWidth="1"/>
    <col min="1794" max="1800" width="24.7109375" customWidth="1"/>
    <col min="2049" max="2049" width="26.28515625" customWidth="1"/>
    <col min="2050" max="2056" width="24.7109375" customWidth="1"/>
    <col min="2305" max="2305" width="26.28515625" customWidth="1"/>
    <col min="2306" max="2312" width="24.7109375" customWidth="1"/>
    <col min="2561" max="2561" width="26.28515625" customWidth="1"/>
    <col min="2562" max="2568" width="24.7109375" customWidth="1"/>
    <col min="2817" max="2817" width="26.28515625" customWidth="1"/>
    <col min="2818" max="2824" width="24.7109375" customWidth="1"/>
    <col min="3073" max="3073" width="26.28515625" customWidth="1"/>
    <col min="3074" max="3080" width="24.7109375" customWidth="1"/>
    <col min="3329" max="3329" width="26.28515625" customWidth="1"/>
    <col min="3330" max="3336" width="24.7109375" customWidth="1"/>
    <col min="3585" max="3585" width="26.28515625" customWidth="1"/>
    <col min="3586" max="3592" width="24.7109375" customWidth="1"/>
    <col min="3841" max="3841" width="26.28515625" customWidth="1"/>
    <col min="3842" max="3848" width="24.7109375" customWidth="1"/>
    <col min="4097" max="4097" width="26.28515625" customWidth="1"/>
    <col min="4098" max="4104" width="24.7109375" customWidth="1"/>
    <col min="4353" max="4353" width="26.28515625" customWidth="1"/>
    <col min="4354" max="4360" width="24.7109375" customWidth="1"/>
    <col min="4609" max="4609" width="26.28515625" customWidth="1"/>
    <col min="4610" max="4616" width="24.7109375" customWidth="1"/>
    <col min="4865" max="4865" width="26.28515625" customWidth="1"/>
    <col min="4866" max="4872" width="24.7109375" customWidth="1"/>
    <col min="5121" max="5121" width="26.28515625" customWidth="1"/>
    <col min="5122" max="5128" width="24.7109375" customWidth="1"/>
    <col min="5377" max="5377" width="26.28515625" customWidth="1"/>
    <col min="5378" max="5384" width="24.7109375" customWidth="1"/>
    <col min="5633" max="5633" width="26.28515625" customWidth="1"/>
    <col min="5634" max="5640" width="24.7109375" customWidth="1"/>
    <col min="5889" max="5889" width="26.28515625" customWidth="1"/>
    <col min="5890" max="5896" width="24.7109375" customWidth="1"/>
    <col min="6145" max="6145" width="26.28515625" customWidth="1"/>
    <col min="6146" max="6152" width="24.7109375" customWidth="1"/>
    <col min="6401" max="6401" width="26.28515625" customWidth="1"/>
    <col min="6402" max="6408" width="24.7109375" customWidth="1"/>
    <col min="6657" max="6657" width="26.28515625" customWidth="1"/>
    <col min="6658" max="6664" width="24.7109375" customWidth="1"/>
    <col min="6913" max="6913" width="26.28515625" customWidth="1"/>
    <col min="6914" max="6920" width="24.7109375" customWidth="1"/>
    <col min="7169" max="7169" width="26.28515625" customWidth="1"/>
    <col min="7170" max="7176" width="24.7109375" customWidth="1"/>
    <col min="7425" max="7425" width="26.28515625" customWidth="1"/>
    <col min="7426" max="7432" width="24.7109375" customWidth="1"/>
    <col min="7681" max="7681" width="26.28515625" customWidth="1"/>
    <col min="7682" max="7688" width="24.7109375" customWidth="1"/>
    <col min="7937" max="7937" width="26.28515625" customWidth="1"/>
    <col min="7938" max="7944" width="24.7109375" customWidth="1"/>
    <col min="8193" max="8193" width="26.28515625" customWidth="1"/>
    <col min="8194" max="8200" width="24.7109375" customWidth="1"/>
    <col min="8449" max="8449" width="26.28515625" customWidth="1"/>
    <col min="8450" max="8456" width="24.7109375" customWidth="1"/>
    <col min="8705" max="8705" width="26.28515625" customWidth="1"/>
    <col min="8706" max="8712" width="24.7109375" customWidth="1"/>
    <col min="8961" max="8961" width="26.28515625" customWidth="1"/>
    <col min="8962" max="8968" width="24.7109375" customWidth="1"/>
    <col min="9217" max="9217" width="26.28515625" customWidth="1"/>
    <col min="9218" max="9224" width="24.7109375" customWidth="1"/>
    <col min="9473" max="9473" width="26.28515625" customWidth="1"/>
    <col min="9474" max="9480" width="24.7109375" customWidth="1"/>
    <col min="9729" max="9729" width="26.28515625" customWidth="1"/>
    <col min="9730" max="9736" width="24.7109375" customWidth="1"/>
    <col min="9985" max="9985" width="26.28515625" customWidth="1"/>
    <col min="9986" max="9992" width="24.7109375" customWidth="1"/>
    <col min="10241" max="10241" width="26.28515625" customWidth="1"/>
    <col min="10242" max="10248" width="24.7109375" customWidth="1"/>
    <col min="10497" max="10497" width="26.28515625" customWidth="1"/>
    <col min="10498" max="10504" width="24.7109375" customWidth="1"/>
    <col min="10753" max="10753" width="26.28515625" customWidth="1"/>
    <col min="10754" max="10760" width="24.7109375" customWidth="1"/>
    <col min="11009" max="11009" width="26.28515625" customWidth="1"/>
    <col min="11010" max="11016" width="24.7109375" customWidth="1"/>
    <col min="11265" max="11265" width="26.28515625" customWidth="1"/>
    <col min="11266" max="11272" width="24.7109375" customWidth="1"/>
    <col min="11521" max="11521" width="26.28515625" customWidth="1"/>
    <col min="11522" max="11528" width="24.7109375" customWidth="1"/>
    <col min="11777" max="11777" width="26.28515625" customWidth="1"/>
    <col min="11778" max="11784" width="24.7109375" customWidth="1"/>
    <col min="12033" max="12033" width="26.28515625" customWidth="1"/>
    <col min="12034" max="12040" width="24.7109375" customWidth="1"/>
    <col min="12289" max="12289" width="26.28515625" customWidth="1"/>
    <col min="12290" max="12296" width="24.7109375" customWidth="1"/>
    <col min="12545" max="12545" width="26.28515625" customWidth="1"/>
    <col min="12546" max="12552" width="24.7109375" customWidth="1"/>
    <col min="12801" max="12801" width="26.28515625" customWidth="1"/>
    <col min="12802" max="12808" width="24.7109375" customWidth="1"/>
    <col min="13057" max="13057" width="26.28515625" customWidth="1"/>
    <col min="13058" max="13064" width="24.7109375" customWidth="1"/>
    <col min="13313" max="13313" width="26.28515625" customWidth="1"/>
    <col min="13314" max="13320" width="24.7109375" customWidth="1"/>
    <col min="13569" max="13569" width="26.28515625" customWidth="1"/>
    <col min="13570" max="13576" width="24.7109375" customWidth="1"/>
    <col min="13825" max="13825" width="26.28515625" customWidth="1"/>
    <col min="13826" max="13832" width="24.7109375" customWidth="1"/>
    <col min="14081" max="14081" width="26.28515625" customWidth="1"/>
    <col min="14082" max="14088" width="24.7109375" customWidth="1"/>
    <col min="14337" max="14337" width="26.28515625" customWidth="1"/>
    <col min="14338" max="14344" width="24.7109375" customWidth="1"/>
    <col min="14593" max="14593" width="26.28515625" customWidth="1"/>
    <col min="14594" max="14600" width="24.7109375" customWidth="1"/>
    <col min="14849" max="14849" width="26.28515625" customWidth="1"/>
    <col min="14850" max="14856" width="24.7109375" customWidth="1"/>
    <col min="15105" max="15105" width="26.28515625" customWidth="1"/>
    <col min="15106" max="15112" width="24.7109375" customWidth="1"/>
    <col min="15361" max="15361" width="26.28515625" customWidth="1"/>
    <col min="15362" max="15368" width="24.7109375" customWidth="1"/>
    <col min="15617" max="15617" width="26.28515625" customWidth="1"/>
    <col min="15618" max="15624" width="24.7109375" customWidth="1"/>
    <col min="15873" max="15873" width="26.28515625" customWidth="1"/>
    <col min="15874" max="15880" width="24.7109375" customWidth="1"/>
    <col min="16129" max="16129" width="26.28515625" customWidth="1"/>
    <col min="16130" max="16136" width="24.7109375" customWidth="1"/>
  </cols>
  <sheetData>
    <row r="1" spans="1:8" ht="15.75">
      <c r="A1" s="238" t="s">
        <v>108</v>
      </c>
      <c r="B1" s="238"/>
      <c r="C1" s="238"/>
      <c r="D1" s="238"/>
      <c r="E1" s="238"/>
      <c r="F1" s="238"/>
      <c r="G1" s="238"/>
      <c r="H1" s="238"/>
    </row>
    <row r="2" spans="1:8">
      <c r="A2" s="239" t="s">
        <v>57</v>
      </c>
      <c r="B2" s="41" t="s">
        <v>38</v>
      </c>
      <c r="C2" s="41" t="s">
        <v>8</v>
      </c>
      <c r="D2" s="41" t="s">
        <v>8</v>
      </c>
      <c r="E2" s="41" t="s">
        <v>8</v>
      </c>
      <c r="F2" s="41" t="s">
        <v>8</v>
      </c>
      <c r="G2" s="41" t="s">
        <v>8</v>
      </c>
      <c r="H2" s="41" t="s">
        <v>8</v>
      </c>
    </row>
    <row r="3" spans="1:8">
      <c r="A3" s="239"/>
      <c r="B3" s="42">
        <v>27875</v>
      </c>
      <c r="C3" s="42">
        <v>10000</v>
      </c>
      <c r="D3" s="42">
        <v>99900</v>
      </c>
      <c r="E3" s="42">
        <v>100000</v>
      </c>
      <c r="F3" s="42">
        <v>499900</v>
      </c>
      <c r="G3" s="42">
        <v>500000</v>
      </c>
      <c r="H3" s="42">
        <v>1000000</v>
      </c>
    </row>
    <row r="4" spans="1:8">
      <c r="A4" s="43">
        <v>43709</v>
      </c>
      <c r="B4" s="127" t="s">
        <v>109</v>
      </c>
      <c r="C4" s="127"/>
      <c r="D4" s="127"/>
      <c r="E4" s="127"/>
      <c r="F4" s="127"/>
      <c r="G4" s="127"/>
      <c r="H4" s="127" t="s">
        <v>110</v>
      </c>
    </row>
    <row r="5" spans="1:8">
      <c r="A5" s="43">
        <v>43678</v>
      </c>
      <c r="B5" s="127" t="s">
        <v>111</v>
      </c>
      <c r="C5" s="127"/>
      <c r="D5" s="127"/>
      <c r="E5" s="127" t="s">
        <v>112</v>
      </c>
      <c r="F5" s="127"/>
      <c r="G5" s="127" t="s">
        <v>113</v>
      </c>
      <c r="H5" s="127" t="s">
        <v>114</v>
      </c>
    </row>
    <row r="6" spans="1:8">
      <c r="A6" s="43">
        <v>43647</v>
      </c>
      <c r="B6" s="127" t="s">
        <v>115</v>
      </c>
      <c r="C6" s="127" t="s">
        <v>116</v>
      </c>
      <c r="D6" s="127" t="s">
        <v>117</v>
      </c>
      <c r="E6" s="127" t="s">
        <v>118</v>
      </c>
      <c r="F6" s="127" t="s">
        <v>119</v>
      </c>
      <c r="G6" s="127" t="s">
        <v>120</v>
      </c>
      <c r="H6" s="127" t="s">
        <v>121</v>
      </c>
    </row>
    <row r="7" spans="1:8">
      <c r="A7" s="43">
        <v>43617</v>
      </c>
      <c r="B7" s="127"/>
      <c r="C7" s="127"/>
      <c r="D7" s="127" t="s">
        <v>122</v>
      </c>
      <c r="E7" s="127" t="s">
        <v>123</v>
      </c>
      <c r="F7" s="127" t="s">
        <v>124</v>
      </c>
      <c r="G7" s="127" t="s">
        <v>125</v>
      </c>
      <c r="H7" s="127" t="s">
        <v>126</v>
      </c>
    </row>
    <row r="8" spans="1:8">
      <c r="A8" s="43">
        <v>43586</v>
      </c>
      <c r="B8" s="127"/>
      <c r="C8" s="127"/>
      <c r="D8" s="127"/>
      <c r="E8" s="127"/>
      <c r="F8" s="127"/>
      <c r="G8" s="127"/>
      <c r="H8" s="127" t="s">
        <v>127</v>
      </c>
    </row>
    <row r="9" spans="1:8">
      <c r="A9" s="43">
        <v>43556</v>
      </c>
      <c r="B9" s="127"/>
      <c r="C9" s="127"/>
      <c r="D9" s="127"/>
      <c r="E9" s="127"/>
      <c r="F9" s="127"/>
      <c r="G9" s="127"/>
      <c r="H9" s="127"/>
    </row>
    <row r="10" spans="1:8">
      <c r="A10" s="43">
        <v>43525</v>
      </c>
      <c r="B10" s="127"/>
      <c r="C10" s="127"/>
      <c r="D10" s="127"/>
      <c r="E10" s="127"/>
      <c r="F10" s="127"/>
      <c r="G10" s="127"/>
      <c r="H10" s="127"/>
    </row>
    <row r="11" spans="1:8">
      <c r="A11" s="43">
        <v>43497</v>
      </c>
      <c r="B11" s="127"/>
      <c r="C11" s="127"/>
      <c r="D11" s="127"/>
      <c r="E11" s="127"/>
      <c r="F11" s="127"/>
      <c r="G11" s="127"/>
      <c r="H11" s="127"/>
    </row>
    <row r="12" spans="1:8">
      <c r="A12" s="43">
        <v>43466</v>
      </c>
      <c r="B12" s="127"/>
      <c r="C12" s="127"/>
      <c r="D12" s="127"/>
      <c r="E12" s="127"/>
      <c r="F12" s="127"/>
      <c r="G12" s="127"/>
      <c r="H12" s="127"/>
    </row>
    <row r="13" spans="1:8">
      <c r="A13" s="43">
        <v>43435</v>
      </c>
      <c r="B13" s="127"/>
      <c r="C13" s="127"/>
      <c r="D13" s="127"/>
      <c r="E13" s="127"/>
      <c r="F13" s="127"/>
      <c r="G13" s="127"/>
      <c r="H13" s="127"/>
    </row>
    <row r="14" spans="1:8">
      <c r="A14" s="43">
        <v>43405</v>
      </c>
      <c r="B14" s="127"/>
      <c r="C14" s="127"/>
      <c r="D14" s="127"/>
      <c r="E14" s="127"/>
      <c r="F14" s="127"/>
      <c r="G14" s="127"/>
      <c r="H14" s="127"/>
    </row>
    <row r="15" spans="1:8">
      <c r="A15" s="43">
        <v>43374</v>
      </c>
      <c r="B15" s="127"/>
      <c r="C15" s="127"/>
      <c r="D15" s="127"/>
      <c r="E15" s="127"/>
      <c r="F15" s="127"/>
      <c r="G15" s="127"/>
      <c r="H15" s="127"/>
    </row>
  </sheetData>
  <mergeCells count="2">
    <mergeCell ref="A1:H1"/>
    <mergeCell ref="A2:A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23"/>
  <sheetViews>
    <sheetView topLeftCell="A127" zoomScale="90" zoomScaleNormal="90" workbookViewId="0">
      <selection activeCell="A127" sqref="A127:B127"/>
    </sheetView>
  </sheetViews>
  <sheetFormatPr defaultColWidth="9.140625" defaultRowHeight="15"/>
  <cols>
    <col min="1" max="1" width="20.7109375" style="44" customWidth="1"/>
    <col min="2" max="2" width="40.7109375" style="44" customWidth="1"/>
    <col min="3" max="3" width="100.7109375" style="44" customWidth="1"/>
    <col min="4" max="16384" width="9.140625" style="44"/>
  </cols>
  <sheetData>
    <row r="1" spans="1:3" ht="16.5" thickBot="1">
      <c r="A1" s="194" t="s">
        <v>128</v>
      </c>
      <c r="B1" s="195"/>
    </row>
    <row r="2" spans="1:3">
      <c r="A2" s="196" t="s">
        <v>10</v>
      </c>
      <c r="B2" s="72" t="s">
        <v>129</v>
      </c>
      <c r="C2" s="45" t="s">
        <v>130</v>
      </c>
    </row>
    <row r="3" spans="1:3">
      <c r="A3" s="197"/>
      <c r="B3" s="85" t="s">
        <v>11</v>
      </c>
      <c r="C3" s="46" t="s">
        <v>187</v>
      </c>
    </row>
    <row r="4" spans="1:3">
      <c r="A4" s="197"/>
      <c r="B4" s="85" t="s">
        <v>12</v>
      </c>
      <c r="C4" s="46" t="s">
        <v>188</v>
      </c>
    </row>
    <row r="5" spans="1:3">
      <c r="A5" s="197"/>
      <c r="B5" s="85" t="s">
        <v>13</v>
      </c>
      <c r="C5" s="46" t="s">
        <v>189</v>
      </c>
    </row>
    <row r="6" spans="1:3">
      <c r="A6" s="197"/>
      <c r="B6" s="85" t="s">
        <v>14</v>
      </c>
      <c r="C6" s="46" t="s">
        <v>190</v>
      </c>
    </row>
    <row r="7" spans="1:3">
      <c r="A7" s="197"/>
      <c r="B7" s="85" t="s">
        <v>15</v>
      </c>
      <c r="C7" s="46" t="s">
        <v>191</v>
      </c>
    </row>
    <row r="8" spans="1:3">
      <c r="A8" s="197"/>
      <c r="B8" s="85" t="s">
        <v>16</v>
      </c>
      <c r="C8" s="46" t="s">
        <v>192</v>
      </c>
    </row>
    <row r="9" spans="1:3">
      <c r="A9" s="197"/>
      <c r="B9" s="85" t="s">
        <v>17</v>
      </c>
      <c r="C9" s="46" t="s">
        <v>193</v>
      </c>
    </row>
    <row r="10" spans="1:3" ht="15.75" thickBot="1">
      <c r="A10" s="198"/>
      <c r="B10" s="85" t="s">
        <v>18</v>
      </c>
      <c r="C10" s="46" t="s">
        <v>194</v>
      </c>
    </row>
    <row r="11" spans="1:3" ht="15" customHeight="1" thickBot="1">
      <c r="A11" s="200" t="s">
        <v>309</v>
      </c>
      <c r="B11" s="72" t="s">
        <v>129</v>
      </c>
      <c r="C11" s="65" t="s">
        <v>130</v>
      </c>
    </row>
    <row r="12" spans="1:3">
      <c r="A12" s="201"/>
      <c r="B12" s="86" t="s">
        <v>20</v>
      </c>
      <c r="C12" s="66" t="s">
        <v>221</v>
      </c>
    </row>
    <row r="13" spans="1:3">
      <c r="A13" s="201"/>
      <c r="B13" s="85" t="s">
        <v>21</v>
      </c>
      <c r="C13" s="67" t="s">
        <v>219</v>
      </c>
    </row>
    <row r="14" spans="1:3">
      <c r="A14" s="201"/>
      <c r="B14" s="85" t="s">
        <v>22</v>
      </c>
      <c r="C14" s="67" t="s">
        <v>222</v>
      </c>
    </row>
    <row r="15" spans="1:3">
      <c r="A15" s="201"/>
      <c r="B15" s="82" t="s">
        <v>23</v>
      </c>
      <c r="C15" s="123" t="s">
        <v>223</v>
      </c>
    </row>
    <row r="16" spans="1:3">
      <c r="A16" s="201"/>
      <c r="B16" s="122" t="s">
        <v>347</v>
      </c>
      <c r="C16" s="123" t="s">
        <v>351</v>
      </c>
    </row>
    <row r="17" spans="1:3" ht="25.5">
      <c r="A17" s="201"/>
      <c r="B17" s="122" t="s">
        <v>348</v>
      </c>
      <c r="C17" s="123" t="s">
        <v>352</v>
      </c>
    </row>
    <row r="18" spans="1:3">
      <c r="A18" s="201"/>
      <c r="B18" s="122" t="s">
        <v>349</v>
      </c>
      <c r="C18" s="67" t="s">
        <v>353</v>
      </c>
    </row>
    <row r="19" spans="1:3" ht="25.5">
      <c r="A19" s="201"/>
      <c r="B19" s="122" t="s">
        <v>350</v>
      </c>
      <c r="C19" s="67" t="s">
        <v>354</v>
      </c>
    </row>
    <row r="20" spans="1:3">
      <c r="A20" s="201"/>
      <c r="B20" s="85" t="s">
        <v>24</v>
      </c>
      <c r="C20" s="67" t="s">
        <v>224</v>
      </c>
    </row>
    <row r="21" spans="1:3">
      <c r="A21" s="201"/>
      <c r="B21" s="85" t="s">
        <v>25</v>
      </c>
      <c r="C21" s="67" t="s">
        <v>225</v>
      </c>
    </row>
    <row r="22" spans="1:3">
      <c r="A22" s="201"/>
      <c r="B22" s="85" t="s">
        <v>26</v>
      </c>
      <c r="C22" s="67" t="s">
        <v>226</v>
      </c>
    </row>
    <row r="23" spans="1:3">
      <c r="A23" s="201"/>
      <c r="B23" s="85" t="s">
        <v>27</v>
      </c>
      <c r="C23" s="67" t="s">
        <v>227</v>
      </c>
    </row>
    <row r="24" spans="1:3">
      <c r="A24" s="201"/>
      <c r="B24" s="85" t="s">
        <v>28</v>
      </c>
      <c r="C24" s="67" t="s">
        <v>228</v>
      </c>
    </row>
    <row r="25" spans="1:3">
      <c r="A25" s="201"/>
      <c r="B25" s="85" t="s">
        <v>29</v>
      </c>
      <c r="C25" s="67" t="s">
        <v>229</v>
      </c>
    </row>
    <row r="26" spans="1:3">
      <c r="A26" s="201"/>
      <c r="B26" s="85" t="s">
        <v>30</v>
      </c>
      <c r="C26" s="67" t="s">
        <v>230</v>
      </c>
    </row>
    <row r="27" spans="1:3" ht="15.75" thickBot="1">
      <c r="A27" s="201"/>
      <c r="B27" s="87" t="s">
        <v>31</v>
      </c>
      <c r="C27" s="68" t="s">
        <v>231</v>
      </c>
    </row>
    <row r="28" spans="1:3" ht="30">
      <c r="A28" s="201"/>
      <c r="B28" s="83" t="s">
        <v>94</v>
      </c>
      <c r="C28" s="66" t="s">
        <v>232</v>
      </c>
    </row>
    <row r="29" spans="1:3" ht="30">
      <c r="A29" s="201"/>
      <c r="B29" s="82" t="s">
        <v>95</v>
      </c>
      <c r="C29" s="67" t="s">
        <v>233</v>
      </c>
    </row>
    <row r="30" spans="1:3" ht="15.75" thickBot="1">
      <c r="A30" s="201"/>
      <c r="B30" s="84" t="s">
        <v>96</v>
      </c>
      <c r="C30" s="68" t="s">
        <v>234</v>
      </c>
    </row>
    <row r="31" spans="1:3" ht="30">
      <c r="A31" s="201"/>
      <c r="B31" s="83" t="s">
        <v>97</v>
      </c>
      <c r="C31" s="66" t="s">
        <v>197</v>
      </c>
    </row>
    <row r="32" spans="1:3" ht="30.75" thickBot="1">
      <c r="A32" s="201"/>
      <c r="B32" s="84" t="s">
        <v>98</v>
      </c>
      <c r="C32" s="68" t="s">
        <v>198</v>
      </c>
    </row>
    <row r="33" spans="1:3">
      <c r="A33" s="201"/>
      <c r="B33" s="83" t="s">
        <v>99</v>
      </c>
      <c r="C33" s="69" t="s">
        <v>235</v>
      </c>
    </row>
    <row r="34" spans="1:3">
      <c r="A34" s="201"/>
      <c r="B34" s="82" t="s">
        <v>100</v>
      </c>
      <c r="C34" s="70" t="s">
        <v>236</v>
      </c>
    </row>
    <row r="35" spans="1:3">
      <c r="A35" s="201"/>
      <c r="B35" s="82" t="s">
        <v>101</v>
      </c>
      <c r="C35" s="70" t="s">
        <v>237</v>
      </c>
    </row>
    <row r="36" spans="1:3" ht="15.75" thickBot="1">
      <c r="A36" s="201"/>
      <c r="B36" s="81" t="s">
        <v>102</v>
      </c>
      <c r="C36" s="71" t="s">
        <v>238</v>
      </c>
    </row>
    <row r="37" spans="1:3" ht="45">
      <c r="A37" s="201"/>
      <c r="B37" s="86" t="s">
        <v>32</v>
      </c>
      <c r="C37" s="66" t="s">
        <v>201</v>
      </c>
    </row>
    <row r="38" spans="1:3" ht="45">
      <c r="A38" s="201"/>
      <c r="B38" s="85" t="s">
        <v>33</v>
      </c>
      <c r="C38" s="67" t="s">
        <v>202</v>
      </c>
    </row>
    <row r="39" spans="1:3" ht="105">
      <c r="A39" s="201"/>
      <c r="B39" s="82" t="s">
        <v>89</v>
      </c>
      <c r="C39" s="67" t="s">
        <v>199</v>
      </c>
    </row>
    <row r="40" spans="1:3" ht="105.75" thickBot="1">
      <c r="A40" s="201"/>
      <c r="B40" s="84" t="s">
        <v>90</v>
      </c>
      <c r="C40" s="68" t="s">
        <v>200</v>
      </c>
    </row>
    <row r="41" spans="1:3">
      <c r="A41" s="201"/>
      <c r="B41" s="86" t="s">
        <v>34</v>
      </c>
      <c r="C41" s="66" t="s">
        <v>131</v>
      </c>
    </row>
    <row r="42" spans="1:3" ht="45">
      <c r="A42" s="201"/>
      <c r="B42" s="85" t="s">
        <v>64</v>
      </c>
      <c r="C42" s="67" t="s">
        <v>196</v>
      </c>
    </row>
    <row r="43" spans="1:3">
      <c r="A43" s="201"/>
      <c r="B43" s="85" t="s">
        <v>35</v>
      </c>
      <c r="C43" s="67" t="s">
        <v>132</v>
      </c>
    </row>
    <row r="44" spans="1:3" ht="45">
      <c r="A44" s="201"/>
      <c r="B44" s="85" t="s">
        <v>65</v>
      </c>
      <c r="C44" s="67" t="s">
        <v>195</v>
      </c>
    </row>
    <row r="45" spans="1:3" ht="15.75" thickBot="1">
      <c r="A45" s="201"/>
      <c r="B45" s="87" t="s">
        <v>36</v>
      </c>
      <c r="C45" s="68" t="s">
        <v>133</v>
      </c>
    </row>
    <row r="46" spans="1:3">
      <c r="A46" s="201"/>
      <c r="B46" s="83" t="s">
        <v>91</v>
      </c>
      <c r="C46" s="66" t="s">
        <v>203</v>
      </c>
    </row>
    <row r="47" spans="1:3">
      <c r="A47" s="201"/>
      <c r="B47" s="88" t="s">
        <v>92</v>
      </c>
      <c r="C47" s="67" t="s">
        <v>204</v>
      </c>
    </row>
    <row r="48" spans="1:3" ht="30">
      <c r="A48" s="201"/>
      <c r="B48" s="82" t="s">
        <v>82</v>
      </c>
      <c r="C48" s="124" t="s">
        <v>284</v>
      </c>
    </row>
    <row r="49" spans="1:3">
      <c r="A49" s="201"/>
      <c r="B49" s="82" t="s">
        <v>93</v>
      </c>
      <c r="C49" s="67" t="s">
        <v>205</v>
      </c>
    </row>
    <row r="50" spans="1:3" ht="30">
      <c r="A50" s="201"/>
      <c r="B50" s="89" t="s">
        <v>66</v>
      </c>
      <c r="C50" s="67" t="s">
        <v>239</v>
      </c>
    </row>
    <row r="51" spans="1:3" ht="45.75" thickBot="1">
      <c r="A51" s="202"/>
      <c r="B51" s="90" t="s">
        <v>103</v>
      </c>
      <c r="C51" s="68" t="s">
        <v>249</v>
      </c>
    </row>
    <row r="52" spans="1:3" ht="16.5" thickBot="1">
      <c r="A52" s="194" t="s">
        <v>128</v>
      </c>
      <c r="B52" s="195"/>
    </row>
    <row r="53" spans="1:3" ht="15" customHeight="1">
      <c r="A53" s="200" t="s">
        <v>39</v>
      </c>
      <c r="B53" s="72" t="s">
        <v>129</v>
      </c>
      <c r="C53" s="45" t="s">
        <v>130</v>
      </c>
    </row>
    <row r="54" spans="1:3">
      <c r="A54" s="201"/>
      <c r="B54" s="85" t="s">
        <v>16</v>
      </c>
      <c r="C54" s="46" t="s">
        <v>192</v>
      </c>
    </row>
    <row r="55" spans="1:3">
      <c r="A55" s="201"/>
      <c r="B55" s="85" t="s">
        <v>11</v>
      </c>
      <c r="C55" s="46" t="s">
        <v>187</v>
      </c>
    </row>
    <row r="56" spans="1:3">
      <c r="A56" s="201"/>
      <c r="B56" s="85" t="s">
        <v>41</v>
      </c>
      <c r="C56" s="46" t="s">
        <v>194</v>
      </c>
    </row>
    <row r="57" spans="1:3" ht="30">
      <c r="A57" s="201"/>
      <c r="B57" s="85" t="s">
        <v>43</v>
      </c>
      <c r="C57" s="46" t="s">
        <v>272</v>
      </c>
    </row>
    <row r="58" spans="1:3">
      <c r="A58" s="201"/>
      <c r="B58" s="85" t="s">
        <v>45</v>
      </c>
      <c r="C58" s="46" t="s">
        <v>193</v>
      </c>
    </row>
    <row r="59" spans="1:3">
      <c r="A59" s="201"/>
      <c r="B59" s="85" t="s">
        <v>47</v>
      </c>
      <c r="C59" s="46" t="s">
        <v>273</v>
      </c>
    </row>
    <row r="60" spans="1:3">
      <c r="A60" s="201"/>
      <c r="B60" s="85" t="s">
        <v>48</v>
      </c>
      <c r="C60" s="46" t="s">
        <v>273</v>
      </c>
    </row>
    <row r="61" spans="1:3">
      <c r="A61" s="201"/>
      <c r="B61" s="85" t="s">
        <v>40</v>
      </c>
      <c r="C61" s="46" t="s">
        <v>274</v>
      </c>
    </row>
    <row r="62" spans="1:3">
      <c r="A62" s="201"/>
      <c r="B62" s="85" t="s">
        <v>357</v>
      </c>
      <c r="C62" s="46" t="s">
        <v>275</v>
      </c>
    </row>
    <row r="63" spans="1:3">
      <c r="A63" s="201"/>
      <c r="B63" s="85" t="s">
        <v>42</v>
      </c>
      <c r="C63" s="46" t="s">
        <v>276</v>
      </c>
    </row>
    <row r="64" spans="1:3">
      <c r="A64" s="201"/>
      <c r="B64" s="85" t="s">
        <v>44</v>
      </c>
      <c r="C64" s="46" t="s">
        <v>277</v>
      </c>
    </row>
    <row r="65" spans="1:3">
      <c r="A65" s="201"/>
      <c r="B65" s="85" t="s">
        <v>46</v>
      </c>
      <c r="C65" s="46" t="s">
        <v>278</v>
      </c>
    </row>
    <row r="66" spans="1:3">
      <c r="A66" s="205"/>
      <c r="B66" s="85" t="s">
        <v>358</v>
      </c>
      <c r="C66" s="46" t="s">
        <v>279</v>
      </c>
    </row>
    <row r="67" spans="1:3" ht="30" customHeight="1">
      <c r="A67" s="206" t="s">
        <v>50</v>
      </c>
      <c r="B67" s="82" t="s">
        <v>206</v>
      </c>
      <c r="C67" s="46" t="s">
        <v>280</v>
      </c>
    </row>
    <row r="68" spans="1:3">
      <c r="A68" s="201"/>
      <c r="B68" s="82" t="s">
        <v>207</v>
      </c>
      <c r="C68" s="46" t="s">
        <v>281</v>
      </c>
    </row>
    <row r="69" spans="1:3" ht="165">
      <c r="A69" s="201"/>
      <c r="B69" s="82" t="s">
        <v>63</v>
      </c>
      <c r="C69" s="46" t="s">
        <v>282</v>
      </c>
    </row>
    <row r="70" spans="1:3" ht="45.75" thickBot="1">
      <c r="A70" s="202"/>
      <c r="B70" s="81" t="s">
        <v>77</v>
      </c>
      <c r="C70" s="78" t="s">
        <v>283</v>
      </c>
    </row>
    <row r="71" spans="1:3" ht="15" customHeight="1" thickBot="1">
      <c r="A71" s="200" t="s">
        <v>104</v>
      </c>
      <c r="B71" s="79" t="s">
        <v>129</v>
      </c>
      <c r="C71" s="79" t="s">
        <v>130</v>
      </c>
    </row>
    <row r="72" spans="1:3">
      <c r="A72" s="201"/>
      <c r="B72" s="81" t="s">
        <v>57</v>
      </c>
      <c r="C72" s="66" t="s">
        <v>218</v>
      </c>
    </row>
    <row r="73" spans="1:3">
      <c r="A73" s="201"/>
      <c r="B73" s="81" t="s">
        <v>58</v>
      </c>
      <c r="C73" s="67" t="s">
        <v>219</v>
      </c>
    </row>
    <row r="74" spans="1:3">
      <c r="A74" s="201"/>
      <c r="B74" s="82" t="s">
        <v>59</v>
      </c>
      <c r="C74" s="46" t="s">
        <v>220</v>
      </c>
    </row>
    <row r="75" spans="1:3">
      <c r="A75" s="201"/>
      <c r="B75" s="82" t="s">
        <v>69</v>
      </c>
      <c r="C75" s="46" t="s">
        <v>133</v>
      </c>
    </row>
    <row r="76" spans="1:3">
      <c r="A76" s="201"/>
      <c r="B76" s="82" t="s">
        <v>51</v>
      </c>
      <c r="C76" s="46" t="s">
        <v>240</v>
      </c>
    </row>
    <row r="77" spans="1:3">
      <c r="A77" s="201"/>
      <c r="B77" s="82" t="s">
        <v>242</v>
      </c>
      <c r="C77" s="46" t="s">
        <v>241</v>
      </c>
    </row>
    <row r="78" spans="1:3">
      <c r="A78" s="201"/>
      <c r="B78" s="82" t="s">
        <v>51</v>
      </c>
      <c r="C78" s="46" t="s">
        <v>243</v>
      </c>
    </row>
    <row r="79" spans="1:3">
      <c r="A79" s="201"/>
      <c r="B79" s="82" t="s">
        <v>60</v>
      </c>
      <c r="C79" s="46" t="s">
        <v>221</v>
      </c>
    </row>
    <row r="80" spans="1:3">
      <c r="A80" s="201"/>
      <c r="B80" s="82" t="s">
        <v>71</v>
      </c>
      <c r="C80" s="46" t="s">
        <v>222</v>
      </c>
    </row>
    <row r="81" spans="1:3">
      <c r="A81" s="201"/>
      <c r="B81" s="82" t="s">
        <v>72</v>
      </c>
      <c r="C81" s="46" t="s">
        <v>225</v>
      </c>
    </row>
    <row r="82" spans="1:3">
      <c r="A82" s="201"/>
      <c r="B82" s="82" t="s">
        <v>73</v>
      </c>
      <c r="C82" s="46" t="s">
        <v>227</v>
      </c>
    </row>
    <row r="83" spans="1:3" ht="30">
      <c r="A83" s="201"/>
      <c r="B83" s="82" t="s">
        <v>84</v>
      </c>
      <c r="C83" s="46" t="s">
        <v>245</v>
      </c>
    </row>
    <row r="84" spans="1:3" ht="45">
      <c r="A84" s="201"/>
      <c r="B84" s="82" t="s">
        <v>85</v>
      </c>
      <c r="C84" s="46" t="s">
        <v>244</v>
      </c>
    </row>
    <row r="85" spans="1:3" ht="25.5">
      <c r="A85" s="201"/>
      <c r="B85" s="82" t="s">
        <v>86</v>
      </c>
      <c r="C85" s="46" t="s">
        <v>246</v>
      </c>
    </row>
    <row r="86" spans="1:3" ht="26.25" thickBot="1">
      <c r="A86" s="202"/>
      <c r="B86" s="82" t="s">
        <v>248</v>
      </c>
      <c r="C86" s="46" t="s">
        <v>247</v>
      </c>
    </row>
    <row r="87" spans="1:3" ht="30" customHeight="1">
      <c r="A87" s="200" t="s">
        <v>105</v>
      </c>
      <c r="B87" s="82" t="s">
        <v>55</v>
      </c>
      <c r="C87" s="46" t="s">
        <v>218</v>
      </c>
    </row>
    <row r="88" spans="1:3">
      <c r="A88" s="201"/>
      <c r="B88" s="82" t="s">
        <v>70</v>
      </c>
      <c r="C88" s="46" t="s">
        <v>286</v>
      </c>
    </row>
    <row r="89" spans="1:3">
      <c r="A89" s="201"/>
      <c r="B89" s="82" t="s">
        <v>56</v>
      </c>
      <c r="C89" s="77" t="s">
        <v>332</v>
      </c>
    </row>
    <row r="90" spans="1:3">
      <c r="A90" s="201"/>
      <c r="B90" s="82" t="s">
        <v>51</v>
      </c>
      <c r="C90" s="77" t="s">
        <v>250</v>
      </c>
    </row>
    <row r="91" spans="1:3">
      <c r="A91" s="201"/>
      <c r="B91" s="82" t="s">
        <v>78</v>
      </c>
      <c r="C91" s="77" t="s">
        <v>251</v>
      </c>
    </row>
    <row r="92" spans="1:3">
      <c r="A92" s="201"/>
      <c r="B92" s="82" t="s">
        <v>79</v>
      </c>
      <c r="C92" s="77" t="s">
        <v>252</v>
      </c>
    </row>
    <row r="93" spans="1:3" ht="45">
      <c r="A93" s="201"/>
      <c r="B93" s="82" t="s">
        <v>82</v>
      </c>
      <c r="C93" s="76" t="s">
        <v>253</v>
      </c>
    </row>
    <row r="94" spans="1:3" ht="45">
      <c r="A94" s="201"/>
      <c r="B94" s="82" t="s">
        <v>83</v>
      </c>
      <c r="C94" s="76" t="s">
        <v>255</v>
      </c>
    </row>
    <row r="95" spans="1:3" ht="45">
      <c r="A95" s="201"/>
      <c r="B95" s="82" t="s">
        <v>87</v>
      </c>
      <c r="C95" s="76" t="s">
        <v>254</v>
      </c>
    </row>
    <row r="96" spans="1:3">
      <c r="A96" s="201"/>
      <c r="B96" s="82" t="s">
        <v>80</v>
      </c>
      <c r="C96" s="76" t="s">
        <v>256</v>
      </c>
    </row>
    <row r="97" spans="1:3" ht="60">
      <c r="A97" s="201"/>
      <c r="B97" s="82" t="s">
        <v>81</v>
      </c>
      <c r="C97" s="76" t="s">
        <v>257</v>
      </c>
    </row>
    <row r="98" spans="1:3" ht="45.75" thickBot="1">
      <c r="A98" s="202"/>
      <c r="B98" s="81" t="s">
        <v>334</v>
      </c>
      <c r="C98" s="80" t="s">
        <v>333</v>
      </c>
    </row>
    <row r="99" spans="1:3" ht="45">
      <c r="A99" s="200" t="s">
        <v>355</v>
      </c>
      <c r="B99" s="83" t="s">
        <v>208</v>
      </c>
      <c r="C99" s="73" t="s">
        <v>258</v>
      </c>
    </row>
    <row r="100" spans="1:3" ht="45">
      <c r="A100" s="201"/>
      <c r="B100" s="82" t="s">
        <v>210</v>
      </c>
      <c r="C100" s="74" t="s">
        <v>259</v>
      </c>
    </row>
    <row r="101" spans="1:3" ht="105">
      <c r="A101" s="201"/>
      <c r="B101" s="82" t="s">
        <v>209</v>
      </c>
      <c r="C101" s="74" t="s">
        <v>260</v>
      </c>
    </row>
    <row r="102" spans="1:3" ht="27" customHeight="1">
      <c r="A102" s="201"/>
      <c r="B102" s="82" t="s">
        <v>213</v>
      </c>
      <c r="C102" s="74" t="s">
        <v>263</v>
      </c>
    </row>
    <row r="103" spans="1:3" ht="45">
      <c r="A103" s="201"/>
      <c r="B103" s="82" t="s">
        <v>214</v>
      </c>
      <c r="C103" s="74" t="s">
        <v>259</v>
      </c>
    </row>
    <row r="104" spans="1:3" ht="105">
      <c r="A104" s="201"/>
      <c r="B104" s="82" t="s">
        <v>212</v>
      </c>
      <c r="C104" s="74" t="s">
        <v>261</v>
      </c>
    </row>
    <row r="105" spans="1:3" ht="45">
      <c r="A105" s="201"/>
      <c r="B105" s="82" t="s">
        <v>215</v>
      </c>
      <c r="C105" s="74" t="s">
        <v>265</v>
      </c>
    </row>
    <row r="106" spans="1:3" ht="45">
      <c r="A106" s="201"/>
      <c r="B106" s="82" t="s">
        <v>216</v>
      </c>
      <c r="C106" s="74" t="s">
        <v>264</v>
      </c>
    </row>
    <row r="107" spans="1:3" ht="105.75" thickBot="1">
      <c r="A107" s="202"/>
      <c r="B107" s="84" t="s">
        <v>217</v>
      </c>
      <c r="C107" s="75" t="s">
        <v>262</v>
      </c>
    </row>
    <row r="109" spans="1:3" ht="210">
      <c r="A109" s="199" t="s">
        <v>134</v>
      </c>
      <c r="B109" s="199"/>
      <c r="C109" s="125" t="s">
        <v>266</v>
      </c>
    </row>
    <row r="111" spans="1:3" s="97" customFormat="1" ht="165">
      <c r="A111" s="203" t="s">
        <v>288</v>
      </c>
      <c r="B111" s="204"/>
      <c r="C111" s="99" t="s">
        <v>292</v>
      </c>
    </row>
    <row r="112" spans="1:3" s="97" customFormat="1" ht="15.75">
      <c r="A112" s="92" t="s">
        <v>136</v>
      </c>
      <c r="B112" s="93" t="s">
        <v>129</v>
      </c>
      <c r="C112" s="93" t="s">
        <v>5</v>
      </c>
    </row>
    <row r="113" spans="1:3" s="97" customFormat="1" ht="15.75">
      <c r="A113" s="100">
        <v>1</v>
      </c>
      <c r="B113" s="95" t="s">
        <v>289</v>
      </c>
      <c r="C113" s="101" t="s">
        <v>289</v>
      </c>
    </row>
    <row r="114" spans="1:3" s="97" customFormat="1" ht="15.75">
      <c r="A114" s="100">
        <v>2</v>
      </c>
      <c r="B114" s="95" t="s">
        <v>5</v>
      </c>
      <c r="C114" s="101" t="s">
        <v>359</v>
      </c>
    </row>
    <row r="115" spans="1:3" s="97" customFormat="1" ht="15.75">
      <c r="A115" s="100">
        <v>3</v>
      </c>
      <c r="B115" s="95" t="s">
        <v>1</v>
      </c>
      <c r="C115" s="101" t="s">
        <v>1</v>
      </c>
    </row>
    <row r="116" spans="1:3" s="97" customFormat="1" ht="15.75"/>
    <row r="117" spans="1:3" s="97" customFormat="1" ht="210">
      <c r="A117" s="203" t="s">
        <v>290</v>
      </c>
      <c r="B117" s="204"/>
      <c r="C117" s="99" t="s">
        <v>291</v>
      </c>
    </row>
    <row r="118" spans="1:3" s="97" customFormat="1" ht="15.75">
      <c r="A118" s="92" t="s">
        <v>136</v>
      </c>
      <c r="B118" s="93" t="s">
        <v>129</v>
      </c>
      <c r="C118" s="93" t="s">
        <v>5</v>
      </c>
    </row>
    <row r="119" spans="1:3" s="97" customFormat="1" ht="15.75">
      <c r="A119" s="100">
        <v>1</v>
      </c>
      <c r="B119" s="95" t="s">
        <v>289</v>
      </c>
      <c r="C119" s="101" t="s">
        <v>289</v>
      </c>
    </row>
    <row r="120" spans="1:3" s="97" customFormat="1" ht="15.75">
      <c r="A120" s="100">
        <v>2</v>
      </c>
      <c r="B120" s="95" t="s">
        <v>5</v>
      </c>
      <c r="C120" s="101" t="s">
        <v>359</v>
      </c>
    </row>
    <row r="121" spans="1:3" s="97" customFormat="1" ht="15.75">
      <c r="A121" s="100">
        <v>3</v>
      </c>
      <c r="B121" s="95" t="s">
        <v>1</v>
      </c>
      <c r="C121" s="101" t="s">
        <v>1</v>
      </c>
    </row>
    <row r="122" spans="1:3" s="97" customFormat="1" ht="15.75">
      <c r="A122" s="100"/>
      <c r="B122" s="95"/>
      <c r="C122" s="101"/>
    </row>
    <row r="123" spans="1:3" customFormat="1" ht="30">
      <c r="A123" s="203" t="s">
        <v>293</v>
      </c>
      <c r="B123" s="204"/>
      <c r="C123" s="112" t="s">
        <v>295</v>
      </c>
    </row>
    <row r="124" spans="1:3" customFormat="1">
      <c r="A124" s="103"/>
      <c r="B124" s="104"/>
    </row>
    <row r="125" spans="1:3" customFormat="1" ht="30">
      <c r="A125" s="203" t="s">
        <v>294</v>
      </c>
      <c r="B125" s="204"/>
      <c r="C125" s="112" t="s">
        <v>296</v>
      </c>
    </row>
    <row r="126" spans="1:3" customFormat="1">
      <c r="A126" s="103"/>
      <c r="B126" s="104"/>
    </row>
    <row r="127" spans="1:3" s="60" customFormat="1" ht="195">
      <c r="A127" s="203" t="s">
        <v>297</v>
      </c>
      <c r="B127" s="204"/>
      <c r="C127" s="102" t="s">
        <v>298</v>
      </c>
    </row>
    <row r="128" spans="1:3" s="60" customFormat="1">
      <c r="A128" s="92" t="s">
        <v>136</v>
      </c>
      <c r="B128" s="93" t="s">
        <v>129</v>
      </c>
      <c r="C128" s="93" t="s">
        <v>5</v>
      </c>
    </row>
    <row r="129" spans="1:4" s="60" customFormat="1">
      <c r="A129" s="102">
        <v>1</v>
      </c>
      <c r="B129" s="102" t="s">
        <v>299</v>
      </c>
      <c r="C129" s="102" t="s">
        <v>300</v>
      </c>
    </row>
    <row r="130" spans="1:4" s="60" customFormat="1">
      <c r="A130" s="102">
        <v>2</v>
      </c>
      <c r="B130" s="102" t="s">
        <v>137</v>
      </c>
      <c r="C130" s="102" t="s">
        <v>138</v>
      </c>
    </row>
    <row r="131" spans="1:4" s="60" customFormat="1">
      <c r="A131" s="102">
        <v>3</v>
      </c>
      <c r="B131" s="102" t="s">
        <v>106</v>
      </c>
      <c r="C131" s="102" t="s">
        <v>106</v>
      </c>
    </row>
    <row r="132" spans="1:4" s="60" customFormat="1">
      <c r="A132" s="102">
        <v>4</v>
      </c>
      <c r="B132" s="102" t="s">
        <v>17</v>
      </c>
      <c r="C132" s="102" t="s">
        <v>301</v>
      </c>
    </row>
    <row r="133" spans="1:4" s="60" customFormat="1">
      <c r="A133" s="102">
        <v>5</v>
      </c>
      <c r="B133" s="102" t="s">
        <v>3</v>
      </c>
      <c r="C133" s="126" t="s">
        <v>302</v>
      </c>
    </row>
    <row r="134" spans="1:4" s="60" customFormat="1">
      <c r="A134" s="102">
        <v>6</v>
      </c>
      <c r="B134" s="102" t="s">
        <v>139</v>
      </c>
      <c r="C134" s="102" t="s">
        <v>303</v>
      </c>
    </row>
    <row r="135" spans="1:4" s="60" customFormat="1">
      <c r="A135" s="102">
        <v>7</v>
      </c>
      <c r="B135" s="102" t="s">
        <v>5</v>
      </c>
      <c r="C135" s="102" t="s">
        <v>304</v>
      </c>
    </row>
    <row r="136" spans="1:4" s="60" customFormat="1">
      <c r="A136" s="102">
        <v>8</v>
      </c>
      <c r="B136" s="102" t="s">
        <v>1</v>
      </c>
      <c r="C136" s="102" t="s">
        <v>305</v>
      </c>
    </row>
    <row r="137" spans="1:4" s="60" customFormat="1">
      <c r="A137" s="102">
        <v>9</v>
      </c>
      <c r="B137" s="102" t="s">
        <v>6</v>
      </c>
      <c r="C137" s="102" t="s">
        <v>360</v>
      </c>
    </row>
    <row r="138" spans="1:4" s="60" customFormat="1">
      <c r="A138" s="102">
        <v>10</v>
      </c>
      <c r="B138" s="102" t="s">
        <v>7</v>
      </c>
      <c r="C138" s="102" t="s">
        <v>306</v>
      </c>
    </row>
    <row r="139" spans="1:4" s="60" customFormat="1" ht="12.75"/>
    <row r="140" spans="1:4" s="60" customFormat="1" ht="180">
      <c r="A140" s="203" t="s">
        <v>307</v>
      </c>
      <c r="B140" s="204"/>
      <c r="C140" s="126" t="s">
        <v>308</v>
      </c>
      <c r="D140" s="60" t="s">
        <v>356</v>
      </c>
    </row>
    <row r="141" spans="1:4" s="60" customFormat="1">
      <c r="A141" s="92" t="s">
        <v>136</v>
      </c>
      <c r="B141" s="93" t="s">
        <v>129</v>
      </c>
      <c r="C141" s="93" t="s">
        <v>5</v>
      </c>
    </row>
    <row r="142" spans="1:4" s="60" customFormat="1">
      <c r="A142" s="102">
        <v>1</v>
      </c>
      <c r="B142" s="102" t="s">
        <v>299</v>
      </c>
      <c r="C142" s="102" t="s">
        <v>300</v>
      </c>
    </row>
    <row r="143" spans="1:4" s="60" customFormat="1">
      <c r="A143" s="102">
        <v>2</v>
      </c>
      <c r="B143" s="102" t="s">
        <v>137</v>
      </c>
      <c r="C143" s="102" t="s">
        <v>138</v>
      </c>
    </row>
    <row r="144" spans="1:4" s="60" customFormat="1">
      <c r="A144" s="102">
        <v>3</v>
      </c>
      <c r="B144" s="102" t="s">
        <v>106</v>
      </c>
      <c r="C144" s="102" t="s">
        <v>106</v>
      </c>
    </row>
    <row r="145" spans="1:3" s="60" customFormat="1">
      <c r="A145" s="102">
        <v>4</v>
      </c>
      <c r="B145" s="102" t="s">
        <v>17</v>
      </c>
      <c r="C145" s="102" t="s">
        <v>301</v>
      </c>
    </row>
    <row r="146" spans="1:3" s="60" customFormat="1">
      <c r="A146" s="102">
        <v>5</v>
      </c>
      <c r="B146" s="102" t="s">
        <v>3</v>
      </c>
      <c r="C146" s="102" t="s">
        <v>302</v>
      </c>
    </row>
    <row r="147" spans="1:3" s="60" customFormat="1">
      <c r="A147" s="102">
        <v>6</v>
      </c>
      <c r="B147" s="102" t="s">
        <v>139</v>
      </c>
      <c r="C147" s="102" t="s">
        <v>303</v>
      </c>
    </row>
    <row r="148" spans="1:3" s="60" customFormat="1">
      <c r="A148" s="102">
        <v>7</v>
      </c>
      <c r="B148" s="102" t="s">
        <v>5</v>
      </c>
      <c r="C148" s="102" t="s">
        <v>304</v>
      </c>
    </row>
    <row r="149" spans="1:3" s="60" customFormat="1">
      <c r="A149" s="102">
        <v>8</v>
      </c>
      <c r="B149" s="102" t="s">
        <v>1</v>
      </c>
      <c r="C149" s="102" t="s">
        <v>305</v>
      </c>
    </row>
    <row r="150" spans="1:3" s="60" customFormat="1">
      <c r="A150" s="102">
        <v>9</v>
      </c>
      <c r="B150" s="102" t="s">
        <v>6</v>
      </c>
      <c r="C150" s="102" t="s">
        <v>360</v>
      </c>
    </row>
    <row r="151" spans="1:3" s="60" customFormat="1">
      <c r="A151" s="102">
        <v>10</v>
      </c>
      <c r="B151" s="102" t="s">
        <v>7</v>
      </c>
      <c r="C151" s="102" t="s">
        <v>306</v>
      </c>
    </row>
    <row r="152" spans="1:3" s="60" customFormat="1" ht="12.75">
      <c r="A152" s="94"/>
      <c r="B152" s="96"/>
      <c r="C152" s="96"/>
    </row>
    <row r="153" spans="1:3" customFormat="1" ht="30">
      <c r="A153" s="203" t="s">
        <v>310</v>
      </c>
      <c r="B153" s="204"/>
      <c r="C153" s="102" t="s">
        <v>312</v>
      </c>
    </row>
    <row r="154" spans="1:3" customFormat="1">
      <c r="A154" s="103"/>
      <c r="B154" s="104"/>
    </row>
    <row r="155" spans="1:3" customFormat="1" ht="30">
      <c r="A155" s="203" t="s">
        <v>311</v>
      </c>
      <c r="B155" s="204"/>
      <c r="C155" s="102" t="s">
        <v>313</v>
      </c>
    </row>
    <row r="156" spans="1:3" customFormat="1">
      <c r="A156" s="103"/>
      <c r="B156" s="104"/>
    </row>
    <row r="157" spans="1:3" s="60" customFormat="1" ht="12.75">
      <c r="A157" s="94"/>
      <c r="B157" s="96"/>
      <c r="C157" s="96"/>
    </row>
    <row r="158" spans="1:3" s="60" customFormat="1" ht="12.75">
      <c r="A158" s="94"/>
      <c r="B158" s="96"/>
      <c r="C158" s="96"/>
    </row>
    <row r="159" spans="1:3" s="60" customFormat="1" ht="15.75" customHeight="1">
      <c r="A159" s="203" t="s">
        <v>314</v>
      </c>
      <c r="B159" s="204"/>
      <c r="C159" s="102" t="s">
        <v>315</v>
      </c>
    </row>
    <row r="160" spans="1:3" s="60" customFormat="1">
      <c r="A160" s="92" t="s">
        <v>136</v>
      </c>
      <c r="B160" s="93" t="s">
        <v>129</v>
      </c>
      <c r="C160" s="93" t="s">
        <v>5</v>
      </c>
    </row>
    <row r="161" spans="1:3" s="60" customFormat="1">
      <c r="A161" s="102">
        <v>1</v>
      </c>
      <c r="B161" s="102" t="s">
        <v>137</v>
      </c>
      <c r="C161" s="102" t="s">
        <v>138</v>
      </c>
    </row>
    <row r="162" spans="1:3" s="60" customFormat="1">
      <c r="A162" s="102">
        <v>2</v>
      </c>
      <c r="B162" s="102" t="s">
        <v>106</v>
      </c>
      <c r="C162" s="102" t="s">
        <v>106</v>
      </c>
    </row>
    <row r="163" spans="1:3" s="60" customFormat="1">
      <c r="A163" s="102">
        <v>3</v>
      </c>
      <c r="B163" s="102" t="s">
        <v>17</v>
      </c>
      <c r="C163" s="102" t="s">
        <v>301</v>
      </c>
    </row>
    <row r="164" spans="1:3" s="60" customFormat="1">
      <c r="A164" s="102">
        <v>4</v>
      </c>
      <c r="B164" s="102" t="s">
        <v>3</v>
      </c>
      <c r="C164" s="102" t="s">
        <v>302</v>
      </c>
    </row>
    <row r="165" spans="1:3" s="60" customFormat="1">
      <c r="A165" s="102">
        <v>5</v>
      </c>
      <c r="B165" s="102" t="s">
        <v>139</v>
      </c>
      <c r="C165" s="102" t="s">
        <v>303</v>
      </c>
    </row>
    <row r="166" spans="1:3" s="60" customFormat="1">
      <c r="A166" s="102">
        <v>6</v>
      </c>
      <c r="B166" s="102" t="s">
        <v>5</v>
      </c>
      <c r="C166" s="102" t="s">
        <v>304</v>
      </c>
    </row>
    <row r="167" spans="1:3" s="60" customFormat="1">
      <c r="A167" s="102">
        <v>7</v>
      </c>
      <c r="B167" s="102" t="s">
        <v>1</v>
      </c>
      <c r="C167" s="102" t="s">
        <v>305</v>
      </c>
    </row>
    <row r="168" spans="1:3" s="60" customFormat="1">
      <c r="A168" s="102">
        <v>8</v>
      </c>
      <c r="B168" s="102" t="s">
        <v>6</v>
      </c>
      <c r="C168" s="102" t="s">
        <v>360</v>
      </c>
    </row>
    <row r="169" spans="1:3" s="60" customFormat="1">
      <c r="A169" s="102">
        <v>9</v>
      </c>
      <c r="B169" s="102" t="s">
        <v>7</v>
      </c>
      <c r="C169" s="102" t="s">
        <v>306</v>
      </c>
    </row>
    <row r="170" spans="1:3" s="60" customFormat="1">
      <c r="A170" s="105"/>
      <c r="B170" s="106"/>
      <c r="C170" s="102"/>
    </row>
    <row r="171" spans="1:3" s="60" customFormat="1" ht="210">
      <c r="A171" s="203" t="s">
        <v>316</v>
      </c>
      <c r="B171" s="204"/>
      <c r="C171" s="102" t="s">
        <v>317</v>
      </c>
    </row>
    <row r="172" spans="1:3" s="60" customFormat="1">
      <c r="A172" s="92" t="s">
        <v>136</v>
      </c>
      <c r="B172" s="92" t="s">
        <v>129</v>
      </c>
      <c r="C172" s="92" t="s">
        <v>5</v>
      </c>
    </row>
    <row r="173" spans="1:3" s="60" customFormat="1">
      <c r="A173" s="102">
        <v>1</v>
      </c>
      <c r="B173" s="102" t="s">
        <v>137</v>
      </c>
      <c r="C173" s="102" t="s">
        <v>138</v>
      </c>
    </row>
    <row r="174" spans="1:3" s="60" customFormat="1">
      <c r="A174" s="102">
        <v>2</v>
      </c>
      <c r="B174" s="102" t="s">
        <v>106</v>
      </c>
      <c r="C174" s="102" t="s">
        <v>106</v>
      </c>
    </row>
    <row r="175" spans="1:3" s="60" customFormat="1">
      <c r="A175" s="102">
        <v>3</v>
      </c>
      <c r="B175" s="102" t="s">
        <v>17</v>
      </c>
      <c r="C175" s="102" t="s">
        <v>301</v>
      </c>
    </row>
    <row r="176" spans="1:3" s="60" customFormat="1">
      <c r="A176" s="102">
        <v>4</v>
      </c>
      <c r="B176" s="102" t="s">
        <v>3</v>
      </c>
      <c r="C176" s="102" t="s">
        <v>302</v>
      </c>
    </row>
    <row r="177" spans="1:3" s="60" customFormat="1">
      <c r="A177" s="102">
        <v>5</v>
      </c>
      <c r="B177" s="102" t="s">
        <v>139</v>
      </c>
      <c r="C177" s="102" t="s">
        <v>303</v>
      </c>
    </row>
    <row r="178" spans="1:3" s="60" customFormat="1">
      <c r="A178" s="102">
        <v>6</v>
      </c>
      <c r="B178" s="102" t="s">
        <v>5</v>
      </c>
      <c r="C178" s="102" t="s">
        <v>304</v>
      </c>
    </row>
    <row r="179" spans="1:3" s="60" customFormat="1">
      <c r="A179" s="102">
        <v>7</v>
      </c>
      <c r="B179" s="102" t="s">
        <v>1</v>
      </c>
      <c r="C179" s="102" t="s">
        <v>305</v>
      </c>
    </row>
    <row r="180" spans="1:3" s="60" customFormat="1">
      <c r="A180" s="102">
        <v>8</v>
      </c>
      <c r="B180" s="102" t="s">
        <v>6</v>
      </c>
      <c r="C180" s="102" t="s">
        <v>360</v>
      </c>
    </row>
    <row r="181" spans="1:3" s="60" customFormat="1">
      <c r="A181" s="102">
        <v>9</v>
      </c>
      <c r="B181" s="102" t="s">
        <v>7</v>
      </c>
      <c r="C181" s="102" t="s">
        <v>306</v>
      </c>
    </row>
    <row r="182" spans="1:3" s="60" customFormat="1" ht="12.75">
      <c r="A182" s="94"/>
      <c r="B182" s="96"/>
      <c r="C182" s="96"/>
    </row>
    <row r="183" spans="1:3" s="60" customFormat="1" ht="75">
      <c r="A183" s="203" t="s">
        <v>140</v>
      </c>
      <c r="B183" s="204"/>
      <c r="C183" s="102" t="s">
        <v>141</v>
      </c>
    </row>
    <row r="184" spans="1:3" s="60" customFormat="1">
      <c r="A184" s="92" t="s">
        <v>136</v>
      </c>
      <c r="B184" s="92" t="s">
        <v>129</v>
      </c>
      <c r="C184" s="92" t="s">
        <v>5</v>
      </c>
    </row>
    <row r="185" spans="1:3" s="60" customFormat="1">
      <c r="A185" s="102">
        <v>1</v>
      </c>
      <c r="B185" s="102" t="s">
        <v>137</v>
      </c>
      <c r="C185" s="102" t="s">
        <v>138</v>
      </c>
    </row>
    <row r="186" spans="1:3" s="60" customFormat="1">
      <c r="A186" s="102">
        <v>2</v>
      </c>
      <c r="B186" s="102" t="s">
        <v>106</v>
      </c>
      <c r="C186" s="102" t="s">
        <v>106</v>
      </c>
    </row>
    <row r="187" spans="1:3" s="60" customFormat="1">
      <c r="A187" s="102">
        <v>3</v>
      </c>
      <c r="B187" s="102" t="s">
        <v>17</v>
      </c>
      <c r="C187" s="102" t="s">
        <v>301</v>
      </c>
    </row>
    <row r="188" spans="1:3" s="60" customFormat="1">
      <c r="A188" s="102">
        <v>4</v>
      </c>
      <c r="B188" s="102" t="s">
        <v>3</v>
      </c>
      <c r="C188" s="102" t="s">
        <v>302</v>
      </c>
    </row>
    <row r="189" spans="1:3" s="60" customFormat="1">
      <c r="A189" s="102">
        <v>5</v>
      </c>
      <c r="B189" s="102" t="s">
        <v>139</v>
      </c>
      <c r="C189" s="102" t="s">
        <v>303</v>
      </c>
    </row>
    <row r="190" spans="1:3" s="60" customFormat="1">
      <c r="A190" s="102">
        <v>6</v>
      </c>
      <c r="B190" s="102" t="s">
        <v>5</v>
      </c>
      <c r="C190" s="102" t="s">
        <v>304</v>
      </c>
    </row>
    <row r="191" spans="1:3" s="60" customFormat="1">
      <c r="A191" s="102">
        <v>7</v>
      </c>
      <c r="B191" s="102" t="s">
        <v>1</v>
      </c>
      <c r="C191" s="102" t="s">
        <v>305</v>
      </c>
    </row>
    <row r="192" spans="1:3" s="60" customFormat="1">
      <c r="A192" s="102">
        <v>8</v>
      </c>
      <c r="B192" s="102" t="s">
        <v>6</v>
      </c>
      <c r="C192" s="102" t="s">
        <v>360</v>
      </c>
    </row>
    <row r="193" spans="1:3" s="60" customFormat="1">
      <c r="A193" s="102">
        <v>9</v>
      </c>
      <c r="B193" s="102" t="s">
        <v>7</v>
      </c>
      <c r="C193" s="102" t="s">
        <v>306</v>
      </c>
    </row>
    <row r="194" spans="1:3" customFormat="1" ht="15.75">
      <c r="A194" s="203" t="s">
        <v>320</v>
      </c>
      <c r="B194" s="204"/>
      <c r="C194" s="107" t="s">
        <v>319</v>
      </c>
    </row>
    <row r="195" spans="1:3" s="60" customFormat="1">
      <c r="A195" s="105"/>
      <c r="B195" s="106"/>
      <c r="C195" s="102"/>
    </row>
    <row r="196" spans="1:3" customFormat="1" ht="60">
      <c r="A196" s="203" t="s">
        <v>322</v>
      </c>
      <c r="B196" s="204"/>
      <c r="C196" s="107" t="s">
        <v>323</v>
      </c>
    </row>
    <row r="197" spans="1:3" customFormat="1">
      <c r="A197" s="92" t="s">
        <v>136</v>
      </c>
      <c r="B197" s="92" t="s">
        <v>129</v>
      </c>
      <c r="C197" s="92" t="s">
        <v>5</v>
      </c>
    </row>
    <row r="198" spans="1:3" customFormat="1">
      <c r="A198" s="107">
        <v>1</v>
      </c>
      <c r="B198" s="107" t="s">
        <v>57</v>
      </c>
      <c r="C198" s="107" t="s">
        <v>324</v>
      </c>
    </row>
    <row r="199" spans="1:3" customFormat="1">
      <c r="A199" s="107">
        <v>2</v>
      </c>
      <c r="B199" s="107" t="s">
        <v>6</v>
      </c>
      <c r="C199" s="107" t="s">
        <v>325</v>
      </c>
    </row>
    <row r="200" spans="1:3" customFormat="1">
      <c r="A200" s="107">
        <v>3</v>
      </c>
      <c r="B200" s="107" t="s">
        <v>1</v>
      </c>
      <c r="C200" s="107" t="s">
        <v>326</v>
      </c>
    </row>
    <row r="201" spans="1:3" s="60" customFormat="1" ht="30">
      <c r="A201" s="203" t="s">
        <v>321</v>
      </c>
      <c r="B201" s="204"/>
      <c r="C201" s="102" t="s">
        <v>318</v>
      </c>
    </row>
    <row r="202" spans="1:3" s="60" customFormat="1">
      <c r="A202" s="92" t="s">
        <v>136</v>
      </c>
      <c r="B202" s="93" t="s">
        <v>129</v>
      </c>
      <c r="C202" s="93" t="s">
        <v>5</v>
      </c>
    </row>
    <row r="203" spans="1:3" s="60" customFormat="1">
      <c r="A203" s="102">
        <v>1</v>
      </c>
      <c r="B203" s="102" t="s">
        <v>137</v>
      </c>
      <c r="C203" s="102" t="s">
        <v>138</v>
      </c>
    </row>
    <row r="204" spans="1:3" s="60" customFormat="1">
      <c r="A204" s="102">
        <v>2</v>
      </c>
      <c r="B204" s="102" t="s">
        <v>106</v>
      </c>
      <c r="C204" s="102" t="s">
        <v>106</v>
      </c>
    </row>
    <row r="205" spans="1:3" s="60" customFormat="1">
      <c r="A205" s="102">
        <v>3</v>
      </c>
      <c r="B205" s="102" t="s">
        <v>17</v>
      </c>
      <c r="C205" s="102" t="s">
        <v>301</v>
      </c>
    </row>
    <row r="206" spans="1:3" s="60" customFormat="1">
      <c r="A206" s="102">
        <v>4</v>
      </c>
      <c r="B206" s="102" t="s">
        <v>3</v>
      </c>
      <c r="C206" s="102" t="s">
        <v>302</v>
      </c>
    </row>
    <row r="207" spans="1:3" s="60" customFormat="1">
      <c r="A207" s="102">
        <v>5</v>
      </c>
      <c r="B207" s="102" t="s">
        <v>139</v>
      </c>
      <c r="C207" s="102" t="s">
        <v>303</v>
      </c>
    </row>
    <row r="208" spans="1:3" s="60" customFormat="1">
      <c r="A208" s="102">
        <v>6</v>
      </c>
      <c r="B208" s="102" t="s">
        <v>5</v>
      </c>
      <c r="C208" s="102" t="s">
        <v>304</v>
      </c>
    </row>
    <row r="209" spans="1:3" s="60" customFormat="1">
      <c r="A209" s="102">
        <v>7</v>
      </c>
      <c r="B209" s="102" t="s">
        <v>1</v>
      </c>
      <c r="C209" s="102" t="s">
        <v>305</v>
      </c>
    </row>
    <row r="210" spans="1:3" s="60" customFormat="1">
      <c r="A210" s="102">
        <v>8</v>
      </c>
      <c r="B210" s="102" t="s">
        <v>6</v>
      </c>
      <c r="C210" s="102" t="s">
        <v>360</v>
      </c>
    </row>
    <row r="211" spans="1:3" s="60" customFormat="1">
      <c r="A211" s="102">
        <v>9</v>
      </c>
      <c r="B211" s="102" t="s">
        <v>7</v>
      </c>
      <c r="C211" s="102" t="s">
        <v>306</v>
      </c>
    </row>
    <row r="212" spans="1:3" s="108" customFormat="1" ht="150">
      <c r="A212" s="203" t="s">
        <v>327</v>
      </c>
      <c r="B212" s="204"/>
      <c r="C212" s="102" t="s">
        <v>328</v>
      </c>
    </row>
    <row r="213" spans="1:3" s="108" customFormat="1" ht="135">
      <c r="A213" s="203" t="s">
        <v>329</v>
      </c>
      <c r="B213" s="204"/>
      <c r="C213" s="102" t="s">
        <v>330</v>
      </c>
    </row>
    <row r="214" spans="1:3" s="60" customFormat="1">
      <c r="A214" s="102"/>
      <c r="B214" s="102"/>
      <c r="C214" s="102"/>
    </row>
    <row r="215" spans="1:3" s="98" customFormat="1" ht="15.75">
      <c r="A215" s="199" t="s">
        <v>135</v>
      </c>
      <c r="B215" s="199"/>
      <c r="C215" s="102" t="s">
        <v>331</v>
      </c>
    </row>
    <row r="216" spans="1:3">
      <c r="A216" s="47" t="s">
        <v>136</v>
      </c>
      <c r="B216" s="48" t="s">
        <v>129</v>
      </c>
      <c r="C216" s="49" t="s">
        <v>5</v>
      </c>
    </row>
    <row r="217" spans="1:3">
      <c r="A217" s="102">
        <v>1</v>
      </c>
      <c r="B217" s="102" t="s">
        <v>137</v>
      </c>
      <c r="C217" s="102" t="s">
        <v>138</v>
      </c>
    </row>
    <row r="218" spans="1:3">
      <c r="A218" s="102">
        <f>A217+1</f>
        <v>2</v>
      </c>
      <c r="B218" s="102" t="s">
        <v>3</v>
      </c>
      <c r="C218" s="102" t="s">
        <v>267</v>
      </c>
    </row>
    <row r="219" spans="1:3">
      <c r="A219" s="102">
        <f t="shared" ref="A219:A223" si="0">A218+1</f>
        <v>3</v>
      </c>
      <c r="B219" s="102" t="s">
        <v>139</v>
      </c>
      <c r="C219" s="102" t="s">
        <v>268</v>
      </c>
    </row>
    <row r="220" spans="1:3">
      <c r="A220" s="102">
        <f t="shared" si="0"/>
        <v>4</v>
      </c>
      <c r="B220" s="102" t="s">
        <v>5</v>
      </c>
      <c r="C220" s="102" t="s">
        <v>269</v>
      </c>
    </row>
    <row r="221" spans="1:3">
      <c r="A221" s="102">
        <f t="shared" si="0"/>
        <v>5</v>
      </c>
      <c r="B221" s="102" t="s">
        <v>1</v>
      </c>
      <c r="C221" s="102" t="s">
        <v>270</v>
      </c>
    </row>
    <row r="222" spans="1:3" ht="75">
      <c r="A222" s="102">
        <f t="shared" si="0"/>
        <v>6</v>
      </c>
      <c r="B222" s="102" t="s">
        <v>6</v>
      </c>
      <c r="C222" s="102" t="s">
        <v>361</v>
      </c>
    </row>
    <row r="223" spans="1:3">
      <c r="A223" s="102">
        <f t="shared" si="0"/>
        <v>7</v>
      </c>
      <c r="B223" s="102" t="s">
        <v>7</v>
      </c>
      <c r="C223" s="102" t="s">
        <v>271</v>
      </c>
    </row>
  </sheetData>
  <mergeCells count="27">
    <mergeCell ref="A52:B52"/>
    <mergeCell ref="A53:A66"/>
    <mergeCell ref="A67:A70"/>
    <mergeCell ref="A212:B212"/>
    <mergeCell ref="A213:B213"/>
    <mergeCell ref="A159:B159"/>
    <mergeCell ref="A171:B171"/>
    <mergeCell ref="A183:B183"/>
    <mergeCell ref="A201:B201"/>
    <mergeCell ref="A194:B194"/>
    <mergeCell ref="A196:B196"/>
    <mergeCell ref="A1:B1"/>
    <mergeCell ref="A2:A10"/>
    <mergeCell ref="A109:B109"/>
    <mergeCell ref="A215:B215"/>
    <mergeCell ref="A71:A86"/>
    <mergeCell ref="A87:A98"/>
    <mergeCell ref="A111:B111"/>
    <mergeCell ref="A117:B117"/>
    <mergeCell ref="A123:B123"/>
    <mergeCell ref="A125:B125"/>
    <mergeCell ref="A127:B127"/>
    <mergeCell ref="A140:B140"/>
    <mergeCell ref="A153:B153"/>
    <mergeCell ref="A155:B155"/>
    <mergeCell ref="A99:A107"/>
    <mergeCell ref="A11:A51"/>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G1"/>
  <sheetViews>
    <sheetView workbookViewId="0">
      <selection activeCell="B1" sqref="B1:B1048576"/>
    </sheetView>
  </sheetViews>
  <sheetFormatPr defaultRowHeight="12.75"/>
  <cols>
    <col min="1" max="1" width="8.28515625" customWidth="1"/>
    <col min="2" max="2" width="10.85546875" style="242" customWidth="1"/>
    <col min="3" max="3" width="12" customWidth="1"/>
    <col min="4" max="4" width="10.28515625" bestFit="1" customWidth="1"/>
    <col min="5" max="5" width="15.5703125" customWidth="1"/>
    <col min="6" max="6" width="37" customWidth="1"/>
    <col min="7" max="7" width="16.42578125" customWidth="1"/>
  </cols>
  <sheetData>
    <row r="1" spans="1:7">
      <c r="A1" s="17" t="s">
        <v>2</v>
      </c>
      <c r="B1" s="243" t="s">
        <v>3</v>
      </c>
      <c r="C1" s="18" t="s">
        <v>4</v>
      </c>
      <c r="D1" s="17" t="s">
        <v>5</v>
      </c>
      <c r="E1" s="19" t="s">
        <v>1</v>
      </c>
      <c r="F1" s="20" t="s">
        <v>6</v>
      </c>
      <c r="G1" s="19" t="s">
        <v>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1"/>
  <sheetViews>
    <sheetView workbookViewId="0">
      <selection activeCell="B1" sqref="B1:B1048576"/>
    </sheetView>
  </sheetViews>
  <sheetFormatPr defaultRowHeight="12.75"/>
  <cols>
    <col min="1" max="1" width="8.28515625" customWidth="1"/>
    <col min="2" max="2" width="10.85546875" style="242" customWidth="1"/>
    <col min="3" max="3" width="12" customWidth="1"/>
    <col min="4" max="4" width="10.28515625" bestFit="1" customWidth="1"/>
    <col min="5" max="5" width="15.5703125" customWidth="1"/>
    <col min="6" max="6" width="37" customWidth="1"/>
    <col min="7" max="7" width="16.42578125" customWidth="1"/>
  </cols>
  <sheetData>
    <row r="1" spans="1:7">
      <c r="A1" s="17" t="s">
        <v>2</v>
      </c>
      <c r="B1" s="243" t="s">
        <v>3</v>
      </c>
      <c r="C1" s="18" t="s">
        <v>4</v>
      </c>
      <c r="D1" s="17" t="s">
        <v>5</v>
      </c>
      <c r="E1" s="19" t="s">
        <v>1</v>
      </c>
      <c r="F1" s="20" t="s">
        <v>6</v>
      </c>
      <c r="G1" s="19" t="s">
        <v>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223"/>
  <sheetViews>
    <sheetView workbookViewId="0">
      <pane ySplit="1" topLeftCell="A2" activePane="bottomLeft" state="frozen"/>
      <selection pane="bottomLeft" activeCell="B14" sqref="B1:B1048576"/>
    </sheetView>
  </sheetViews>
  <sheetFormatPr defaultRowHeight="12.75"/>
  <cols>
    <col min="1" max="1" width="8.28515625" customWidth="1"/>
    <col min="2" max="2" width="10.7109375" style="242" customWidth="1"/>
    <col min="3" max="3" width="12" customWidth="1"/>
    <col min="4" max="4" width="55.5703125" bestFit="1" customWidth="1"/>
    <col min="5" max="5" width="15.5703125" customWidth="1"/>
    <col min="6" max="6" width="37" customWidth="1"/>
    <col min="7" max="7" width="16.42578125" customWidth="1"/>
  </cols>
  <sheetData>
    <row r="1" spans="1:7">
      <c r="A1" s="1" t="s">
        <v>2</v>
      </c>
      <c r="B1" s="240" t="s">
        <v>3</v>
      </c>
      <c r="C1" s="2" t="s">
        <v>4</v>
      </c>
      <c r="D1" s="1" t="s">
        <v>5</v>
      </c>
      <c r="E1" s="3" t="s">
        <v>1</v>
      </c>
      <c r="F1" s="3" t="s">
        <v>6</v>
      </c>
      <c r="G1" s="3" t="s">
        <v>7</v>
      </c>
    </row>
    <row r="2" spans="1:7" ht="14.1" customHeight="1">
      <c r="A2" s="4"/>
      <c r="B2" s="241"/>
      <c r="C2" s="5"/>
      <c r="D2" s="4"/>
      <c r="E2" s="6"/>
      <c r="F2" s="7"/>
      <c r="G2" s="6"/>
    </row>
    <row r="3" spans="1:7" ht="14.1" customHeight="1">
      <c r="A3" s="4"/>
      <c r="B3" s="241"/>
      <c r="C3" s="5"/>
      <c r="D3" s="4"/>
      <c r="E3" s="6"/>
      <c r="F3" s="7"/>
      <c r="G3" s="6"/>
    </row>
    <row r="4" spans="1:7" ht="14.1" customHeight="1">
      <c r="A4" s="4"/>
      <c r="B4" s="241"/>
      <c r="C4" s="5"/>
      <c r="D4" s="4"/>
      <c r="E4" s="6"/>
      <c r="F4" s="7"/>
      <c r="G4" s="6"/>
    </row>
    <row r="5" spans="1:7" ht="14.1" customHeight="1">
      <c r="A5" s="4"/>
      <c r="B5" s="241"/>
      <c r="C5" s="5"/>
      <c r="D5" s="4"/>
      <c r="E5" s="6"/>
      <c r="F5" s="7"/>
      <c r="G5" s="6"/>
    </row>
    <row r="6" spans="1:7" ht="14.1" customHeight="1">
      <c r="A6" s="4"/>
      <c r="B6" s="241"/>
      <c r="C6" s="5"/>
      <c r="D6" s="4"/>
      <c r="E6" s="6"/>
      <c r="F6" s="7"/>
      <c r="G6" s="6"/>
    </row>
    <row r="7" spans="1:7" ht="14.1" customHeight="1">
      <c r="A7" s="4"/>
      <c r="B7" s="241"/>
      <c r="C7" s="5"/>
      <c r="D7" s="4"/>
      <c r="E7" s="6"/>
      <c r="F7" s="7"/>
      <c r="G7" s="6"/>
    </row>
    <row r="8" spans="1:7" ht="14.1" customHeight="1">
      <c r="A8" s="4"/>
      <c r="B8" s="241"/>
      <c r="C8" s="5"/>
      <c r="D8" s="4"/>
      <c r="E8" s="6"/>
      <c r="F8" s="7"/>
      <c r="G8" s="6"/>
    </row>
    <row r="9" spans="1:7" ht="14.1" customHeight="1">
      <c r="A9" s="4"/>
      <c r="B9" s="241"/>
      <c r="C9" s="5"/>
      <c r="D9" s="4"/>
      <c r="E9" s="6"/>
      <c r="F9" s="7"/>
      <c r="G9" s="6"/>
    </row>
    <row r="10" spans="1:7" ht="14.1" customHeight="1">
      <c r="A10" s="4"/>
      <c r="B10" s="241"/>
      <c r="C10" s="5"/>
      <c r="D10" s="4"/>
      <c r="E10" s="6"/>
      <c r="F10" s="7"/>
      <c r="G10" s="6"/>
    </row>
    <row r="11" spans="1:7" ht="14.1" customHeight="1">
      <c r="A11" s="4"/>
      <c r="B11" s="241"/>
      <c r="C11" s="5"/>
      <c r="D11" s="4"/>
      <c r="E11" s="6"/>
      <c r="F11" s="7"/>
      <c r="G11" s="6"/>
    </row>
    <row r="12" spans="1:7" ht="14.1" customHeight="1">
      <c r="A12" s="4"/>
      <c r="B12" s="241"/>
      <c r="C12" s="5"/>
      <c r="D12" s="4"/>
      <c r="E12" s="6"/>
      <c r="F12" s="7"/>
      <c r="G12" s="6"/>
    </row>
    <row r="13" spans="1:7" ht="14.1" customHeight="1">
      <c r="A13" s="4"/>
      <c r="B13" s="241"/>
      <c r="C13" s="5"/>
      <c r="D13" s="4"/>
      <c r="E13" s="6"/>
      <c r="F13" s="7"/>
      <c r="G13" s="6"/>
    </row>
    <row r="14" spans="1:7" ht="14.1" customHeight="1">
      <c r="A14" s="4"/>
      <c r="B14" s="241"/>
      <c r="C14" s="5"/>
      <c r="D14" s="4"/>
      <c r="E14" s="6"/>
      <c r="F14" s="7"/>
      <c r="G14" s="6"/>
    </row>
    <row r="15" spans="1:7" ht="14.1" customHeight="1">
      <c r="A15" s="4"/>
      <c r="B15" s="241"/>
      <c r="C15" s="5"/>
      <c r="D15" s="4"/>
      <c r="E15" s="6"/>
      <c r="F15" s="7"/>
      <c r="G15" s="6"/>
    </row>
    <row r="16" spans="1:7" ht="14.1" customHeight="1">
      <c r="A16" s="4"/>
      <c r="B16" s="241"/>
      <c r="C16" s="5"/>
      <c r="D16" s="4"/>
      <c r="E16" s="6"/>
      <c r="F16" s="7"/>
      <c r="G16" s="6"/>
    </row>
    <row r="17" spans="1:7" ht="14.1" customHeight="1">
      <c r="A17" s="4"/>
      <c r="B17" s="241"/>
      <c r="C17" s="5"/>
      <c r="D17" s="4"/>
      <c r="E17" s="6"/>
      <c r="F17" s="7"/>
      <c r="G17" s="6"/>
    </row>
    <row r="18" spans="1:7" ht="14.1" customHeight="1">
      <c r="A18" s="4"/>
      <c r="B18" s="241"/>
      <c r="C18" s="5"/>
      <c r="D18" s="4"/>
      <c r="E18" s="6"/>
      <c r="F18" s="7"/>
      <c r="G18" s="6"/>
    </row>
    <row r="19" spans="1:7" ht="14.1" customHeight="1">
      <c r="A19" s="4"/>
      <c r="B19" s="241"/>
      <c r="C19" s="5"/>
      <c r="D19" s="4"/>
      <c r="E19" s="6"/>
      <c r="F19" s="7"/>
      <c r="G19" s="6"/>
    </row>
    <row r="20" spans="1:7" ht="14.1" customHeight="1">
      <c r="A20" s="4"/>
      <c r="B20" s="241"/>
      <c r="C20" s="5"/>
      <c r="D20" s="4"/>
      <c r="E20" s="6"/>
      <c r="F20" s="7"/>
      <c r="G20" s="6"/>
    </row>
    <row r="21" spans="1:7" ht="14.1" customHeight="1">
      <c r="A21" s="4"/>
      <c r="B21" s="241"/>
      <c r="C21" s="5"/>
      <c r="D21" s="4"/>
      <c r="E21" s="6"/>
      <c r="F21" s="7"/>
      <c r="G21" s="6"/>
    </row>
    <row r="22" spans="1:7" ht="14.1" customHeight="1">
      <c r="A22" s="4"/>
      <c r="B22" s="241"/>
      <c r="C22" s="5"/>
      <c r="D22" s="4"/>
      <c r="E22" s="6"/>
      <c r="F22" s="7"/>
      <c r="G22" s="6"/>
    </row>
    <row r="23" spans="1:7" ht="14.1" customHeight="1">
      <c r="A23" s="4"/>
      <c r="B23" s="241"/>
      <c r="C23" s="5"/>
      <c r="D23" s="4"/>
      <c r="E23" s="6"/>
      <c r="F23" s="7"/>
      <c r="G23" s="6"/>
    </row>
    <row r="24" spans="1:7" ht="14.1" customHeight="1">
      <c r="A24" s="4"/>
      <c r="B24" s="241"/>
      <c r="C24" s="5"/>
      <c r="D24" s="4"/>
      <c r="E24" s="6"/>
      <c r="F24" s="7"/>
      <c r="G24" s="6"/>
    </row>
    <row r="25" spans="1:7" ht="14.1" customHeight="1">
      <c r="A25" s="4"/>
      <c r="B25" s="241"/>
      <c r="C25" s="5"/>
      <c r="D25" s="4"/>
      <c r="E25" s="6"/>
      <c r="F25" s="7"/>
      <c r="G25" s="6"/>
    </row>
    <row r="26" spans="1:7" ht="14.1" customHeight="1">
      <c r="A26" s="4"/>
      <c r="B26" s="241"/>
      <c r="C26" s="5"/>
      <c r="D26" s="4"/>
      <c r="E26" s="6"/>
      <c r="F26" s="7"/>
      <c r="G26" s="6"/>
    </row>
    <row r="27" spans="1:7" ht="14.1" customHeight="1">
      <c r="A27" s="4"/>
      <c r="B27" s="241"/>
      <c r="C27" s="5"/>
      <c r="D27" s="4"/>
      <c r="E27" s="6"/>
      <c r="F27" s="7"/>
      <c r="G27" s="6"/>
    </row>
    <row r="28" spans="1:7" ht="14.1" customHeight="1">
      <c r="A28" s="4"/>
      <c r="B28" s="241"/>
      <c r="C28" s="5"/>
      <c r="D28" s="4"/>
      <c r="E28" s="6"/>
      <c r="F28" s="7"/>
      <c r="G28" s="6"/>
    </row>
    <row r="29" spans="1:7" ht="14.1" customHeight="1">
      <c r="A29" s="4"/>
      <c r="B29" s="241"/>
      <c r="C29" s="5"/>
      <c r="D29" s="4"/>
      <c r="E29" s="6"/>
      <c r="F29" s="7"/>
      <c r="G29" s="6"/>
    </row>
    <row r="30" spans="1:7" ht="14.1" customHeight="1">
      <c r="A30" s="4"/>
      <c r="B30" s="241"/>
      <c r="C30" s="5"/>
      <c r="D30" s="4"/>
      <c r="E30" s="6"/>
      <c r="F30" s="7"/>
      <c r="G30" s="6"/>
    </row>
    <row r="31" spans="1:7" ht="14.1" customHeight="1">
      <c r="A31" s="4"/>
      <c r="B31" s="241"/>
      <c r="C31" s="5"/>
      <c r="D31" s="4"/>
      <c r="E31" s="6"/>
      <c r="F31" s="7"/>
      <c r="G31" s="6"/>
    </row>
    <row r="32" spans="1:7" ht="14.1" customHeight="1">
      <c r="A32" s="4"/>
      <c r="B32" s="241"/>
      <c r="C32" s="5"/>
      <c r="D32" s="4"/>
      <c r="E32" s="6"/>
      <c r="F32" s="7"/>
      <c r="G32" s="6"/>
    </row>
    <row r="33" spans="1:7" ht="14.1" customHeight="1">
      <c r="A33" s="4"/>
      <c r="B33" s="241"/>
      <c r="C33" s="5"/>
      <c r="D33" s="4"/>
      <c r="E33" s="6"/>
      <c r="F33" s="7"/>
      <c r="G33" s="6"/>
    </row>
    <row r="34" spans="1:7" ht="14.1" customHeight="1">
      <c r="A34" s="4"/>
      <c r="B34" s="241"/>
      <c r="C34" s="5"/>
      <c r="D34" s="4"/>
      <c r="E34" s="6"/>
      <c r="F34" s="7"/>
      <c r="G34" s="6"/>
    </row>
    <row r="35" spans="1:7" ht="14.1" customHeight="1">
      <c r="A35" s="4"/>
      <c r="B35" s="241"/>
      <c r="C35" s="5"/>
      <c r="D35" s="4"/>
      <c r="E35" s="6"/>
      <c r="F35" s="7"/>
      <c r="G35" s="6"/>
    </row>
    <row r="36" spans="1:7" ht="14.1" customHeight="1">
      <c r="A36" s="4"/>
      <c r="B36" s="241"/>
      <c r="C36" s="5"/>
      <c r="D36" s="4"/>
      <c r="E36" s="6"/>
      <c r="F36" s="7"/>
      <c r="G36" s="6"/>
    </row>
    <row r="37" spans="1:7" ht="14.1" customHeight="1">
      <c r="A37" s="4"/>
      <c r="B37" s="241"/>
      <c r="C37" s="5"/>
      <c r="D37" s="4"/>
      <c r="E37" s="6"/>
      <c r="F37" s="7"/>
      <c r="G37" s="6"/>
    </row>
    <row r="38" spans="1:7" ht="14.1" customHeight="1">
      <c r="A38" s="4"/>
      <c r="B38" s="241"/>
      <c r="C38" s="5"/>
      <c r="D38" s="4"/>
      <c r="E38" s="6"/>
      <c r="F38" s="7"/>
      <c r="G38" s="6"/>
    </row>
    <row r="39" spans="1:7" ht="14.1" customHeight="1">
      <c r="A39" s="4"/>
      <c r="B39" s="241"/>
      <c r="C39" s="5"/>
      <c r="D39" s="4"/>
      <c r="E39" s="6"/>
      <c r="F39" s="7"/>
      <c r="G39" s="6"/>
    </row>
    <row r="40" spans="1:7" ht="14.1" customHeight="1">
      <c r="A40" s="4"/>
      <c r="B40" s="241"/>
      <c r="C40" s="5"/>
      <c r="D40" s="4"/>
      <c r="E40" s="6"/>
      <c r="F40" s="7"/>
      <c r="G40" s="6"/>
    </row>
    <row r="41" spans="1:7" ht="14.1" customHeight="1">
      <c r="A41" s="4"/>
      <c r="B41" s="241"/>
      <c r="C41" s="5"/>
      <c r="D41" s="4"/>
      <c r="E41" s="6"/>
      <c r="F41" s="7"/>
      <c r="G41" s="6"/>
    </row>
    <row r="42" spans="1:7" ht="14.1" customHeight="1">
      <c r="A42" s="4"/>
      <c r="B42" s="241"/>
      <c r="C42" s="5"/>
      <c r="D42" s="4"/>
      <c r="E42" s="6"/>
      <c r="F42" s="7"/>
      <c r="G42" s="6"/>
    </row>
    <row r="43" spans="1:7" ht="14.1" customHeight="1">
      <c r="A43" s="4"/>
      <c r="B43" s="241"/>
      <c r="C43" s="5"/>
      <c r="D43" s="4"/>
      <c r="E43" s="6"/>
      <c r="F43" s="7"/>
      <c r="G43" s="6"/>
    </row>
    <row r="44" spans="1:7" ht="14.1" customHeight="1">
      <c r="A44" s="4"/>
      <c r="B44" s="241"/>
      <c r="C44" s="5"/>
      <c r="D44" s="4"/>
      <c r="E44" s="6"/>
      <c r="F44" s="7"/>
      <c r="G44" s="6"/>
    </row>
    <row r="45" spans="1:7" ht="14.1" customHeight="1">
      <c r="A45" s="4"/>
      <c r="B45" s="241"/>
      <c r="C45" s="5"/>
      <c r="D45" s="4"/>
      <c r="E45" s="6"/>
      <c r="F45" s="7"/>
      <c r="G45" s="6"/>
    </row>
    <row r="46" spans="1:7" ht="14.1" customHeight="1">
      <c r="A46" s="4"/>
      <c r="B46" s="241"/>
      <c r="C46" s="5"/>
      <c r="D46" s="4"/>
      <c r="E46" s="6"/>
      <c r="F46" s="7"/>
      <c r="G46" s="6"/>
    </row>
    <row r="47" spans="1:7" ht="14.1" customHeight="1">
      <c r="A47" s="4"/>
      <c r="B47" s="241"/>
      <c r="C47" s="5"/>
      <c r="D47" s="4"/>
      <c r="E47" s="6"/>
      <c r="F47" s="7"/>
      <c r="G47" s="6"/>
    </row>
    <row r="48" spans="1:7" ht="14.1" customHeight="1">
      <c r="A48" s="4"/>
      <c r="B48" s="241"/>
      <c r="C48" s="5"/>
      <c r="D48" s="4"/>
      <c r="E48" s="6"/>
      <c r="F48" s="7"/>
      <c r="G48" s="6"/>
    </row>
    <row r="49" spans="1:7" ht="14.1" customHeight="1">
      <c r="A49" s="4"/>
      <c r="B49" s="241"/>
      <c r="C49" s="5"/>
      <c r="D49" s="4"/>
      <c r="E49" s="6"/>
      <c r="F49" s="7"/>
      <c r="G49" s="6"/>
    </row>
    <row r="50" spans="1:7" ht="14.1" customHeight="1">
      <c r="A50" s="4"/>
      <c r="B50" s="241"/>
      <c r="C50" s="5"/>
      <c r="D50" s="4"/>
      <c r="E50" s="6"/>
      <c r="F50" s="7"/>
      <c r="G50" s="6"/>
    </row>
    <row r="51" spans="1:7" ht="14.1" customHeight="1">
      <c r="A51" s="4"/>
      <c r="B51" s="241"/>
      <c r="C51" s="5"/>
      <c r="D51" s="4"/>
      <c r="E51" s="6"/>
      <c r="F51" s="7"/>
      <c r="G51" s="6"/>
    </row>
    <row r="52" spans="1:7" ht="14.1" customHeight="1">
      <c r="A52" s="4"/>
      <c r="B52" s="241"/>
      <c r="C52" s="5"/>
      <c r="D52" s="4"/>
      <c r="E52" s="6"/>
      <c r="F52" s="7"/>
      <c r="G52" s="6"/>
    </row>
    <row r="53" spans="1:7" ht="14.1" customHeight="1">
      <c r="A53" s="4"/>
      <c r="B53" s="241"/>
      <c r="C53" s="5"/>
      <c r="D53" s="4"/>
      <c r="E53" s="6"/>
      <c r="F53" s="7"/>
      <c r="G53" s="6"/>
    </row>
    <row r="54" spans="1:7" ht="14.1" customHeight="1">
      <c r="A54" s="4"/>
      <c r="B54" s="241"/>
      <c r="C54" s="5"/>
      <c r="D54" s="4"/>
      <c r="E54" s="6"/>
      <c r="F54" s="7"/>
      <c r="G54" s="6"/>
    </row>
    <row r="55" spans="1:7" ht="14.1" customHeight="1">
      <c r="A55" s="4"/>
      <c r="B55" s="241"/>
      <c r="C55" s="5"/>
      <c r="D55" s="4"/>
      <c r="E55" s="6"/>
      <c r="F55" s="7"/>
      <c r="G55" s="6"/>
    </row>
    <row r="56" spans="1:7" ht="14.1" customHeight="1">
      <c r="A56" s="4"/>
      <c r="B56" s="241"/>
      <c r="C56" s="5"/>
      <c r="D56" s="4"/>
      <c r="E56" s="6"/>
      <c r="F56" s="7"/>
      <c r="G56" s="6"/>
    </row>
    <row r="57" spans="1:7" ht="14.1" customHeight="1">
      <c r="A57" s="4"/>
      <c r="B57" s="241"/>
      <c r="C57" s="5"/>
      <c r="D57" s="4"/>
      <c r="E57" s="6"/>
      <c r="F57" s="7"/>
      <c r="G57" s="6"/>
    </row>
    <row r="58" spans="1:7" ht="14.1" customHeight="1">
      <c r="A58" s="4"/>
      <c r="B58" s="241"/>
      <c r="C58" s="5"/>
      <c r="D58" s="4"/>
      <c r="E58" s="6"/>
      <c r="F58" s="7"/>
      <c r="G58" s="6"/>
    </row>
    <row r="59" spans="1:7" ht="14.1" customHeight="1">
      <c r="A59" s="4"/>
      <c r="B59" s="241"/>
      <c r="C59" s="5"/>
      <c r="D59" s="4"/>
      <c r="E59" s="6"/>
      <c r="F59" s="7"/>
      <c r="G59" s="6"/>
    </row>
    <row r="60" spans="1:7" ht="14.1" customHeight="1">
      <c r="A60" s="4"/>
      <c r="B60" s="241"/>
      <c r="C60" s="5"/>
      <c r="D60" s="4"/>
      <c r="E60" s="6"/>
      <c r="F60" s="7"/>
      <c r="G60" s="6"/>
    </row>
    <row r="61" spans="1:7" ht="14.1" customHeight="1">
      <c r="A61" s="4"/>
      <c r="B61" s="241"/>
      <c r="C61" s="5"/>
      <c r="D61" s="4"/>
      <c r="E61" s="6"/>
      <c r="F61" s="7"/>
      <c r="G61" s="6"/>
    </row>
    <row r="62" spans="1:7" ht="14.1" customHeight="1">
      <c r="A62" s="4"/>
      <c r="B62" s="241"/>
      <c r="C62" s="5"/>
      <c r="D62" s="4"/>
      <c r="E62" s="6"/>
      <c r="F62" s="7"/>
      <c r="G62" s="6"/>
    </row>
    <row r="63" spans="1:7" ht="14.1" customHeight="1">
      <c r="A63" s="4"/>
      <c r="B63" s="241"/>
      <c r="C63" s="5"/>
      <c r="D63" s="4"/>
      <c r="E63" s="6"/>
      <c r="F63" s="7"/>
      <c r="G63" s="6"/>
    </row>
    <row r="64" spans="1:7" ht="14.1" customHeight="1">
      <c r="A64" s="4"/>
      <c r="B64" s="241"/>
      <c r="C64" s="5"/>
      <c r="D64" s="4"/>
      <c r="E64" s="6"/>
      <c r="F64" s="7"/>
      <c r="G64" s="6"/>
    </row>
    <row r="65" spans="1:7" ht="14.1" customHeight="1">
      <c r="A65" s="4"/>
      <c r="B65" s="241"/>
      <c r="C65" s="5"/>
      <c r="D65" s="4"/>
      <c r="E65" s="6"/>
      <c r="F65" s="7"/>
      <c r="G65" s="6"/>
    </row>
    <row r="66" spans="1:7" ht="14.1" customHeight="1">
      <c r="A66" s="4"/>
      <c r="B66" s="241"/>
      <c r="C66" s="5"/>
      <c r="D66" s="4"/>
      <c r="E66" s="6"/>
      <c r="F66" s="7"/>
      <c r="G66" s="6"/>
    </row>
    <row r="67" spans="1:7" ht="14.1" customHeight="1">
      <c r="A67" s="4"/>
      <c r="B67" s="241"/>
      <c r="C67" s="5"/>
      <c r="D67" s="4"/>
      <c r="E67" s="6"/>
      <c r="F67" s="7"/>
      <c r="G67" s="6"/>
    </row>
    <row r="68" spans="1:7" ht="14.1" customHeight="1">
      <c r="A68" s="4"/>
      <c r="B68" s="241"/>
      <c r="C68" s="5"/>
      <c r="D68" s="4"/>
      <c r="E68" s="6"/>
      <c r="F68" s="7"/>
      <c r="G68" s="6"/>
    </row>
    <row r="69" spans="1:7" ht="14.1" customHeight="1">
      <c r="A69" s="4"/>
      <c r="B69" s="241"/>
      <c r="C69" s="5"/>
      <c r="D69" s="4"/>
      <c r="E69" s="6"/>
      <c r="F69" s="7"/>
      <c r="G69" s="6"/>
    </row>
    <row r="70" spans="1:7" ht="14.1" customHeight="1">
      <c r="A70" s="4"/>
      <c r="B70" s="241"/>
      <c r="C70" s="5"/>
      <c r="D70" s="4"/>
      <c r="E70" s="6"/>
      <c r="F70" s="7"/>
      <c r="G70" s="6"/>
    </row>
    <row r="71" spans="1:7" ht="14.1" customHeight="1">
      <c r="A71" s="4"/>
      <c r="B71" s="241"/>
      <c r="C71" s="5"/>
      <c r="D71" s="4"/>
      <c r="E71" s="6"/>
      <c r="F71" s="7"/>
      <c r="G71" s="6"/>
    </row>
    <row r="72" spans="1:7" ht="14.1" customHeight="1">
      <c r="A72" s="4"/>
      <c r="B72" s="241"/>
      <c r="C72" s="5"/>
      <c r="D72" s="4"/>
      <c r="E72" s="6"/>
      <c r="F72" s="7"/>
      <c r="G72" s="6"/>
    </row>
    <row r="73" spans="1:7" ht="14.1" customHeight="1">
      <c r="A73" s="4"/>
      <c r="B73" s="241"/>
      <c r="C73" s="5"/>
      <c r="D73" s="4"/>
      <c r="E73" s="6"/>
      <c r="F73" s="7"/>
      <c r="G73" s="6"/>
    </row>
    <row r="74" spans="1:7" ht="14.1" customHeight="1">
      <c r="A74" s="4"/>
      <c r="B74" s="241"/>
      <c r="C74" s="5"/>
      <c r="D74" s="4"/>
      <c r="E74" s="6"/>
      <c r="F74" s="7"/>
      <c r="G74" s="6"/>
    </row>
    <row r="75" spans="1:7" ht="14.1" customHeight="1">
      <c r="A75" s="4"/>
      <c r="B75" s="241"/>
      <c r="C75" s="5"/>
      <c r="D75" s="4"/>
      <c r="E75" s="6"/>
      <c r="F75" s="7"/>
      <c r="G75" s="6"/>
    </row>
    <row r="76" spans="1:7" ht="14.1" customHeight="1">
      <c r="A76" s="4"/>
      <c r="B76" s="241"/>
      <c r="C76" s="5"/>
      <c r="D76" s="4"/>
      <c r="E76" s="6"/>
      <c r="F76" s="7"/>
      <c r="G76" s="6"/>
    </row>
    <row r="77" spans="1:7" ht="14.1" customHeight="1">
      <c r="A77" s="4"/>
      <c r="B77" s="241"/>
      <c r="C77" s="5"/>
      <c r="D77" s="4"/>
      <c r="E77" s="6"/>
      <c r="F77" s="7"/>
      <c r="G77" s="6"/>
    </row>
    <row r="78" spans="1:7" ht="14.1" customHeight="1">
      <c r="A78" s="4"/>
      <c r="B78" s="241"/>
      <c r="C78" s="5"/>
      <c r="D78" s="4"/>
      <c r="E78" s="6"/>
      <c r="F78" s="7"/>
      <c r="G78" s="6"/>
    </row>
    <row r="79" spans="1:7" ht="14.1" customHeight="1">
      <c r="A79" s="4"/>
      <c r="B79" s="241"/>
      <c r="C79" s="5"/>
      <c r="D79" s="4"/>
      <c r="E79" s="6"/>
      <c r="F79" s="7"/>
      <c r="G79" s="6"/>
    </row>
    <row r="80" spans="1:7" ht="14.1" customHeight="1">
      <c r="A80" s="4"/>
      <c r="B80" s="241"/>
      <c r="C80" s="5"/>
      <c r="D80" s="4"/>
      <c r="E80" s="6"/>
      <c r="F80" s="7"/>
      <c r="G80" s="6"/>
    </row>
    <row r="81" spans="1:7" ht="14.1" customHeight="1">
      <c r="A81" s="4"/>
      <c r="B81" s="241"/>
      <c r="C81" s="5"/>
      <c r="D81" s="4"/>
      <c r="E81" s="6"/>
      <c r="F81" s="7"/>
      <c r="G81" s="6"/>
    </row>
    <row r="82" spans="1:7" ht="14.1" customHeight="1">
      <c r="A82" s="4"/>
      <c r="B82" s="241"/>
      <c r="C82" s="5"/>
      <c r="D82" s="4"/>
      <c r="E82" s="6"/>
      <c r="F82" s="7"/>
      <c r="G82" s="6"/>
    </row>
    <row r="83" spans="1:7" ht="14.1" customHeight="1">
      <c r="A83" s="4"/>
      <c r="B83" s="241"/>
      <c r="C83" s="5"/>
      <c r="D83" s="4"/>
      <c r="E83" s="6"/>
      <c r="F83" s="7"/>
      <c r="G83" s="6"/>
    </row>
    <row r="84" spans="1:7" ht="14.1" customHeight="1">
      <c r="A84" s="4"/>
      <c r="B84" s="241"/>
      <c r="C84" s="5"/>
      <c r="D84" s="4"/>
      <c r="E84" s="6"/>
      <c r="F84" s="7"/>
      <c r="G84" s="6"/>
    </row>
    <row r="85" spans="1:7" ht="14.1" customHeight="1">
      <c r="A85" s="4"/>
      <c r="B85" s="241"/>
      <c r="C85" s="5"/>
      <c r="D85" s="4"/>
      <c r="E85" s="6"/>
      <c r="F85" s="7"/>
      <c r="G85" s="6"/>
    </row>
    <row r="86" spans="1:7" ht="14.1" customHeight="1">
      <c r="A86" s="4"/>
      <c r="B86" s="241"/>
      <c r="C86" s="5"/>
      <c r="D86" s="4"/>
      <c r="E86" s="6"/>
      <c r="F86" s="7"/>
      <c r="G86" s="6"/>
    </row>
    <row r="87" spans="1:7" ht="14.1" customHeight="1">
      <c r="A87" s="4"/>
      <c r="B87" s="241"/>
      <c r="C87" s="5"/>
      <c r="D87" s="4"/>
      <c r="E87" s="6"/>
      <c r="F87" s="7"/>
      <c r="G87" s="6"/>
    </row>
    <row r="88" spans="1:7" ht="14.1" customHeight="1">
      <c r="A88" s="4"/>
      <c r="B88" s="241"/>
      <c r="C88" s="5"/>
      <c r="D88" s="4"/>
      <c r="E88" s="6"/>
      <c r="F88" s="7"/>
      <c r="G88" s="6"/>
    </row>
    <row r="89" spans="1:7" ht="14.1" customHeight="1">
      <c r="A89" s="4"/>
      <c r="B89" s="241"/>
      <c r="C89" s="5"/>
      <c r="D89" s="4"/>
      <c r="E89" s="6"/>
      <c r="F89" s="7"/>
      <c r="G89" s="6"/>
    </row>
    <row r="90" spans="1:7" ht="14.1" customHeight="1">
      <c r="A90" s="4"/>
      <c r="B90" s="241"/>
      <c r="C90" s="5"/>
      <c r="D90" s="4"/>
      <c r="E90" s="6"/>
      <c r="F90" s="7"/>
      <c r="G90" s="6"/>
    </row>
    <row r="91" spans="1:7" ht="14.1" customHeight="1">
      <c r="A91" s="4"/>
      <c r="B91" s="241"/>
      <c r="C91" s="5"/>
      <c r="D91" s="4"/>
      <c r="E91" s="6"/>
      <c r="F91" s="7"/>
      <c r="G91" s="6"/>
    </row>
    <row r="92" spans="1:7" ht="14.1" customHeight="1">
      <c r="A92" s="4"/>
      <c r="B92" s="241"/>
      <c r="C92" s="5"/>
      <c r="D92" s="4"/>
      <c r="E92" s="6"/>
      <c r="F92" s="7"/>
      <c r="G92" s="6"/>
    </row>
    <row r="93" spans="1:7" ht="14.1" customHeight="1">
      <c r="A93" s="4"/>
      <c r="B93" s="241"/>
      <c r="C93" s="5"/>
      <c r="D93" s="4"/>
      <c r="E93" s="6"/>
      <c r="F93" s="7"/>
      <c r="G93" s="6"/>
    </row>
    <row r="94" spans="1:7" ht="14.1" customHeight="1">
      <c r="A94" s="4"/>
      <c r="B94" s="241"/>
      <c r="C94" s="5"/>
      <c r="D94" s="4"/>
      <c r="E94" s="6"/>
      <c r="F94" s="7"/>
      <c r="G94" s="6"/>
    </row>
    <row r="95" spans="1:7" ht="14.1" customHeight="1">
      <c r="A95" s="4"/>
      <c r="B95" s="241"/>
      <c r="C95" s="5"/>
      <c r="D95" s="4"/>
      <c r="E95" s="6"/>
      <c r="F95" s="7"/>
      <c r="G95" s="6"/>
    </row>
    <row r="96" spans="1:7" ht="14.1" customHeight="1">
      <c r="A96" s="4"/>
      <c r="B96" s="241"/>
      <c r="C96" s="5"/>
      <c r="D96" s="4"/>
      <c r="E96" s="6"/>
      <c r="F96" s="7"/>
      <c r="G96" s="6"/>
    </row>
    <row r="97" spans="1:7" ht="14.1" customHeight="1">
      <c r="A97" s="4"/>
      <c r="B97" s="241"/>
      <c r="C97" s="5"/>
      <c r="D97" s="4"/>
      <c r="E97" s="6"/>
      <c r="F97" s="7"/>
      <c r="G97" s="6"/>
    </row>
    <row r="98" spans="1:7" ht="14.1" customHeight="1">
      <c r="A98" s="4"/>
      <c r="B98" s="241"/>
      <c r="C98" s="5"/>
      <c r="D98" s="4"/>
      <c r="E98" s="6"/>
      <c r="F98" s="7"/>
      <c r="G98" s="6"/>
    </row>
    <row r="99" spans="1:7" ht="14.1" customHeight="1">
      <c r="A99" s="4"/>
      <c r="B99" s="241"/>
      <c r="C99" s="5"/>
      <c r="D99" s="4"/>
      <c r="E99" s="6"/>
      <c r="F99" s="7"/>
      <c r="G99" s="6"/>
    </row>
    <row r="100" spans="1:7" ht="14.1" customHeight="1">
      <c r="A100" s="4"/>
      <c r="B100" s="241"/>
      <c r="C100" s="5"/>
      <c r="D100" s="4"/>
      <c r="E100" s="6"/>
      <c r="F100" s="7"/>
      <c r="G100" s="6"/>
    </row>
    <row r="101" spans="1:7" ht="14.1" customHeight="1">
      <c r="A101" s="4"/>
      <c r="B101" s="241"/>
      <c r="C101" s="5"/>
      <c r="D101" s="4"/>
      <c r="E101" s="6"/>
      <c r="F101" s="7"/>
      <c r="G101" s="6"/>
    </row>
    <row r="102" spans="1:7" ht="14.1" customHeight="1">
      <c r="A102" s="4"/>
      <c r="B102" s="241"/>
      <c r="C102" s="5"/>
      <c r="D102" s="4"/>
      <c r="E102" s="6"/>
      <c r="F102" s="7"/>
      <c r="G102" s="6"/>
    </row>
    <row r="103" spans="1:7" ht="14.1" customHeight="1">
      <c r="A103" s="4"/>
      <c r="B103" s="241"/>
      <c r="C103" s="5"/>
      <c r="D103" s="4"/>
      <c r="E103" s="6"/>
      <c r="F103" s="7"/>
      <c r="G103" s="6"/>
    </row>
    <row r="104" spans="1:7" ht="14.1" customHeight="1">
      <c r="A104" s="4"/>
      <c r="B104" s="241"/>
      <c r="C104" s="5"/>
      <c r="D104" s="4"/>
      <c r="E104" s="6"/>
      <c r="F104" s="7"/>
      <c r="G104" s="6"/>
    </row>
    <row r="105" spans="1:7" ht="14.1" customHeight="1">
      <c r="A105" s="4"/>
      <c r="B105" s="241"/>
      <c r="C105" s="5"/>
      <c r="D105" s="4"/>
      <c r="E105" s="6"/>
      <c r="F105" s="7"/>
      <c r="G105" s="6"/>
    </row>
    <row r="106" spans="1:7" ht="14.1" customHeight="1">
      <c r="A106" s="4"/>
      <c r="B106" s="241"/>
      <c r="C106" s="5"/>
      <c r="D106" s="4"/>
      <c r="E106" s="6"/>
      <c r="F106" s="7"/>
      <c r="G106" s="6"/>
    </row>
    <row r="107" spans="1:7" ht="14.1" customHeight="1">
      <c r="A107" s="4"/>
      <c r="B107" s="241"/>
      <c r="C107" s="5"/>
      <c r="D107" s="4"/>
      <c r="E107" s="6"/>
      <c r="F107" s="7"/>
      <c r="G107" s="6"/>
    </row>
    <row r="108" spans="1:7" ht="14.1" customHeight="1">
      <c r="A108" s="4"/>
      <c r="B108" s="241"/>
      <c r="C108" s="5"/>
      <c r="D108" s="4"/>
      <c r="E108" s="6"/>
      <c r="F108" s="7"/>
      <c r="G108" s="6"/>
    </row>
    <row r="109" spans="1:7" ht="14.1" customHeight="1">
      <c r="A109" s="4"/>
      <c r="B109" s="241"/>
      <c r="C109" s="5"/>
      <c r="D109" s="4"/>
      <c r="E109" s="6"/>
      <c r="F109" s="7"/>
      <c r="G109" s="6"/>
    </row>
    <row r="110" spans="1:7" ht="14.1" customHeight="1">
      <c r="A110" s="4"/>
      <c r="B110" s="241"/>
      <c r="C110" s="5"/>
      <c r="D110" s="4"/>
      <c r="E110" s="6"/>
      <c r="F110" s="7"/>
      <c r="G110" s="6"/>
    </row>
    <row r="111" spans="1:7" ht="14.1" customHeight="1">
      <c r="A111" s="4"/>
      <c r="B111" s="241"/>
      <c r="C111" s="5"/>
      <c r="D111" s="4"/>
      <c r="E111" s="6"/>
      <c r="F111" s="7"/>
      <c r="G111" s="6"/>
    </row>
    <row r="112" spans="1:7" ht="14.1" customHeight="1">
      <c r="A112" s="4"/>
      <c r="B112" s="241"/>
      <c r="C112" s="5"/>
      <c r="D112" s="4"/>
      <c r="E112" s="6"/>
      <c r="F112" s="7"/>
      <c r="G112" s="6"/>
    </row>
    <row r="113" spans="1:7" ht="14.1" customHeight="1">
      <c r="A113" s="4"/>
      <c r="B113" s="241"/>
      <c r="C113" s="5"/>
      <c r="D113" s="4"/>
      <c r="E113" s="6"/>
      <c r="F113" s="7"/>
      <c r="G113" s="6"/>
    </row>
    <row r="114" spans="1:7" ht="14.1" customHeight="1">
      <c r="A114" s="4"/>
      <c r="B114" s="241"/>
      <c r="C114" s="5"/>
      <c r="D114" s="4"/>
      <c r="E114" s="6"/>
      <c r="F114" s="7"/>
      <c r="G114" s="6"/>
    </row>
    <row r="115" spans="1:7" ht="14.1" customHeight="1">
      <c r="A115" s="4"/>
      <c r="B115" s="241"/>
      <c r="C115" s="5"/>
      <c r="D115" s="4"/>
      <c r="E115" s="6"/>
      <c r="F115" s="7"/>
      <c r="G115" s="6"/>
    </row>
    <row r="116" spans="1:7" ht="14.1" customHeight="1">
      <c r="A116" s="4"/>
      <c r="B116" s="241"/>
      <c r="C116" s="5"/>
      <c r="D116" s="4"/>
      <c r="E116" s="6"/>
      <c r="F116" s="7"/>
      <c r="G116" s="6"/>
    </row>
    <row r="117" spans="1:7" ht="14.1" customHeight="1">
      <c r="A117" s="4"/>
      <c r="B117" s="241"/>
      <c r="C117" s="5"/>
      <c r="D117" s="4"/>
      <c r="E117" s="6"/>
      <c r="F117" s="7"/>
      <c r="G117" s="6"/>
    </row>
    <row r="118" spans="1:7" ht="14.1" customHeight="1">
      <c r="A118" s="4"/>
      <c r="B118" s="241"/>
      <c r="C118" s="5"/>
      <c r="D118" s="4"/>
      <c r="E118" s="6"/>
      <c r="F118" s="7"/>
      <c r="G118" s="6"/>
    </row>
    <row r="119" spans="1:7" ht="14.1" customHeight="1">
      <c r="A119" s="4"/>
      <c r="B119" s="241"/>
      <c r="C119" s="5"/>
      <c r="D119" s="4"/>
      <c r="E119" s="6"/>
      <c r="F119" s="7"/>
      <c r="G119" s="6"/>
    </row>
    <row r="120" spans="1:7" ht="14.1" customHeight="1">
      <c r="A120" s="4"/>
      <c r="B120" s="241"/>
      <c r="C120" s="5"/>
      <c r="D120" s="4"/>
      <c r="E120" s="6"/>
      <c r="F120" s="7"/>
      <c r="G120" s="6"/>
    </row>
    <row r="121" spans="1:7" ht="14.1" customHeight="1">
      <c r="A121" s="4"/>
      <c r="B121" s="241"/>
      <c r="C121" s="5"/>
      <c r="D121" s="4"/>
      <c r="E121" s="6"/>
      <c r="F121" s="7"/>
      <c r="G121" s="6"/>
    </row>
    <row r="122" spans="1:7" ht="14.1" customHeight="1">
      <c r="A122" s="4"/>
      <c r="B122" s="241"/>
      <c r="C122" s="5"/>
      <c r="D122" s="4"/>
      <c r="E122" s="6"/>
      <c r="F122" s="7"/>
      <c r="G122" s="6"/>
    </row>
    <row r="123" spans="1:7" ht="14.1" customHeight="1">
      <c r="A123" s="4"/>
      <c r="B123" s="241"/>
      <c r="C123" s="5"/>
      <c r="D123" s="4"/>
      <c r="E123" s="6"/>
      <c r="F123" s="7"/>
      <c r="G123" s="6"/>
    </row>
    <row r="124" spans="1:7" ht="14.1" customHeight="1">
      <c r="A124" s="4"/>
      <c r="B124" s="241"/>
      <c r="C124" s="5"/>
      <c r="D124" s="4"/>
      <c r="E124" s="6"/>
      <c r="F124" s="7"/>
      <c r="G124" s="6"/>
    </row>
    <row r="125" spans="1:7" ht="14.1" customHeight="1">
      <c r="A125" s="4"/>
      <c r="B125" s="241"/>
      <c r="C125" s="5"/>
      <c r="D125" s="4"/>
      <c r="E125" s="6"/>
      <c r="F125" s="7"/>
      <c r="G125" s="6"/>
    </row>
    <row r="126" spans="1:7" ht="14.1" customHeight="1">
      <c r="A126" s="4"/>
      <c r="B126" s="241"/>
      <c r="C126" s="5"/>
      <c r="D126" s="4"/>
      <c r="E126" s="6"/>
      <c r="F126" s="7"/>
      <c r="G126" s="6"/>
    </row>
    <row r="127" spans="1:7" ht="14.1" customHeight="1">
      <c r="A127" s="4"/>
      <c r="B127" s="241"/>
      <c r="C127" s="5"/>
      <c r="D127" s="4"/>
      <c r="E127" s="6"/>
      <c r="F127" s="7"/>
      <c r="G127" s="6"/>
    </row>
    <row r="128" spans="1:7" ht="14.1" customHeight="1">
      <c r="A128" s="4"/>
      <c r="B128" s="241"/>
      <c r="C128" s="5"/>
      <c r="D128" s="4"/>
      <c r="E128" s="6"/>
      <c r="F128" s="7"/>
      <c r="G128" s="6"/>
    </row>
    <row r="129" spans="1:7" ht="14.1" customHeight="1">
      <c r="A129" s="4"/>
      <c r="B129" s="241"/>
      <c r="C129" s="5"/>
      <c r="D129" s="4"/>
      <c r="E129" s="6"/>
      <c r="F129" s="7"/>
      <c r="G129" s="6"/>
    </row>
    <row r="130" spans="1:7" ht="14.1" customHeight="1">
      <c r="A130" s="4"/>
      <c r="B130" s="241"/>
      <c r="C130" s="5"/>
      <c r="D130" s="4"/>
      <c r="E130" s="6"/>
      <c r="F130" s="7"/>
      <c r="G130" s="6"/>
    </row>
    <row r="131" spans="1:7" ht="14.1" customHeight="1">
      <c r="A131" s="4"/>
      <c r="B131" s="241"/>
      <c r="C131" s="5"/>
      <c r="D131" s="4"/>
      <c r="E131" s="6"/>
      <c r="F131" s="7"/>
      <c r="G131" s="6"/>
    </row>
    <row r="132" spans="1:7" ht="14.1" customHeight="1">
      <c r="A132" s="4"/>
      <c r="B132" s="241"/>
      <c r="C132" s="5"/>
      <c r="D132" s="4"/>
      <c r="E132" s="6"/>
      <c r="F132" s="7"/>
      <c r="G132" s="6"/>
    </row>
    <row r="133" spans="1:7" ht="14.1" customHeight="1">
      <c r="A133" s="4"/>
      <c r="B133" s="241"/>
      <c r="C133" s="5"/>
      <c r="D133" s="4"/>
      <c r="E133" s="6"/>
      <c r="F133" s="7"/>
      <c r="G133" s="6"/>
    </row>
    <row r="134" spans="1:7" ht="14.1" customHeight="1">
      <c r="A134" s="4"/>
      <c r="B134" s="241"/>
      <c r="C134" s="5"/>
      <c r="D134" s="4"/>
      <c r="E134" s="6"/>
      <c r="F134" s="7"/>
      <c r="G134" s="6"/>
    </row>
    <row r="135" spans="1:7" ht="14.1" customHeight="1">
      <c r="A135" s="4"/>
      <c r="B135" s="241"/>
      <c r="C135" s="5"/>
      <c r="D135" s="4"/>
      <c r="E135" s="6"/>
      <c r="F135" s="7"/>
      <c r="G135" s="6"/>
    </row>
    <row r="136" spans="1:7" ht="14.1" customHeight="1">
      <c r="A136" s="4"/>
      <c r="B136" s="241"/>
      <c r="C136" s="5"/>
      <c r="D136" s="4"/>
      <c r="E136" s="6"/>
      <c r="F136" s="7"/>
      <c r="G136" s="6"/>
    </row>
    <row r="137" spans="1:7" ht="14.1" customHeight="1">
      <c r="A137" s="4"/>
      <c r="B137" s="241"/>
      <c r="C137" s="5"/>
      <c r="D137" s="4"/>
      <c r="E137" s="6"/>
      <c r="F137" s="7"/>
      <c r="G137" s="6"/>
    </row>
    <row r="138" spans="1:7" ht="14.1" customHeight="1">
      <c r="A138" s="4"/>
      <c r="B138" s="241"/>
      <c r="C138" s="5"/>
      <c r="D138" s="4"/>
      <c r="E138" s="6"/>
      <c r="F138" s="7"/>
      <c r="G138" s="6"/>
    </row>
    <row r="139" spans="1:7" ht="14.1" customHeight="1">
      <c r="A139" s="4"/>
      <c r="B139" s="241"/>
      <c r="C139" s="5"/>
      <c r="D139" s="4"/>
      <c r="E139" s="6"/>
      <c r="F139" s="7"/>
      <c r="G139" s="6"/>
    </row>
    <row r="140" spans="1:7" ht="14.1" customHeight="1">
      <c r="A140" s="4"/>
      <c r="B140" s="241"/>
      <c r="C140" s="5"/>
      <c r="D140" s="4"/>
      <c r="E140" s="6"/>
      <c r="F140" s="7"/>
      <c r="G140" s="6"/>
    </row>
    <row r="141" spans="1:7" ht="14.1" customHeight="1">
      <c r="A141" s="4"/>
      <c r="B141" s="241"/>
      <c r="C141" s="5"/>
      <c r="D141" s="4"/>
      <c r="E141" s="6"/>
      <c r="F141" s="7"/>
      <c r="G141" s="6"/>
    </row>
    <row r="142" spans="1:7" ht="14.1" customHeight="1">
      <c r="A142" s="4"/>
      <c r="B142" s="241"/>
      <c r="C142" s="5"/>
      <c r="D142" s="4"/>
      <c r="E142" s="6"/>
      <c r="F142" s="7"/>
      <c r="G142" s="6"/>
    </row>
    <row r="143" spans="1:7" ht="14.1" customHeight="1">
      <c r="A143" s="4"/>
      <c r="B143" s="241"/>
      <c r="C143" s="5"/>
      <c r="D143" s="4"/>
      <c r="E143" s="6"/>
      <c r="F143" s="7"/>
      <c r="G143" s="6"/>
    </row>
    <row r="144" spans="1:7" ht="14.1" customHeight="1">
      <c r="A144" s="4"/>
      <c r="B144" s="241"/>
      <c r="C144" s="5"/>
      <c r="D144" s="4"/>
      <c r="E144" s="6"/>
      <c r="F144" s="7"/>
      <c r="G144" s="6"/>
    </row>
    <row r="145" spans="1:7" ht="14.1" customHeight="1">
      <c r="A145" s="4"/>
      <c r="B145" s="241"/>
      <c r="C145" s="5"/>
      <c r="D145" s="4"/>
      <c r="E145" s="6"/>
      <c r="F145" s="7"/>
      <c r="G145" s="6"/>
    </row>
    <row r="146" spans="1:7" ht="14.1" customHeight="1">
      <c r="A146" s="4"/>
      <c r="B146" s="241"/>
      <c r="C146" s="5"/>
      <c r="D146" s="4"/>
      <c r="E146" s="6"/>
      <c r="F146" s="7"/>
      <c r="G146" s="6"/>
    </row>
    <row r="147" spans="1:7" ht="14.1" customHeight="1">
      <c r="A147" s="4"/>
      <c r="B147" s="241"/>
      <c r="C147" s="5"/>
      <c r="D147" s="4"/>
      <c r="E147" s="6"/>
      <c r="F147" s="7"/>
      <c r="G147" s="6"/>
    </row>
    <row r="148" spans="1:7" ht="14.1" customHeight="1">
      <c r="A148" s="4"/>
      <c r="B148" s="241"/>
      <c r="C148" s="5"/>
      <c r="D148" s="4"/>
      <c r="E148" s="6"/>
      <c r="F148" s="7"/>
      <c r="G148" s="6"/>
    </row>
    <row r="149" spans="1:7" ht="14.1" customHeight="1">
      <c r="A149" s="4"/>
      <c r="B149" s="241"/>
      <c r="C149" s="5"/>
      <c r="D149" s="4"/>
      <c r="E149" s="6"/>
      <c r="F149" s="7"/>
      <c r="G149" s="6"/>
    </row>
    <row r="150" spans="1:7" ht="14.1" customHeight="1">
      <c r="A150" s="4"/>
      <c r="B150" s="241"/>
      <c r="C150" s="5"/>
      <c r="D150" s="4"/>
      <c r="E150" s="6"/>
      <c r="F150" s="7"/>
      <c r="G150" s="6"/>
    </row>
    <row r="151" spans="1:7" ht="14.1" customHeight="1">
      <c r="A151" s="4"/>
      <c r="B151" s="241"/>
      <c r="C151" s="5"/>
      <c r="D151" s="4"/>
      <c r="E151" s="6"/>
      <c r="F151" s="7"/>
      <c r="G151" s="6"/>
    </row>
    <row r="152" spans="1:7" ht="14.1" customHeight="1">
      <c r="A152" s="4"/>
      <c r="B152" s="241"/>
      <c r="C152" s="5"/>
      <c r="D152" s="4"/>
      <c r="E152" s="6"/>
      <c r="F152" s="7"/>
      <c r="G152" s="6"/>
    </row>
    <row r="153" spans="1:7" ht="14.1" customHeight="1">
      <c r="A153" s="4"/>
      <c r="B153" s="241"/>
      <c r="C153" s="5"/>
      <c r="D153" s="4"/>
      <c r="E153" s="6"/>
      <c r="F153" s="7"/>
      <c r="G153" s="6"/>
    </row>
    <row r="154" spans="1:7" ht="14.1" customHeight="1">
      <c r="A154" s="4"/>
      <c r="B154" s="241"/>
      <c r="C154" s="5"/>
      <c r="D154" s="4"/>
      <c r="E154" s="6"/>
      <c r="F154" s="7"/>
      <c r="G154" s="6"/>
    </row>
    <row r="155" spans="1:7" ht="14.1" customHeight="1">
      <c r="A155" s="4"/>
      <c r="B155" s="241"/>
      <c r="C155" s="5"/>
      <c r="D155" s="4"/>
      <c r="E155" s="6"/>
      <c r="F155" s="7"/>
      <c r="G155" s="6"/>
    </row>
    <row r="156" spans="1:7" ht="14.1" customHeight="1">
      <c r="A156" s="4"/>
      <c r="B156" s="241"/>
      <c r="C156" s="5"/>
      <c r="D156" s="4"/>
      <c r="E156" s="6"/>
      <c r="F156" s="7"/>
      <c r="G156" s="6"/>
    </row>
    <row r="157" spans="1:7" ht="14.1" customHeight="1">
      <c r="A157" s="4"/>
      <c r="B157" s="241"/>
      <c r="C157" s="5"/>
      <c r="D157" s="4"/>
      <c r="E157" s="6"/>
      <c r="F157" s="7"/>
      <c r="G157" s="6"/>
    </row>
    <row r="158" spans="1:7" ht="14.1" customHeight="1">
      <c r="A158" s="4"/>
      <c r="B158" s="241"/>
      <c r="C158" s="5"/>
      <c r="D158" s="4"/>
      <c r="E158" s="6"/>
      <c r="F158" s="7"/>
      <c r="G158" s="6"/>
    </row>
    <row r="159" spans="1:7" ht="14.1" customHeight="1">
      <c r="A159" s="4"/>
      <c r="B159" s="241"/>
      <c r="C159" s="5"/>
      <c r="D159" s="4"/>
      <c r="E159" s="6"/>
      <c r="F159" s="7"/>
      <c r="G159" s="6"/>
    </row>
    <row r="160" spans="1:7" ht="14.1" customHeight="1">
      <c r="A160" s="4"/>
      <c r="B160" s="241"/>
      <c r="C160" s="5"/>
      <c r="D160" s="4"/>
      <c r="E160" s="6"/>
      <c r="F160" s="7"/>
      <c r="G160" s="6"/>
    </row>
    <row r="161" spans="1:7" ht="14.1" customHeight="1">
      <c r="A161" s="4"/>
      <c r="B161" s="241"/>
      <c r="C161" s="5"/>
      <c r="D161" s="4"/>
      <c r="E161" s="6"/>
      <c r="F161" s="7"/>
      <c r="G161" s="6"/>
    </row>
    <row r="162" spans="1:7" ht="14.1" customHeight="1">
      <c r="A162" s="4"/>
      <c r="B162" s="241"/>
      <c r="C162" s="5"/>
      <c r="D162" s="4"/>
      <c r="E162" s="6"/>
      <c r="F162" s="7"/>
      <c r="G162" s="6"/>
    </row>
    <row r="163" spans="1:7" ht="14.1" customHeight="1">
      <c r="A163" s="4"/>
      <c r="B163" s="241"/>
      <c r="C163" s="5"/>
      <c r="D163" s="4"/>
      <c r="E163" s="6"/>
      <c r="F163" s="7"/>
      <c r="G163" s="6"/>
    </row>
    <row r="164" spans="1:7" ht="14.1" customHeight="1">
      <c r="A164" s="4"/>
      <c r="B164" s="241"/>
      <c r="C164" s="5"/>
      <c r="D164" s="4"/>
      <c r="E164" s="6"/>
      <c r="F164" s="7"/>
      <c r="G164" s="6"/>
    </row>
    <row r="165" spans="1:7" ht="14.1" customHeight="1">
      <c r="A165" s="4"/>
      <c r="B165" s="241"/>
      <c r="C165" s="5"/>
      <c r="D165" s="4"/>
      <c r="E165" s="6"/>
      <c r="F165" s="7"/>
      <c r="G165" s="6"/>
    </row>
    <row r="166" spans="1:7" ht="14.1" customHeight="1">
      <c r="A166" s="4"/>
      <c r="B166" s="241"/>
      <c r="C166" s="5"/>
      <c r="D166" s="4"/>
      <c r="E166" s="6"/>
      <c r="F166" s="7"/>
      <c r="G166" s="6"/>
    </row>
    <row r="167" spans="1:7" ht="14.1" customHeight="1">
      <c r="A167" s="4"/>
      <c r="B167" s="241"/>
      <c r="C167" s="5"/>
      <c r="D167" s="4"/>
      <c r="E167" s="6"/>
      <c r="F167" s="7"/>
      <c r="G167" s="6"/>
    </row>
    <row r="168" spans="1:7" ht="14.1" customHeight="1">
      <c r="A168" s="4"/>
      <c r="B168" s="241"/>
      <c r="C168" s="5"/>
      <c r="D168" s="4"/>
      <c r="E168" s="6"/>
      <c r="F168" s="7"/>
      <c r="G168" s="6"/>
    </row>
    <row r="169" spans="1:7" ht="14.1" customHeight="1">
      <c r="A169" s="4"/>
      <c r="B169" s="241"/>
      <c r="C169" s="5"/>
      <c r="D169" s="4"/>
      <c r="E169" s="6"/>
      <c r="F169" s="7"/>
      <c r="G169" s="6"/>
    </row>
    <row r="170" spans="1:7" ht="14.1" customHeight="1">
      <c r="A170" s="4"/>
      <c r="B170" s="241"/>
      <c r="C170" s="5"/>
      <c r="D170" s="4"/>
      <c r="E170" s="6"/>
      <c r="F170" s="7"/>
      <c r="G170" s="6"/>
    </row>
    <row r="171" spans="1:7" ht="14.1" customHeight="1">
      <c r="A171" s="4"/>
      <c r="B171" s="241"/>
      <c r="C171" s="5"/>
      <c r="D171" s="4"/>
      <c r="E171" s="6"/>
      <c r="F171" s="7"/>
      <c r="G171" s="6"/>
    </row>
    <row r="172" spans="1:7" ht="14.1" customHeight="1">
      <c r="A172" s="4"/>
      <c r="B172" s="241"/>
      <c r="C172" s="5"/>
      <c r="D172" s="4"/>
      <c r="E172" s="6"/>
      <c r="F172" s="7"/>
      <c r="G172" s="6"/>
    </row>
    <row r="173" spans="1:7" ht="14.1" customHeight="1">
      <c r="A173" s="4"/>
      <c r="B173" s="241"/>
      <c r="C173" s="5"/>
      <c r="D173" s="4"/>
      <c r="E173" s="6"/>
      <c r="F173" s="7"/>
      <c r="G173" s="6"/>
    </row>
    <row r="174" spans="1:7" ht="14.1" customHeight="1">
      <c r="A174" s="4"/>
      <c r="B174" s="241"/>
      <c r="C174" s="5"/>
      <c r="D174" s="4"/>
      <c r="E174" s="6"/>
      <c r="F174" s="7"/>
      <c r="G174" s="6"/>
    </row>
    <row r="175" spans="1:7" ht="14.1" customHeight="1">
      <c r="A175" s="4"/>
      <c r="B175" s="241"/>
      <c r="C175" s="5"/>
      <c r="D175" s="4"/>
      <c r="E175" s="6"/>
      <c r="F175" s="7"/>
      <c r="G175" s="6"/>
    </row>
    <row r="176" spans="1:7" ht="14.1" customHeight="1">
      <c r="A176" s="4"/>
      <c r="B176" s="241"/>
      <c r="C176" s="5"/>
      <c r="D176" s="4"/>
      <c r="E176" s="6"/>
      <c r="F176" s="7"/>
      <c r="G176" s="6"/>
    </row>
    <row r="177" spans="1:7" ht="14.1" customHeight="1">
      <c r="A177" s="4"/>
      <c r="B177" s="241"/>
      <c r="C177" s="5"/>
      <c r="D177" s="4"/>
      <c r="E177" s="6"/>
      <c r="F177" s="7"/>
      <c r="G177" s="6"/>
    </row>
    <row r="178" spans="1:7" ht="14.1" customHeight="1">
      <c r="A178" s="4"/>
      <c r="B178" s="241"/>
      <c r="C178" s="5"/>
      <c r="D178" s="4"/>
      <c r="E178" s="6"/>
      <c r="F178" s="7"/>
      <c r="G178" s="6"/>
    </row>
    <row r="179" spans="1:7" ht="14.1" customHeight="1">
      <c r="A179" s="4"/>
      <c r="B179" s="241"/>
      <c r="C179" s="5"/>
      <c r="D179" s="4"/>
      <c r="E179" s="6"/>
      <c r="F179" s="7"/>
      <c r="G179" s="6"/>
    </row>
    <row r="180" spans="1:7" ht="14.1" customHeight="1">
      <c r="A180" s="4"/>
      <c r="B180" s="241"/>
      <c r="C180" s="5"/>
      <c r="D180" s="4"/>
      <c r="E180" s="6"/>
      <c r="F180" s="7"/>
      <c r="G180" s="6"/>
    </row>
    <row r="181" spans="1:7" ht="14.1" customHeight="1">
      <c r="A181" s="4"/>
      <c r="B181" s="241"/>
      <c r="C181" s="5"/>
      <c r="D181" s="4"/>
      <c r="E181" s="6"/>
      <c r="F181" s="7"/>
      <c r="G181" s="6"/>
    </row>
    <row r="182" spans="1:7" ht="14.1" customHeight="1">
      <c r="A182" s="4"/>
      <c r="B182" s="241"/>
      <c r="C182" s="5"/>
      <c r="D182" s="4"/>
      <c r="E182" s="6"/>
      <c r="F182" s="7"/>
      <c r="G182" s="6"/>
    </row>
    <row r="183" spans="1:7" ht="14.1" customHeight="1">
      <c r="A183" s="4"/>
      <c r="B183" s="241"/>
      <c r="C183" s="5"/>
      <c r="D183" s="4"/>
      <c r="E183" s="6"/>
      <c r="F183" s="7"/>
      <c r="G183" s="6"/>
    </row>
    <row r="184" spans="1:7" ht="14.1" customHeight="1">
      <c r="A184" s="4"/>
      <c r="B184" s="241"/>
      <c r="C184" s="5"/>
      <c r="D184" s="4"/>
      <c r="E184" s="6"/>
      <c r="F184" s="7"/>
      <c r="G184" s="6"/>
    </row>
    <row r="185" spans="1:7" ht="14.1" customHeight="1">
      <c r="A185" s="4"/>
      <c r="B185" s="241"/>
      <c r="C185" s="5"/>
      <c r="D185" s="4"/>
      <c r="E185" s="6"/>
      <c r="F185" s="7"/>
      <c r="G185" s="6"/>
    </row>
    <row r="186" spans="1:7" ht="14.1" customHeight="1">
      <c r="A186" s="4"/>
      <c r="B186" s="241"/>
      <c r="C186" s="5"/>
      <c r="D186" s="4"/>
      <c r="E186" s="6"/>
      <c r="F186" s="7"/>
      <c r="G186" s="6"/>
    </row>
    <row r="187" spans="1:7" ht="14.1" customHeight="1">
      <c r="A187" s="4"/>
      <c r="B187" s="241"/>
      <c r="C187" s="5"/>
      <c r="D187" s="4"/>
      <c r="E187" s="6"/>
      <c r="F187" s="7"/>
      <c r="G187" s="6"/>
    </row>
    <row r="188" spans="1:7" ht="14.1" customHeight="1">
      <c r="A188" s="4"/>
      <c r="B188" s="241"/>
      <c r="C188" s="5"/>
      <c r="D188" s="4"/>
      <c r="E188" s="6"/>
      <c r="F188" s="7"/>
      <c r="G188" s="6"/>
    </row>
    <row r="189" spans="1:7" ht="14.1" customHeight="1">
      <c r="A189" s="4"/>
      <c r="B189" s="241"/>
      <c r="C189" s="5"/>
      <c r="D189" s="4"/>
      <c r="E189" s="6"/>
      <c r="F189" s="7"/>
      <c r="G189" s="6"/>
    </row>
    <row r="190" spans="1:7" ht="14.1" customHeight="1">
      <c r="A190" s="4"/>
      <c r="B190" s="241"/>
      <c r="C190" s="5"/>
      <c r="D190" s="4"/>
      <c r="E190" s="6"/>
      <c r="F190" s="7"/>
      <c r="G190" s="6"/>
    </row>
    <row r="191" spans="1:7" ht="14.1" customHeight="1">
      <c r="A191" s="4"/>
      <c r="B191" s="241"/>
      <c r="C191" s="5"/>
      <c r="D191" s="4"/>
      <c r="E191" s="6"/>
      <c r="F191" s="7"/>
      <c r="G191" s="6"/>
    </row>
    <row r="192" spans="1:7" ht="14.1" customHeight="1">
      <c r="A192" s="4"/>
      <c r="B192" s="241"/>
      <c r="C192" s="5"/>
      <c r="D192" s="4"/>
      <c r="E192" s="6"/>
      <c r="F192" s="7"/>
      <c r="G192" s="6"/>
    </row>
    <row r="193" spans="1:7" ht="14.1" customHeight="1">
      <c r="A193" s="4"/>
      <c r="B193" s="241"/>
      <c r="C193" s="5"/>
      <c r="D193" s="4"/>
      <c r="E193" s="6"/>
      <c r="F193" s="7"/>
      <c r="G193" s="6"/>
    </row>
    <row r="194" spans="1:7" ht="14.1" customHeight="1">
      <c r="A194" s="4"/>
      <c r="B194" s="241"/>
      <c r="C194" s="5"/>
      <c r="D194" s="4"/>
      <c r="E194" s="6"/>
      <c r="F194" s="7"/>
      <c r="G194" s="6"/>
    </row>
    <row r="195" spans="1:7" ht="14.1" customHeight="1">
      <c r="A195" s="4"/>
      <c r="B195" s="241"/>
      <c r="C195" s="5"/>
      <c r="D195" s="4"/>
      <c r="E195" s="6"/>
      <c r="F195" s="7"/>
      <c r="G195" s="6"/>
    </row>
    <row r="196" spans="1:7" ht="14.1" customHeight="1">
      <c r="A196" s="4"/>
      <c r="B196" s="241"/>
      <c r="C196" s="5"/>
      <c r="D196" s="4"/>
      <c r="E196" s="6"/>
      <c r="F196" s="7"/>
      <c r="G196" s="6"/>
    </row>
    <row r="197" spans="1:7" ht="14.1" customHeight="1">
      <c r="A197" s="4"/>
      <c r="B197" s="241"/>
      <c r="C197" s="5"/>
      <c r="D197" s="4"/>
      <c r="E197" s="6"/>
      <c r="F197" s="7"/>
      <c r="G197" s="6"/>
    </row>
    <row r="198" spans="1:7" ht="14.1" customHeight="1">
      <c r="A198" s="4"/>
      <c r="B198" s="241"/>
      <c r="C198" s="5"/>
      <c r="D198" s="4"/>
      <c r="E198" s="6"/>
      <c r="F198" s="7"/>
      <c r="G198" s="6"/>
    </row>
    <row r="199" spans="1:7" ht="14.1" customHeight="1">
      <c r="A199" s="4"/>
      <c r="B199" s="241"/>
      <c r="C199" s="5"/>
      <c r="D199" s="4"/>
      <c r="E199" s="6"/>
      <c r="F199" s="7"/>
      <c r="G199" s="6"/>
    </row>
    <row r="200" spans="1:7" ht="14.1" customHeight="1">
      <c r="A200" s="4"/>
      <c r="B200" s="241"/>
      <c r="C200" s="5"/>
      <c r="D200" s="4"/>
      <c r="E200" s="6"/>
      <c r="F200" s="7"/>
      <c r="G200" s="6"/>
    </row>
    <row r="201" spans="1:7" ht="14.1" customHeight="1">
      <c r="A201" s="4"/>
      <c r="B201" s="241"/>
      <c r="C201" s="5"/>
      <c r="D201" s="4"/>
      <c r="E201" s="6"/>
      <c r="F201" s="7"/>
      <c r="G201" s="6"/>
    </row>
    <row r="202" spans="1:7" ht="14.1" customHeight="1">
      <c r="A202" s="4"/>
      <c r="B202" s="241"/>
      <c r="C202" s="5"/>
      <c r="D202" s="4"/>
      <c r="E202" s="6"/>
      <c r="F202" s="7"/>
      <c r="G202" s="6"/>
    </row>
    <row r="203" spans="1:7" ht="14.1" customHeight="1">
      <c r="A203" s="4"/>
      <c r="B203" s="241"/>
      <c r="C203" s="5"/>
      <c r="D203" s="4"/>
      <c r="E203" s="6"/>
      <c r="F203" s="7"/>
      <c r="G203" s="6"/>
    </row>
    <row r="204" spans="1:7" ht="14.1" customHeight="1">
      <c r="A204" s="4"/>
      <c r="B204" s="241"/>
      <c r="C204" s="5"/>
      <c r="D204" s="4"/>
      <c r="E204" s="6"/>
      <c r="F204" s="7"/>
      <c r="G204" s="6"/>
    </row>
    <row r="205" spans="1:7" ht="14.1" customHeight="1">
      <c r="A205" s="4"/>
      <c r="B205" s="241"/>
      <c r="C205" s="5"/>
      <c r="D205" s="4"/>
      <c r="E205" s="6"/>
      <c r="F205" s="7"/>
      <c r="G205" s="6"/>
    </row>
    <row r="206" spans="1:7" ht="14.1" customHeight="1">
      <c r="A206" s="4"/>
      <c r="B206" s="241"/>
      <c r="C206" s="5"/>
      <c r="D206" s="4"/>
      <c r="E206" s="6"/>
      <c r="F206" s="7"/>
      <c r="G206" s="6"/>
    </row>
    <row r="207" spans="1:7" ht="14.1" customHeight="1">
      <c r="A207" s="4"/>
      <c r="B207" s="241"/>
      <c r="C207" s="5"/>
      <c r="D207" s="4"/>
      <c r="E207" s="6"/>
      <c r="F207" s="7"/>
      <c r="G207" s="6"/>
    </row>
    <row r="208" spans="1:7" ht="14.1" customHeight="1">
      <c r="A208" s="4"/>
      <c r="B208" s="241"/>
      <c r="C208" s="5"/>
      <c r="D208" s="4"/>
      <c r="E208" s="6"/>
      <c r="F208" s="7"/>
      <c r="G208" s="6"/>
    </row>
    <row r="209" spans="1:7" ht="14.1" customHeight="1">
      <c r="A209" s="4"/>
      <c r="B209" s="241"/>
      <c r="C209" s="5"/>
      <c r="D209" s="4"/>
      <c r="E209" s="6"/>
      <c r="F209" s="7"/>
      <c r="G209" s="6"/>
    </row>
    <row r="210" spans="1:7" ht="14.1" customHeight="1">
      <c r="A210" s="4"/>
      <c r="B210" s="241"/>
      <c r="C210" s="5"/>
      <c r="D210" s="4"/>
      <c r="E210" s="6"/>
      <c r="F210" s="7"/>
      <c r="G210" s="6"/>
    </row>
    <row r="211" spans="1:7" ht="14.1" customHeight="1">
      <c r="A211" s="4"/>
      <c r="B211" s="241"/>
      <c r="C211" s="5"/>
      <c r="D211" s="4"/>
      <c r="E211" s="6"/>
      <c r="F211" s="7"/>
      <c r="G211" s="6"/>
    </row>
    <row r="212" spans="1:7" ht="14.1" customHeight="1">
      <c r="A212" s="4"/>
      <c r="B212" s="241"/>
      <c r="C212" s="5"/>
      <c r="D212" s="4"/>
      <c r="E212" s="6"/>
      <c r="F212" s="7"/>
      <c r="G212" s="6"/>
    </row>
    <row r="213" spans="1:7" ht="14.1" customHeight="1">
      <c r="A213" s="4"/>
      <c r="B213" s="241"/>
      <c r="C213" s="5"/>
      <c r="D213" s="4"/>
      <c r="E213" s="6"/>
      <c r="F213" s="7"/>
      <c r="G213" s="6"/>
    </row>
    <row r="214" spans="1:7" ht="14.1" customHeight="1">
      <c r="A214" s="4"/>
      <c r="B214" s="241"/>
      <c r="C214" s="5"/>
      <c r="D214" s="4"/>
      <c r="E214" s="6"/>
      <c r="F214" s="7"/>
      <c r="G214" s="6"/>
    </row>
    <row r="215" spans="1:7" ht="14.1" customHeight="1">
      <c r="A215" s="4"/>
      <c r="B215" s="241"/>
      <c r="C215" s="5"/>
      <c r="D215" s="4"/>
      <c r="E215" s="6"/>
      <c r="F215" s="7"/>
      <c r="G215" s="6"/>
    </row>
    <row r="216" spans="1:7" ht="14.1" customHeight="1">
      <c r="A216" s="4"/>
      <c r="B216" s="241"/>
      <c r="C216" s="5"/>
      <c r="D216" s="4"/>
      <c r="E216" s="6"/>
      <c r="F216" s="7"/>
      <c r="G216" s="6"/>
    </row>
    <row r="217" spans="1:7" ht="14.1" customHeight="1">
      <c r="A217" s="4"/>
      <c r="B217" s="241"/>
      <c r="C217" s="5"/>
      <c r="D217" s="4"/>
      <c r="E217" s="6"/>
      <c r="F217" s="7"/>
      <c r="G217" s="6"/>
    </row>
    <row r="218" spans="1:7" ht="14.1" customHeight="1">
      <c r="A218" s="4"/>
      <c r="B218" s="241"/>
      <c r="C218" s="5"/>
      <c r="D218" s="4"/>
      <c r="E218" s="6"/>
      <c r="F218" s="7"/>
      <c r="G218" s="6"/>
    </row>
    <row r="219" spans="1:7" ht="14.1" customHeight="1">
      <c r="A219" s="4"/>
      <c r="B219" s="241"/>
      <c r="C219" s="5"/>
      <c r="D219" s="4"/>
      <c r="E219" s="6"/>
      <c r="F219" s="7"/>
      <c r="G219" s="6"/>
    </row>
    <row r="220" spans="1:7" ht="14.1" customHeight="1">
      <c r="A220" s="4"/>
      <c r="B220" s="241"/>
      <c r="C220" s="5"/>
      <c r="D220" s="4"/>
      <c r="E220" s="6"/>
      <c r="F220" s="7"/>
      <c r="G220" s="6"/>
    </row>
    <row r="221" spans="1:7" ht="14.1" customHeight="1">
      <c r="A221" s="4"/>
      <c r="B221" s="241"/>
      <c r="C221" s="5"/>
      <c r="D221" s="4"/>
      <c r="E221" s="6"/>
      <c r="F221" s="7"/>
      <c r="G221" s="6"/>
    </row>
    <row r="222" spans="1:7" ht="14.1" customHeight="1">
      <c r="A222" s="4"/>
      <c r="B222" s="241"/>
      <c r="C222" s="5"/>
      <c r="D222" s="4"/>
      <c r="E222" s="6"/>
      <c r="F222" s="7"/>
      <c r="G222" s="6"/>
    </row>
    <row r="223" spans="1:7" ht="14.1" customHeight="1">
      <c r="A223" s="4"/>
      <c r="B223" s="241"/>
      <c r="C223" s="5"/>
      <c r="D223" s="4"/>
      <c r="E223" s="6"/>
      <c r="F223" s="7"/>
      <c r="G223" s="6"/>
    </row>
  </sheetData>
  <pageMargins left="0.75" right="0.75" top="1" bottom="1" header="0.3" footer="0.3"/>
  <pageSetup orientation="portrait" horizontalDpi="300" verticalDpi="300"/>
  <headerFooter alignWithMargins="0">
    <oddHeader>&amp;C&amp;LIndiabullsHomeLoan&amp;RTransactions</oddHeader>
    <oddFooter>&amp;C&amp;LPerfios Insights&amp;RPage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T60"/>
  <sheetViews>
    <sheetView tabSelected="1" zoomScaleNormal="100" workbookViewId="0">
      <selection activeCell="F4" sqref="F4"/>
    </sheetView>
  </sheetViews>
  <sheetFormatPr defaultRowHeight="12.75"/>
  <cols>
    <col min="1" max="1" width="2.140625" customWidth="1"/>
    <col min="2" max="2" width="33.28515625" customWidth="1"/>
    <col min="3" max="14" width="16.7109375" customWidth="1"/>
    <col min="15" max="15" width="16.7109375" style="119" customWidth="1"/>
    <col min="16" max="16" width="18.7109375" style="119" customWidth="1"/>
    <col min="17" max="17" width="18.28515625" bestFit="1" customWidth="1"/>
    <col min="18" max="18" width="11.140625" bestFit="1" customWidth="1"/>
    <col min="19" max="19" width="15.85546875" bestFit="1" customWidth="1"/>
    <col min="20" max="20" width="24" bestFit="1" customWidth="1"/>
  </cols>
  <sheetData>
    <row r="1" spans="1:16" ht="18">
      <c r="A1" s="8" t="s">
        <v>10</v>
      </c>
    </row>
    <row r="2" spans="1:16" ht="12.75" customHeight="1">
      <c r="B2" s="16" t="s">
        <v>11</v>
      </c>
      <c r="C2" s="209"/>
      <c r="D2" s="209"/>
      <c r="E2" s="209"/>
    </row>
    <row r="3" spans="1:16">
      <c r="B3" s="16" t="s">
        <v>12</v>
      </c>
      <c r="C3" s="207"/>
      <c r="D3" s="207"/>
      <c r="E3" s="207"/>
    </row>
    <row r="4" spans="1:16">
      <c r="B4" s="16" t="s">
        <v>13</v>
      </c>
      <c r="C4" s="210"/>
      <c r="D4" s="211"/>
      <c r="E4" s="211"/>
    </row>
    <row r="5" spans="1:16">
      <c r="B5" s="16" t="s">
        <v>14</v>
      </c>
      <c r="C5" s="212"/>
      <c r="D5" s="212"/>
      <c r="E5" s="212"/>
    </row>
    <row r="6" spans="1:16">
      <c r="B6" s="16" t="s">
        <v>15</v>
      </c>
      <c r="C6" s="212"/>
      <c r="D6" s="212"/>
      <c r="E6" s="212"/>
    </row>
    <row r="7" spans="1:16">
      <c r="B7" s="16" t="s">
        <v>16</v>
      </c>
      <c r="C7" s="207"/>
      <c r="D7" s="207"/>
      <c r="E7" s="207"/>
    </row>
    <row r="8" spans="1:16">
      <c r="B8" s="16" t="s">
        <v>17</v>
      </c>
      <c r="C8" s="208"/>
      <c r="D8" s="208"/>
      <c r="E8" s="208"/>
    </row>
    <row r="9" spans="1:16">
      <c r="B9" s="16" t="s">
        <v>18</v>
      </c>
      <c r="C9" s="207"/>
      <c r="D9" s="207"/>
      <c r="E9" s="207"/>
    </row>
    <row r="10" spans="1:16" ht="18.75" thickBot="1">
      <c r="A10" s="8" t="s">
        <v>19</v>
      </c>
    </row>
    <row r="11" spans="1:16" ht="13.5" thickBot="1">
      <c r="B11" s="113"/>
      <c r="C11" s="117" t="e">
        <f t="shared" ref="C11:L11" si="0">EDATE(D11,-1)</f>
        <v>#NUM!</v>
      </c>
      <c r="D11" s="117" t="e">
        <f t="shared" si="0"/>
        <v>#NUM!</v>
      </c>
      <c r="E11" s="117" t="e">
        <f t="shared" si="0"/>
        <v>#NUM!</v>
      </c>
      <c r="F11" s="117" t="e">
        <f t="shared" si="0"/>
        <v>#NUM!</v>
      </c>
      <c r="G11" s="117" t="e">
        <f t="shared" si="0"/>
        <v>#NUM!</v>
      </c>
      <c r="H11" s="117" t="e">
        <f t="shared" si="0"/>
        <v>#NUM!</v>
      </c>
      <c r="I11" s="117" t="e">
        <f t="shared" si="0"/>
        <v>#NUM!</v>
      </c>
      <c r="J11" s="117" t="e">
        <f t="shared" si="0"/>
        <v>#NUM!</v>
      </c>
      <c r="K11" s="117" t="e">
        <f t="shared" si="0"/>
        <v>#NUM!</v>
      </c>
      <c r="L11" s="117" t="e">
        <f t="shared" si="0"/>
        <v>#NUM!</v>
      </c>
      <c r="M11" s="117" t="e">
        <f>EDATE(N11,-1)</f>
        <v>#NUM!</v>
      </c>
      <c r="N11" s="117"/>
      <c r="O11" s="120" t="s">
        <v>0</v>
      </c>
      <c r="P11" s="121" t="s">
        <v>67</v>
      </c>
    </row>
    <row r="12" spans="1:16" ht="15.75" thickBot="1">
      <c r="B12" s="114" t="s">
        <v>335</v>
      </c>
      <c r="C12" s="137"/>
      <c r="D12" s="137"/>
      <c r="E12" s="137"/>
      <c r="F12" s="137"/>
      <c r="G12" s="137"/>
      <c r="H12" s="137"/>
      <c r="I12" s="137"/>
      <c r="J12" s="137"/>
      <c r="K12" s="137"/>
      <c r="L12" s="137"/>
      <c r="M12" s="137"/>
      <c r="N12" s="138"/>
      <c r="O12" s="139"/>
      <c r="P12" s="138"/>
    </row>
    <row r="13" spans="1:16" ht="13.5" thickBot="1">
      <c r="A13">
        <v>1</v>
      </c>
      <c r="B13" s="110" t="s">
        <v>20</v>
      </c>
      <c r="C13" s="137"/>
      <c r="D13" s="137"/>
      <c r="E13" s="140"/>
      <c r="F13" s="140"/>
      <c r="G13" s="140"/>
      <c r="H13" s="140"/>
      <c r="I13" s="140"/>
      <c r="J13" s="140"/>
      <c r="K13" s="140"/>
      <c r="L13" s="140"/>
      <c r="M13" s="140"/>
      <c r="N13" s="140"/>
      <c r="O13" s="140">
        <f t="shared" ref="O13:O20" si="1">SUM(C13:N13)</f>
        <v>0</v>
      </c>
      <c r="P13" s="141" t="str">
        <f>IFERROR(AVERAGE(C13:N13),"-")</f>
        <v>-</v>
      </c>
    </row>
    <row r="14" spans="1:16">
      <c r="A14">
        <v>1</v>
      </c>
      <c r="B14" s="110" t="s">
        <v>21</v>
      </c>
      <c r="C14" s="137"/>
      <c r="D14" s="137"/>
      <c r="E14" s="140"/>
      <c r="F14" s="140"/>
      <c r="G14" s="140"/>
      <c r="H14" s="140"/>
      <c r="I14" s="140"/>
      <c r="J14" s="140"/>
      <c r="K14" s="140"/>
      <c r="L14" s="140"/>
      <c r="M14" s="140"/>
      <c r="N14" s="140"/>
      <c r="O14" s="140">
        <f t="shared" si="1"/>
        <v>0</v>
      </c>
      <c r="P14" s="141" t="str">
        <f t="shared" ref="P14:P16" si="2">IFERROR(AVERAGE(C14:N14),"-")</f>
        <v>-</v>
      </c>
    </row>
    <row r="15" spans="1:16">
      <c r="A15">
        <v>1</v>
      </c>
      <c r="B15" s="110" t="s">
        <v>22</v>
      </c>
      <c r="C15" s="140"/>
      <c r="D15" s="140"/>
      <c r="E15" s="140"/>
      <c r="F15" s="140"/>
      <c r="G15" s="140"/>
      <c r="H15" s="140"/>
      <c r="I15" s="140"/>
      <c r="J15" s="140"/>
      <c r="K15" s="140"/>
      <c r="L15" s="140"/>
      <c r="M15" s="140"/>
      <c r="N15" s="140"/>
      <c r="O15" s="140">
        <f t="shared" si="1"/>
        <v>0</v>
      </c>
      <c r="P15" s="141" t="str">
        <f t="shared" si="2"/>
        <v>-</v>
      </c>
    </row>
    <row r="16" spans="1:16">
      <c r="A16">
        <v>1</v>
      </c>
      <c r="B16" s="109" t="s">
        <v>23</v>
      </c>
      <c r="C16" s="140"/>
      <c r="D16" s="140"/>
      <c r="E16" s="140"/>
      <c r="F16" s="140"/>
      <c r="G16" s="140"/>
      <c r="H16" s="140"/>
      <c r="I16" s="140"/>
      <c r="J16" s="140"/>
      <c r="K16" s="140"/>
      <c r="L16" s="140"/>
      <c r="M16" s="140"/>
      <c r="N16" s="140"/>
      <c r="O16" s="140">
        <f t="shared" si="1"/>
        <v>0</v>
      </c>
      <c r="P16" s="141" t="str">
        <f t="shared" si="2"/>
        <v>-</v>
      </c>
    </row>
    <row r="17" spans="1:16" ht="25.5">
      <c r="B17" s="109" t="s">
        <v>347</v>
      </c>
      <c r="C17" s="128">
        <f>IFERROR(C13,"-")</f>
        <v>0</v>
      </c>
      <c r="D17" s="128">
        <f t="shared" ref="D17:N17" si="3">IFERROR(D13,"-")</f>
        <v>0</v>
      </c>
      <c r="E17" s="128">
        <f t="shared" si="3"/>
        <v>0</v>
      </c>
      <c r="F17" s="128">
        <f t="shared" si="3"/>
        <v>0</v>
      </c>
      <c r="G17" s="128">
        <f t="shared" si="3"/>
        <v>0</v>
      </c>
      <c r="H17" s="128">
        <f t="shared" si="3"/>
        <v>0</v>
      </c>
      <c r="I17" s="128">
        <f t="shared" si="3"/>
        <v>0</v>
      </c>
      <c r="J17" s="128">
        <f t="shared" si="3"/>
        <v>0</v>
      </c>
      <c r="K17" s="128">
        <f t="shared" si="3"/>
        <v>0</v>
      </c>
      <c r="L17" s="128">
        <f t="shared" si="3"/>
        <v>0</v>
      </c>
      <c r="M17" s="128">
        <f t="shared" si="3"/>
        <v>0</v>
      </c>
      <c r="N17" s="128">
        <f t="shared" si="3"/>
        <v>0</v>
      </c>
      <c r="O17" s="140">
        <f t="shared" si="1"/>
        <v>0</v>
      </c>
      <c r="P17" s="141">
        <f>AVERAGE(C17:N17)</f>
        <v>0</v>
      </c>
    </row>
    <row r="18" spans="1:16" ht="25.5">
      <c r="B18" s="109" t="s">
        <v>348</v>
      </c>
      <c r="C18" s="128">
        <f>IFERROR(C14-MOD(C14,10000),"-")</f>
        <v>0</v>
      </c>
      <c r="D18" s="128">
        <f t="shared" ref="D18:N18" si="4">IFERROR(D14-MOD(D14,10000),"-")</f>
        <v>0</v>
      </c>
      <c r="E18" s="128">
        <f t="shared" si="4"/>
        <v>0</v>
      </c>
      <c r="F18" s="128">
        <f t="shared" si="4"/>
        <v>0</v>
      </c>
      <c r="G18" s="128">
        <f t="shared" si="4"/>
        <v>0</v>
      </c>
      <c r="H18" s="128">
        <f t="shared" si="4"/>
        <v>0</v>
      </c>
      <c r="I18" s="128">
        <f t="shared" si="4"/>
        <v>0</v>
      </c>
      <c r="J18" s="128">
        <f t="shared" si="4"/>
        <v>0</v>
      </c>
      <c r="K18" s="128">
        <f t="shared" si="4"/>
        <v>0</v>
      </c>
      <c r="L18" s="128">
        <f t="shared" si="4"/>
        <v>0</v>
      </c>
      <c r="M18" s="128">
        <f t="shared" si="4"/>
        <v>0</v>
      </c>
      <c r="N18" s="128">
        <f t="shared" si="4"/>
        <v>0</v>
      </c>
      <c r="O18" s="140">
        <f t="shared" si="1"/>
        <v>0</v>
      </c>
      <c r="P18" s="141">
        <f t="shared" ref="P18:P20" si="5">AVERAGE(C18:N18)</f>
        <v>0</v>
      </c>
    </row>
    <row r="19" spans="1:16" ht="25.5">
      <c r="B19" s="109" t="s">
        <v>349</v>
      </c>
      <c r="C19" s="128">
        <f>IFERROR(C15,"-")</f>
        <v>0</v>
      </c>
      <c r="D19" s="128">
        <f t="shared" ref="D19:N19" si="6">IFERROR(D15,"-")</f>
        <v>0</v>
      </c>
      <c r="E19" s="128">
        <f t="shared" si="6"/>
        <v>0</v>
      </c>
      <c r="F19" s="128">
        <f t="shared" si="6"/>
        <v>0</v>
      </c>
      <c r="G19" s="128">
        <f t="shared" si="6"/>
        <v>0</v>
      </c>
      <c r="H19" s="128">
        <f t="shared" si="6"/>
        <v>0</v>
      </c>
      <c r="I19" s="128">
        <f t="shared" si="6"/>
        <v>0</v>
      </c>
      <c r="J19" s="128">
        <f t="shared" si="6"/>
        <v>0</v>
      </c>
      <c r="K19" s="128">
        <f t="shared" si="6"/>
        <v>0</v>
      </c>
      <c r="L19" s="128">
        <f t="shared" si="6"/>
        <v>0</v>
      </c>
      <c r="M19" s="128">
        <f t="shared" si="6"/>
        <v>0</v>
      </c>
      <c r="N19" s="128">
        <f t="shared" si="6"/>
        <v>0</v>
      </c>
      <c r="O19" s="140">
        <f t="shared" si="1"/>
        <v>0</v>
      </c>
      <c r="P19" s="141">
        <f t="shared" si="5"/>
        <v>0</v>
      </c>
    </row>
    <row r="20" spans="1:16" ht="26.25" thickBot="1">
      <c r="B20" s="29" t="s">
        <v>350</v>
      </c>
      <c r="C20" s="128">
        <f>IFERROR(C16-MOD(C16,10000),"-")</f>
        <v>0</v>
      </c>
      <c r="D20" s="128">
        <f t="shared" ref="D20:N20" si="7">IFERROR(D16-MOD(D16,10000),"-")</f>
        <v>0</v>
      </c>
      <c r="E20" s="128">
        <f t="shared" si="7"/>
        <v>0</v>
      </c>
      <c r="F20" s="128">
        <f t="shared" si="7"/>
        <v>0</v>
      </c>
      <c r="G20" s="128">
        <f t="shared" si="7"/>
        <v>0</v>
      </c>
      <c r="H20" s="128">
        <f t="shared" si="7"/>
        <v>0</v>
      </c>
      <c r="I20" s="128">
        <f t="shared" si="7"/>
        <v>0</v>
      </c>
      <c r="J20" s="128">
        <f t="shared" si="7"/>
        <v>0</v>
      </c>
      <c r="K20" s="128">
        <f t="shared" si="7"/>
        <v>0</v>
      </c>
      <c r="L20" s="128">
        <f t="shared" si="7"/>
        <v>0</v>
      </c>
      <c r="M20" s="128">
        <f t="shared" si="7"/>
        <v>0</v>
      </c>
      <c r="N20" s="128">
        <f t="shared" si="7"/>
        <v>0</v>
      </c>
      <c r="O20" s="142">
        <f t="shared" si="1"/>
        <v>0</v>
      </c>
      <c r="P20" s="143">
        <f t="shared" si="5"/>
        <v>0</v>
      </c>
    </row>
    <row r="21" spans="1:16" ht="15">
      <c r="B21" s="116" t="s">
        <v>336</v>
      </c>
      <c r="C21" s="144"/>
      <c r="D21" s="144"/>
      <c r="E21" s="144"/>
      <c r="F21" s="144"/>
      <c r="G21" s="144"/>
      <c r="H21" s="144"/>
      <c r="I21" s="144"/>
      <c r="J21" s="144"/>
      <c r="K21" s="144"/>
      <c r="L21" s="144"/>
      <c r="M21" s="144"/>
      <c r="N21" s="144"/>
      <c r="O21" s="144"/>
      <c r="P21" s="145"/>
    </row>
    <row r="22" spans="1:16">
      <c r="A22">
        <v>1</v>
      </c>
      <c r="B22" s="30" t="s">
        <v>99</v>
      </c>
      <c r="C22" s="144"/>
      <c r="D22" s="144"/>
      <c r="E22" s="144"/>
      <c r="F22" s="144"/>
      <c r="G22" s="144"/>
      <c r="H22" s="144"/>
      <c r="I22" s="144"/>
      <c r="J22" s="144"/>
      <c r="K22" s="144"/>
      <c r="L22" s="144"/>
      <c r="M22" s="144"/>
      <c r="N22" s="144"/>
      <c r="O22" s="144">
        <f>SUM(C22:N22)</f>
        <v>0</v>
      </c>
      <c r="P22" s="145" t="str">
        <f>IFERROR(AVERAGE(C22:N22),"-")</f>
        <v>-</v>
      </c>
    </row>
    <row r="23" spans="1:16">
      <c r="A23">
        <v>1</v>
      </c>
      <c r="B23" s="109" t="s">
        <v>100</v>
      </c>
      <c r="C23" s="140"/>
      <c r="D23" s="140"/>
      <c r="E23" s="140"/>
      <c r="F23" s="140"/>
      <c r="G23" s="140"/>
      <c r="H23" s="140"/>
      <c r="I23" s="140"/>
      <c r="J23" s="140"/>
      <c r="K23" s="140"/>
      <c r="L23" s="140"/>
      <c r="M23" s="140"/>
      <c r="N23" s="140"/>
      <c r="O23" s="144">
        <f>SUM(C23:N23)</f>
        <v>0</v>
      </c>
      <c r="P23" s="145" t="str">
        <f t="shared" ref="P23:P25" si="8">IFERROR(AVERAGE(C23:N23),"-")</f>
        <v>-</v>
      </c>
    </row>
    <row r="24" spans="1:16">
      <c r="A24">
        <v>1</v>
      </c>
      <c r="B24" s="109" t="s">
        <v>101</v>
      </c>
      <c r="C24" s="140"/>
      <c r="D24" s="140"/>
      <c r="E24" s="140"/>
      <c r="F24" s="140"/>
      <c r="G24" s="140"/>
      <c r="H24" s="140"/>
      <c r="I24" s="140"/>
      <c r="J24" s="140"/>
      <c r="K24" s="140"/>
      <c r="L24" s="140"/>
      <c r="M24" s="140"/>
      <c r="N24" s="140"/>
      <c r="O24" s="144">
        <f>SUM(C24:N24)</f>
        <v>0</v>
      </c>
      <c r="P24" s="145" t="str">
        <f t="shared" si="8"/>
        <v>-</v>
      </c>
    </row>
    <row r="25" spans="1:16" ht="13.5" thickBot="1">
      <c r="A25">
        <v>1</v>
      </c>
      <c r="B25" s="29" t="s">
        <v>102</v>
      </c>
      <c r="C25" s="142"/>
      <c r="D25" s="142"/>
      <c r="E25" s="142"/>
      <c r="F25" s="142"/>
      <c r="G25" s="142"/>
      <c r="H25" s="142"/>
      <c r="I25" s="142"/>
      <c r="J25" s="142"/>
      <c r="K25" s="142"/>
      <c r="L25" s="142"/>
      <c r="M25" s="142"/>
      <c r="N25" s="142"/>
      <c r="O25" s="146">
        <f>SUM(C25:N25)</f>
        <v>0</v>
      </c>
      <c r="P25" s="145" t="str">
        <f t="shared" si="8"/>
        <v>-</v>
      </c>
    </row>
    <row r="26" spans="1:16" ht="15">
      <c r="B26" s="114" t="s">
        <v>337</v>
      </c>
      <c r="C26" s="137"/>
      <c r="D26" s="137"/>
      <c r="E26" s="137"/>
      <c r="F26" s="137"/>
      <c r="G26" s="137"/>
      <c r="H26" s="137"/>
      <c r="I26" s="137"/>
      <c r="J26" s="137"/>
      <c r="K26" s="137"/>
      <c r="L26" s="137"/>
      <c r="M26" s="137"/>
      <c r="N26" s="137"/>
      <c r="O26" s="137"/>
      <c r="P26" s="138"/>
    </row>
    <row r="27" spans="1:16">
      <c r="A27">
        <v>1</v>
      </c>
      <c r="B27" s="110" t="s">
        <v>24</v>
      </c>
      <c r="C27" s="140"/>
      <c r="D27" s="140"/>
      <c r="E27" s="140"/>
      <c r="F27" s="140"/>
      <c r="G27" s="140"/>
      <c r="H27" s="140"/>
      <c r="I27" s="140"/>
      <c r="J27" s="140"/>
      <c r="K27" s="140"/>
      <c r="L27" s="140"/>
      <c r="M27" s="140"/>
      <c r="N27" s="140"/>
      <c r="O27" s="144">
        <f>SUM(C27:N27)</f>
        <v>0</v>
      </c>
      <c r="P27" s="145" t="str">
        <f>IFERROR(AVERAGE(C27:N27),"-")</f>
        <v>-</v>
      </c>
    </row>
    <row r="28" spans="1:16">
      <c r="A28">
        <v>1</v>
      </c>
      <c r="B28" s="110" t="s">
        <v>25</v>
      </c>
      <c r="C28" s="140"/>
      <c r="D28" s="140"/>
      <c r="E28" s="140"/>
      <c r="F28" s="140"/>
      <c r="G28" s="140"/>
      <c r="H28" s="140"/>
      <c r="I28" s="140"/>
      <c r="J28" s="140"/>
      <c r="K28" s="140"/>
      <c r="L28" s="140"/>
      <c r="M28" s="140"/>
      <c r="N28" s="140"/>
      <c r="O28" s="144">
        <f>SUM(C28:N28)</f>
        <v>0</v>
      </c>
      <c r="P28" s="145" t="str">
        <f t="shared" ref="P28:P30" si="9">IFERROR(AVERAGE(C28:N28),"-")</f>
        <v>-</v>
      </c>
    </row>
    <row r="29" spans="1:16">
      <c r="A29">
        <v>1</v>
      </c>
      <c r="B29" s="110" t="s">
        <v>26</v>
      </c>
      <c r="C29" s="140"/>
      <c r="D29" s="140"/>
      <c r="E29" s="140"/>
      <c r="F29" s="140"/>
      <c r="G29" s="140"/>
      <c r="H29" s="140"/>
      <c r="I29" s="140"/>
      <c r="J29" s="140"/>
      <c r="K29" s="140"/>
      <c r="L29" s="140"/>
      <c r="M29" s="140"/>
      <c r="N29" s="140"/>
      <c r="O29" s="144">
        <f>SUM(C29:N29)</f>
        <v>0</v>
      </c>
      <c r="P29" s="145" t="str">
        <f t="shared" si="9"/>
        <v>-</v>
      </c>
    </row>
    <row r="30" spans="1:16" ht="13.5" thickBot="1">
      <c r="A30">
        <v>1</v>
      </c>
      <c r="B30" s="111" t="s">
        <v>27</v>
      </c>
      <c r="C30" s="142"/>
      <c r="D30" s="142"/>
      <c r="E30" s="142"/>
      <c r="F30" s="142"/>
      <c r="G30" s="142"/>
      <c r="H30" s="142"/>
      <c r="I30" s="142"/>
      <c r="J30" s="142"/>
      <c r="K30" s="142"/>
      <c r="L30" s="142"/>
      <c r="M30" s="142"/>
      <c r="N30" s="142"/>
      <c r="O30" s="146">
        <f>SUM(C30:N30)</f>
        <v>0</v>
      </c>
      <c r="P30" s="145" t="str">
        <f t="shared" si="9"/>
        <v>-</v>
      </c>
    </row>
    <row r="31" spans="1:16" ht="15">
      <c r="A31">
        <v>1</v>
      </c>
      <c r="B31" s="114" t="s">
        <v>338</v>
      </c>
      <c r="C31" s="137"/>
      <c r="D31" s="137"/>
      <c r="E31" s="137"/>
      <c r="F31" s="137"/>
      <c r="G31" s="137"/>
      <c r="H31" s="137"/>
      <c r="I31" s="137"/>
      <c r="J31" s="137"/>
      <c r="K31" s="137"/>
      <c r="L31" s="137"/>
      <c r="M31" s="137"/>
      <c r="N31" s="137"/>
      <c r="O31" s="137"/>
      <c r="P31" s="138"/>
    </row>
    <row r="32" spans="1:16">
      <c r="A32">
        <v>1</v>
      </c>
      <c r="B32" s="110" t="s">
        <v>28</v>
      </c>
      <c r="C32" s="140"/>
      <c r="D32" s="140"/>
      <c r="E32" s="140"/>
      <c r="F32" s="140"/>
      <c r="G32" s="140"/>
      <c r="H32" s="140"/>
      <c r="I32" s="140"/>
      <c r="J32" s="140"/>
      <c r="K32" s="140"/>
      <c r="L32" s="140"/>
      <c r="M32" s="140"/>
      <c r="N32" s="140"/>
      <c r="O32" s="144">
        <f>SUM(C32:N32)</f>
        <v>0</v>
      </c>
      <c r="P32" s="145" t="str">
        <f>IFERROR(AVERAGE(C32:N32),"-")</f>
        <v>-</v>
      </c>
    </row>
    <row r="33" spans="1:16">
      <c r="A33">
        <v>1</v>
      </c>
      <c r="B33" s="110" t="s">
        <v>29</v>
      </c>
      <c r="C33" s="140"/>
      <c r="D33" s="140"/>
      <c r="E33" s="140"/>
      <c r="F33" s="140"/>
      <c r="G33" s="140"/>
      <c r="H33" s="140"/>
      <c r="I33" s="140"/>
      <c r="J33" s="140"/>
      <c r="K33" s="140"/>
      <c r="L33" s="140"/>
      <c r="M33" s="140"/>
      <c r="N33" s="140"/>
      <c r="O33" s="144">
        <f>SUM(C33:N33)</f>
        <v>0</v>
      </c>
      <c r="P33" s="145" t="str">
        <f t="shared" ref="P33:P35" si="10">IFERROR(AVERAGE(C33:N33),"-")</f>
        <v>-</v>
      </c>
    </row>
    <row r="34" spans="1:16">
      <c r="A34">
        <v>1</v>
      </c>
      <c r="B34" s="110" t="s">
        <v>30</v>
      </c>
      <c r="C34" s="140"/>
      <c r="D34" s="140"/>
      <c r="E34" s="140"/>
      <c r="F34" s="140"/>
      <c r="G34" s="140"/>
      <c r="H34" s="140"/>
      <c r="I34" s="140"/>
      <c r="J34" s="140"/>
      <c r="K34" s="140"/>
      <c r="L34" s="140"/>
      <c r="M34" s="140"/>
      <c r="N34" s="140"/>
      <c r="O34" s="144">
        <f>SUM(C34:N34)</f>
        <v>0</v>
      </c>
      <c r="P34" s="145" t="str">
        <f t="shared" si="10"/>
        <v>-</v>
      </c>
    </row>
    <row r="35" spans="1:16" ht="13.5" thickBot="1">
      <c r="A35">
        <v>1</v>
      </c>
      <c r="B35" s="111" t="s">
        <v>31</v>
      </c>
      <c r="C35" s="142"/>
      <c r="D35" s="142"/>
      <c r="E35" s="142"/>
      <c r="F35" s="142"/>
      <c r="G35" s="142"/>
      <c r="H35" s="142"/>
      <c r="I35" s="142"/>
      <c r="J35" s="142"/>
      <c r="K35" s="142"/>
      <c r="L35" s="142"/>
      <c r="M35" s="142"/>
      <c r="N35" s="142"/>
      <c r="O35" s="146">
        <f>SUM(C35:N35)</f>
        <v>0</v>
      </c>
      <c r="P35" s="145" t="str">
        <f t="shared" si="10"/>
        <v>-</v>
      </c>
    </row>
    <row r="36" spans="1:16" ht="15">
      <c r="A36">
        <v>1</v>
      </c>
      <c r="B36" s="114" t="s">
        <v>88</v>
      </c>
      <c r="C36" s="137"/>
      <c r="D36" s="137"/>
      <c r="E36" s="137"/>
      <c r="F36" s="137"/>
      <c r="G36" s="137"/>
      <c r="H36" s="137"/>
      <c r="I36" s="137"/>
      <c r="J36" s="137"/>
      <c r="K36" s="137"/>
      <c r="L36" s="137"/>
      <c r="M36" s="137"/>
      <c r="N36" s="137"/>
      <c r="O36" s="137"/>
      <c r="P36" s="138"/>
    </row>
    <row r="37" spans="1:16">
      <c r="A37">
        <v>1</v>
      </c>
      <c r="B37" s="110" t="s">
        <v>32</v>
      </c>
      <c r="C37" s="140"/>
      <c r="D37" s="140"/>
      <c r="E37" s="140"/>
      <c r="F37" s="140"/>
      <c r="G37" s="140"/>
      <c r="H37" s="140"/>
      <c r="I37" s="140"/>
      <c r="J37" s="140"/>
      <c r="K37" s="140"/>
      <c r="L37" s="140"/>
      <c r="M37" s="140"/>
      <c r="N37" s="140"/>
      <c r="O37" s="144">
        <f>SUM(C37:N37)</f>
        <v>0</v>
      </c>
      <c r="P37" s="145" t="str">
        <f>IFERROR(AVERAGE(C37:N37),"-")</f>
        <v>-</v>
      </c>
    </row>
    <row r="38" spans="1:16">
      <c r="A38">
        <v>1</v>
      </c>
      <c r="B38" s="110" t="s">
        <v>33</v>
      </c>
      <c r="C38" s="140"/>
      <c r="D38" s="140"/>
      <c r="E38" s="140"/>
      <c r="F38" s="140"/>
      <c r="G38" s="140"/>
      <c r="H38" s="140"/>
      <c r="I38" s="140"/>
      <c r="J38" s="140"/>
      <c r="K38" s="140"/>
      <c r="L38" s="140"/>
      <c r="M38" s="140"/>
      <c r="N38" s="140"/>
      <c r="O38" s="144">
        <f>SUM(C38:N38)</f>
        <v>0</v>
      </c>
      <c r="P38" s="145" t="str">
        <f t="shared" ref="P38:P40" si="11">IFERROR(AVERAGE(C38:N38),"-")</f>
        <v>-</v>
      </c>
    </row>
    <row r="39" spans="1:16">
      <c r="A39">
        <v>1</v>
      </c>
      <c r="B39" s="109" t="s">
        <v>89</v>
      </c>
      <c r="C39" s="140"/>
      <c r="D39" s="140"/>
      <c r="E39" s="140"/>
      <c r="F39" s="140"/>
      <c r="G39" s="140"/>
      <c r="H39" s="140"/>
      <c r="I39" s="140"/>
      <c r="J39" s="140"/>
      <c r="K39" s="140"/>
      <c r="L39" s="140"/>
      <c r="M39" s="140"/>
      <c r="N39" s="140"/>
      <c r="O39" s="144">
        <f>SUM(C39:N39)</f>
        <v>0</v>
      </c>
      <c r="P39" s="145" t="str">
        <f t="shared" si="11"/>
        <v>-</v>
      </c>
    </row>
    <row r="40" spans="1:16" ht="13.5" thickBot="1">
      <c r="A40">
        <v>1</v>
      </c>
      <c r="B40" s="29" t="s">
        <v>90</v>
      </c>
      <c r="C40" s="142"/>
      <c r="D40" s="142"/>
      <c r="E40" s="142"/>
      <c r="F40" s="142"/>
      <c r="G40" s="142"/>
      <c r="H40" s="142"/>
      <c r="I40" s="142"/>
      <c r="J40" s="142"/>
      <c r="K40" s="142"/>
      <c r="L40" s="142"/>
      <c r="M40" s="142"/>
      <c r="N40" s="142"/>
      <c r="O40" s="146">
        <f>SUM(C40:N40)</f>
        <v>0</v>
      </c>
      <c r="P40" s="145" t="str">
        <f t="shared" si="11"/>
        <v>-</v>
      </c>
    </row>
    <row r="41" spans="1:16" ht="15">
      <c r="A41">
        <v>1</v>
      </c>
      <c r="B41" s="114" t="s">
        <v>339</v>
      </c>
      <c r="C41" s="137"/>
      <c r="D41" s="137"/>
      <c r="E41" s="137"/>
      <c r="F41" s="137"/>
      <c r="G41" s="137"/>
      <c r="H41" s="137"/>
      <c r="I41" s="137"/>
      <c r="J41" s="137"/>
      <c r="K41" s="137"/>
      <c r="L41" s="137"/>
      <c r="M41" s="137"/>
      <c r="N41" s="137"/>
      <c r="O41" s="137"/>
      <c r="P41" s="138"/>
    </row>
    <row r="42" spans="1:16">
      <c r="A42">
        <v>1</v>
      </c>
      <c r="B42" s="109" t="s">
        <v>340</v>
      </c>
      <c r="C42" s="140"/>
      <c r="D42" s="140"/>
      <c r="E42" s="140"/>
      <c r="F42" s="140"/>
      <c r="G42" s="140"/>
      <c r="H42" s="140"/>
      <c r="I42" s="140"/>
      <c r="J42" s="140"/>
      <c r="K42" s="140"/>
      <c r="L42" s="140"/>
      <c r="M42" s="140"/>
      <c r="N42" s="140"/>
      <c r="O42" s="144">
        <f>SUM(C42:N42)</f>
        <v>0</v>
      </c>
      <c r="P42" s="145" t="str">
        <f>IFERROR(AVERAGE(C42:N42),"-")</f>
        <v>-</v>
      </c>
    </row>
    <row r="43" spans="1:16">
      <c r="A43">
        <v>1</v>
      </c>
      <c r="B43" s="109" t="s">
        <v>95</v>
      </c>
      <c r="C43" s="140"/>
      <c r="D43" s="140"/>
      <c r="E43" s="140"/>
      <c r="F43" s="140"/>
      <c r="G43" s="140"/>
      <c r="H43" s="140"/>
      <c r="I43" s="140"/>
      <c r="J43" s="140"/>
      <c r="K43" s="140"/>
      <c r="L43" s="140"/>
      <c r="M43" s="140"/>
      <c r="N43" s="140"/>
      <c r="O43" s="144">
        <f>SUM(C43:N43)</f>
        <v>0</v>
      </c>
      <c r="P43" s="145" t="str">
        <f t="shared" ref="P43:P44" si="12">IFERROR(AVERAGE(C43:N43),"-")</f>
        <v>-</v>
      </c>
    </row>
    <row r="44" spans="1:16" ht="13.5" thickBot="1">
      <c r="A44">
        <v>1</v>
      </c>
      <c r="B44" s="29" t="s">
        <v>341</v>
      </c>
      <c r="C44" s="142"/>
      <c r="D44" s="142"/>
      <c r="E44" s="142"/>
      <c r="F44" s="142"/>
      <c r="G44" s="142"/>
      <c r="H44" s="142"/>
      <c r="I44" s="142"/>
      <c r="J44" s="142"/>
      <c r="K44" s="142"/>
      <c r="L44" s="142"/>
      <c r="M44" s="142"/>
      <c r="N44" s="142"/>
      <c r="O44" s="146">
        <f>SUM(C44:N44)</f>
        <v>0</v>
      </c>
      <c r="P44" s="145" t="str">
        <f t="shared" si="12"/>
        <v>-</v>
      </c>
    </row>
    <row r="45" spans="1:16" ht="15">
      <c r="A45">
        <v>1</v>
      </c>
      <c r="B45" s="114" t="s">
        <v>342</v>
      </c>
      <c r="C45" s="137"/>
      <c r="D45" s="137"/>
      <c r="E45" s="137"/>
      <c r="F45" s="137"/>
      <c r="G45" s="137"/>
      <c r="H45" s="137"/>
      <c r="I45" s="137"/>
      <c r="J45" s="137"/>
      <c r="K45" s="137"/>
      <c r="L45" s="137"/>
      <c r="M45" s="137"/>
      <c r="N45" s="137"/>
      <c r="O45" s="137"/>
      <c r="P45" s="138"/>
    </row>
    <row r="46" spans="1:16">
      <c r="A46">
        <v>1</v>
      </c>
      <c r="B46" s="109" t="s">
        <v>97</v>
      </c>
      <c r="C46" s="140"/>
      <c r="D46" s="140"/>
      <c r="E46" s="140"/>
      <c r="F46" s="140"/>
      <c r="G46" s="140"/>
      <c r="H46" s="140"/>
      <c r="I46" s="140"/>
      <c r="J46" s="140"/>
      <c r="K46" s="140"/>
      <c r="L46" s="140"/>
      <c r="M46" s="140"/>
      <c r="N46" s="140"/>
      <c r="O46" s="144">
        <f>SUM(C46:N46)</f>
        <v>0</v>
      </c>
      <c r="P46" s="145" t="str">
        <f>IFERROR(AVERAGE(C46:N46),"-")</f>
        <v>-</v>
      </c>
    </row>
    <row r="47" spans="1:16" ht="13.5" thickBot="1">
      <c r="A47">
        <v>1</v>
      </c>
      <c r="B47" s="29" t="s">
        <v>98</v>
      </c>
      <c r="C47" s="142"/>
      <c r="D47" s="142"/>
      <c r="E47" s="142"/>
      <c r="F47" s="142"/>
      <c r="G47" s="142"/>
      <c r="H47" s="142"/>
      <c r="I47" s="142"/>
      <c r="J47" s="142"/>
      <c r="K47" s="142"/>
      <c r="L47" s="142"/>
      <c r="M47" s="142"/>
      <c r="N47" s="142"/>
      <c r="O47" s="146">
        <f>SUM(C47:N47)</f>
        <v>0</v>
      </c>
      <c r="P47" s="145" t="str">
        <f>IFERROR(AVERAGE(C47:N47),"-")</f>
        <v>-</v>
      </c>
    </row>
    <row r="48" spans="1:16" ht="15">
      <c r="A48">
        <v>1</v>
      </c>
      <c r="B48" s="114" t="s">
        <v>343</v>
      </c>
      <c r="C48" s="137"/>
      <c r="D48" s="137"/>
      <c r="E48" s="137"/>
      <c r="F48" s="137"/>
      <c r="G48" s="137"/>
      <c r="H48" s="137"/>
      <c r="I48" s="137"/>
      <c r="J48" s="137"/>
      <c r="K48" s="137"/>
      <c r="L48" s="137"/>
      <c r="M48" s="137"/>
      <c r="N48" s="137"/>
      <c r="O48" s="137"/>
      <c r="P48" s="138"/>
    </row>
    <row r="49" spans="1:20">
      <c r="A49">
        <v>1</v>
      </c>
      <c r="B49" s="110" t="s">
        <v>34</v>
      </c>
      <c r="C49" s="140"/>
      <c r="D49" s="140"/>
      <c r="E49" s="140"/>
      <c r="F49" s="140"/>
      <c r="G49" s="140"/>
      <c r="H49" s="140"/>
      <c r="I49" s="140"/>
      <c r="J49" s="140"/>
      <c r="K49" s="140"/>
      <c r="L49" s="140"/>
      <c r="M49" s="140"/>
      <c r="N49" s="140"/>
      <c r="O49" s="144">
        <f>SUM(C49:N49)</f>
        <v>0</v>
      </c>
      <c r="P49" s="145" t="str">
        <f>IFERROR(AVERAGE(C49:N49),"-")</f>
        <v>-</v>
      </c>
    </row>
    <row r="50" spans="1:20">
      <c r="A50">
        <v>1</v>
      </c>
      <c r="B50" s="109" t="s">
        <v>64</v>
      </c>
      <c r="C50" s="155"/>
      <c r="D50" s="155"/>
      <c r="E50" s="155"/>
      <c r="F50" s="155"/>
      <c r="G50" s="155"/>
      <c r="H50" s="155"/>
      <c r="I50" s="155"/>
      <c r="J50" s="155"/>
      <c r="K50" s="155"/>
      <c r="L50" s="155"/>
      <c r="M50" s="155"/>
      <c r="N50" s="155"/>
      <c r="O50" s="147"/>
      <c r="P50" s="148"/>
    </row>
    <row r="51" spans="1:20">
      <c r="A51">
        <v>1</v>
      </c>
      <c r="B51" s="110" t="s">
        <v>35</v>
      </c>
      <c r="C51" s="140"/>
      <c r="D51" s="140"/>
      <c r="E51" s="140"/>
      <c r="F51" s="140"/>
      <c r="G51" s="140"/>
      <c r="H51" s="140"/>
      <c r="I51" s="140"/>
      <c r="J51" s="140"/>
      <c r="K51" s="140"/>
      <c r="L51" s="140"/>
      <c r="M51" s="140"/>
      <c r="N51" s="140"/>
      <c r="O51" s="144">
        <f>SUM(C51:N51)</f>
        <v>0</v>
      </c>
      <c r="P51" s="145" t="str">
        <f>IFERROR(AVERAGE(C51:N51),"-")</f>
        <v>-</v>
      </c>
    </row>
    <row r="52" spans="1:20">
      <c r="A52">
        <v>1</v>
      </c>
      <c r="B52" s="109" t="s">
        <v>65</v>
      </c>
      <c r="C52" s="155"/>
      <c r="D52" s="155"/>
      <c r="E52" s="155"/>
      <c r="F52" s="155"/>
      <c r="G52" s="155"/>
      <c r="H52" s="155"/>
      <c r="I52" s="155"/>
      <c r="J52" s="155"/>
      <c r="K52" s="155"/>
      <c r="L52" s="155"/>
      <c r="M52" s="155"/>
      <c r="N52" s="155"/>
      <c r="O52" s="147"/>
      <c r="P52" s="148"/>
    </row>
    <row r="53" spans="1:20" ht="13.5" thickBot="1">
      <c r="A53">
        <v>1</v>
      </c>
      <c r="B53" s="115" t="s">
        <v>36</v>
      </c>
      <c r="C53" s="149"/>
      <c r="D53" s="149"/>
      <c r="E53" s="149"/>
      <c r="F53" s="149"/>
      <c r="G53" s="149"/>
      <c r="H53" s="149"/>
      <c r="I53" s="149"/>
      <c r="J53" s="149"/>
      <c r="K53" s="149"/>
      <c r="L53" s="149"/>
      <c r="M53" s="149"/>
      <c r="N53" s="149"/>
      <c r="O53" s="144">
        <f>SUM(C53:N53)</f>
        <v>0</v>
      </c>
      <c r="P53" s="145" t="str">
        <f>IFERROR(AVERAGE(C53:N53),"-")</f>
        <v>-</v>
      </c>
    </row>
    <row r="54" spans="1:20" ht="15">
      <c r="A54">
        <v>1</v>
      </c>
      <c r="B54" s="114" t="s">
        <v>345</v>
      </c>
      <c r="C54" s="137"/>
      <c r="D54" s="137"/>
      <c r="E54" s="137"/>
      <c r="F54" s="137"/>
      <c r="G54" s="137"/>
      <c r="H54" s="137"/>
      <c r="I54" s="137"/>
      <c r="J54" s="137"/>
      <c r="K54" s="137"/>
      <c r="L54" s="137"/>
      <c r="M54" s="137"/>
      <c r="N54" s="137"/>
      <c r="O54" s="137"/>
      <c r="P54" s="138"/>
    </row>
    <row r="55" spans="1:20">
      <c r="A55">
        <v>1</v>
      </c>
      <c r="B55" s="109" t="s">
        <v>344</v>
      </c>
      <c r="C55" s="140"/>
      <c r="D55" s="140"/>
      <c r="E55" s="140"/>
      <c r="F55" s="140"/>
      <c r="G55" s="140"/>
      <c r="H55" s="140"/>
      <c r="I55" s="140"/>
      <c r="J55" s="140"/>
      <c r="K55" s="140"/>
      <c r="L55" s="140"/>
      <c r="M55" s="140"/>
      <c r="N55" s="140"/>
      <c r="O55" s="144">
        <f t="shared" ref="O55:O60" si="13">SUM(C55:N55)</f>
        <v>0</v>
      </c>
      <c r="P55" s="141" t="str">
        <f>IFERROR(AVERAGE(C55:N55),"-")</f>
        <v>-</v>
      </c>
    </row>
    <row r="56" spans="1:20">
      <c r="B56" s="109" t="s">
        <v>92</v>
      </c>
      <c r="C56" s="140"/>
      <c r="D56" s="140"/>
      <c r="E56" s="140"/>
      <c r="F56" s="140"/>
      <c r="G56" s="140"/>
      <c r="H56" s="140"/>
      <c r="I56" s="140"/>
      <c r="J56" s="140"/>
      <c r="K56" s="140"/>
      <c r="L56" s="140"/>
      <c r="M56" s="140"/>
      <c r="N56" s="140"/>
      <c r="O56" s="144">
        <f t="shared" si="13"/>
        <v>0</v>
      </c>
      <c r="P56" s="141" t="str">
        <f t="shared" ref="P56:P60" si="14">IFERROR(AVERAGE(C56:N56),"-")</f>
        <v>-</v>
      </c>
    </row>
    <row r="57" spans="1:20">
      <c r="B57" s="109" t="s">
        <v>82</v>
      </c>
      <c r="C57" s="150" t="str">
        <f>IFERROR((1-(C55-C16)/C55)*100,"-")</f>
        <v>-</v>
      </c>
      <c r="D57" s="150" t="str">
        <f t="shared" ref="D57:N57" si="15">IFERROR((1-(D55-D16)/D55)*100,"-")</f>
        <v>-</v>
      </c>
      <c r="E57" s="150" t="str">
        <f t="shared" si="15"/>
        <v>-</v>
      </c>
      <c r="F57" s="150" t="str">
        <f t="shared" si="15"/>
        <v>-</v>
      </c>
      <c r="G57" s="150" t="str">
        <f t="shared" si="15"/>
        <v>-</v>
      </c>
      <c r="H57" s="150" t="str">
        <f t="shared" si="15"/>
        <v>-</v>
      </c>
      <c r="I57" s="150" t="str">
        <f t="shared" si="15"/>
        <v>-</v>
      </c>
      <c r="J57" s="150" t="str">
        <f t="shared" si="15"/>
        <v>-</v>
      </c>
      <c r="K57" s="150" t="str">
        <f t="shared" si="15"/>
        <v>-</v>
      </c>
      <c r="L57" s="150" t="str">
        <f t="shared" si="15"/>
        <v>-</v>
      </c>
      <c r="M57" s="150" t="str">
        <f t="shared" si="15"/>
        <v>-</v>
      </c>
      <c r="N57" s="150" t="str">
        <f t="shared" si="15"/>
        <v>-</v>
      </c>
      <c r="O57" s="144">
        <f t="shared" si="13"/>
        <v>0</v>
      </c>
      <c r="P57" s="141" t="str">
        <f t="shared" si="14"/>
        <v>-</v>
      </c>
    </row>
    <row r="58" spans="1:20">
      <c r="B58" s="109" t="s">
        <v>93</v>
      </c>
      <c r="C58" s="140"/>
      <c r="D58" s="140"/>
      <c r="E58" s="140"/>
      <c r="F58" s="140"/>
      <c r="G58" s="140"/>
      <c r="H58" s="140"/>
      <c r="I58" s="140"/>
      <c r="J58" s="140"/>
      <c r="K58" s="140"/>
      <c r="L58" s="140"/>
      <c r="M58" s="140"/>
      <c r="N58" s="140"/>
      <c r="O58" s="144">
        <f t="shared" si="13"/>
        <v>0</v>
      </c>
      <c r="P58" s="141" t="str">
        <f t="shared" si="14"/>
        <v>-</v>
      </c>
    </row>
    <row r="59" spans="1:20">
      <c r="B59" s="118" t="s">
        <v>66</v>
      </c>
      <c r="C59" s="140"/>
      <c r="D59" s="140"/>
      <c r="E59" s="140"/>
      <c r="F59" s="140"/>
      <c r="G59" s="140"/>
      <c r="H59" s="140"/>
      <c r="I59" s="140"/>
      <c r="J59" s="140"/>
      <c r="K59" s="140"/>
      <c r="L59" s="140"/>
      <c r="M59" s="140"/>
      <c r="N59" s="140"/>
      <c r="O59" s="144">
        <f t="shared" si="13"/>
        <v>0</v>
      </c>
      <c r="P59" s="141" t="str">
        <f t="shared" si="14"/>
        <v>-</v>
      </c>
      <c r="Q59" s="25"/>
      <c r="R59" s="25"/>
      <c r="S59" s="25"/>
      <c r="T59" s="25"/>
    </row>
    <row r="60" spans="1:20" ht="13.5" thickBot="1">
      <c r="B60" s="31" t="s">
        <v>103</v>
      </c>
      <c r="C60" s="142"/>
      <c r="D60" s="142"/>
      <c r="E60" s="142"/>
      <c r="F60" s="142"/>
      <c r="G60" s="142"/>
      <c r="H60" s="142"/>
      <c r="I60" s="142"/>
      <c r="J60" s="142"/>
      <c r="K60" s="142"/>
      <c r="L60" s="142"/>
      <c r="M60" s="142"/>
      <c r="N60" s="142"/>
      <c r="O60" s="146">
        <f t="shared" si="13"/>
        <v>0</v>
      </c>
      <c r="P60" s="141" t="str">
        <f t="shared" si="14"/>
        <v>-</v>
      </c>
    </row>
  </sheetData>
  <mergeCells count="8">
    <mergeCell ref="C7:E7"/>
    <mergeCell ref="C8:E8"/>
    <mergeCell ref="C9:E9"/>
    <mergeCell ref="C2:E2"/>
    <mergeCell ref="C3:E3"/>
    <mergeCell ref="C4:E4"/>
    <mergeCell ref="C5:E5"/>
    <mergeCell ref="C6:E6"/>
  </mergeCells>
  <pageMargins left="0.75" right="0.75" top="1" bottom="1" header="0.3" footer="0.3"/>
  <pageSetup paperSize="9" scale="95" orientation="landscape" horizontalDpi="300" verticalDpi="300" r:id="rId1"/>
  <headerFooter alignWithMargins="0">
    <oddHeader>&amp;C&amp;LPower2sme&amp;RAnalysis</oddHeader>
    <oddFooter>&amp;C&amp;LPerfios Insights&amp;RPage &amp;P of &amp;N</oddFooter>
  </headerFooter>
  <ignoredErrors>
    <ignoredError sqref="C18 D18:N18 C19:N19"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39F80-00A0-47ED-AF02-FE0E31C680FA}">
  <sheetPr codeName="Sheet4">
    <tabColor rgb="FF92D050"/>
  </sheetPr>
  <dimension ref="A1:O51"/>
  <sheetViews>
    <sheetView topLeftCell="C31" workbookViewId="0">
      <selection activeCell="H39" sqref="H39"/>
    </sheetView>
  </sheetViews>
  <sheetFormatPr defaultRowHeight="12.75"/>
  <cols>
    <col min="1" max="1" width="22.7109375" customWidth="1"/>
    <col min="2" max="2" width="17.28515625" bestFit="1" customWidth="1"/>
    <col min="3" max="3" width="16.5703125" customWidth="1"/>
    <col min="4" max="4" width="15.85546875" customWidth="1"/>
    <col min="5" max="5" width="18.7109375" customWidth="1"/>
    <col min="6" max="6" width="14.7109375" customWidth="1"/>
    <col min="7" max="7" width="19.42578125" customWidth="1"/>
    <col min="8" max="9" width="18.42578125" customWidth="1"/>
    <col min="10" max="10" width="15.28515625" customWidth="1"/>
    <col min="11" max="11" width="15.5703125" customWidth="1"/>
    <col min="12" max="12" width="17" customWidth="1"/>
    <col min="13" max="13" width="17.140625" customWidth="1"/>
    <col min="14" max="14" width="18.7109375" customWidth="1"/>
    <col min="15" max="15" width="19.85546875" customWidth="1"/>
  </cols>
  <sheetData>
    <row r="1" spans="1:15">
      <c r="A1" s="213" t="s">
        <v>39</v>
      </c>
      <c r="B1" s="213"/>
      <c r="C1" s="213"/>
      <c r="D1" s="213"/>
      <c r="E1" s="213"/>
      <c r="F1" s="214"/>
      <c r="G1" s="214"/>
      <c r="H1" s="214"/>
    </row>
    <row r="2" spans="1:15">
      <c r="A2" s="215" t="s">
        <v>16</v>
      </c>
      <c r="B2" s="215"/>
      <c r="C2" s="216"/>
      <c r="D2" s="217"/>
      <c r="E2" s="217"/>
      <c r="F2" s="218" t="s">
        <v>40</v>
      </c>
      <c r="G2" s="218"/>
      <c r="H2" s="156"/>
    </row>
    <row r="3" spans="1:15" ht="14.25" customHeight="1">
      <c r="A3" s="215" t="s">
        <v>11</v>
      </c>
      <c r="B3" s="215"/>
      <c r="C3" s="216"/>
      <c r="D3" s="217"/>
      <c r="E3" s="217"/>
      <c r="F3" s="218" t="s">
        <v>357</v>
      </c>
      <c r="G3" s="218"/>
      <c r="H3" s="156"/>
    </row>
    <row r="4" spans="1:15">
      <c r="A4" s="215" t="s">
        <v>41</v>
      </c>
      <c r="B4" s="215"/>
      <c r="C4" s="216"/>
      <c r="D4" s="217"/>
      <c r="E4" s="217"/>
      <c r="F4" s="218" t="s">
        <v>42</v>
      </c>
      <c r="G4" s="218"/>
      <c r="H4" s="156"/>
    </row>
    <row r="5" spans="1:15">
      <c r="A5" s="215" t="s">
        <v>43</v>
      </c>
      <c r="B5" s="215"/>
      <c r="C5" s="219"/>
      <c r="D5" s="220"/>
      <c r="E5" s="220"/>
      <c r="F5" s="218" t="s">
        <v>44</v>
      </c>
      <c r="G5" s="218"/>
      <c r="H5" s="156"/>
      <c r="I5" s="23"/>
    </row>
    <row r="6" spans="1:15">
      <c r="A6" s="215" t="s">
        <v>45</v>
      </c>
      <c r="B6" s="215"/>
      <c r="C6" s="216"/>
      <c r="D6" s="217"/>
      <c r="E6" s="217"/>
      <c r="F6" s="218" t="s">
        <v>46</v>
      </c>
      <c r="G6" s="218"/>
      <c r="H6" s="156"/>
    </row>
    <row r="7" spans="1:15">
      <c r="A7" s="215" t="s">
        <v>47</v>
      </c>
      <c r="B7" s="215"/>
      <c r="C7" s="216"/>
      <c r="D7" s="217"/>
      <c r="E7" s="217"/>
      <c r="F7" s="218" t="s">
        <v>358</v>
      </c>
      <c r="G7" s="218"/>
      <c r="H7" s="157"/>
    </row>
    <row r="8" spans="1:15">
      <c r="A8" s="215" t="s">
        <v>48</v>
      </c>
      <c r="B8" s="227"/>
      <c r="C8" s="228"/>
      <c r="D8" s="228"/>
      <c r="E8" s="228"/>
    </row>
    <row r="9" spans="1:15">
      <c r="A9" s="21" t="s">
        <v>49</v>
      </c>
      <c r="B9" s="21" t="s">
        <v>49</v>
      </c>
      <c r="C9" s="21" t="s">
        <v>49</v>
      </c>
      <c r="D9" s="21" t="s">
        <v>49</v>
      </c>
      <c r="E9" s="21" t="s">
        <v>49</v>
      </c>
      <c r="F9" s="21" t="s">
        <v>49</v>
      </c>
      <c r="G9" s="21" t="s">
        <v>49</v>
      </c>
      <c r="H9" s="21" t="s">
        <v>49</v>
      </c>
    </row>
    <row r="10" spans="1:15">
      <c r="A10" s="229" t="s">
        <v>50</v>
      </c>
      <c r="B10" s="230"/>
      <c r="C10" s="231"/>
      <c r="D10" s="231"/>
      <c r="E10" s="231"/>
      <c r="F10" s="231"/>
      <c r="G10" s="231"/>
      <c r="H10" s="232"/>
    </row>
    <row r="11" spans="1:15">
      <c r="A11" s="215" t="s">
        <v>74</v>
      </c>
      <c r="B11" s="227"/>
      <c r="C11" s="233" t="s">
        <v>75</v>
      </c>
      <c r="D11" s="233"/>
      <c r="E11" s="158"/>
      <c r="F11" s="234" t="s">
        <v>76</v>
      </c>
      <c r="G11" s="234"/>
      <c r="H11" s="158"/>
    </row>
    <row r="13" spans="1:15" ht="24" customHeight="1">
      <c r="A13" s="215" t="s">
        <v>63</v>
      </c>
      <c r="B13" s="227"/>
      <c r="C13" s="237" t="s">
        <v>285</v>
      </c>
      <c r="D13" s="237"/>
      <c r="E13" s="237"/>
      <c r="F13" s="221" t="s">
        <v>77</v>
      </c>
      <c r="G13" s="222"/>
      <c r="H13" s="159"/>
    </row>
    <row r="15" spans="1:15" ht="12.75" customHeight="1">
      <c r="A15" s="223" t="s">
        <v>104</v>
      </c>
      <c r="B15" s="224"/>
      <c r="C15" s="160"/>
      <c r="D15" s="160"/>
      <c r="E15" s="160"/>
      <c r="F15" s="160"/>
      <c r="G15" s="160"/>
      <c r="H15" s="160"/>
      <c r="I15" s="160"/>
      <c r="J15" s="160"/>
      <c r="K15" s="160"/>
      <c r="L15" s="160"/>
      <c r="M15" s="160"/>
      <c r="N15" s="160"/>
      <c r="O15" s="161"/>
    </row>
    <row r="16" spans="1:15" ht="30">
      <c r="A16" s="22" t="s">
        <v>57</v>
      </c>
      <c r="B16" s="22" t="s">
        <v>58</v>
      </c>
      <c r="C16" s="22" t="s">
        <v>59</v>
      </c>
      <c r="D16" s="91" t="s">
        <v>69</v>
      </c>
      <c r="E16" s="24" t="s">
        <v>51</v>
      </c>
      <c r="F16" s="26" t="s">
        <v>242</v>
      </c>
      <c r="G16" s="26" t="s">
        <v>51</v>
      </c>
      <c r="H16" s="26" t="s">
        <v>60</v>
      </c>
      <c r="I16" s="26" t="s">
        <v>71</v>
      </c>
      <c r="J16" s="26" t="s">
        <v>72</v>
      </c>
      <c r="K16" s="26" t="s">
        <v>73</v>
      </c>
      <c r="L16" s="28" t="s">
        <v>84</v>
      </c>
      <c r="M16" s="28" t="s">
        <v>85</v>
      </c>
      <c r="N16" s="28" t="s">
        <v>86</v>
      </c>
      <c r="O16" s="162" t="s">
        <v>248</v>
      </c>
    </row>
    <row r="17" spans="1:15">
      <c r="A17" s="163"/>
      <c r="B17" s="173"/>
      <c r="C17" s="174"/>
      <c r="D17" s="175"/>
      <c r="E17" s="176" t="str">
        <f>IFERROR(D17/$C$8,"-")</f>
        <v>-</v>
      </c>
      <c r="F17" s="175" t="str">
        <f>IFERROR(B17/H17,"-")</f>
        <v>-</v>
      </c>
      <c r="G17" s="176" t="str">
        <f>IFERROR(F17/$C$8,"-")</f>
        <v>-</v>
      </c>
      <c r="H17" s="151"/>
      <c r="I17" s="151"/>
      <c r="J17" s="151"/>
      <c r="K17" s="151"/>
      <c r="L17" s="184"/>
      <c r="M17" s="184"/>
      <c r="N17" s="184"/>
      <c r="O17" s="184"/>
    </row>
    <row r="18" spans="1:15">
      <c r="A18" s="164" t="e">
        <f>EDATE(A17,-1)</f>
        <v>#NUM!</v>
      </c>
      <c r="B18" s="173"/>
      <c r="C18" s="174"/>
      <c r="D18" s="175"/>
      <c r="E18" s="176" t="str">
        <f t="shared" ref="E18:E28" si="0">IFERROR(D18/$C$8,"-")</f>
        <v>-</v>
      </c>
      <c r="F18" s="175" t="str">
        <f t="shared" ref="F18:F28" si="1">IFERROR(B18/H18,"-")</f>
        <v>-</v>
      </c>
      <c r="G18" s="176" t="str">
        <f t="shared" ref="G18:G28" si="2">IFERROR(F18/$C$8,"-")</f>
        <v>-</v>
      </c>
      <c r="H18" s="173"/>
      <c r="I18" s="173"/>
      <c r="J18" s="173"/>
      <c r="K18" s="173"/>
      <c r="L18" s="185"/>
      <c r="M18" s="185"/>
      <c r="N18" s="185"/>
      <c r="O18" s="185"/>
    </row>
    <row r="19" spans="1:15">
      <c r="A19" s="164" t="e">
        <f t="shared" ref="A19:A28" si="3">EDATE(A18,-1)</f>
        <v>#NUM!</v>
      </c>
      <c r="B19" s="173"/>
      <c r="C19" s="174"/>
      <c r="D19" s="175"/>
      <c r="E19" s="176" t="str">
        <f t="shared" si="0"/>
        <v>-</v>
      </c>
      <c r="F19" s="175" t="str">
        <f t="shared" si="1"/>
        <v>-</v>
      </c>
      <c r="G19" s="176" t="str">
        <f t="shared" si="2"/>
        <v>-</v>
      </c>
      <c r="H19" s="173"/>
      <c r="I19" s="173"/>
      <c r="J19" s="173"/>
      <c r="K19" s="173"/>
      <c r="L19" s="185"/>
      <c r="M19" s="185"/>
      <c r="N19" s="185"/>
      <c r="O19" s="185"/>
    </row>
    <row r="20" spans="1:15">
      <c r="A20" s="164" t="e">
        <f t="shared" si="3"/>
        <v>#NUM!</v>
      </c>
      <c r="B20" s="173"/>
      <c r="C20" s="174"/>
      <c r="D20" s="175"/>
      <c r="E20" s="176" t="str">
        <f t="shared" si="0"/>
        <v>-</v>
      </c>
      <c r="F20" s="175" t="str">
        <f t="shared" si="1"/>
        <v>-</v>
      </c>
      <c r="G20" s="176" t="str">
        <f t="shared" si="2"/>
        <v>-</v>
      </c>
      <c r="H20" s="173"/>
      <c r="I20" s="173"/>
      <c r="J20" s="173"/>
      <c r="K20" s="173"/>
      <c r="L20" s="185"/>
      <c r="M20" s="185"/>
      <c r="N20" s="185"/>
      <c r="O20" s="185"/>
    </row>
    <row r="21" spans="1:15">
      <c r="A21" s="164" t="e">
        <f t="shared" si="3"/>
        <v>#NUM!</v>
      </c>
      <c r="B21" s="173"/>
      <c r="C21" s="174"/>
      <c r="D21" s="175"/>
      <c r="E21" s="176" t="str">
        <f t="shared" si="0"/>
        <v>-</v>
      </c>
      <c r="F21" s="175" t="str">
        <f t="shared" si="1"/>
        <v>-</v>
      </c>
      <c r="G21" s="176" t="str">
        <f t="shared" si="2"/>
        <v>-</v>
      </c>
      <c r="H21" s="173"/>
      <c r="I21" s="173"/>
      <c r="J21" s="173"/>
      <c r="K21" s="173"/>
      <c r="L21" s="185"/>
      <c r="M21" s="185"/>
      <c r="N21" s="185"/>
      <c r="O21" s="185"/>
    </row>
    <row r="22" spans="1:15">
      <c r="A22" s="164" t="e">
        <f t="shared" si="3"/>
        <v>#NUM!</v>
      </c>
      <c r="B22" s="173"/>
      <c r="C22" s="174"/>
      <c r="D22" s="177"/>
      <c r="E22" s="176" t="str">
        <f t="shared" si="0"/>
        <v>-</v>
      </c>
      <c r="F22" s="175" t="str">
        <f t="shared" si="1"/>
        <v>-</v>
      </c>
      <c r="G22" s="176" t="str">
        <f t="shared" si="2"/>
        <v>-</v>
      </c>
      <c r="H22" s="173"/>
      <c r="I22" s="173"/>
      <c r="J22" s="173"/>
      <c r="K22" s="173"/>
      <c r="L22" s="185"/>
      <c r="M22" s="185"/>
      <c r="N22" s="185"/>
      <c r="O22" s="185"/>
    </row>
    <row r="23" spans="1:15">
      <c r="A23" s="164" t="e">
        <f t="shared" si="3"/>
        <v>#NUM!</v>
      </c>
      <c r="B23" s="173"/>
      <c r="C23" s="174"/>
      <c r="D23" s="175"/>
      <c r="E23" s="176" t="str">
        <f t="shared" si="0"/>
        <v>-</v>
      </c>
      <c r="F23" s="175" t="str">
        <f t="shared" si="1"/>
        <v>-</v>
      </c>
      <c r="G23" s="176" t="str">
        <f t="shared" si="2"/>
        <v>-</v>
      </c>
      <c r="H23" s="151"/>
      <c r="I23" s="151"/>
      <c r="J23" s="151"/>
      <c r="K23" s="151"/>
      <c r="L23" s="184"/>
      <c r="M23" s="184"/>
      <c r="N23" s="184"/>
      <c r="O23" s="184"/>
    </row>
    <row r="24" spans="1:15">
      <c r="A24" s="164" t="e">
        <f t="shared" si="3"/>
        <v>#NUM!</v>
      </c>
      <c r="B24" s="173"/>
      <c r="C24" s="174"/>
      <c r="D24" s="175"/>
      <c r="E24" s="176" t="str">
        <f t="shared" si="0"/>
        <v>-</v>
      </c>
      <c r="F24" s="175" t="str">
        <f t="shared" si="1"/>
        <v>-</v>
      </c>
      <c r="G24" s="176" t="str">
        <f t="shared" si="2"/>
        <v>-</v>
      </c>
      <c r="H24" s="173"/>
      <c r="I24" s="173"/>
      <c r="J24" s="173"/>
      <c r="K24" s="173"/>
      <c r="L24" s="185"/>
      <c r="M24" s="185"/>
      <c r="N24" s="185"/>
      <c r="O24" s="185"/>
    </row>
    <row r="25" spans="1:15">
      <c r="A25" s="164" t="e">
        <f t="shared" si="3"/>
        <v>#NUM!</v>
      </c>
      <c r="B25" s="173"/>
      <c r="C25" s="174"/>
      <c r="D25" s="175"/>
      <c r="E25" s="176" t="str">
        <f t="shared" si="0"/>
        <v>-</v>
      </c>
      <c r="F25" s="175" t="str">
        <f t="shared" si="1"/>
        <v>-</v>
      </c>
      <c r="G25" s="176" t="str">
        <f t="shared" si="2"/>
        <v>-</v>
      </c>
      <c r="H25" s="173"/>
      <c r="I25" s="173"/>
      <c r="J25" s="173"/>
      <c r="K25" s="173"/>
      <c r="L25" s="185"/>
      <c r="M25" s="185"/>
      <c r="N25" s="185"/>
      <c r="O25" s="185"/>
    </row>
    <row r="26" spans="1:15">
      <c r="A26" s="164" t="e">
        <f t="shared" si="3"/>
        <v>#NUM!</v>
      </c>
      <c r="B26" s="173"/>
      <c r="C26" s="174"/>
      <c r="D26" s="175"/>
      <c r="E26" s="176" t="str">
        <f t="shared" si="0"/>
        <v>-</v>
      </c>
      <c r="F26" s="175" t="str">
        <f t="shared" si="1"/>
        <v>-</v>
      </c>
      <c r="G26" s="176" t="str">
        <f t="shared" si="2"/>
        <v>-</v>
      </c>
      <c r="H26" s="173"/>
      <c r="I26" s="173"/>
      <c r="J26" s="173"/>
      <c r="K26" s="173"/>
      <c r="L26" s="185"/>
      <c r="M26" s="185"/>
      <c r="N26" s="185"/>
      <c r="O26" s="185"/>
    </row>
    <row r="27" spans="1:15">
      <c r="A27" s="164" t="e">
        <f t="shared" si="3"/>
        <v>#NUM!</v>
      </c>
      <c r="B27" s="173"/>
      <c r="C27" s="174"/>
      <c r="D27" s="175"/>
      <c r="E27" s="176" t="str">
        <f t="shared" si="0"/>
        <v>-</v>
      </c>
      <c r="F27" s="175" t="str">
        <f t="shared" si="1"/>
        <v>-</v>
      </c>
      <c r="G27" s="176" t="str">
        <f t="shared" si="2"/>
        <v>-</v>
      </c>
      <c r="H27" s="173"/>
      <c r="I27" s="173"/>
      <c r="J27" s="173"/>
      <c r="K27" s="173"/>
      <c r="L27" s="185"/>
      <c r="M27" s="185"/>
      <c r="N27" s="185"/>
      <c r="O27" s="185"/>
    </row>
    <row r="28" spans="1:15">
      <c r="A28" s="164" t="e">
        <f t="shared" si="3"/>
        <v>#NUM!</v>
      </c>
      <c r="B28" s="173"/>
      <c r="C28" s="174"/>
      <c r="D28" s="177"/>
      <c r="E28" s="176" t="str">
        <f t="shared" si="0"/>
        <v>-</v>
      </c>
      <c r="F28" s="175" t="str">
        <f t="shared" si="1"/>
        <v>-</v>
      </c>
      <c r="G28" s="176" t="str">
        <f t="shared" si="2"/>
        <v>-</v>
      </c>
      <c r="H28" s="173"/>
      <c r="I28" s="173"/>
      <c r="J28" s="173"/>
      <c r="K28" s="173"/>
      <c r="L28" s="185"/>
      <c r="M28" s="185"/>
      <c r="N28" s="185"/>
      <c r="O28" s="185"/>
    </row>
    <row r="29" spans="1:15" ht="24">
      <c r="A29" s="165" t="s">
        <v>346</v>
      </c>
      <c r="B29" s="178">
        <f>SUM(B17:B28)</f>
        <v>0</v>
      </c>
      <c r="C29" s="178">
        <f>SUM(C17:C28)</f>
        <v>0</v>
      </c>
      <c r="D29" s="178" t="str">
        <f>IFERROR(AVERAGE(D17:D28),"-")</f>
        <v>-</v>
      </c>
      <c r="E29" s="178" t="str">
        <f>IFERROR(D29/$C$8,"-")</f>
        <v>-</v>
      </c>
      <c r="F29" s="178" t="str">
        <f>IFERROR(AVERAGE(F17:F28),"-")</f>
        <v>-</v>
      </c>
      <c r="G29" s="178" t="str">
        <f>IFERROR(F29/$C$8,"-")</f>
        <v>-</v>
      </c>
      <c r="H29" s="178">
        <f>SUM(H17:H28)</f>
        <v>0</v>
      </c>
      <c r="I29" s="178">
        <f>SUM(I17:I28)</f>
        <v>0</v>
      </c>
      <c r="J29" s="178">
        <f>SUM(J17:J28)</f>
        <v>0</v>
      </c>
      <c r="K29" s="178">
        <f>SUM(K17:K28)</f>
        <v>0</v>
      </c>
      <c r="L29" s="186" t="str">
        <f>IFERROR(AVERAGE(L17:L28),"-")</f>
        <v>-</v>
      </c>
      <c r="M29" s="186" t="str">
        <f>IFERROR(AVERAGE(M17:M28),"-")</f>
        <v>-</v>
      </c>
      <c r="N29" s="186" t="str">
        <f>IFERROR(AVERAGE(N17:N28),"-")</f>
        <v>-</v>
      </c>
      <c r="O29" s="186" t="str">
        <f>IFERROR(AVERAGE(O17:O28),"-")</f>
        <v>-</v>
      </c>
    </row>
    <row r="30" spans="1:15">
      <c r="A30" s="23"/>
      <c r="C30" s="166"/>
      <c r="E30" s="166"/>
      <c r="F30" s="166"/>
    </row>
    <row r="31" spans="1:15" ht="11.25" customHeight="1">
      <c r="A31" s="223" t="s">
        <v>105</v>
      </c>
      <c r="B31" s="224"/>
      <c r="C31" s="160"/>
      <c r="D31" s="160"/>
      <c r="E31" s="160"/>
      <c r="F31" s="160"/>
      <c r="G31" s="160"/>
      <c r="H31" s="160"/>
      <c r="I31" s="160"/>
      <c r="J31" s="160"/>
      <c r="K31" s="161"/>
    </row>
    <row r="32" spans="1:15" ht="36">
      <c r="A32" s="22" t="s">
        <v>55</v>
      </c>
      <c r="B32" s="91" t="s">
        <v>70</v>
      </c>
      <c r="C32" s="24" t="s">
        <v>56</v>
      </c>
      <c r="D32" s="26" t="s">
        <v>51</v>
      </c>
      <c r="E32" s="27" t="s">
        <v>78</v>
      </c>
      <c r="F32" s="26" t="s">
        <v>79</v>
      </c>
      <c r="G32" s="27" t="s">
        <v>82</v>
      </c>
      <c r="H32" s="26" t="s">
        <v>83</v>
      </c>
      <c r="I32" s="26" t="s">
        <v>87</v>
      </c>
      <c r="J32" s="27" t="s">
        <v>80</v>
      </c>
      <c r="K32" s="27" t="s">
        <v>362</v>
      </c>
    </row>
    <row r="33" spans="1:11">
      <c r="A33" s="163">
        <f>A17</f>
        <v>0</v>
      </c>
      <c r="B33" s="180" t="str">
        <f>IF($C$4="CC/OD Account",Analysis!C55,"-")</f>
        <v>-</v>
      </c>
      <c r="C33" s="180" t="str">
        <f>IF(B33="-","-",D17)</f>
        <v>-</v>
      </c>
      <c r="D33" s="181" t="str">
        <f t="shared" ref="D33:D44" si="4">IFERROR(C33/$C$8,"-")</f>
        <v>-</v>
      </c>
      <c r="E33" s="180"/>
      <c r="F33" s="180"/>
      <c r="G33" s="180" t="str">
        <f>Analysis!C$57</f>
        <v>-</v>
      </c>
      <c r="H33" s="192"/>
      <c r="I33" s="192"/>
      <c r="J33" s="187" t="str">
        <f>IFERROR(B33/B17,"-")</f>
        <v>-</v>
      </c>
      <c r="K33" s="189"/>
    </row>
    <row r="34" spans="1:11">
      <c r="A34" s="163" t="e">
        <f>EDATE(A33,-1)</f>
        <v>#NUM!</v>
      </c>
      <c r="B34" s="180" t="str">
        <f>IF($C$4="CC/OD Account",Analysis!D$55,"-")</f>
        <v>-</v>
      </c>
      <c r="C34" s="180" t="str">
        <f t="shared" ref="C34:C44" si="5">IF(B34="-","-",D18)</f>
        <v>-</v>
      </c>
      <c r="D34" s="181" t="str">
        <f t="shared" si="4"/>
        <v>-</v>
      </c>
      <c r="E34" s="180"/>
      <c r="F34" s="152"/>
      <c r="G34" s="180" t="str">
        <f>Analysis!D$57</f>
        <v>-</v>
      </c>
      <c r="H34" s="192"/>
      <c r="I34" s="192"/>
      <c r="J34" s="187" t="str">
        <f t="shared" ref="J34:J44" si="6">IFERROR(B34/B18,"-")</f>
        <v>-</v>
      </c>
      <c r="K34" s="190"/>
    </row>
    <row r="35" spans="1:11">
      <c r="A35" s="163" t="e">
        <f t="shared" ref="A35:A44" si="7">EDATE(A34,-1)</f>
        <v>#NUM!</v>
      </c>
      <c r="B35" s="180" t="str">
        <f>IF($C$4="CC/OD Account",Analysis!E$55,"-")</f>
        <v>-</v>
      </c>
      <c r="C35" s="180" t="str">
        <f t="shared" si="5"/>
        <v>-</v>
      </c>
      <c r="D35" s="181" t="str">
        <f t="shared" si="4"/>
        <v>-</v>
      </c>
      <c r="E35" s="180"/>
      <c r="F35" s="152"/>
      <c r="G35" s="180" t="str">
        <f>Analysis!E$57</f>
        <v>-</v>
      </c>
      <c r="H35" s="192"/>
      <c r="I35" s="192"/>
      <c r="J35" s="187" t="str">
        <f t="shared" si="6"/>
        <v>-</v>
      </c>
      <c r="K35" s="190"/>
    </row>
    <row r="36" spans="1:11">
      <c r="A36" s="163" t="e">
        <f t="shared" si="7"/>
        <v>#NUM!</v>
      </c>
      <c r="B36" s="180" t="str">
        <f>IF($C$4="CC/OD Account",Analysis!F$55,"-")</f>
        <v>-</v>
      </c>
      <c r="C36" s="180" t="str">
        <f t="shared" si="5"/>
        <v>-</v>
      </c>
      <c r="D36" s="181" t="str">
        <f t="shared" si="4"/>
        <v>-</v>
      </c>
      <c r="E36" s="180"/>
      <c r="F36" s="152"/>
      <c r="G36" s="180" t="str">
        <f>Analysis!F$57</f>
        <v>-</v>
      </c>
      <c r="H36" s="192"/>
      <c r="I36" s="192"/>
      <c r="J36" s="187" t="str">
        <f t="shared" si="6"/>
        <v>-</v>
      </c>
      <c r="K36" s="190"/>
    </row>
    <row r="37" spans="1:11">
      <c r="A37" s="163" t="e">
        <f t="shared" si="7"/>
        <v>#NUM!</v>
      </c>
      <c r="B37" s="180" t="str">
        <f>IF($C$4="CC/OD Account",Analysis!G$55,"-")</f>
        <v>-</v>
      </c>
      <c r="C37" s="180" t="str">
        <f t="shared" si="5"/>
        <v>-</v>
      </c>
      <c r="D37" s="181" t="str">
        <f t="shared" si="4"/>
        <v>-</v>
      </c>
      <c r="E37" s="180"/>
      <c r="F37" s="152"/>
      <c r="G37" s="180" t="str">
        <f>Analysis!G$57</f>
        <v>-</v>
      </c>
      <c r="H37" s="192"/>
      <c r="I37" s="192"/>
      <c r="J37" s="187" t="str">
        <f t="shared" si="6"/>
        <v>-</v>
      </c>
      <c r="K37" s="190"/>
    </row>
    <row r="38" spans="1:11">
      <c r="A38" s="163" t="e">
        <f t="shared" si="7"/>
        <v>#NUM!</v>
      </c>
      <c r="B38" s="180" t="str">
        <f>IF($C$4="CC/OD Account",Analysis!H$55,"-")</f>
        <v>-</v>
      </c>
      <c r="C38" s="180" t="str">
        <f t="shared" si="5"/>
        <v>-</v>
      </c>
      <c r="D38" s="181" t="str">
        <f t="shared" si="4"/>
        <v>-</v>
      </c>
      <c r="E38" s="180"/>
      <c r="F38" s="152"/>
      <c r="G38" s="180" t="str">
        <f>Analysis!H$57</f>
        <v>-</v>
      </c>
      <c r="H38" s="192"/>
      <c r="I38" s="192"/>
      <c r="J38" s="187" t="str">
        <f t="shared" si="6"/>
        <v>-</v>
      </c>
      <c r="K38" s="190"/>
    </row>
    <row r="39" spans="1:11">
      <c r="A39" s="163" t="e">
        <f t="shared" si="7"/>
        <v>#NUM!</v>
      </c>
      <c r="B39" s="180" t="str">
        <f>IF($C$4="CC/OD Account",Analysis!I$55,"-")</f>
        <v>-</v>
      </c>
      <c r="C39" s="180" t="str">
        <f t="shared" si="5"/>
        <v>-</v>
      </c>
      <c r="D39" s="181" t="str">
        <f t="shared" si="4"/>
        <v>-</v>
      </c>
      <c r="E39" s="180"/>
      <c r="F39" s="180"/>
      <c r="G39" s="180" t="str">
        <f>Analysis!I$57</f>
        <v>-</v>
      </c>
      <c r="H39" s="192"/>
      <c r="I39" s="192"/>
      <c r="J39" s="187" t="str">
        <f t="shared" si="6"/>
        <v>-</v>
      </c>
      <c r="K39" s="189"/>
    </row>
    <row r="40" spans="1:11">
      <c r="A40" s="163" t="e">
        <f t="shared" si="7"/>
        <v>#NUM!</v>
      </c>
      <c r="B40" s="180" t="str">
        <f>IF($C$4="CC/OD Account",Analysis!J$55,"-")</f>
        <v>-</v>
      </c>
      <c r="C40" s="180" t="str">
        <f t="shared" si="5"/>
        <v>-</v>
      </c>
      <c r="D40" s="181" t="str">
        <f t="shared" si="4"/>
        <v>-</v>
      </c>
      <c r="E40" s="180"/>
      <c r="F40" s="152"/>
      <c r="G40" s="180" t="str">
        <f>Analysis!J$57</f>
        <v>-</v>
      </c>
      <c r="H40" s="192"/>
      <c r="I40" s="192"/>
      <c r="J40" s="187" t="str">
        <f t="shared" si="6"/>
        <v>-</v>
      </c>
      <c r="K40" s="190"/>
    </row>
    <row r="41" spans="1:11">
      <c r="A41" s="163" t="e">
        <f t="shared" si="7"/>
        <v>#NUM!</v>
      </c>
      <c r="B41" s="180" t="str">
        <f>IF($C$4="CC/OD Account",Analysis!K$55,"-")</f>
        <v>-</v>
      </c>
      <c r="C41" s="180" t="str">
        <f t="shared" si="5"/>
        <v>-</v>
      </c>
      <c r="D41" s="181" t="str">
        <f t="shared" si="4"/>
        <v>-</v>
      </c>
      <c r="E41" s="180"/>
      <c r="F41" s="152"/>
      <c r="G41" s="180" t="str">
        <f>Analysis!K$57</f>
        <v>-</v>
      </c>
      <c r="H41" s="192"/>
      <c r="I41" s="192"/>
      <c r="J41" s="187" t="str">
        <f t="shared" si="6"/>
        <v>-</v>
      </c>
      <c r="K41" s="190"/>
    </row>
    <row r="42" spans="1:11">
      <c r="A42" s="163" t="e">
        <f t="shared" si="7"/>
        <v>#NUM!</v>
      </c>
      <c r="B42" s="180" t="str">
        <f>IF($C$4="CC/OD Account",Analysis!L$55,"-")</f>
        <v>-</v>
      </c>
      <c r="C42" s="180" t="str">
        <f t="shared" si="5"/>
        <v>-</v>
      </c>
      <c r="D42" s="181" t="str">
        <f t="shared" si="4"/>
        <v>-</v>
      </c>
      <c r="E42" s="180"/>
      <c r="F42" s="152"/>
      <c r="G42" s="180" t="str">
        <f>Analysis!L$57</f>
        <v>-</v>
      </c>
      <c r="H42" s="192"/>
      <c r="I42" s="192"/>
      <c r="J42" s="187" t="str">
        <f t="shared" si="6"/>
        <v>-</v>
      </c>
      <c r="K42" s="190"/>
    </row>
    <row r="43" spans="1:11">
      <c r="A43" s="163" t="e">
        <f t="shared" si="7"/>
        <v>#NUM!</v>
      </c>
      <c r="B43" s="180" t="str">
        <f>IF($C$4="CC/OD Account",Analysis!M$55,"-")</f>
        <v>-</v>
      </c>
      <c r="C43" s="180" t="str">
        <f t="shared" si="5"/>
        <v>-</v>
      </c>
      <c r="D43" s="181" t="str">
        <f t="shared" si="4"/>
        <v>-</v>
      </c>
      <c r="E43" s="180"/>
      <c r="F43" s="152"/>
      <c r="G43" s="180" t="str">
        <f>Analysis!M$57</f>
        <v>-</v>
      </c>
      <c r="H43" s="192"/>
      <c r="I43" s="192"/>
      <c r="J43" s="187" t="str">
        <f t="shared" si="6"/>
        <v>-</v>
      </c>
      <c r="K43" s="190"/>
    </row>
    <row r="44" spans="1:11">
      <c r="A44" s="163" t="e">
        <f t="shared" si="7"/>
        <v>#NUM!</v>
      </c>
      <c r="B44" s="180" t="str">
        <f>IF($C$4="CC/OD Account",Analysis!N$55,"-")</f>
        <v>-</v>
      </c>
      <c r="C44" s="180" t="str">
        <f t="shared" si="5"/>
        <v>-</v>
      </c>
      <c r="D44" s="181" t="str">
        <f t="shared" si="4"/>
        <v>-</v>
      </c>
      <c r="E44" s="180"/>
      <c r="F44" s="152"/>
      <c r="G44" s="180" t="str">
        <f>Analysis!N$57</f>
        <v>-</v>
      </c>
      <c r="H44" s="192"/>
      <c r="I44" s="192"/>
      <c r="J44" s="187" t="str">
        <f t="shared" si="6"/>
        <v>-</v>
      </c>
      <c r="K44" s="190"/>
    </row>
    <row r="45" spans="1:11" ht="24">
      <c r="A45" s="167" t="s">
        <v>346</v>
      </c>
      <c r="B45" s="153" t="str">
        <f>IFERROR(AVERAGE(B33:B44),"-")</f>
        <v>-</v>
      </c>
      <c r="C45" s="182" t="str">
        <f>IFERROR(AVERAGE(C33:C44),"-")</f>
        <v>-</v>
      </c>
      <c r="D45" s="183" t="str">
        <f>IFERROR(C45/(6*$C$8),"-")</f>
        <v>-</v>
      </c>
      <c r="E45" s="182" t="str">
        <f t="shared" ref="E45:K45" si="8">IFERROR(AVERAGE(E33:E44),"-")</f>
        <v>-</v>
      </c>
      <c r="F45" s="182" t="str">
        <f t="shared" si="8"/>
        <v>-</v>
      </c>
      <c r="G45" s="182" t="str">
        <f t="shared" si="8"/>
        <v>-</v>
      </c>
      <c r="H45" s="193" t="str">
        <f t="shared" si="8"/>
        <v>-</v>
      </c>
      <c r="I45" s="193" t="str">
        <f t="shared" si="8"/>
        <v>-</v>
      </c>
      <c r="J45" s="188" t="str">
        <f t="shared" si="8"/>
        <v>-</v>
      </c>
      <c r="K45" s="191" t="str">
        <f t="shared" si="8"/>
        <v>-</v>
      </c>
    </row>
    <row r="46" spans="1:11">
      <c r="A46" s="168" t="s">
        <v>61</v>
      </c>
      <c r="B46" s="169" t="str">
        <f>IFERROR((B45-C45)/B45*100,"-")</f>
        <v>-</v>
      </c>
    </row>
    <row r="48" spans="1:11">
      <c r="A48" s="225" t="s">
        <v>355</v>
      </c>
      <c r="B48" s="226"/>
      <c r="C48" s="170"/>
      <c r="D48" s="170"/>
      <c r="E48" s="170"/>
      <c r="F48" s="170"/>
      <c r="G48" s="170"/>
      <c r="H48" s="170"/>
      <c r="I48" s="170"/>
      <c r="J48" s="170"/>
      <c r="K48" s="171"/>
    </row>
    <row r="49" spans="1:8">
      <c r="A49" s="235" t="s">
        <v>52</v>
      </c>
      <c r="B49" s="235"/>
      <c r="C49" s="32" t="s">
        <v>62</v>
      </c>
      <c r="D49" s="154"/>
      <c r="E49" s="32" t="s">
        <v>53</v>
      </c>
      <c r="F49" s="154"/>
      <c r="G49" s="32" t="s">
        <v>54</v>
      </c>
      <c r="H49" s="154"/>
    </row>
    <row r="50" spans="1:8">
      <c r="A50" s="236" t="s">
        <v>211</v>
      </c>
      <c r="B50" s="236"/>
      <c r="C50" s="172" t="s">
        <v>62</v>
      </c>
      <c r="D50" s="179"/>
      <c r="E50" s="172" t="s">
        <v>53</v>
      </c>
      <c r="F50" s="179"/>
      <c r="G50" s="172" t="s">
        <v>54</v>
      </c>
      <c r="H50" s="179"/>
    </row>
    <row r="51" spans="1:8">
      <c r="A51" s="236" t="s">
        <v>68</v>
      </c>
      <c r="B51" s="236"/>
      <c r="C51" s="172" t="s">
        <v>62</v>
      </c>
      <c r="D51" s="179"/>
      <c r="E51" s="172" t="s">
        <v>53</v>
      </c>
      <c r="F51" s="179"/>
      <c r="G51" s="172" t="s">
        <v>54</v>
      </c>
      <c r="H51" s="179"/>
    </row>
  </sheetData>
  <mergeCells count="34">
    <mergeCell ref="A49:B49"/>
    <mergeCell ref="A50:B50"/>
    <mergeCell ref="A51:B51"/>
    <mergeCell ref="A13:B13"/>
    <mergeCell ref="C13:E13"/>
    <mergeCell ref="F13:G13"/>
    <mergeCell ref="A15:B15"/>
    <mergeCell ref="A31:B31"/>
    <mergeCell ref="A48:B48"/>
    <mergeCell ref="A8:B8"/>
    <mergeCell ref="C8:E8"/>
    <mergeCell ref="A10:H10"/>
    <mergeCell ref="A11:B11"/>
    <mergeCell ref="C11:D11"/>
    <mergeCell ref="F11:G11"/>
    <mergeCell ref="A6:B6"/>
    <mergeCell ref="C6:E6"/>
    <mergeCell ref="F6:G6"/>
    <mergeCell ref="A7:B7"/>
    <mergeCell ref="C7:E7"/>
    <mergeCell ref="F7:G7"/>
    <mergeCell ref="A4:B4"/>
    <mergeCell ref="C4:E4"/>
    <mergeCell ref="F4:G4"/>
    <mergeCell ref="A5:B5"/>
    <mergeCell ref="C5:E5"/>
    <mergeCell ref="F5:G5"/>
    <mergeCell ref="A1:H1"/>
    <mergeCell ref="A2:B2"/>
    <mergeCell ref="C2:E2"/>
    <mergeCell ref="F2:G2"/>
    <mergeCell ref="A3:B3"/>
    <mergeCell ref="C3:E3"/>
    <mergeCell ref="F3:G3"/>
  </mergeCells>
  <dataValidations disablePrompts="1" count="1">
    <dataValidation type="list" allowBlank="1" showInputMessage="1" showErrorMessage="1" sqref="H6" xr:uid="{5E8231B2-3C5B-4FC1-9E9B-DF3B9A51C049}">
      <formula1>"NONE,CC,OD"</formula1>
    </dataValidation>
  </dataValidations>
  <pageMargins left="0.7" right="0.7" top="0.75" bottom="0.75" header="0.3" footer="0.3"/>
  <pageSetup orientation="portrait" horizontalDpi="300" verticalDpi="300" r:id="rId1"/>
  <ignoredErrors>
    <ignoredError sqref="F17:F29 D45"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32"/>
  <sheetViews>
    <sheetView workbookViewId="0">
      <pane xSplit="1" ySplit="1" topLeftCell="D2" activePane="bottomRight" state="frozen"/>
      <selection sqref="A1:I9"/>
      <selection pane="topRight" sqref="A1:I9"/>
      <selection pane="bottomLeft" sqref="A1:I9"/>
      <selection pane="bottomRight" activeCell="L1" sqref="L1"/>
    </sheetView>
  </sheetViews>
  <sheetFormatPr defaultColWidth="9.140625" defaultRowHeight="12.75"/>
  <cols>
    <col min="1" max="1" width="11.5703125" style="36" customWidth="1"/>
    <col min="2" max="13" width="15.7109375" style="36" customWidth="1"/>
    <col min="14" max="16384" width="9.140625" style="36"/>
  </cols>
  <sheetData>
    <row r="1" spans="1:13">
      <c r="A1" s="129" t="s">
        <v>287</v>
      </c>
      <c r="B1" s="131">
        <f t="shared" ref="B1:K1" si="0">EDATE(C1,-1)</f>
        <v>44197</v>
      </c>
      <c r="C1" s="131">
        <f t="shared" si="0"/>
        <v>44228</v>
      </c>
      <c r="D1" s="131">
        <f t="shared" si="0"/>
        <v>44256</v>
      </c>
      <c r="E1" s="131">
        <f t="shared" si="0"/>
        <v>44287</v>
      </c>
      <c r="F1" s="131">
        <f t="shared" si="0"/>
        <v>44317</v>
      </c>
      <c r="G1" s="131">
        <f t="shared" si="0"/>
        <v>44348</v>
      </c>
      <c r="H1" s="131">
        <f t="shared" si="0"/>
        <v>44378</v>
      </c>
      <c r="I1" s="131">
        <f t="shared" si="0"/>
        <v>44409</v>
      </c>
      <c r="J1" s="131">
        <f t="shared" si="0"/>
        <v>44440</v>
      </c>
      <c r="K1" s="131">
        <f t="shared" si="0"/>
        <v>44470</v>
      </c>
      <c r="L1" s="131">
        <f>EDATE(M1,-1)</f>
        <v>44501</v>
      </c>
      <c r="M1" s="131">
        <v>44531</v>
      </c>
    </row>
    <row r="2" spans="1:13">
      <c r="A2" s="130">
        <v>1</v>
      </c>
      <c r="B2" s="132"/>
      <c r="C2" s="132"/>
      <c r="D2" s="132"/>
      <c r="E2" s="132"/>
      <c r="F2" s="132"/>
      <c r="G2" s="132"/>
      <c r="H2" s="132"/>
      <c r="I2" s="132"/>
      <c r="J2" s="132"/>
      <c r="K2" s="132"/>
      <c r="L2" s="132"/>
      <c r="M2" s="132"/>
    </row>
    <row r="3" spans="1:13">
      <c r="A3" s="130">
        <v>2</v>
      </c>
      <c r="B3" s="132"/>
      <c r="C3" s="132"/>
      <c r="D3" s="132"/>
      <c r="E3" s="132"/>
      <c r="F3" s="132"/>
      <c r="G3" s="132"/>
      <c r="H3" s="132"/>
      <c r="I3" s="132"/>
      <c r="J3" s="132"/>
      <c r="K3" s="132"/>
      <c r="L3" s="132"/>
      <c r="M3" s="132"/>
    </row>
    <row r="4" spans="1:13">
      <c r="A4" s="130">
        <v>3</v>
      </c>
      <c r="B4" s="132"/>
      <c r="C4" s="132"/>
      <c r="D4" s="132"/>
      <c r="E4" s="132"/>
      <c r="F4" s="132"/>
      <c r="G4" s="132"/>
      <c r="H4" s="132"/>
      <c r="I4" s="132"/>
      <c r="J4" s="132"/>
      <c r="K4" s="132"/>
      <c r="L4" s="132"/>
      <c r="M4" s="132"/>
    </row>
    <row r="5" spans="1:13">
      <c r="A5" s="130">
        <v>4</v>
      </c>
      <c r="B5" s="132"/>
      <c r="C5" s="132"/>
      <c r="D5" s="132"/>
      <c r="E5" s="132"/>
      <c r="F5" s="132"/>
      <c r="G5" s="132"/>
      <c r="H5" s="132"/>
      <c r="I5" s="132"/>
      <c r="J5" s="132"/>
      <c r="K5" s="132"/>
      <c r="L5" s="132"/>
      <c r="M5" s="132"/>
    </row>
    <row r="6" spans="1:13">
      <c r="A6" s="130">
        <v>5</v>
      </c>
      <c r="B6" s="132"/>
      <c r="C6" s="132"/>
      <c r="D6" s="132"/>
      <c r="E6" s="132"/>
      <c r="F6" s="132"/>
      <c r="G6" s="132"/>
      <c r="H6" s="132"/>
      <c r="I6" s="132"/>
      <c r="J6" s="132"/>
      <c r="K6" s="132"/>
      <c r="L6" s="132"/>
      <c r="M6" s="132"/>
    </row>
    <row r="7" spans="1:13">
      <c r="A7" s="130">
        <v>6</v>
      </c>
      <c r="B7" s="132"/>
      <c r="C7" s="132"/>
      <c r="D7" s="132"/>
      <c r="E7" s="132"/>
      <c r="F7" s="132"/>
      <c r="G7" s="132"/>
      <c r="H7" s="132"/>
      <c r="I7" s="132"/>
      <c r="J7" s="132"/>
      <c r="K7" s="132"/>
      <c r="L7" s="132"/>
      <c r="M7" s="132"/>
    </row>
    <row r="8" spans="1:13">
      <c r="A8" s="130">
        <v>7</v>
      </c>
      <c r="B8" s="132"/>
      <c r="C8" s="132"/>
      <c r="D8" s="132"/>
      <c r="E8" s="132"/>
      <c r="F8" s="132"/>
      <c r="G8" s="132"/>
      <c r="H8" s="132"/>
      <c r="I8" s="132"/>
      <c r="J8" s="132"/>
      <c r="K8" s="132"/>
      <c r="L8" s="132"/>
      <c r="M8" s="132"/>
    </row>
    <row r="9" spans="1:13">
      <c r="A9" s="130">
        <v>8</v>
      </c>
      <c r="B9" s="132"/>
      <c r="C9" s="132"/>
      <c r="D9" s="132"/>
      <c r="E9" s="132"/>
      <c r="F9" s="132"/>
      <c r="G9" s="132"/>
      <c r="H9" s="132"/>
      <c r="I9" s="132"/>
      <c r="J9" s="132"/>
      <c r="K9" s="132"/>
      <c r="L9" s="132"/>
      <c r="M9" s="132"/>
    </row>
    <row r="10" spans="1:13">
      <c r="A10" s="130">
        <v>9</v>
      </c>
      <c r="B10" s="132"/>
      <c r="C10" s="132"/>
      <c r="D10" s="132"/>
      <c r="E10" s="132"/>
      <c r="F10" s="132"/>
      <c r="G10" s="132"/>
      <c r="H10" s="132"/>
      <c r="I10" s="132"/>
      <c r="J10" s="132"/>
      <c r="K10" s="132"/>
      <c r="L10" s="132"/>
      <c r="M10" s="132"/>
    </row>
    <row r="11" spans="1:13">
      <c r="A11" s="130">
        <v>10</v>
      </c>
      <c r="B11" s="132"/>
      <c r="C11" s="132"/>
      <c r="D11" s="132"/>
      <c r="E11" s="132"/>
      <c r="F11" s="132"/>
      <c r="G11" s="132"/>
      <c r="H11" s="132"/>
      <c r="I11" s="132"/>
      <c r="J11" s="132"/>
      <c r="K11" s="132"/>
      <c r="L11" s="132"/>
      <c r="M11" s="132"/>
    </row>
    <row r="12" spans="1:13">
      <c r="A12" s="130">
        <v>11</v>
      </c>
      <c r="B12" s="132"/>
      <c r="C12" s="132"/>
      <c r="D12" s="132"/>
      <c r="E12" s="132"/>
      <c r="F12" s="132"/>
      <c r="G12" s="132"/>
      <c r="H12" s="132"/>
      <c r="I12" s="132"/>
      <c r="J12" s="132"/>
      <c r="K12" s="132"/>
      <c r="L12" s="132"/>
      <c r="M12" s="132"/>
    </row>
    <row r="13" spans="1:13">
      <c r="A13" s="130">
        <v>12</v>
      </c>
      <c r="B13" s="132"/>
      <c r="C13" s="132"/>
      <c r="D13" s="132"/>
      <c r="E13" s="132"/>
      <c r="F13" s="132"/>
      <c r="G13" s="132"/>
      <c r="H13" s="132"/>
      <c r="I13" s="132"/>
      <c r="J13" s="132"/>
      <c r="K13" s="132"/>
      <c r="L13" s="132"/>
      <c r="M13" s="132"/>
    </row>
    <row r="14" spans="1:13">
      <c r="A14" s="130">
        <v>13</v>
      </c>
      <c r="B14" s="132"/>
      <c r="C14" s="132"/>
      <c r="D14" s="132"/>
      <c r="E14" s="132"/>
      <c r="F14" s="132"/>
      <c r="G14" s="132"/>
      <c r="H14" s="132"/>
      <c r="I14" s="132"/>
      <c r="J14" s="132"/>
      <c r="K14" s="132"/>
      <c r="L14" s="132"/>
      <c r="M14" s="132"/>
    </row>
    <row r="15" spans="1:13">
      <c r="A15" s="130">
        <v>14</v>
      </c>
      <c r="B15" s="132"/>
      <c r="C15" s="132"/>
      <c r="D15" s="132"/>
      <c r="E15" s="132"/>
      <c r="F15" s="132"/>
      <c r="G15" s="132"/>
      <c r="H15" s="132"/>
      <c r="I15" s="132"/>
      <c r="J15" s="132"/>
      <c r="K15" s="132"/>
      <c r="L15" s="132"/>
      <c r="M15" s="132"/>
    </row>
    <row r="16" spans="1:13">
      <c r="A16" s="130">
        <v>15</v>
      </c>
      <c r="B16" s="132"/>
      <c r="C16" s="132"/>
      <c r="D16" s="132"/>
      <c r="E16" s="132"/>
      <c r="F16" s="132"/>
      <c r="G16" s="132"/>
      <c r="H16" s="132"/>
      <c r="I16" s="132"/>
      <c r="J16" s="132"/>
      <c r="K16" s="132"/>
      <c r="L16" s="132"/>
      <c r="M16" s="132"/>
    </row>
    <row r="17" spans="1:13">
      <c r="A17" s="130">
        <v>16</v>
      </c>
      <c r="B17" s="132"/>
      <c r="C17" s="132"/>
      <c r="D17" s="132"/>
      <c r="E17" s="132"/>
      <c r="F17" s="132"/>
      <c r="G17" s="132"/>
      <c r="H17" s="132"/>
      <c r="I17" s="132"/>
      <c r="J17" s="132"/>
      <c r="K17" s="132"/>
      <c r="L17" s="132"/>
      <c r="M17" s="132"/>
    </row>
    <row r="18" spans="1:13">
      <c r="A18" s="130">
        <v>17</v>
      </c>
      <c r="B18" s="132"/>
      <c r="C18" s="132"/>
      <c r="D18" s="132"/>
      <c r="E18" s="132"/>
      <c r="F18" s="132"/>
      <c r="G18" s="132"/>
      <c r="H18" s="132"/>
      <c r="I18" s="132"/>
      <c r="J18" s="132"/>
      <c r="K18" s="132"/>
      <c r="L18" s="132"/>
      <c r="M18" s="132"/>
    </row>
    <row r="19" spans="1:13">
      <c r="A19" s="130">
        <v>18</v>
      </c>
      <c r="B19" s="132"/>
      <c r="C19" s="132"/>
      <c r="D19" s="132"/>
      <c r="E19" s="132"/>
      <c r="F19" s="132"/>
      <c r="G19" s="132"/>
      <c r="H19" s="132"/>
      <c r="I19" s="132"/>
      <c r="J19" s="132"/>
      <c r="K19" s="132"/>
      <c r="L19" s="132"/>
      <c r="M19" s="132"/>
    </row>
    <row r="20" spans="1:13">
      <c r="A20" s="130">
        <v>19</v>
      </c>
      <c r="B20" s="132"/>
      <c r="C20" s="132"/>
      <c r="D20" s="132"/>
      <c r="E20" s="132"/>
      <c r="F20" s="132"/>
      <c r="G20" s="132"/>
      <c r="H20" s="132"/>
      <c r="I20" s="132"/>
      <c r="J20" s="132"/>
      <c r="K20" s="132"/>
      <c r="L20" s="132"/>
      <c r="M20" s="132"/>
    </row>
    <row r="21" spans="1:13">
      <c r="A21" s="130">
        <v>20</v>
      </c>
      <c r="B21" s="132"/>
      <c r="C21" s="132"/>
      <c r="D21" s="132"/>
      <c r="E21" s="132"/>
      <c r="F21" s="132"/>
      <c r="G21" s="132"/>
      <c r="H21" s="132"/>
      <c r="I21" s="132"/>
      <c r="J21" s="132"/>
      <c r="K21" s="132"/>
      <c r="L21" s="132"/>
      <c r="M21" s="132"/>
    </row>
    <row r="22" spans="1:13">
      <c r="A22" s="130">
        <v>21</v>
      </c>
      <c r="B22" s="132"/>
      <c r="C22" s="132"/>
      <c r="D22" s="132"/>
      <c r="E22" s="132"/>
      <c r="F22" s="132"/>
      <c r="G22" s="132"/>
      <c r="H22" s="132"/>
      <c r="I22" s="132"/>
      <c r="J22" s="132"/>
      <c r="K22" s="132"/>
      <c r="L22" s="132"/>
      <c r="M22" s="132"/>
    </row>
    <row r="23" spans="1:13">
      <c r="A23" s="130">
        <v>22</v>
      </c>
      <c r="B23" s="132"/>
      <c r="C23" s="132"/>
      <c r="D23" s="132"/>
      <c r="E23" s="132"/>
      <c r="F23" s="132"/>
      <c r="G23" s="132"/>
      <c r="H23" s="132"/>
      <c r="I23" s="132"/>
      <c r="J23" s="132"/>
      <c r="K23" s="132"/>
      <c r="L23" s="132"/>
      <c r="M23" s="132"/>
    </row>
    <row r="24" spans="1:13">
      <c r="A24" s="130">
        <v>23</v>
      </c>
      <c r="B24" s="132"/>
      <c r="C24" s="132"/>
      <c r="D24" s="132"/>
      <c r="E24" s="132"/>
      <c r="F24" s="132"/>
      <c r="G24" s="132"/>
      <c r="H24" s="132"/>
      <c r="I24" s="132"/>
      <c r="J24" s="132"/>
      <c r="K24" s="132"/>
      <c r="L24" s="132"/>
      <c r="M24" s="132"/>
    </row>
    <row r="25" spans="1:13">
      <c r="A25" s="130">
        <v>24</v>
      </c>
      <c r="B25" s="132"/>
      <c r="C25" s="132"/>
      <c r="D25" s="132"/>
      <c r="E25" s="132"/>
      <c r="F25" s="132"/>
      <c r="G25" s="132"/>
      <c r="H25" s="132"/>
      <c r="I25" s="132"/>
      <c r="J25" s="132"/>
      <c r="K25" s="132"/>
      <c r="L25" s="132"/>
      <c r="M25" s="132"/>
    </row>
    <row r="26" spans="1:13">
      <c r="A26" s="130">
        <v>25</v>
      </c>
      <c r="B26" s="132"/>
      <c r="C26" s="132"/>
      <c r="D26" s="132"/>
      <c r="E26" s="132"/>
      <c r="F26" s="132"/>
      <c r="G26" s="132"/>
      <c r="H26" s="132"/>
      <c r="I26" s="132"/>
      <c r="J26" s="132"/>
      <c r="K26" s="132"/>
      <c r="L26" s="132"/>
      <c r="M26" s="132"/>
    </row>
    <row r="27" spans="1:13">
      <c r="A27" s="130">
        <v>26</v>
      </c>
      <c r="B27" s="132"/>
      <c r="C27" s="132"/>
      <c r="D27" s="132"/>
      <c r="E27" s="132"/>
      <c r="F27" s="132"/>
      <c r="G27" s="132"/>
      <c r="H27" s="132"/>
      <c r="I27" s="132"/>
      <c r="J27" s="132"/>
      <c r="K27" s="132"/>
      <c r="L27" s="132"/>
      <c r="M27" s="132"/>
    </row>
    <row r="28" spans="1:13">
      <c r="A28" s="130">
        <v>27</v>
      </c>
      <c r="B28" s="132"/>
      <c r="C28" s="132"/>
      <c r="D28" s="132"/>
      <c r="E28" s="132"/>
      <c r="F28" s="132"/>
      <c r="G28" s="132"/>
      <c r="H28" s="132"/>
      <c r="I28" s="132"/>
      <c r="J28" s="132"/>
      <c r="K28" s="132"/>
      <c r="L28" s="132"/>
      <c r="M28" s="132"/>
    </row>
    <row r="29" spans="1:13">
      <c r="A29" s="130">
        <v>28</v>
      </c>
      <c r="B29" s="132"/>
      <c r="C29" s="132"/>
      <c r="D29" s="132"/>
      <c r="E29" s="132"/>
      <c r="F29" s="132"/>
      <c r="G29" s="132"/>
      <c r="H29" s="132"/>
      <c r="I29" s="132"/>
      <c r="J29" s="132"/>
      <c r="K29" s="132"/>
      <c r="L29" s="132"/>
      <c r="M29" s="132"/>
    </row>
    <row r="30" spans="1:13">
      <c r="A30" s="130">
        <v>29</v>
      </c>
      <c r="B30" s="132"/>
      <c r="C30" s="132"/>
      <c r="D30" s="132"/>
      <c r="E30" s="132"/>
      <c r="F30" s="132"/>
      <c r="G30" s="132"/>
      <c r="H30" s="132"/>
      <c r="I30" s="132"/>
      <c r="J30" s="132"/>
      <c r="K30" s="132"/>
      <c r="L30" s="132"/>
      <c r="M30" s="132"/>
    </row>
    <row r="31" spans="1:13">
      <c r="A31" s="130">
        <v>30</v>
      </c>
      <c r="B31" s="132"/>
      <c r="C31" s="132"/>
      <c r="D31" s="132"/>
      <c r="E31" s="132"/>
      <c r="F31" s="132"/>
      <c r="G31" s="132"/>
      <c r="H31" s="132"/>
      <c r="I31" s="132"/>
      <c r="J31" s="132"/>
      <c r="K31" s="132"/>
      <c r="L31" s="132"/>
      <c r="M31" s="132"/>
    </row>
    <row r="32" spans="1:13">
      <c r="A32" s="130">
        <v>31</v>
      </c>
      <c r="B32" s="132"/>
      <c r="C32" s="132"/>
      <c r="D32" s="132"/>
      <c r="E32" s="132"/>
      <c r="F32" s="132"/>
      <c r="G32" s="132"/>
      <c r="H32" s="132"/>
      <c r="I32" s="132"/>
      <c r="J32" s="132"/>
      <c r="K32" s="132"/>
      <c r="L32" s="132"/>
      <c r="M32" s="132"/>
    </row>
  </sheetData>
  <pageMargins left="0.75" right="0.75" top="1" bottom="1" header="0.3" footer="0.3"/>
  <pageSetup paperSize="9" orientation="landscape" horizontalDpi="300" verticalDpi="300"/>
  <headerFooter alignWithMargins="0">
    <oddHeader>&amp;C&amp;LAcmePlusSME&amp;REOD Balances</oddHeader>
    <oddFooter>&amp;C&amp;LPerfios Insights&amp;RPage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
  <sheetViews>
    <sheetView workbookViewId="0"/>
  </sheetViews>
  <sheetFormatPr defaultRowHeight="12.75"/>
  <cols>
    <col min="1" max="1" width="2.140625" customWidth="1"/>
    <col min="2" max="2" width="38" customWidth="1"/>
    <col min="3" max="3" width="16.7109375" customWidth="1"/>
  </cols>
  <sheetData>
    <row r="1" spans="1:1" ht="18">
      <c r="A1" s="8" t="s">
        <v>37</v>
      </c>
    </row>
  </sheetData>
  <pageMargins left="0.75" right="0.75" top="1" bottom="1" header="0.3" footer="0.3"/>
  <pageSetup paperSize="9" scale="80" orientation="landscape" horizontalDpi="300" verticalDpi="300"/>
  <headerFooter alignWithMargins="0">
    <oddHeader>&amp;C&amp;LEdelweissSME&amp;RFunds Received</oddHeader>
    <oddFooter>&amp;C&amp;LPerfios Insights&amp;RPage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election activeCell="C10" sqref="C10"/>
    </sheetView>
  </sheetViews>
  <sheetFormatPr defaultRowHeight="12.75"/>
  <cols>
    <col min="1" max="1" width="2.140625" customWidth="1"/>
    <col min="2" max="2" width="38" customWidth="1"/>
    <col min="3" max="3" width="16.7109375" customWidth="1"/>
  </cols>
  <sheetData>
    <row r="1" spans="1:1" ht="18">
      <c r="A1" s="8" t="s">
        <v>9</v>
      </c>
    </row>
  </sheetData>
  <pageMargins left="0.75" right="0.75" top="1" bottom="1" header="0.3" footer="0.3"/>
  <pageSetup paperSize="9" scale="80" orientation="landscape" horizontalDpi="300" verticalDpi="300"/>
  <headerFooter alignWithMargins="0">
    <oddHeader>&amp;C&amp;LYes Bank&amp;RFunds Remittances1</oddHeader>
    <oddFooter>&amp;C&amp;LPerfios Insights&amp;RPage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6"/>
  <sheetViews>
    <sheetView workbookViewId="0">
      <selection activeCell="B11" sqref="B1:B1048576"/>
    </sheetView>
  </sheetViews>
  <sheetFormatPr defaultRowHeight="12.75"/>
  <cols>
    <col min="1" max="1" width="8.28515625" customWidth="1"/>
    <col min="2" max="2" width="10.85546875" style="242" customWidth="1"/>
    <col min="3" max="3" width="12" customWidth="1"/>
    <col min="4" max="4" width="51.5703125" bestFit="1" customWidth="1"/>
    <col min="5" max="5" width="15.5703125" customWidth="1"/>
    <col min="6" max="6" width="37" customWidth="1"/>
    <col min="7" max="7" width="16.42578125" customWidth="1"/>
  </cols>
  <sheetData>
    <row r="1" spans="1:7">
      <c r="A1" s="9" t="s">
        <v>2</v>
      </c>
      <c r="B1" s="244" t="s">
        <v>3</v>
      </c>
      <c r="C1" s="10" t="s">
        <v>4</v>
      </c>
      <c r="D1" s="9" t="s">
        <v>5</v>
      </c>
      <c r="E1" s="11" t="s">
        <v>1</v>
      </c>
      <c r="F1" s="11" t="s">
        <v>6</v>
      </c>
      <c r="G1" s="11" t="s">
        <v>7</v>
      </c>
    </row>
    <row r="2" spans="1:7" ht="14.1" customHeight="1">
      <c r="A2" s="12"/>
      <c r="B2" s="245"/>
      <c r="C2" s="13"/>
      <c r="D2" s="12"/>
      <c r="E2" s="14"/>
      <c r="F2" s="15"/>
      <c r="G2" s="14"/>
    </row>
    <row r="3" spans="1:7" ht="14.1" customHeight="1">
      <c r="A3" s="12"/>
      <c r="B3" s="245"/>
      <c r="C3" s="13"/>
      <c r="D3" s="12"/>
      <c r="E3" s="14"/>
      <c r="F3" s="15"/>
      <c r="G3" s="14"/>
    </row>
    <row r="4" spans="1:7" ht="14.1" customHeight="1">
      <c r="A4" s="12"/>
      <c r="B4" s="245"/>
      <c r="C4" s="13"/>
      <c r="D4" s="12"/>
      <c r="E4" s="14"/>
      <c r="F4" s="15"/>
      <c r="G4" s="14"/>
    </row>
    <row r="5" spans="1:7" ht="14.1" customHeight="1">
      <c r="A5" s="12"/>
      <c r="B5" s="245"/>
      <c r="C5" s="13"/>
      <c r="D5" s="12"/>
      <c r="E5" s="14"/>
      <c r="F5" s="15"/>
      <c r="G5" s="14"/>
    </row>
    <row r="6" spans="1:7" ht="14.1" customHeight="1">
      <c r="A6" s="12"/>
      <c r="B6" s="245"/>
      <c r="C6" s="13"/>
      <c r="D6" s="12"/>
      <c r="E6" s="14"/>
      <c r="F6" s="15"/>
      <c r="G6"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workbookViewId="0">
      <selection activeCell="B9" sqref="B1:B1048576"/>
    </sheetView>
  </sheetViews>
  <sheetFormatPr defaultRowHeight="12.75"/>
  <cols>
    <col min="1" max="1" width="8.28515625" customWidth="1"/>
    <col min="2" max="2" width="10.85546875" style="242" customWidth="1"/>
    <col min="3" max="3" width="12" customWidth="1"/>
    <col min="4" max="4" width="52.28515625" bestFit="1" customWidth="1"/>
    <col min="5" max="5" width="15.5703125" customWidth="1"/>
    <col min="6" max="6" width="37" customWidth="1"/>
    <col min="7" max="7" width="16.42578125" customWidth="1"/>
  </cols>
  <sheetData>
    <row r="1" spans="1:7">
      <c r="A1" s="9" t="s">
        <v>2</v>
      </c>
      <c r="B1" s="244" t="s">
        <v>3</v>
      </c>
      <c r="C1" s="10" t="s">
        <v>4</v>
      </c>
      <c r="D1" s="9" t="s">
        <v>5</v>
      </c>
      <c r="E1" s="11" t="s">
        <v>1</v>
      </c>
      <c r="F1" s="11" t="s">
        <v>6</v>
      </c>
      <c r="G1" s="11" t="s">
        <v>7</v>
      </c>
    </row>
    <row r="2" spans="1:7" ht="14.1" customHeight="1">
      <c r="A2" s="12"/>
      <c r="B2" s="245"/>
      <c r="C2" s="13"/>
      <c r="D2" s="12"/>
      <c r="E2" s="14"/>
      <c r="F2" s="15"/>
      <c r="G2" s="14"/>
    </row>
    <row r="3" spans="1:7" ht="14.1" customHeight="1">
      <c r="A3" s="12"/>
      <c r="B3" s="245"/>
      <c r="C3" s="13"/>
      <c r="D3" s="12"/>
      <c r="E3" s="14"/>
      <c r="F3" s="15"/>
      <c r="G3" s="14"/>
    </row>
    <row r="4" spans="1:7" ht="14.1" customHeight="1">
      <c r="A4" s="12"/>
      <c r="B4" s="245"/>
      <c r="C4" s="13"/>
      <c r="D4" s="12"/>
      <c r="E4" s="14"/>
      <c r="F4" s="15"/>
      <c r="G4" s="14"/>
    </row>
    <row r="5" spans="1:7" ht="14.1" customHeight="1">
      <c r="A5" s="12"/>
      <c r="B5" s="245"/>
      <c r="C5" s="13"/>
      <c r="D5" s="12"/>
      <c r="E5" s="14"/>
      <c r="F5" s="15"/>
      <c r="G5" s="14"/>
    </row>
    <row r="6" spans="1:7" ht="14.1" customHeight="1">
      <c r="A6" s="12"/>
      <c r="B6" s="245"/>
      <c r="C6" s="13"/>
      <c r="D6" s="12"/>
      <c r="E6" s="14"/>
      <c r="F6" s="15"/>
      <c r="G6"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Input Parameter Customisation</vt:lpstr>
      <vt:lpstr>Defnition Sheet</vt:lpstr>
      <vt:lpstr>Analysis</vt:lpstr>
      <vt:lpstr>Analysis_complicated</vt:lpstr>
      <vt:lpstr>EOD Balances</vt:lpstr>
      <vt:lpstr>Funds Received</vt:lpstr>
      <vt:lpstr>Funds Remittances</vt:lpstr>
      <vt:lpstr>High Value Credits</vt:lpstr>
      <vt:lpstr>High Value Debits</vt:lpstr>
      <vt:lpstr>Recurring Debits</vt:lpstr>
      <vt:lpstr>Recurring Credits</vt:lpstr>
      <vt:lpstr>Round Figure Credits</vt:lpstr>
      <vt:lpstr>Round Figure Debits</vt:lpstr>
      <vt:lpstr>Self-Sister Concern Xns</vt:lpstr>
      <vt:lpstr>Bounce Xns</vt:lpstr>
      <vt:lpstr>Penal Xns</vt:lpstr>
      <vt:lpstr>Loan Disbursement</vt:lpstr>
      <vt:lpstr>EMI Debits</vt:lpstr>
      <vt:lpstr>Loan Track</vt:lpstr>
      <vt:lpstr>Investment Income</vt:lpstr>
      <vt:lpstr>Investment Expense</vt:lpstr>
      <vt:lpstr>Xns</vt:lpstr>
      <vt:lpstr>'Recurring Credits'!Print_Titles</vt:lpstr>
      <vt:lpstr>Xns!Print_Titles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dc:creator>
  <cp:lastModifiedBy>NCBLRL156</cp:lastModifiedBy>
  <dcterms:created xsi:type="dcterms:W3CDTF">2018-11-06T11:57:20Z</dcterms:created>
  <dcterms:modified xsi:type="dcterms:W3CDTF">2022-07-06T03:08:49Z</dcterms:modified>
</cp:coreProperties>
</file>