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Muthoot\"/>
    </mc:Choice>
  </mc:AlternateContent>
  <xr:revisionPtr revIDLastSave="0" documentId="13_ncr:1_{0BBBF883-B887-44D8-9637-3E255CC30FDF}" xr6:coauthVersionLast="47" xr6:coauthVersionMax="47" xr10:uidLastSave="{00000000-0000-0000-0000-000000000000}"/>
  <bookViews>
    <workbookView xWindow="-120" yWindow="-120" windowWidth="20730" windowHeight="11040" tabRatio="731" firstSheet="7" activeTab="13" xr2:uid="{00000000-000D-0000-FFFF-FFFF00000000}"/>
  </bookViews>
  <sheets>
    <sheet name="Sheet1" sheetId="1" state="hidden" r:id="rId1"/>
    <sheet name="LAP Salaried Calculator_MFL" sheetId="2" r:id="rId2"/>
    <sheet name="KYC" sheetId="11" r:id="rId3"/>
    <sheet name="Google Check" sheetId="12" r:id="rId4"/>
    <sheet name="Crime Check" sheetId="13" r:id="rId5"/>
    <sheet name="Repayment Track" sheetId="6" state="hidden" r:id="rId6"/>
    <sheet name="Banking Consolidation" sheetId="21" r:id="rId7"/>
    <sheet name="Banking 1" sheetId="22" r:id="rId8"/>
    <sheet name="Banking 2" sheetId="23" r:id="rId9"/>
    <sheet name="Banking 3" sheetId="25" r:id="rId10"/>
    <sheet name="Banking 4" sheetId="26" r:id="rId11"/>
    <sheet name="Banking 5" sheetId="27" r:id="rId12"/>
    <sheet name="NC-RTR" sheetId="24" r:id="rId13"/>
    <sheet name="LEI-Check" sheetId="28" r:id="rId14"/>
    <sheet name="Udyam Verification" sheetId="29" r:id="rId15"/>
  </sheets>
  <externalReferences>
    <externalReference r:id="rId16"/>
  </externalReferences>
  <definedNames>
    <definedName name="___INDEX_SHEET___ASAP_Utilities" localSheetId="12">#REF!</definedName>
    <definedName name="___INDEX_SHEET___ASAP_Utilities">#REF!</definedName>
    <definedName name="A" localSheetId="12">#REF!</definedName>
    <definedName name="A">#REF!</definedName>
    <definedName name="Amount" localSheetId="12">#REF!</definedName>
    <definedName name="Amount">#REF!</definedName>
    <definedName name="AuthCap">#REF!</definedName>
    <definedName name="B">#REF!</definedName>
    <definedName name="CIN">#REF!</definedName>
    <definedName name="CINStatus">#REF!</definedName>
    <definedName name="COMNAME">#REF!</definedName>
    <definedName name="Constitution">[1]!Table2[Constitution]</definedName>
    <definedName name="_xlnm.Criteria" localSheetId="12">#REF!</definedName>
    <definedName name="_xlnm.Criteria">#REF!</definedName>
    <definedName name="emi_oblig">'[1]EMI Chart'!$I$46</definedName>
    <definedName name="fin_classi" localSheetId="12">#REF!</definedName>
    <definedName name="fin_classi">#REF!</definedName>
    <definedName name="GSTIN" localSheetId="12">#REF!</definedName>
    <definedName name="GSTIN">#REF!</definedName>
    <definedName name="GSTINStatus" localSheetId="12">#REF!</definedName>
    <definedName name="GSTINStatus">#REF!</definedName>
    <definedName name="p">#REF!</definedName>
    <definedName name="PaidUp">#REF!</definedName>
    <definedName name="Product_Type">[1]!Table1[Product Type]</definedName>
    <definedName name="Q" localSheetId="12">#REF!</definedName>
    <definedName name="Q">#REF!</definedName>
    <definedName name="RegAdd" localSheetId="12">#REF!</definedName>
    <definedName name="RegAdd">#REF!</definedName>
    <definedName name="RR" localSheetId="12">#REF!</definedName>
    <definedName name="RR">#REF!</definedName>
    <definedName name="Sector">[1]!Table3[Sector]</definedName>
    <definedName name="wrn.Print._.All." localSheetId="12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3" i="21" l="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L13" i="21"/>
  <c r="K13" i="21"/>
  <c r="J13" i="21"/>
  <c r="L12" i="21"/>
  <c r="K12" i="21"/>
  <c r="J12" i="21"/>
  <c r="L11" i="21"/>
  <c r="K11" i="21"/>
  <c r="J11" i="21"/>
  <c r="L10" i="21"/>
  <c r="K10" i="21"/>
  <c r="J10" i="21"/>
  <c r="L9" i="21"/>
  <c r="K9" i="21"/>
  <c r="J9" i="21"/>
  <c r="L8" i="21"/>
  <c r="K8" i="21"/>
  <c r="J8" i="21"/>
  <c r="L7" i="21"/>
  <c r="K7" i="21"/>
  <c r="J7" i="21"/>
  <c r="L6" i="21"/>
  <c r="K6" i="21"/>
  <c r="J6" i="21"/>
  <c r="L5" i="21"/>
  <c r="K5" i="21"/>
  <c r="J5" i="21"/>
  <c r="L4" i="21"/>
  <c r="K4" i="21"/>
  <c r="J4" i="21"/>
  <c r="L3" i="21"/>
  <c r="K3" i="21"/>
  <c r="J3" i="21"/>
  <c r="L2" i="21"/>
  <c r="K2" i="21"/>
  <c r="J2" i="21"/>
  <c r="C2" i="21"/>
  <c r="D2" i="21"/>
  <c r="E2" i="21"/>
  <c r="F2" i="21"/>
  <c r="G2" i="21"/>
  <c r="H2" i="21"/>
  <c r="C3" i="21"/>
  <c r="D3" i="21"/>
  <c r="E3" i="21"/>
  <c r="F3" i="21"/>
  <c r="G3" i="21"/>
  <c r="H3" i="21"/>
  <c r="C4" i="21"/>
  <c r="D4" i="21"/>
  <c r="E4" i="21"/>
  <c r="F4" i="21"/>
  <c r="G4" i="21"/>
  <c r="H4" i="21"/>
  <c r="C5" i="21"/>
  <c r="D5" i="21"/>
  <c r="E5" i="21"/>
  <c r="F5" i="21"/>
  <c r="G5" i="21"/>
  <c r="H5" i="21"/>
  <c r="C6" i="21"/>
  <c r="D6" i="21"/>
  <c r="E6" i="21"/>
  <c r="F6" i="21"/>
  <c r="G6" i="21"/>
  <c r="H6" i="21"/>
  <c r="C7" i="21"/>
  <c r="D7" i="21"/>
  <c r="E7" i="21"/>
  <c r="F7" i="21"/>
  <c r="G7" i="21"/>
  <c r="H7" i="21"/>
  <c r="C8" i="21"/>
  <c r="D8" i="21"/>
  <c r="E8" i="21"/>
  <c r="F8" i="21"/>
  <c r="G8" i="21"/>
  <c r="H8" i="21"/>
  <c r="C9" i="21"/>
  <c r="D9" i="21"/>
  <c r="E9" i="21"/>
  <c r="F9" i="21"/>
  <c r="G9" i="21"/>
  <c r="H9" i="21"/>
  <c r="C10" i="21"/>
  <c r="D10" i="21"/>
  <c r="E10" i="21"/>
  <c r="F10" i="21"/>
  <c r="G10" i="21"/>
  <c r="H10" i="21"/>
  <c r="C11" i="21"/>
  <c r="D11" i="21"/>
  <c r="E11" i="21"/>
  <c r="F11" i="21"/>
  <c r="G11" i="21"/>
  <c r="H11" i="21"/>
  <c r="C12" i="21"/>
  <c r="D12" i="21"/>
  <c r="E12" i="21"/>
  <c r="F12" i="21"/>
  <c r="G12" i="21"/>
  <c r="H12" i="21"/>
  <c r="C13" i="21"/>
  <c r="D13" i="21"/>
  <c r="E13" i="21"/>
  <c r="F13" i="21"/>
  <c r="G13" i="21"/>
  <c r="H13" i="21"/>
  <c r="B13" i="21"/>
  <c r="B12" i="21"/>
  <c r="B11" i="21"/>
  <c r="B10" i="21"/>
  <c r="B9" i="21"/>
  <c r="B8" i="21"/>
  <c r="B7" i="21"/>
  <c r="B6" i="21"/>
  <c r="B5" i="21"/>
  <c r="B4" i="21"/>
  <c r="B3" i="21"/>
  <c r="B2" i="21"/>
  <c r="A13" i="21"/>
  <c r="K26" i="24"/>
  <c r="M26" i="24" s="1"/>
  <c r="O26" i="24"/>
  <c r="Q26" i="24"/>
  <c r="R26" i="24"/>
  <c r="BB16" i="27" l="1"/>
  <c r="BB15" i="27"/>
  <c r="BB14" i="27"/>
  <c r="BB13" i="27"/>
  <c r="BB12" i="27"/>
  <c r="BB11" i="27"/>
  <c r="BB10" i="27"/>
  <c r="BB9" i="27"/>
  <c r="BB8" i="27"/>
  <c r="BB7" i="27"/>
  <c r="BB6" i="27"/>
  <c r="BB5" i="27"/>
  <c r="BB16" i="26"/>
  <c r="BB15" i="26"/>
  <c r="BB14" i="26"/>
  <c r="BB13" i="26"/>
  <c r="BB12" i="26"/>
  <c r="BB11" i="26"/>
  <c r="BB10" i="26"/>
  <c r="BB9" i="26"/>
  <c r="BB8" i="26"/>
  <c r="BB7" i="26"/>
  <c r="BB6" i="26"/>
  <c r="BB5" i="26"/>
  <c r="BB16" i="25"/>
  <c r="BB15" i="25"/>
  <c r="BB14" i="25"/>
  <c r="BB13" i="25"/>
  <c r="BB12" i="25"/>
  <c r="BB11" i="25"/>
  <c r="BB10" i="25"/>
  <c r="BB9" i="25"/>
  <c r="BB8" i="25"/>
  <c r="BB7" i="25"/>
  <c r="BB6" i="25"/>
  <c r="BB5" i="25"/>
  <c r="BB16" i="23"/>
  <c r="BB15" i="23"/>
  <c r="BB14" i="23"/>
  <c r="BB13" i="23"/>
  <c r="BB12" i="23"/>
  <c r="BB11" i="23"/>
  <c r="BB10" i="23"/>
  <c r="BB9" i="23"/>
  <c r="BB8" i="23"/>
  <c r="BB7" i="23"/>
  <c r="BB6" i="23"/>
  <c r="BB5" i="23"/>
  <c r="BB16" i="22"/>
  <c r="BB15" i="22"/>
  <c r="BB14" i="22"/>
  <c r="BB13" i="22"/>
  <c r="BB12" i="22"/>
  <c r="BB11" i="22"/>
  <c r="BB10" i="22"/>
  <c r="BB9" i="22"/>
  <c r="BB8" i="22"/>
  <c r="BB7" i="22"/>
  <c r="BB6" i="22"/>
  <c r="BB5" i="22"/>
  <c r="A12" i="21"/>
  <c r="A11" i="21" s="1"/>
  <c r="A10" i="21" s="1"/>
  <c r="A9" i="21" s="1"/>
  <c r="A8" i="21" s="1"/>
  <c r="A7" i="21" s="1"/>
  <c r="A6" i="21" s="1"/>
  <c r="A5" i="21" s="1"/>
  <c r="A4" i="21" s="1"/>
  <c r="A3" i="21" s="1"/>
  <c r="A2" i="21" s="1"/>
  <c r="A14" i="27"/>
  <c r="A13" i="27" s="1"/>
  <c r="A12" i="27" s="1"/>
  <c r="A11" i="27" s="1"/>
  <c r="A10" i="27" s="1"/>
  <c r="A9" i="27" s="1"/>
  <c r="A8" i="27" s="1"/>
  <c r="A7" i="27" s="1"/>
  <c r="A6" i="27" s="1"/>
  <c r="A5" i="27" s="1"/>
  <c r="A15" i="27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15" i="25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15" i="23"/>
  <c r="A14" i="23" s="1"/>
  <c r="A13" i="23" s="1"/>
  <c r="A12" i="23" s="1"/>
  <c r="A11" i="23" s="1"/>
  <c r="A10" i="23" s="1"/>
  <c r="A9" i="23" s="1"/>
  <c r="A8" i="23" s="1"/>
  <c r="A7" i="23" s="1"/>
  <c r="A6" i="23" s="1"/>
  <c r="A5" i="23" s="1"/>
  <c r="A15" i="22"/>
  <c r="A14" i="22" s="1"/>
  <c r="A13" i="22" s="1"/>
  <c r="A12" i="22" s="1"/>
  <c r="A11" i="22" s="1"/>
  <c r="A10" i="22" s="1"/>
  <c r="A9" i="22" s="1"/>
  <c r="A8" i="22" s="1"/>
  <c r="A7" i="22" s="1"/>
  <c r="A6" i="22" s="1"/>
  <c r="A5" i="22" s="1"/>
  <c r="BB12" i="21" l="1"/>
  <c r="BB6" i="21"/>
  <c r="BB13" i="21"/>
  <c r="BB9" i="21"/>
  <c r="BB5" i="21"/>
  <c r="BB2" i="21"/>
  <c r="BB11" i="21"/>
  <c r="BB10" i="21"/>
  <c r="BB4" i="21"/>
  <c r="BB8" i="21"/>
  <c r="BB7" i="21"/>
  <c r="BB3" i="21"/>
  <c r="BA17" i="27"/>
  <c r="AZ17" i="27"/>
  <c r="AY17" i="27"/>
  <c r="AX17" i="27"/>
  <c r="AW17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BB17" i="27" s="1"/>
  <c r="V17" i="27"/>
  <c r="U17" i="27"/>
  <c r="T17" i="27"/>
  <c r="S17" i="27"/>
  <c r="R17" i="27"/>
  <c r="Q17" i="27"/>
  <c r="P17" i="27"/>
  <c r="O17" i="27"/>
  <c r="N17" i="27"/>
  <c r="L17" i="27"/>
  <c r="K17" i="27"/>
  <c r="J17" i="27"/>
  <c r="H17" i="27"/>
  <c r="G17" i="27"/>
  <c r="F17" i="27"/>
  <c r="E17" i="27"/>
  <c r="D17" i="27"/>
  <c r="C17" i="27"/>
  <c r="B17" i="27"/>
  <c r="M16" i="27"/>
  <c r="I16" i="27"/>
  <c r="M15" i="27"/>
  <c r="I15" i="27"/>
  <c r="M14" i="27"/>
  <c r="I14" i="27"/>
  <c r="M13" i="27"/>
  <c r="I13" i="27"/>
  <c r="M12" i="27"/>
  <c r="I12" i="27"/>
  <c r="M11" i="27"/>
  <c r="I11" i="27"/>
  <c r="M10" i="27"/>
  <c r="I10" i="27"/>
  <c r="M9" i="27"/>
  <c r="I9" i="27"/>
  <c r="M8" i="27"/>
  <c r="I8" i="27"/>
  <c r="M7" i="27"/>
  <c r="I7" i="27"/>
  <c r="M6" i="27"/>
  <c r="I6" i="27"/>
  <c r="M5" i="27"/>
  <c r="I5" i="27"/>
  <c r="I17" i="27" s="1"/>
  <c r="BA17" i="26"/>
  <c r="AZ17" i="26"/>
  <c r="AY17" i="26"/>
  <c r="AX17" i="26"/>
  <c r="AW17" i="26"/>
  <c r="AV17" i="26"/>
  <c r="AU17" i="26"/>
  <c r="AT17" i="26"/>
  <c r="AS17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L17" i="26"/>
  <c r="K17" i="26"/>
  <c r="J17" i="26"/>
  <c r="H17" i="26"/>
  <c r="G17" i="26"/>
  <c r="F17" i="26"/>
  <c r="E17" i="26"/>
  <c r="D17" i="26"/>
  <c r="C17" i="26"/>
  <c r="B17" i="26"/>
  <c r="M16" i="26"/>
  <c r="I16" i="26"/>
  <c r="M15" i="26"/>
  <c r="I15" i="26"/>
  <c r="M14" i="26"/>
  <c r="I14" i="26"/>
  <c r="M13" i="26"/>
  <c r="I13" i="26"/>
  <c r="M12" i="26"/>
  <c r="I12" i="26"/>
  <c r="M11" i="26"/>
  <c r="I11" i="26"/>
  <c r="M10" i="26"/>
  <c r="I10" i="26"/>
  <c r="M9" i="26"/>
  <c r="I9" i="26"/>
  <c r="M8" i="26"/>
  <c r="I8" i="26"/>
  <c r="M7" i="26"/>
  <c r="I7" i="26"/>
  <c r="M6" i="26"/>
  <c r="I6" i="26"/>
  <c r="M5" i="26"/>
  <c r="I5" i="26"/>
  <c r="BA17" i="25"/>
  <c r="AZ17" i="25"/>
  <c r="AY17" i="25"/>
  <c r="AX17" i="25"/>
  <c r="AW17" i="25"/>
  <c r="AV17" i="25"/>
  <c r="AU17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L17" i="25"/>
  <c r="K17" i="25"/>
  <c r="J17" i="25"/>
  <c r="H17" i="25"/>
  <c r="G17" i="25"/>
  <c r="F17" i="25"/>
  <c r="E17" i="25"/>
  <c r="D17" i="25"/>
  <c r="C17" i="25"/>
  <c r="B17" i="25"/>
  <c r="M16" i="25"/>
  <c r="I16" i="25"/>
  <c r="M15" i="25"/>
  <c r="I15" i="25"/>
  <c r="M14" i="25"/>
  <c r="I14" i="25"/>
  <c r="M13" i="25"/>
  <c r="I13" i="25"/>
  <c r="M12" i="25"/>
  <c r="I12" i="25"/>
  <c r="M11" i="25"/>
  <c r="I11" i="25"/>
  <c r="M10" i="25"/>
  <c r="I10" i="25"/>
  <c r="M9" i="25"/>
  <c r="I9" i="25"/>
  <c r="M8" i="25"/>
  <c r="I8" i="25"/>
  <c r="M7" i="25"/>
  <c r="I7" i="25"/>
  <c r="M6" i="25"/>
  <c r="I6" i="25"/>
  <c r="M5" i="25"/>
  <c r="I5" i="25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P30" i="24"/>
  <c r="N30" i="24"/>
  <c r="L30" i="24"/>
  <c r="I30" i="24"/>
  <c r="G30" i="24"/>
  <c r="F30" i="24"/>
  <c r="E30" i="24"/>
  <c r="D30" i="24"/>
  <c r="R29" i="24"/>
  <c r="Q29" i="24"/>
  <c r="O29" i="24"/>
  <c r="K29" i="24"/>
  <c r="M29" i="24" s="1"/>
  <c r="R28" i="24"/>
  <c r="Q28" i="24"/>
  <c r="O28" i="24"/>
  <c r="K28" i="24"/>
  <c r="M28" i="24" s="1"/>
  <c r="R27" i="24"/>
  <c r="Q27" i="24"/>
  <c r="O27" i="24"/>
  <c r="K27" i="24"/>
  <c r="M27" i="24" s="1"/>
  <c r="V24" i="24"/>
  <c r="Y24" i="24" s="1"/>
  <c r="AB24" i="24" s="1"/>
  <c r="AE24" i="24" s="1"/>
  <c r="AH24" i="24" s="1"/>
  <c r="AK24" i="24" s="1"/>
  <c r="AN24" i="24" s="1"/>
  <c r="AQ24" i="24" s="1"/>
  <c r="AT24" i="24" s="1"/>
  <c r="AW24" i="24" s="1"/>
  <c r="AZ24" i="24" s="1"/>
  <c r="W13" i="24"/>
  <c r="S13" i="24"/>
  <c r="O13" i="24"/>
  <c r="K13" i="24"/>
  <c r="H13" i="24"/>
  <c r="G13" i="24"/>
  <c r="F13" i="24"/>
  <c r="E13" i="24"/>
  <c r="I17" i="26" l="1"/>
  <c r="BB17" i="26"/>
  <c r="I17" i="25"/>
  <c r="BB17" i="25"/>
  <c r="R30" i="24"/>
  <c r="O30" i="24"/>
  <c r="Q30" i="24"/>
  <c r="M17" i="27"/>
  <c r="M17" i="26"/>
  <c r="M17" i="25"/>
  <c r="M30" i="24"/>
  <c r="BA17" i="23"/>
  <c r="AZ17" i="23"/>
  <c r="AY17" i="23"/>
  <c r="AX17" i="23"/>
  <c r="AW17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L17" i="23"/>
  <c r="K17" i="23"/>
  <c r="J17" i="23"/>
  <c r="H17" i="23"/>
  <c r="G17" i="23"/>
  <c r="F17" i="23"/>
  <c r="E17" i="23"/>
  <c r="D17" i="23"/>
  <c r="C17" i="23"/>
  <c r="B17" i="23"/>
  <c r="M16" i="23"/>
  <c r="I16" i="23"/>
  <c r="M15" i="23"/>
  <c r="I15" i="23"/>
  <c r="M14" i="23"/>
  <c r="I14" i="23"/>
  <c r="M13" i="23"/>
  <c r="I13" i="23"/>
  <c r="M12" i="23"/>
  <c r="I12" i="23"/>
  <c r="M11" i="23"/>
  <c r="I11" i="23"/>
  <c r="M10" i="23"/>
  <c r="I10" i="23"/>
  <c r="M9" i="23"/>
  <c r="I9" i="23"/>
  <c r="M8" i="23"/>
  <c r="I8" i="23"/>
  <c r="M7" i="23"/>
  <c r="I7" i="23"/>
  <c r="M6" i="23"/>
  <c r="I6" i="23"/>
  <c r="M5" i="23"/>
  <c r="I5" i="23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L17" i="22"/>
  <c r="K17" i="22"/>
  <c r="J17" i="22"/>
  <c r="H17" i="22"/>
  <c r="G17" i="22"/>
  <c r="F17" i="22"/>
  <c r="E17" i="22"/>
  <c r="D17" i="22"/>
  <c r="C17" i="22"/>
  <c r="B17" i="22"/>
  <c r="M16" i="22"/>
  <c r="I16" i="22"/>
  <c r="M15" i="22"/>
  <c r="I15" i="22"/>
  <c r="M14" i="22"/>
  <c r="I14" i="22"/>
  <c r="M13" i="22"/>
  <c r="I13" i="22"/>
  <c r="M12" i="22"/>
  <c r="I12" i="22"/>
  <c r="M11" i="22"/>
  <c r="I11" i="22"/>
  <c r="M10" i="22"/>
  <c r="I10" i="22"/>
  <c r="M9" i="22"/>
  <c r="I9" i="22"/>
  <c r="M8" i="22"/>
  <c r="I8" i="22"/>
  <c r="M7" i="22"/>
  <c r="I7" i="22"/>
  <c r="M6" i="22"/>
  <c r="I6" i="22"/>
  <c r="M5" i="22"/>
  <c r="I5" i="22"/>
  <c r="I13" i="21"/>
  <c r="M13" i="21"/>
  <c r="I12" i="21"/>
  <c r="M12" i="21"/>
  <c r="I11" i="21"/>
  <c r="M11" i="21"/>
  <c r="I10" i="21"/>
  <c r="M10" i="21"/>
  <c r="I9" i="21"/>
  <c r="M9" i="21"/>
  <c r="I8" i="21"/>
  <c r="M8" i="21"/>
  <c r="I7" i="21"/>
  <c r="M7" i="21"/>
  <c r="I6" i="21"/>
  <c r="M6" i="21"/>
  <c r="I5" i="21"/>
  <c r="M5" i="21"/>
  <c r="I4" i="21"/>
  <c r="M4" i="21"/>
  <c r="I3" i="21"/>
  <c r="M3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L14" i="21"/>
  <c r="K14" i="21"/>
  <c r="J14" i="21"/>
  <c r="H14" i="21"/>
  <c r="G14" i="21"/>
  <c r="F14" i="21"/>
  <c r="E14" i="21"/>
  <c r="D14" i="21"/>
  <c r="M2" i="21"/>
  <c r="B14" i="21"/>
  <c r="BB17" i="23" l="1"/>
  <c r="I17" i="23"/>
  <c r="I17" i="22"/>
  <c r="BB17" i="22"/>
  <c r="M17" i="23"/>
  <c r="BB14" i="21"/>
  <c r="M17" i="22"/>
  <c r="M14" i="21"/>
  <c r="C14" i="21"/>
  <c r="I2" i="21"/>
  <c r="I14" i="21" s="1"/>
  <c r="G13" i="6" l="1"/>
  <c r="D41" i="2" s="1"/>
  <c r="D28" i="2" l="1"/>
  <c r="D29" i="2" s="1"/>
  <c r="D35" i="2"/>
  <c r="C35" i="2"/>
  <c r="D43" i="2"/>
  <c r="C43" i="2"/>
  <c r="D30" i="2" l="1"/>
  <c r="D24" i="2"/>
  <c r="C30" i="2"/>
  <c r="B30" i="2"/>
  <c r="C24" i="2"/>
  <c r="B24" i="2"/>
  <c r="E24" i="2" s="1"/>
  <c r="B44" i="2" l="1"/>
  <c r="D44" i="2" s="1"/>
  <c r="B46" i="2" s="1"/>
  <c r="B15" i="2" s="1"/>
  <c r="B45" i="2" l="1"/>
  <c r="D45" i="2"/>
</calcChain>
</file>

<file path=xl/sharedStrings.xml><?xml version="1.0" encoding="utf-8"?>
<sst xmlns="http://schemas.openxmlformats.org/spreadsheetml/2006/main" count="484" uniqueCount="246">
  <si>
    <t>Loan Amount Required</t>
  </si>
  <si>
    <t xml:space="preserve"> </t>
  </si>
  <si>
    <t>Constitution of the Company</t>
  </si>
  <si>
    <t>Monthly</t>
  </si>
  <si>
    <t>EMI Amount</t>
  </si>
  <si>
    <t>Name of the Borrower</t>
  </si>
  <si>
    <t>Name of the Company</t>
  </si>
  <si>
    <t>Eligibility Calculator for Salaried profile</t>
  </si>
  <si>
    <t>Loan Against Property</t>
  </si>
  <si>
    <t>Proprietorship</t>
  </si>
  <si>
    <t>Partnership</t>
  </si>
  <si>
    <t>Private Limited</t>
  </si>
  <si>
    <t>Public Limited</t>
  </si>
  <si>
    <t>Mode of Salary Credit</t>
  </si>
  <si>
    <t>Cash</t>
  </si>
  <si>
    <t>Bank</t>
  </si>
  <si>
    <t>Other</t>
  </si>
  <si>
    <t>Fortnightly</t>
  </si>
  <si>
    <t>Weekly</t>
  </si>
  <si>
    <t>Daily</t>
  </si>
  <si>
    <t>Rate of Interest</t>
  </si>
  <si>
    <t>Tenure in Months</t>
  </si>
  <si>
    <t>Property Valuation 1</t>
  </si>
  <si>
    <t>Property Valuation 2</t>
  </si>
  <si>
    <t>Loan to Value (LTV)</t>
  </si>
  <si>
    <t>Income</t>
  </si>
  <si>
    <t>Deductions</t>
  </si>
  <si>
    <t>Basic</t>
  </si>
  <si>
    <t>House Rent Allowance</t>
  </si>
  <si>
    <t>Other Allowances</t>
  </si>
  <si>
    <t>Leave Travel Allowance</t>
  </si>
  <si>
    <t>Professional Tax</t>
  </si>
  <si>
    <t>PF contrbution</t>
  </si>
  <si>
    <t xml:space="preserve">Tax Deduction </t>
  </si>
  <si>
    <t>Total</t>
  </si>
  <si>
    <t>Applicant</t>
  </si>
  <si>
    <t>Co Applicant 1</t>
  </si>
  <si>
    <t>Co Applicant 2</t>
  </si>
  <si>
    <t xml:space="preserve">Total Income Eligible </t>
  </si>
  <si>
    <t>FOIR Applicable</t>
  </si>
  <si>
    <t>Eligible EMI</t>
  </si>
  <si>
    <t>Current Loan Obligations</t>
  </si>
  <si>
    <t>Personal Loan</t>
  </si>
  <si>
    <t>Car Loan</t>
  </si>
  <si>
    <t>2 Wheeler Loan</t>
  </si>
  <si>
    <t>Home Loan</t>
  </si>
  <si>
    <t>Business Loan</t>
  </si>
  <si>
    <t>Other Loan</t>
  </si>
  <si>
    <t>Principal Balance</t>
  </si>
  <si>
    <t>EMI</t>
  </si>
  <si>
    <t>Loan Eligibility</t>
  </si>
  <si>
    <t>Employment tenure</t>
  </si>
  <si>
    <t>&lt;1 Year</t>
  </si>
  <si>
    <t>1 Year to 3 years</t>
  </si>
  <si>
    <t>3 to 5 years</t>
  </si>
  <si>
    <t>more than 5 years</t>
  </si>
  <si>
    <t>Annual Bonus</t>
  </si>
  <si>
    <t>Total Obligation</t>
  </si>
  <si>
    <t>FOIR Post Funding</t>
  </si>
  <si>
    <t>Monthly Salary Components</t>
  </si>
  <si>
    <t>Freq of salary Credit</t>
  </si>
  <si>
    <t>Total Eligible Income</t>
  </si>
  <si>
    <t>Property 1</t>
  </si>
  <si>
    <t>Type of Property</t>
  </si>
  <si>
    <t xml:space="preserve">House </t>
  </si>
  <si>
    <t>Office</t>
  </si>
  <si>
    <t>Industrial</t>
  </si>
  <si>
    <t>Property 2</t>
  </si>
  <si>
    <t>Property 3</t>
  </si>
  <si>
    <t>Expenses</t>
  </si>
  <si>
    <t>Mothly Rental Income</t>
  </si>
  <si>
    <t>Bal Tenure- months</t>
  </si>
  <si>
    <r>
      <t xml:space="preserve">Monthly Incentives* </t>
    </r>
    <r>
      <rPr>
        <i/>
        <sz val="8"/>
        <color theme="1"/>
        <rFont val="Calibri"/>
        <family val="2"/>
        <scheme val="minor"/>
      </rPr>
      <t>(last 3 months avg)</t>
    </r>
  </si>
  <si>
    <t>All Other Deduction*</t>
  </si>
  <si>
    <t>MUTHOOT FINCORP LIMITED</t>
  </si>
  <si>
    <t>Month</t>
  </si>
  <si>
    <t>Credits (Nos)</t>
  </si>
  <si>
    <t>Credits (Value)</t>
  </si>
  <si>
    <t>Chq Returns (I/w)</t>
  </si>
  <si>
    <t>Average</t>
  </si>
  <si>
    <t>Withdrawal Amount</t>
  </si>
  <si>
    <t>Chq Returns(O/w)</t>
  </si>
  <si>
    <t>Debit(Nos)</t>
  </si>
  <si>
    <t>Expense to Income Ratio</t>
  </si>
  <si>
    <t>Maximum Credit</t>
  </si>
  <si>
    <t>Maximum Debit</t>
  </si>
  <si>
    <t>Minimum Credit</t>
  </si>
  <si>
    <t>Minimum Debit</t>
  </si>
  <si>
    <t>Number of Transactions</t>
  </si>
  <si>
    <t>Salary Credits</t>
  </si>
  <si>
    <t>Total Credit Card Payment</t>
  </si>
  <si>
    <t>Maximum Balance</t>
  </si>
  <si>
    <t>Minimum Balance</t>
  </si>
  <si>
    <t>Customer Name</t>
  </si>
  <si>
    <t>Customer Address</t>
  </si>
  <si>
    <t>PAN</t>
  </si>
  <si>
    <t>Mobile Number</t>
  </si>
  <si>
    <t>Landline</t>
  </si>
  <si>
    <t>Email</t>
  </si>
  <si>
    <t>Bank Name</t>
  </si>
  <si>
    <t>Bank Code</t>
  </si>
  <si>
    <t>Account Number</t>
  </si>
  <si>
    <t>Account Type</t>
  </si>
  <si>
    <t>Start Date</t>
  </si>
  <si>
    <t>End Date</t>
  </si>
  <si>
    <t>Duration in Months</t>
  </si>
  <si>
    <t>Source of Data</t>
  </si>
  <si>
    <t>Remarks</t>
  </si>
  <si>
    <t>Repayment Trak</t>
  </si>
  <si>
    <t>Type of Loan</t>
  </si>
  <si>
    <t>Financier Name</t>
  </si>
  <si>
    <t>Disb Date</t>
  </si>
  <si>
    <t>Loan Amount</t>
  </si>
  <si>
    <t>Tenure</t>
  </si>
  <si>
    <t>Balance Tenure</t>
  </si>
  <si>
    <t>NILL</t>
  </si>
  <si>
    <t>Individual Verification</t>
  </si>
  <si>
    <t>Firm / Company Name</t>
  </si>
  <si>
    <t>No. of Individuals</t>
  </si>
  <si>
    <t>Individual Name</t>
  </si>
  <si>
    <t>DL</t>
  </si>
  <si>
    <t>Voter ID</t>
  </si>
  <si>
    <t>Document</t>
  </si>
  <si>
    <t>Name as per Document</t>
  </si>
  <si>
    <t>ID No.</t>
  </si>
  <si>
    <t>Name as per Database</t>
  </si>
  <si>
    <t>DOB / Age</t>
  </si>
  <si>
    <t>Address</t>
  </si>
  <si>
    <t>Issued Date</t>
  </si>
  <si>
    <t>Status</t>
  </si>
  <si>
    <t>Verified on</t>
  </si>
  <si>
    <t>Google Check</t>
  </si>
  <si>
    <t>Sl.No</t>
  </si>
  <si>
    <t>Name</t>
  </si>
  <si>
    <t>Title</t>
  </si>
  <si>
    <t>Link</t>
  </si>
  <si>
    <t>Crime Check</t>
  </si>
  <si>
    <t>Name:</t>
  </si>
  <si>
    <t>Summary:</t>
  </si>
  <si>
    <t>Risk Indicator:</t>
  </si>
  <si>
    <t>Risk Interpretation:</t>
  </si>
  <si>
    <t>Verified on:</t>
  </si>
  <si>
    <t>Case Summary</t>
  </si>
  <si>
    <t>Case No</t>
  </si>
  <si>
    <t>Case Against</t>
  </si>
  <si>
    <t>Case Type</t>
  </si>
  <si>
    <t>Matching Criteria</t>
  </si>
  <si>
    <t>Act and
Section</t>
  </si>
  <si>
    <t>Risk Score</t>
  </si>
  <si>
    <t>Petitioner</t>
  </si>
  <si>
    <t>Respondent</t>
  </si>
  <si>
    <t>Court</t>
  </si>
  <si>
    <t>Risk/Judgement/Order
Summary</t>
  </si>
  <si>
    <t>Order
Link</t>
  </si>
  <si>
    <t>Credit Information Report</t>
  </si>
  <si>
    <t>Particulars</t>
  </si>
  <si>
    <t>Co-Applicant 1</t>
  </si>
  <si>
    <t>Co-Applicant 2</t>
  </si>
  <si>
    <t>Co-Applicant 3</t>
  </si>
  <si>
    <t>Co-Applicant 4</t>
  </si>
  <si>
    <t>Co-Applicant 5</t>
  </si>
  <si>
    <t>Credit Information Company</t>
  </si>
  <si>
    <t>DOB/DOI</t>
  </si>
  <si>
    <t>PAN No</t>
  </si>
  <si>
    <t>Credit Score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</si>
  <si>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</si>
  <si>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</si>
  <si>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</si>
  <si>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</si>
  <si>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</si>
  <si>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</si>
  <si>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</si>
  <si>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</si>
  <si>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</si>
  <si>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</si>
  <si>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</si>
  <si>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</si>
  <si>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Email ID Verification</t>
  </si>
  <si>
    <t>Exclude - Loan Credit, internal Transfers</t>
  </si>
  <si>
    <t>Total Debits</t>
  </si>
  <si>
    <t>Salary Check - Bank Statement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</si>
  <si>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</si>
  <si>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</si>
  <si>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</si>
  <si>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</si>
  <si>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</si>
  <si>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</si>
  <si>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</si>
  <si>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</si>
  <si>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</si>
  <si>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</si>
  <si>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</si>
  <si>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</si>
  <si>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 Details</t>
  </si>
  <si>
    <t>Repayment-Track</t>
  </si>
  <si>
    <t>Sl. No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</si>
  <si>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</si>
  <si>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</si>
  <si>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</si>
  <si>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</si>
  <si>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</si>
  <si>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</si>
  <si>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</si>
  <si>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</si>
  <si>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</si>
  <si>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</si>
  <si>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</si>
  <si>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</si>
  <si>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</si>
  <si>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</si>
  <si>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</si>
  <si>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</si>
  <si>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</si>
  <si>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</si>
  <si>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</si>
  <si>
    <t>LEI Data</t>
  </si>
  <si>
    <t>Legal Entity Identifier</t>
  </si>
  <si>
    <t>Not available</t>
  </si>
  <si>
    <t>Legal Name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</si>
  <si>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</si>
  <si>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</si>
  <si>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</si>
  <si>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</si>
  <si>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</si>
  <si>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</si>
  <si>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LEI registration Status</t>
  </si>
  <si>
    <t>Last Updated</t>
  </si>
  <si>
    <t>Successor Entity</t>
  </si>
  <si>
    <t>LEI Next Renewal Date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</si>
  <si>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</si>
  <si>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</si>
  <si>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</si>
  <si>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</si>
  <si>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</si>
  <si>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</si>
  <si>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</si>
  <si>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</si>
  <si>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DIC</t>
  </si>
  <si>
    <t xml:space="preserve">MSME-DFO	</t>
  </si>
  <si>
    <t xml:space="preserve">Date of Udyam Registration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</si>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</sst>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₹&quot;\ #,##0;&quot;₹&quot;\ \-#,##0"/>
    <numFmt numFmtId="165" formatCode="_ * #,##0.00_ ;_ * \-#,##0.00_ ;_ * &quot;-&quot;??_ ;_ @_ "/>
    <numFmt numFmtId="166" formatCode="_(* #,##0_);_(* \(#,##0\);_(* &quot;-&quot;??_);_(@_)"/>
    <numFmt numFmtId="167" formatCode="dd/mmm/yyyy"/>
    <numFmt numFmtId="168" formatCode="mmmm/yyyy"/>
    <numFmt numFmtId="169" formatCode="0;;;@"/>
    <numFmt numFmtId="170" formatCode="dd/mm/yyyy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41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41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</fills>
  <borders count="1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1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359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2" fillId="0" borderId="1" xfId="0" applyFont="1" applyBorder="1"/>
    <xf numFmtId="0" fontId="0" fillId="0" borderId="1" xfId="0" applyBorder="1"/>
    <xf numFmtId="0" fontId="0" fillId="3" borderId="1" xfId="0" applyFill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4" xfId="0" applyFont="1" applyBorder="1"/>
    <xf numFmtId="0" fontId="0" fillId="3" borderId="15" xfId="0" applyFill="1" applyBorder="1" applyProtection="1">
      <protection locked="0"/>
    </xf>
    <xf numFmtId="9" fontId="0" fillId="3" borderId="15" xfId="0" applyNumberFormat="1" applyFill="1" applyBorder="1" applyProtection="1">
      <protection locked="0"/>
    </xf>
    <xf numFmtId="166" fontId="0" fillId="3" borderId="15" xfId="1" applyNumberFormat="1" applyFont="1" applyFill="1" applyBorder="1" applyProtection="1">
      <protection locked="0"/>
    </xf>
    <xf numFmtId="0" fontId="2" fillId="0" borderId="16" xfId="0" applyFont="1" applyBorder="1"/>
    <xf numFmtId="0" fontId="2" fillId="0" borderId="17" xfId="0" applyFont="1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2" fillId="0" borderId="2" xfId="0" applyFont="1" applyBorder="1"/>
    <xf numFmtId="0" fontId="2" fillId="0" borderId="18" xfId="0" applyFont="1" applyBorder="1"/>
    <xf numFmtId="0" fontId="2" fillId="0" borderId="19" xfId="0" applyFont="1" applyBorder="1"/>
    <xf numFmtId="1" fontId="0" fillId="0" borderId="20" xfId="0" applyNumberFormat="1" applyBorder="1"/>
    <xf numFmtId="0" fontId="2" fillId="0" borderId="20" xfId="0" applyFont="1" applyBorder="1"/>
    <xf numFmtId="0" fontId="2" fillId="0" borderId="21" xfId="0" applyFont="1" applyBorder="1"/>
    <xf numFmtId="1" fontId="0" fillId="0" borderId="2" xfId="0" applyNumberFormat="1" applyBorder="1"/>
    <xf numFmtId="1" fontId="0" fillId="0" borderId="23" xfId="0" applyNumberFormat="1" applyBorder="1"/>
    <xf numFmtId="0" fontId="2" fillId="0" borderId="24" xfId="0" applyFont="1" applyBorder="1"/>
    <xf numFmtId="9" fontId="0" fillId="0" borderId="25" xfId="0" applyNumberFormat="1" applyBorder="1"/>
    <xf numFmtId="0" fontId="2" fillId="0" borderId="25" xfId="0" applyFont="1" applyBorder="1"/>
    <xf numFmtId="9" fontId="0" fillId="0" borderId="26" xfId="0" applyNumberFormat="1" applyBorder="1"/>
    <xf numFmtId="0" fontId="2" fillId="0" borderId="27" xfId="0" applyFont="1" applyBorder="1"/>
    <xf numFmtId="0" fontId="9" fillId="2" borderId="33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6" borderId="34" xfId="0" applyFont="1" applyFill="1" applyBorder="1" applyAlignment="1">
      <alignment vertical="center"/>
    </xf>
    <xf numFmtId="17" fontId="9" fillId="2" borderId="33" xfId="0" applyNumberFormat="1" applyFont="1" applyFill="1" applyBorder="1" applyAlignment="1">
      <alignment vertical="center"/>
    </xf>
    <xf numFmtId="0" fontId="10" fillId="0" borderId="33" xfId="4" applyFont="1" applyBorder="1" applyAlignment="1" applyProtection="1">
      <alignment vertical="center"/>
      <protection locked="0"/>
    </xf>
    <xf numFmtId="0" fontId="10" fillId="0" borderId="33" xfId="0" applyFont="1" applyBorder="1" applyAlignment="1" applyProtection="1">
      <alignment vertical="center"/>
      <protection locked="0"/>
    </xf>
    <xf numFmtId="14" fontId="10" fillId="0" borderId="33" xfId="4" applyNumberFormat="1" applyFont="1" applyBorder="1" applyAlignment="1" applyProtection="1">
      <alignment vertical="center"/>
      <protection locked="0"/>
    </xf>
    <xf numFmtId="0" fontId="10" fillId="0" borderId="34" xfId="0" applyFont="1" applyBorder="1" applyAlignment="1" applyProtection="1">
      <alignment vertical="center"/>
      <protection locked="0"/>
    </xf>
    <xf numFmtId="0" fontId="10" fillId="7" borderId="3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9" fillId="8" borderId="33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10" fontId="0" fillId="0" borderId="20" xfId="2" applyNumberFormat="1" applyFont="1" applyFill="1" applyBorder="1" applyProtection="1"/>
    <xf numFmtId="1" fontId="0" fillId="3" borderId="1" xfId="0" applyNumberFormat="1" applyFill="1" applyBorder="1" applyProtection="1">
      <protection locked="0"/>
    </xf>
    <xf numFmtId="0" fontId="14" fillId="7" borderId="0" xfId="13" applyFont="1" applyFill="1"/>
    <xf numFmtId="0" fontId="15" fillId="7" borderId="0" xfId="13" applyFont="1" applyFill="1"/>
    <xf numFmtId="0" fontId="14" fillId="7" borderId="39" xfId="13" applyFont="1" applyFill="1" applyBorder="1" applyAlignment="1">
      <alignment horizontal="center" vertical="center"/>
    </xf>
    <xf numFmtId="0" fontId="17" fillId="8" borderId="2" xfId="13" applyFont="1" applyFill="1" applyBorder="1" applyAlignment="1">
      <alignment horizontal="right" vertical="center"/>
    </xf>
    <xf numFmtId="0" fontId="14" fillId="7" borderId="23" xfId="13" applyFont="1" applyFill="1" applyBorder="1" applyAlignment="1">
      <alignment horizontal="center" vertical="center"/>
    </xf>
    <xf numFmtId="0" fontId="15" fillId="0" borderId="0" xfId="13" applyFont="1"/>
    <xf numFmtId="0" fontId="14" fillId="0" borderId="40" xfId="13" applyFont="1" applyBorder="1"/>
    <xf numFmtId="0" fontId="14" fillId="0" borderId="41" xfId="13" applyFont="1" applyBorder="1"/>
    <xf numFmtId="0" fontId="14" fillId="0" borderId="42" xfId="13" applyFont="1" applyBorder="1"/>
    <xf numFmtId="0" fontId="14" fillId="0" borderId="0" xfId="13" applyFont="1"/>
    <xf numFmtId="0" fontId="14" fillId="7" borderId="40" xfId="13" applyFont="1" applyFill="1" applyBorder="1"/>
    <xf numFmtId="0" fontId="17" fillId="8" borderId="41" xfId="13" applyFont="1" applyFill="1" applyBorder="1" applyAlignment="1">
      <alignment horizontal="left" vertical="center"/>
    </xf>
    <xf numFmtId="0" fontId="14" fillId="7" borderId="43" xfId="13" applyFont="1" applyFill="1" applyBorder="1" applyAlignment="1">
      <alignment horizontal="center" vertical="top"/>
    </xf>
    <xf numFmtId="49" fontId="14" fillId="7" borderId="42" xfId="13" applyNumberFormat="1" applyFont="1" applyFill="1" applyBorder="1" applyAlignment="1">
      <alignment horizontal="center" vertical="top"/>
    </xf>
    <xf numFmtId="0" fontId="14" fillId="7" borderId="8" xfId="13" applyFont="1" applyFill="1" applyBorder="1"/>
    <xf numFmtId="0" fontId="13" fillId="2" borderId="41" xfId="13" applyFont="1" applyFill="1" applyBorder="1" applyAlignment="1">
      <alignment horizontal="left" vertical="center"/>
    </xf>
    <xf numFmtId="0" fontId="18" fillId="2" borderId="43" xfId="13" applyFont="1" applyFill="1" applyBorder="1" applyAlignment="1">
      <alignment horizontal="center" vertical="center"/>
    </xf>
    <xf numFmtId="0" fontId="18" fillId="2" borderId="41" xfId="13" applyFont="1" applyFill="1" applyBorder="1" applyAlignment="1">
      <alignment horizontal="center" vertical="center"/>
    </xf>
    <xf numFmtId="0" fontId="18" fillId="2" borderId="42" xfId="13" applyFont="1" applyFill="1" applyBorder="1" applyAlignment="1">
      <alignment horizontal="center" vertical="center"/>
    </xf>
    <xf numFmtId="0" fontId="17" fillId="8" borderId="41" xfId="13" applyFont="1" applyFill="1" applyBorder="1" applyAlignment="1">
      <alignment vertical="center"/>
    </xf>
    <xf numFmtId="0" fontId="14" fillId="7" borderId="43" xfId="13" applyFont="1" applyFill="1" applyBorder="1" applyAlignment="1">
      <alignment horizontal="right" vertical="center"/>
    </xf>
    <xf numFmtId="0" fontId="14" fillId="7" borderId="41" xfId="13" applyFont="1" applyFill="1" applyBorder="1" applyAlignment="1">
      <alignment horizontal="right" vertical="center"/>
    </xf>
    <xf numFmtId="0" fontId="14" fillId="7" borderId="42" xfId="13" applyFont="1" applyFill="1" applyBorder="1" applyAlignment="1">
      <alignment horizontal="right" vertical="center"/>
    </xf>
    <xf numFmtId="0" fontId="14" fillId="7" borderId="0" xfId="13" applyFont="1" applyFill="1" applyAlignment="1">
      <alignment wrapText="1"/>
    </xf>
    <xf numFmtId="0" fontId="17" fillId="8" borderId="41" xfId="13" applyFont="1" applyFill="1" applyBorder="1" applyAlignment="1">
      <alignment vertical="center" wrapText="1"/>
    </xf>
    <xf numFmtId="0" fontId="14" fillId="7" borderId="43" xfId="13" applyFont="1" applyFill="1" applyBorder="1" applyAlignment="1">
      <alignment horizontal="right" vertical="center" wrapText="1"/>
    </xf>
    <xf numFmtId="0" fontId="14" fillId="7" borderId="41" xfId="13" applyFont="1" applyFill="1" applyBorder="1" applyAlignment="1">
      <alignment horizontal="right" vertical="center" wrapText="1"/>
    </xf>
    <xf numFmtId="0" fontId="14" fillId="7" borderId="42" xfId="13" applyFont="1" applyFill="1" applyBorder="1" applyAlignment="1">
      <alignment horizontal="right" vertical="center" wrapText="1"/>
    </xf>
    <xf numFmtId="14" fontId="14" fillId="7" borderId="41" xfId="13" applyNumberFormat="1" applyFont="1" applyFill="1" applyBorder="1" applyAlignment="1">
      <alignment horizontal="right" vertical="center"/>
    </xf>
    <xf numFmtId="14" fontId="14" fillId="7" borderId="42" xfId="13" applyNumberFormat="1" applyFont="1" applyFill="1" applyBorder="1" applyAlignment="1">
      <alignment horizontal="right" vertical="center"/>
    </xf>
    <xf numFmtId="14" fontId="14" fillId="7" borderId="43" xfId="13" applyNumberFormat="1" applyFont="1" applyFill="1" applyBorder="1" applyAlignment="1">
      <alignment horizontal="right" vertical="center"/>
    </xf>
    <xf numFmtId="15" fontId="14" fillId="7" borderId="41" xfId="13" applyNumberFormat="1" applyFont="1" applyFill="1" applyBorder="1" applyAlignment="1">
      <alignment horizontal="right" vertical="center"/>
    </xf>
    <xf numFmtId="15" fontId="14" fillId="7" borderId="42" xfId="13" applyNumberFormat="1" applyFont="1" applyFill="1" applyBorder="1" applyAlignment="1">
      <alignment horizontal="right" vertical="center"/>
    </xf>
    <xf numFmtId="22" fontId="14" fillId="7" borderId="41" xfId="13" applyNumberFormat="1" applyFont="1" applyFill="1" applyBorder="1" applyAlignment="1">
      <alignment horizontal="right" vertical="center"/>
    </xf>
    <xf numFmtId="22" fontId="14" fillId="7" borderId="42" xfId="13" applyNumberFormat="1" applyFont="1" applyFill="1" applyBorder="1" applyAlignment="1">
      <alignment horizontal="right" vertical="center"/>
    </xf>
    <xf numFmtId="0" fontId="14" fillId="7" borderId="10" xfId="13" applyFont="1" applyFill="1" applyBorder="1"/>
    <xf numFmtId="22" fontId="14" fillId="7" borderId="43" xfId="13" applyNumberFormat="1" applyFont="1" applyFill="1" applyBorder="1" applyAlignment="1">
      <alignment horizontal="right" vertical="center"/>
    </xf>
    <xf numFmtId="0" fontId="17" fillId="8" borderId="40" xfId="14" applyFont="1" applyFill="1" applyBorder="1" applyAlignment="1">
      <alignment horizontal="center" vertical="center" wrapText="1"/>
    </xf>
    <xf numFmtId="0" fontId="17" fillId="8" borderId="41" xfId="14" applyFont="1" applyFill="1" applyBorder="1" applyAlignment="1">
      <alignment horizontal="center" vertical="center" wrapText="1"/>
    </xf>
    <xf numFmtId="0" fontId="17" fillId="8" borderId="42" xfId="14" applyFont="1" applyFill="1" applyBorder="1" applyAlignment="1">
      <alignment horizontal="center" vertical="center" wrapText="1"/>
    </xf>
    <xf numFmtId="0" fontId="5" fillId="0" borderId="41" xfId="0" applyFont="1" applyBorder="1" applyAlignment="1">
      <alignment vertical="center"/>
    </xf>
    <xf numFmtId="0" fontId="0" fillId="0" borderId="42" xfId="0" applyBorder="1" applyAlignment="1">
      <alignment vertical="center" wrapText="1"/>
    </xf>
    <xf numFmtId="0" fontId="20" fillId="0" borderId="42" xfId="15" applyBorder="1" applyAlignment="1" applyProtection="1">
      <alignment vertical="center" wrapText="1"/>
    </xf>
    <xf numFmtId="0" fontId="0" fillId="0" borderId="23" xfId="0" applyBorder="1" applyAlignment="1">
      <alignment vertical="center" wrapText="1"/>
    </xf>
    <xf numFmtId="0" fontId="5" fillId="0" borderId="50" xfId="0" applyFont="1" applyBorder="1" applyAlignment="1">
      <alignment vertical="center"/>
    </xf>
    <xf numFmtId="0" fontId="20" fillId="0" borderId="51" xfId="15" applyBorder="1" applyAlignment="1" applyProtection="1">
      <alignment vertical="center" wrapText="1"/>
    </xf>
    <xf numFmtId="0" fontId="5" fillId="0" borderId="0" xfId="16"/>
    <xf numFmtId="0" fontId="21" fillId="0" borderId="0" xfId="17" applyFont="1"/>
    <xf numFmtId="0" fontId="17" fillId="8" borderId="22" xfId="18" applyFont="1" applyFill="1" applyBorder="1" applyAlignment="1">
      <alignment horizontal="center" vertical="center" wrapText="1"/>
    </xf>
    <xf numFmtId="0" fontId="17" fillId="8" borderId="54" xfId="18" applyFont="1" applyFill="1" applyBorder="1" applyAlignment="1">
      <alignment horizontal="center" vertical="center" wrapText="1"/>
    </xf>
    <xf numFmtId="0" fontId="17" fillId="8" borderId="2" xfId="18" applyFont="1" applyFill="1" applyBorder="1" applyAlignment="1">
      <alignment horizontal="center" vertical="center" wrapText="1"/>
    </xf>
    <xf numFmtId="0" fontId="17" fillId="8" borderId="55" xfId="18" applyFont="1" applyFill="1" applyBorder="1" applyAlignment="1">
      <alignment horizontal="center" vertical="center" wrapText="1"/>
    </xf>
    <xf numFmtId="0" fontId="17" fillId="8" borderId="23" xfId="18" applyFont="1" applyFill="1" applyBorder="1" applyAlignment="1">
      <alignment horizontal="center" vertical="center" wrapText="1"/>
    </xf>
    <xf numFmtId="0" fontId="24" fillId="7" borderId="40" xfId="18" applyFont="1" applyFill="1" applyBorder="1" applyAlignment="1">
      <alignment horizontal="center" vertical="center" wrapText="1"/>
    </xf>
    <xf numFmtId="0" fontId="24" fillId="7" borderId="56" xfId="18" applyFont="1" applyFill="1" applyBorder="1" applyAlignment="1">
      <alignment horizontal="center" vertical="center" wrapText="1"/>
    </xf>
    <xf numFmtId="0" fontId="24" fillId="7" borderId="41" xfId="18" applyFont="1" applyFill="1" applyBorder="1" applyAlignment="1">
      <alignment horizontal="center" vertical="center" wrapText="1"/>
    </xf>
    <xf numFmtId="14" fontId="24" fillId="7" borderId="41" xfId="18" applyNumberFormat="1" applyFont="1" applyFill="1" applyBorder="1" applyAlignment="1">
      <alignment horizontal="center" vertical="center" wrapText="1"/>
    </xf>
    <xf numFmtId="14" fontId="24" fillId="7" borderId="43" xfId="18" applyNumberFormat="1" applyFont="1" applyFill="1" applyBorder="1" applyAlignment="1">
      <alignment horizontal="center" vertical="center" wrapText="1"/>
    </xf>
    <xf numFmtId="164" fontId="20" fillId="7" borderId="42" xfId="15" applyNumberFormat="1" applyFill="1" applyBorder="1" applyAlignment="1">
      <alignment horizontal="right" vertical="center" wrapText="1"/>
    </xf>
    <xf numFmtId="0" fontId="24" fillId="7" borderId="47" xfId="18" applyFont="1" applyFill="1" applyBorder="1" applyAlignment="1">
      <alignment horizontal="center" vertical="center" wrapText="1"/>
    </xf>
    <xf numFmtId="14" fontId="24" fillId="7" borderId="57" xfId="18" applyNumberFormat="1" applyFont="1" applyFill="1" applyBorder="1" applyAlignment="1">
      <alignment horizontal="center" vertical="center" wrapText="1"/>
    </xf>
    <xf numFmtId="14" fontId="24" fillId="7" borderId="58" xfId="18" applyNumberFormat="1" applyFont="1" applyFill="1" applyBorder="1" applyAlignment="1">
      <alignment horizontal="center" vertical="center" wrapText="1"/>
    </xf>
    <xf numFmtId="164" fontId="20" fillId="7" borderId="59" xfId="15" applyNumberFormat="1" applyFill="1" applyBorder="1" applyAlignment="1">
      <alignment horizontal="right" vertical="center" wrapText="1"/>
    </xf>
    <xf numFmtId="0" fontId="24" fillId="7" borderId="57" xfId="18" applyFont="1" applyFill="1" applyBorder="1" applyAlignment="1">
      <alignment horizontal="center" vertical="center" wrapText="1"/>
    </xf>
    <xf numFmtId="0" fontId="24" fillId="7" borderId="52" xfId="18" applyFont="1" applyFill="1" applyBorder="1" applyAlignment="1">
      <alignment horizontal="center" vertical="center" wrapText="1"/>
    </xf>
    <xf numFmtId="0" fontId="24" fillId="7" borderId="60" xfId="18" applyFont="1" applyFill="1" applyBorder="1" applyAlignment="1">
      <alignment horizontal="center" vertical="center" wrapText="1"/>
    </xf>
    <xf numFmtId="0" fontId="24" fillId="7" borderId="50" xfId="18" applyFont="1" applyFill="1" applyBorder="1" applyAlignment="1">
      <alignment horizontal="center" vertical="center" wrapText="1"/>
    </xf>
    <xf numFmtId="14" fontId="24" fillId="7" borderId="50" xfId="18" applyNumberFormat="1" applyFont="1" applyFill="1" applyBorder="1" applyAlignment="1">
      <alignment horizontal="center" vertical="center" wrapText="1"/>
    </xf>
    <xf numFmtId="14" fontId="24" fillId="7" borderId="61" xfId="18" applyNumberFormat="1" applyFont="1" applyFill="1" applyBorder="1" applyAlignment="1">
      <alignment horizontal="center" vertical="center" wrapText="1"/>
    </xf>
    <xf numFmtId="164" fontId="23" fillId="7" borderId="51" xfId="18" applyNumberFormat="1" applyFont="1" applyFill="1" applyBorder="1" applyAlignment="1">
      <alignment horizontal="right" vertical="center" wrapText="1"/>
    </xf>
    <xf numFmtId="1" fontId="7" fillId="0" borderId="63" xfId="3" applyNumberFormat="1" applyFont="1" applyBorder="1" applyAlignment="1" applyProtection="1">
      <alignment horizontal="center"/>
      <protection locked="0"/>
    </xf>
    <xf numFmtId="0" fontId="6" fillId="0" borderId="31" xfId="3" applyFont="1" applyBorder="1" applyAlignment="1" applyProtection="1">
      <alignment horizontal="center"/>
      <protection locked="0"/>
    </xf>
    <xf numFmtId="1" fontId="6" fillId="0" borderId="32" xfId="3" applyNumberFormat="1" applyFont="1" applyBorder="1" applyAlignment="1">
      <alignment horizontal="center"/>
    </xf>
    <xf numFmtId="1" fontId="6" fillId="0" borderId="32" xfId="3" applyNumberFormat="1" applyFont="1" applyBorder="1" applyAlignment="1" applyProtection="1">
      <alignment horizontal="center"/>
      <protection locked="0"/>
    </xf>
    <xf numFmtId="0" fontId="7" fillId="0" borderId="64" xfId="3" applyFont="1" applyBorder="1" applyAlignment="1" applyProtection="1">
      <alignment horizontal="center"/>
      <protection locked="0"/>
    </xf>
    <xf numFmtId="1" fontId="7" fillId="0" borderId="64" xfId="3" applyNumberFormat="1" applyFont="1" applyBorder="1" applyAlignment="1" applyProtection="1">
      <alignment horizontal="center"/>
      <protection locked="0"/>
    </xf>
    <xf numFmtId="1" fontId="7" fillId="0" borderId="65" xfId="3" applyNumberFormat="1" applyFont="1" applyBorder="1" applyAlignment="1" applyProtection="1">
      <alignment horizontal="center"/>
      <protection locked="0"/>
    </xf>
    <xf numFmtId="0" fontId="6" fillId="5" borderId="66" xfId="3" applyFont="1" applyFill="1" applyBorder="1" applyAlignment="1">
      <alignment horizontal="center" wrapText="1"/>
    </xf>
    <xf numFmtId="1" fontId="7" fillId="0" borderId="66" xfId="3" applyNumberFormat="1" applyFont="1" applyBorder="1" applyAlignment="1" applyProtection="1">
      <alignment horizontal="center"/>
      <protection locked="0"/>
    </xf>
    <xf numFmtId="0" fontId="6" fillId="5" borderId="67" xfId="3" applyFont="1" applyFill="1" applyBorder="1" applyAlignment="1">
      <alignment horizontal="center" wrapText="1"/>
    </xf>
    <xf numFmtId="0" fontId="6" fillId="5" borderId="68" xfId="3" applyFont="1" applyFill="1" applyBorder="1" applyAlignment="1">
      <alignment horizontal="center" wrapText="1"/>
    </xf>
    <xf numFmtId="0" fontId="6" fillId="5" borderId="69" xfId="3" applyFont="1" applyFill="1" applyBorder="1" applyAlignment="1">
      <alignment horizontal="center" wrapText="1"/>
    </xf>
    <xf numFmtId="1" fontId="7" fillId="0" borderId="70" xfId="3" applyNumberFormat="1" applyFont="1" applyBorder="1" applyAlignment="1" applyProtection="1">
      <alignment horizontal="center"/>
      <protection locked="0"/>
    </xf>
    <xf numFmtId="49" fontId="7" fillId="0" borderId="65" xfId="3" quotePrefix="1" applyNumberFormat="1" applyFont="1" applyBorder="1" applyAlignment="1" applyProtection="1">
      <alignment horizontal="center"/>
      <protection locked="0"/>
    </xf>
    <xf numFmtId="14" fontId="7" fillId="0" borderId="65" xfId="3" applyNumberFormat="1" applyFont="1" applyBorder="1" applyAlignment="1" applyProtection="1">
      <alignment horizontal="center"/>
      <protection locked="0"/>
    </xf>
    <xf numFmtId="1" fontId="7" fillId="0" borderId="71" xfId="3" applyNumberFormat="1" applyFont="1" applyBorder="1" applyAlignment="1" applyProtection="1">
      <alignment horizontal="center"/>
      <protection locked="0"/>
    </xf>
    <xf numFmtId="0" fontId="0" fillId="3" borderId="72" xfId="0" applyFill="1" applyBorder="1" applyProtection="1">
      <protection locked="0"/>
    </xf>
    <xf numFmtId="1" fontId="0" fillId="0" borderId="61" xfId="0" applyNumberFormat="1" applyBorder="1"/>
    <xf numFmtId="0" fontId="0" fillId="0" borderId="64" xfId="0" applyBorder="1"/>
    <xf numFmtId="0" fontId="2" fillId="0" borderId="64" xfId="0" applyFont="1" applyBorder="1" applyAlignment="1">
      <alignment horizontal="center"/>
    </xf>
    <xf numFmtId="0" fontId="18" fillId="9" borderId="41" xfId="13" applyFont="1" applyFill="1" applyBorder="1" applyAlignment="1">
      <alignment horizontal="center" vertical="center"/>
    </xf>
    <xf numFmtId="0" fontId="6" fillId="13" borderId="73" xfId="3" applyFont="1" applyFill="1" applyBorder="1" applyAlignment="1">
      <alignment horizontal="center" vertical="center" wrapText="1"/>
    </xf>
    <xf numFmtId="0" fontId="6" fillId="13" borderId="74" xfId="3" applyFont="1" applyFill="1" applyBorder="1" applyAlignment="1">
      <alignment horizontal="center" vertical="center" wrapText="1"/>
    </xf>
    <xf numFmtId="0" fontId="6" fillId="13" borderId="75" xfId="3" applyFont="1" applyFill="1" applyBorder="1" applyAlignment="1">
      <alignment horizontal="center" vertical="center" wrapText="1"/>
    </xf>
    <xf numFmtId="0" fontId="6" fillId="5" borderId="74" xfId="3" applyFont="1" applyFill="1" applyBorder="1" applyAlignment="1">
      <alignment horizontal="center" wrapText="1"/>
    </xf>
    <xf numFmtId="0" fontId="6" fillId="5" borderId="76" xfId="3" applyFont="1" applyFill="1" applyBorder="1" applyAlignment="1">
      <alignment horizontal="center" wrapText="1"/>
    </xf>
    <xf numFmtId="0" fontId="1" fillId="0" borderId="0" xfId="11"/>
    <xf numFmtId="17" fontId="7" fillId="0" borderId="77" xfId="3" applyNumberFormat="1" applyFont="1" applyBorder="1" applyAlignment="1" applyProtection="1">
      <alignment horizontal="center"/>
      <protection locked="0"/>
    </xf>
    <xf numFmtId="0" fontId="7" fillId="0" borderId="79" xfId="3" applyFont="1" applyBorder="1" applyAlignment="1" applyProtection="1">
      <alignment horizontal="center"/>
      <protection locked="0"/>
    </xf>
    <xf numFmtId="1" fontId="7" fillId="0" borderId="79" xfId="3" applyNumberFormat="1" applyFont="1" applyBorder="1" applyAlignment="1" applyProtection="1">
      <alignment horizontal="center"/>
      <protection locked="0"/>
    </xf>
    <xf numFmtId="17" fontId="7" fillId="0" borderId="81" xfId="3" applyNumberFormat="1" applyFont="1" applyBorder="1" applyAlignment="1" applyProtection="1">
      <alignment horizontal="center"/>
      <protection locked="0"/>
    </xf>
    <xf numFmtId="0" fontId="6" fillId="0" borderId="86" xfId="3" applyFont="1" applyBorder="1" applyAlignment="1" applyProtection="1">
      <alignment horizontal="center"/>
      <protection locked="0"/>
    </xf>
    <xf numFmtId="0" fontId="1" fillId="0" borderId="0" xfId="11" applyAlignment="1">
      <alignment horizontal="center"/>
    </xf>
    <xf numFmtId="0" fontId="6" fillId="5" borderId="79" xfId="3" applyFont="1" applyFill="1" applyBorder="1" applyAlignment="1">
      <alignment horizontal="center" wrapText="1"/>
    </xf>
    <xf numFmtId="0" fontId="6" fillId="0" borderId="0" xfId="3" applyFont="1" applyAlignment="1">
      <alignment horizontal="center" wrapText="1"/>
    </xf>
    <xf numFmtId="1" fontId="7" fillId="0" borderId="0" xfId="3" applyNumberFormat="1" applyFont="1" applyAlignment="1" applyProtection="1">
      <alignment horizontal="center"/>
      <protection locked="0"/>
    </xf>
    <xf numFmtId="49" fontId="7" fillId="0" borderId="79" xfId="3" applyNumberFormat="1" applyFont="1" applyBorder="1" applyAlignment="1" applyProtection="1">
      <alignment horizontal="center"/>
      <protection locked="0"/>
    </xf>
    <xf numFmtId="0" fontId="6" fillId="13" borderId="79" xfId="3" applyFont="1" applyFill="1" applyBorder="1" applyAlignment="1">
      <alignment horizontal="center" vertical="center" wrapText="1"/>
    </xf>
    <xf numFmtId="17" fontId="7" fillId="0" borderId="79" xfId="3" applyNumberFormat="1" applyFont="1" applyBorder="1" applyAlignment="1" applyProtection="1">
      <alignment horizontal="center"/>
      <protection locked="0"/>
    </xf>
    <xf numFmtId="1" fontId="7" fillId="0" borderId="79" xfId="3" applyNumberFormat="1" applyFont="1" applyBorder="1" applyAlignment="1">
      <alignment horizontal="center"/>
    </xf>
    <xf numFmtId="43" fontId="7" fillId="0" borderId="66" xfId="1" applyFont="1" applyBorder="1" applyAlignment="1" applyProtection="1">
      <alignment horizontal="center"/>
      <protection locked="0"/>
    </xf>
    <xf numFmtId="43" fontId="7" fillId="0" borderId="78" xfId="1" applyFont="1" applyBorder="1" applyAlignment="1" applyProtection="1">
      <alignment horizontal="center"/>
      <protection locked="0"/>
    </xf>
    <xf numFmtId="43" fontId="7" fillId="0" borderId="79" xfId="1" applyFont="1" applyBorder="1" applyAlignment="1" applyProtection="1">
      <alignment horizontal="center"/>
      <protection locked="0"/>
    </xf>
    <xf numFmtId="43" fontId="7" fillId="0" borderId="66" xfId="1" applyFont="1" applyBorder="1" applyAlignment="1">
      <alignment horizontal="center"/>
    </xf>
    <xf numFmtId="43" fontId="7" fillId="0" borderId="80" xfId="1" applyFont="1" applyBorder="1" applyAlignment="1" applyProtection="1">
      <alignment horizontal="center"/>
      <protection locked="0"/>
    </xf>
    <xf numFmtId="43" fontId="7" fillId="0" borderId="83" xfId="1" applyFont="1" applyBorder="1" applyAlignment="1" applyProtection="1">
      <alignment horizontal="center"/>
      <protection locked="0"/>
    </xf>
    <xf numFmtId="43" fontId="7" fillId="0" borderId="84" xfId="1" applyFont="1" applyBorder="1" applyAlignment="1" applyProtection="1">
      <alignment horizontal="center"/>
      <protection locked="0"/>
    </xf>
    <xf numFmtId="43" fontId="7" fillId="0" borderId="82" xfId="1" applyFont="1" applyBorder="1" applyAlignment="1">
      <alignment horizontal="center"/>
    </xf>
    <xf numFmtId="43" fontId="7" fillId="0" borderId="85" xfId="1" applyFont="1" applyBorder="1" applyAlignment="1" applyProtection="1">
      <alignment horizontal="center"/>
      <protection locked="0"/>
    </xf>
    <xf numFmtId="43" fontId="6" fillId="0" borderId="87" xfId="1" applyFont="1" applyBorder="1" applyAlignment="1">
      <alignment horizontal="center"/>
    </xf>
    <xf numFmtId="43" fontId="6" fillId="0" borderId="87" xfId="1" applyFont="1" applyBorder="1" applyAlignment="1" applyProtection="1">
      <alignment horizontal="center"/>
      <protection locked="0"/>
    </xf>
    <xf numFmtId="0" fontId="25" fillId="7" borderId="0" xfId="20" applyFont="1" applyFill="1"/>
    <xf numFmtId="0" fontId="26" fillId="7" borderId="0" xfId="20" applyFont="1" applyFill="1"/>
    <xf numFmtId="0" fontId="26" fillId="7" borderId="62" xfId="20" applyFont="1" applyFill="1" applyBorder="1"/>
    <xf numFmtId="0" fontId="25" fillId="7" borderId="0" xfId="20" applyFont="1" applyFill="1" applyAlignment="1">
      <alignment vertical="center"/>
    </xf>
    <xf numFmtId="0" fontId="26" fillId="7" borderId="0" xfId="20" applyFont="1" applyFill="1" applyAlignment="1">
      <alignment vertical="center"/>
    </xf>
    <xf numFmtId="0" fontId="26" fillId="7" borderId="62" xfId="20" applyFont="1" applyFill="1" applyBorder="1" applyAlignment="1">
      <alignment vertical="center"/>
    </xf>
    <xf numFmtId="0" fontId="28" fillId="7" borderId="0" xfId="20" applyFont="1" applyFill="1"/>
    <xf numFmtId="0" fontId="12" fillId="7" borderId="0" xfId="20" applyFont="1" applyFill="1"/>
    <xf numFmtId="0" fontId="12" fillId="7" borderId="62" xfId="20" applyFont="1" applyFill="1" applyBorder="1"/>
    <xf numFmtId="17" fontId="2" fillId="14" borderId="100" xfId="20" applyNumberFormat="1" applyFont="1" applyFill="1" applyBorder="1" applyAlignment="1">
      <alignment horizontal="center" vertical="center" wrapText="1"/>
    </xf>
    <xf numFmtId="0" fontId="2" fillId="14" borderId="97" xfId="20" applyFont="1" applyFill="1" applyBorder="1" applyAlignment="1">
      <alignment horizontal="center" vertical="center" wrapText="1"/>
    </xf>
    <xf numFmtId="0" fontId="2" fillId="14" borderId="99" xfId="20" applyFont="1" applyFill="1" applyBorder="1" applyAlignment="1">
      <alignment horizontal="center" vertical="center" wrapText="1"/>
    </xf>
    <xf numFmtId="17" fontId="2" fillId="14" borderId="100" xfId="20" applyNumberFormat="1" applyFont="1" applyFill="1" applyBorder="1" applyAlignment="1">
      <alignment horizontal="center" vertical="center"/>
    </xf>
    <xf numFmtId="0" fontId="2" fillId="14" borderId="97" xfId="20" applyFont="1" applyFill="1" applyBorder="1" applyAlignment="1">
      <alignment horizontal="center" vertical="center"/>
    </xf>
    <xf numFmtId="17" fontId="2" fillId="14" borderId="96" xfId="20" applyNumberFormat="1" applyFont="1" applyFill="1" applyBorder="1" applyAlignment="1">
      <alignment horizontal="center" vertical="center"/>
    </xf>
    <xf numFmtId="0" fontId="2" fillId="14" borderId="99" xfId="20" applyFont="1" applyFill="1" applyBorder="1" applyAlignment="1">
      <alignment horizontal="center" vertical="center"/>
    </xf>
    <xf numFmtId="0" fontId="26" fillId="7" borderId="2" xfId="20" applyFont="1" applyFill="1" applyBorder="1" applyAlignment="1">
      <alignment vertical="center"/>
    </xf>
    <xf numFmtId="3" fontId="26" fillId="7" borderId="2" xfId="20" applyNumberFormat="1" applyFont="1" applyFill="1" applyBorder="1" applyAlignment="1">
      <alignment vertical="center"/>
    </xf>
    <xf numFmtId="1" fontId="26" fillId="15" borderId="2" xfId="20" applyNumberFormat="1" applyFont="1" applyFill="1" applyBorder="1" applyAlignment="1">
      <alignment vertical="center"/>
    </xf>
    <xf numFmtId="0" fontId="26" fillId="15" borderId="2" xfId="20" applyFont="1" applyFill="1" applyBorder="1" applyAlignment="1">
      <alignment vertical="center"/>
    </xf>
    <xf numFmtId="169" fontId="26" fillId="15" borderId="2" xfId="20" applyNumberFormat="1" applyFont="1" applyFill="1" applyBorder="1" applyAlignment="1">
      <alignment vertical="center"/>
    </xf>
    <xf numFmtId="3" fontId="26" fillId="15" borderId="2" xfId="20" applyNumberFormat="1" applyFont="1" applyFill="1" applyBorder="1" applyAlignment="1">
      <alignment vertical="center"/>
    </xf>
    <xf numFmtId="3" fontId="26" fillId="15" borderId="98" xfId="20" applyNumberFormat="1" applyFont="1" applyFill="1" applyBorder="1" applyAlignment="1">
      <alignment vertical="center"/>
    </xf>
    <xf numFmtId="0" fontId="26" fillId="7" borderId="98" xfId="20" applyFont="1" applyFill="1" applyBorder="1" applyAlignment="1">
      <alignment vertical="center"/>
    </xf>
    <xf numFmtId="3" fontId="30" fillId="0" borderId="0" xfId="20" applyNumberFormat="1" applyFont="1" applyAlignment="1">
      <alignment vertical="center"/>
    </xf>
    <xf numFmtId="14" fontId="26" fillId="0" borderId="98" xfId="20" applyNumberFormat="1" applyFont="1" applyBorder="1" applyAlignment="1">
      <alignment vertical="center"/>
    </xf>
    <xf numFmtId="3" fontId="26" fillId="7" borderId="98" xfId="20" applyNumberFormat="1" applyFont="1" applyFill="1" applyBorder="1" applyAlignment="1">
      <alignment vertical="center"/>
    </xf>
    <xf numFmtId="0" fontId="26" fillId="7" borderId="98" xfId="20" applyFont="1" applyFill="1" applyBorder="1" applyAlignment="1">
      <alignment horizontal="center" vertical="center"/>
    </xf>
    <xf numFmtId="0" fontId="26" fillId="7" borderId="93" xfId="20" applyFont="1" applyFill="1" applyBorder="1" applyAlignment="1">
      <alignment vertical="center"/>
    </xf>
    <xf numFmtId="0" fontId="26" fillId="7" borderId="64" xfId="20" applyFont="1" applyFill="1" applyBorder="1" applyAlignment="1">
      <alignment vertical="center"/>
    </xf>
    <xf numFmtId="0" fontId="26" fillId="0" borderId="64" xfId="20" applyFont="1" applyBorder="1" applyAlignment="1">
      <alignment vertical="center"/>
    </xf>
    <xf numFmtId="3" fontId="26" fillId="0" borderId="64" xfId="20" applyNumberFormat="1" applyFont="1" applyBorder="1" applyAlignment="1">
      <alignment vertical="center"/>
    </xf>
    <xf numFmtId="0" fontId="1" fillId="8" borderId="101" xfId="20" applyFill="1" applyBorder="1" applyAlignment="1">
      <alignment vertical="center"/>
    </xf>
    <xf numFmtId="0" fontId="1" fillId="8" borderId="102" xfId="20" applyFill="1" applyBorder="1" applyAlignment="1">
      <alignment vertical="center"/>
    </xf>
    <xf numFmtId="169" fontId="1" fillId="8" borderId="102" xfId="20" applyNumberFormat="1" applyFill="1" applyBorder="1" applyAlignment="1">
      <alignment vertical="center"/>
    </xf>
    <xf numFmtId="3" fontId="1" fillId="8" borderId="102" xfId="20" applyNumberFormat="1" applyFill="1" applyBorder="1" applyAlignment="1">
      <alignment vertical="center"/>
    </xf>
    <xf numFmtId="3" fontId="1" fillId="8" borderId="90" xfId="20" applyNumberFormat="1" applyFill="1" applyBorder="1" applyAlignment="1">
      <alignment vertical="center"/>
    </xf>
    <xf numFmtId="169" fontId="1" fillId="8" borderId="103" xfId="20" applyNumberFormat="1" applyFill="1" applyBorder="1" applyAlignment="1">
      <alignment vertical="center"/>
    </xf>
    <xf numFmtId="1" fontId="6" fillId="0" borderId="104" xfId="3" applyNumberFormat="1" applyFont="1" applyBorder="1" applyAlignment="1">
      <alignment horizontal="center"/>
    </xf>
    <xf numFmtId="14" fontId="7" fillId="0" borderId="79" xfId="3" applyNumberFormat="1" applyFont="1" applyBorder="1" applyAlignment="1" applyProtection="1">
      <alignment horizontal="center"/>
      <protection locked="0"/>
    </xf>
    <xf numFmtId="0" fontId="26" fillId="7" borderId="105" xfId="20" applyFont="1" applyFill="1" applyBorder="1" applyAlignment="1">
      <alignment vertical="center"/>
    </xf>
    <xf numFmtId="0" fontId="26" fillId="0" borderId="98" xfId="20" applyFont="1" applyBorder="1" applyAlignment="1">
      <alignment vertical="center"/>
    </xf>
    <xf numFmtId="3" fontId="26" fillId="0" borderId="98" xfId="20" applyNumberFormat="1" applyFont="1" applyBorder="1" applyAlignment="1">
      <alignment vertical="center"/>
    </xf>
    <xf numFmtId="3" fontId="26" fillId="0" borderId="2" xfId="20" applyNumberFormat="1" applyFont="1" applyBorder="1" applyAlignment="1">
      <alignment vertical="center"/>
    </xf>
    <xf numFmtId="170" fontId="26" fillId="0" borderId="98" xfId="20" applyNumberFormat="1" applyFont="1" applyBorder="1" applyAlignment="1">
      <alignment vertical="center"/>
    </xf>
    <xf numFmtId="3" fontId="26" fillId="7" borderId="98" xfId="19" applyNumberFormat="1" applyFont="1" applyFill="1" applyBorder="1" applyAlignment="1">
      <alignment vertical="center"/>
    </xf>
    <xf numFmtId="169" fontId="26" fillId="15" borderId="2" xfId="19" applyNumberFormat="1" applyFont="1" applyFill="1" applyBorder="1" applyAlignment="1">
      <alignment vertical="center"/>
    </xf>
    <xf numFmtId="3" fontId="26" fillId="15" borderId="2" xfId="19" applyNumberFormat="1" applyFont="1" applyFill="1" applyBorder="1" applyAlignment="1">
      <alignment vertical="center"/>
    </xf>
    <xf numFmtId="43" fontId="33" fillId="0" borderId="50" xfId="1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1" fontId="2" fillId="0" borderId="64" xfId="0" applyNumberFormat="1" applyFont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16" fillId="11" borderId="27" xfId="13" applyFont="1" applyFill="1" applyBorder="1" applyAlignment="1">
      <alignment horizontal="center" vertical="center"/>
    </xf>
    <xf numFmtId="0" fontId="16" fillId="11" borderId="37" xfId="13" applyFont="1" applyFill="1" applyBorder="1" applyAlignment="1">
      <alignment horizontal="center" vertical="center"/>
    </xf>
    <xf numFmtId="0" fontId="16" fillId="11" borderId="38" xfId="13" applyFont="1" applyFill="1" applyBorder="1" applyAlignment="1">
      <alignment horizontal="center" vertical="center"/>
    </xf>
    <xf numFmtId="0" fontId="17" fillId="8" borderId="22" xfId="13" applyFont="1" applyFill="1" applyBorder="1" applyAlignment="1">
      <alignment horizontal="left" vertical="center"/>
    </xf>
    <xf numFmtId="0" fontId="17" fillId="8" borderId="2" xfId="13" applyFont="1" applyFill="1" applyBorder="1" applyAlignment="1">
      <alignment horizontal="left" vertical="center"/>
    </xf>
    <xf numFmtId="0" fontId="14" fillId="0" borderId="40" xfId="13" applyFont="1" applyBorder="1"/>
    <xf numFmtId="0" fontId="14" fillId="0" borderId="41" xfId="13" applyFont="1" applyBorder="1"/>
    <xf numFmtId="0" fontId="14" fillId="0" borderId="42" xfId="13" applyFont="1" applyBorder="1"/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/>
    </xf>
    <xf numFmtId="0" fontId="19" fillId="11" borderId="44" xfId="0" applyFont="1" applyFill="1" applyBorder="1" applyAlignment="1">
      <alignment horizontal="center"/>
    </xf>
    <xf numFmtId="0" fontId="19" fillId="11" borderId="45" xfId="0" applyFont="1" applyFill="1" applyBorder="1" applyAlignment="1">
      <alignment horizontal="center"/>
    </xf>
    <xf numFmtId="0" fontId="19" fillId="11" borderId="46" xfId="0" applyFont="1" applyFill="1" applyBorder="1" applyAlignment="1">
      <alignment horizontal="center"/>
    </xf>
    <xf numFmtId="0" fontId="22" fillId="8" borderId="40" xfId="18" applyFont="1" applyFill="1" applyBorder="1" applyAlignment="1">
      <alignment horizontal="center" vertical="center" wrapText="1"/>
    </xf>
    <xf numFmtId="0" fontId="22" fillId="8" borderId="41" xfId="18" applyFont="1" applyFill="1" applyBorder="1" applyAlignment="1">
      <alignment horizontal="center" vertical="center" wrapText="1"/>
    </xf>
    <xf numFmtId="0" fontId="23" fillId="7" borderId="41" xfId="18" applyFont="1" applyFill="1" applyBorder="1" applyAlignment="1">
      <alignment horizontal="center" vertical="center"/>
    </xf>
    <xf numFmtId="0" fontId="23" fillId="7" borderId="42" xfId="18" applyFont="1" applyFill="1" applyBorder="1" applyAlignment="1">
      <alignment horizontal="center" vertical="center"/>
    </xf>
    <xf numFmtId="0" fontId="16" fillId="11" borderId="27" xfId="18" applyFont="1" applyFill="1" applyBorder="1" applyAlignment="1">
      <alignment horizontal="center" vertical="center"/>
    </xf>
    <xf numFmtId="0" fontId="16" fillId="11" borderId="37" xfId="18" applyFont="1" applyFill="1" applyBorder="1" applyAlignment="1">
      <alignment horizontal="center" vertical="center"/>
    </xf>
    <xf numFmtId="0" fontId="16" fillId="11" borderId="38" xfId="18" applyFont="1" applyFill="1" applyBorder="1" applyAlignment="1">
      <alignment horizontal="center" vertical="center"/>
    </xf>
    <xf numFmtId="0" fontId="22" fillId="8" borderId="22" xfId="18" applyFont="1" applyFill="1" applyBorder="1" applyAlignment="1">
      <alignment horizontal="center" vertical="center" wrapText="1"/>
    </xf>
    <xf numFmtId="0" fontId="22" fillId="8" borderId="2" xfId="18" applyFont="1" applyFill="1" applyBorder="1" applyAlignment="1">
      <alignment horizontal="center" vertical="center" wrapText="1"/>
    </xf>
    <xf numFmtId="0" fontId="23" fillId="7" borderId="2" xfId="18" applyFont="1" applyFill="1" applyBorder="1" applyAlignment="1">
      <alignment horizontal="center" vertical="center"/>
    </xf>
    <xf numFmtId="0" fontId="23" fillId="7" borderId="23" xfId="18" applyFont="1" applyFill="1" applyBorder="1" applyAlignment="1">
      <alignment horizontal="center" vertical="center"/>
    </xf>
    <xf numFmtId="0" fontId="23" fillId="7" borderId="41" xfId="18" applyFont="1" applyFill="1" applyBorder="1" applyAlignment="1">
      <alignment horizontal="left" vertical="center" wrapText="1"/>
    </xf>
    <xf numFmtId="0" fontId="23" fillId="7" borderId="41" xfId="18" applyFont="1" applyFill="1" applyBorder="1" applyAlignment="1">
      <alignment horizontal="left" vertical="center"/>
    </xf>
    <xf numFmtId="0" fontId="23" fillId="7" borderId="42" xfId="18" applyFont="1" applyFill="1" applyBorder="1" applyAlignment="1">
      <alignment horizontal="left" vertical="center"/>
    </xf>
    <xf numFmtId="0" fontId="22" fillId="8" borderId="52" xfId="18" applyFont="1" applyFill="1" applyBorder="1" applyAlignment="1">
      <alignment horizontal="center" vertical="center" wrapText="1"/>
    </xf>
    <xf numFmtId="0" fontId="22" fillId="8" borderId="50" xfId="18" applyFont="1" applyFill="1" applyBorder="1" applyAlignment="1">
      <alignment horizontal="center" vertical="center" wrapText="1"/>
    </xf>
    <xf numFmtId="14" fontId="23" fillId="7" borderId="50" xfId="18" applyNumberFormat="1" applyFont="1" applyFill="1" applyBorder="1" applyAlignment="1">
      <alignment horizontal="right" vertical="center" wrapText="1"/>
    </xf>
    <xf numFmtId="0" fontId="23" fillId="7" borderId="50" xfId="18" applyFont="1" applyFill="1" applyBorder="1" applyAlignment="1">
      <alignment horizontal="right" vertical="center"/>
    </xf>
    <xf numFmtId="0" fontId="23" fillId="7" borderId="51" xfId="18" applyFont="1" applyFill="1" applyBorder="1" applyAlignment="1">
      <alignment horizontal="right" vertical="center"/>
    </xf>
    <xf numFmtId="0" fontId="16" fillId="11" borderId="53" xfId="18" applyFont="1" applyFill="1" applyBorder="1" applyAlignment="1">
      <alignment horizontal="center" vertical="center"/>
    </xf>
    <xf numFmtId="0" fontId="16" fillId="11" borderId="29" xfId="18" applyFont="1" applyFill="1" applyBorder="1" applyAlignment="1">
      <alignment horizontal="center" vertical="center"/>
    </xf>
    <xf numFmtId="0" fontId="16" fillId="11" borderId="30" xfId="18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168" fontId="2" fillId="14" borderId="22" xfId="20" applyNumberFormat="1" applyFont="1" applyFill="1" applyBorder="1" applyAlignment="1">
      <alignment horizontal="center" vertical="center"/>
    </xf>
    <xf numFmtId="168" fontId="2" fillId="14" borderId="2" xfId="20" applyNumberFormat="1" applyFont="1" applyFill="1" applyBorder="1" applyAlignment="1">
      <alignment horizontal="center" vertical="center"/>
    </xf>
    <xf numFmtId="168" fontId="2" fillId="14" borderId="23" xfId="20" applyNumberFormat="1" applyFont="1" applyFill="1" applyBorder="1" applyAlignment="1">
      <alignment horizontal="center" vertical="center"/>
    </xf>
    <xf numFmtId="0" fontId="2" fillId="14" borderId="95" xfId="20" applyFont="1" applyFill="1" applyBorder="1" applyAlignment="1">
      <alignment horizontal="center" vertical="center"/>
    </xf>
    <xf numFmtId="0" fontId="2" fillId="14" borderId="2" xfId="20" applyFont="1" applyFill="1" applyBorder="1" applyAlignment="1">
      <alignment horizontal="center" vertical="center"/>
    </xf>
    <xf numFmtId="0" fontId="2" fillId="14" borderId="97" xfId="20" applyFont="1" applyFill="1" applyBorder="1" applyAlignment="1">
      <alignment horizontal="center" vertical="center"/>
    </xf>
    <xf numFmtId="0" fontId="2" fillId="14" borderId="2" xfId="20" applyFont="1" applyFill="1" applyBorder="1" applyAlignment="1">
      <alignment horizontal="center" vertical="center" wrapText="1"/>
    </xf>
    <xf numFmtId="0" fontId="2" fillId="14" borderId="97" xfId="20" applyFont="1" applyFill="1" applyBorder="1" applyAlignment="1">
      <alignment horizontal="center" vertical="center" wrapText="1"/>
    </xf>
    <xf numFmtId="0" fontId="2" fillId="14" borderId="93" xfId="20" applyFont="1" applyFill="1" applyBorder="1" applyAlignment="1">
      <alignment horizontal="center" vertical="center" wrapText="1"/>
    </xf>
    <xf numFmtId="0" fontId="2" fillId="14" borderId="94" xfId="20" applyFont="1" applyFill="1" applyBorder="1" applyAlignment="1">
      <alignment horizontal="center" vertical="center" wrapText="1"/>
    </xf>
    <xf numFmtId="0" fontId="2" fillId="14" borderId="23" xfId="20" applyFont="1" applyFill="1" applyBorder="1" applyAlignment="1">
      <alignment horizontal="center" vertical="center" wrapText="1"/>
    </xf>
    <xf numFmtId="0" fontId="2" fillId="14" borderId="99" xfId="20" applyFont="1" applyFill="1" applyBorder="1" applyAlignment="1">
      <alignment horizontal="center" vertical="center" wrapText="1"/>
    </xf>
    <xf numFmtId="17" fontId="2" fillId="14" borderId="54" xfId="20" applyNumberFormat="1" applyFont="1" applyFill="1" applyBorder="1" applyAlignment="1">
      <alignment horizontal="center" vertical="center"/>
    </xf>
    <xf numFmtId="17" fontId="2" fillId="14" borderId="2" xfId="20" applyNumberFormat="1" applyFont="1" applyFill="1" applyBorder="1" applyAlignment="1">
      <alignment horizontal="center" vertical="center"/>
    </xf>
    <xf numFmtId="17" fontId="2" fillId="14" borderId="23" xfId="20" applyNumberFormat="1" applyFont="1" applyFill="1" applyBorder="1" applyAlignment="1">
      <alignment horizontal="center" vertical="center"/>
    </xf>
    <xf numFmtId="168" fontId="2" fillId="14" borderId="54" xfId="20" applyNumberFormat="1" applyFont="1" applyFill="1" applyBorder="1" applyAlignment="1">
      <alignment horizontal="center" vertical="center"/>
    </xf>
    <xf numFmtId="0" fontId="29" fillId="8" borderId="40" xfId="20" applyFont="1" applyFill="1" applyBorder="1" applyAlignment="1">
      <alignment vertical="center"/>
    </xf>
    <xf numFmtId="0" fontId="29" fillId="8" borderId="64" xfId="20" applyFont="1" applyFill="1" applyBorder="1" applyAlignment="1">
      <alignment vertical="center"/>
    </xf>
    <xf numFmtId="49" fontId="26" fillId="7" borderId="64" xfId="20" applyNumberFormat="1" applyFont="1" applyFill="1" applyBorder="1" applyAlignment="1">
      <alignment horizontal="right" vertical="center"/>
    </xf>
    <xf numFmtId="0" fontId="2" fillId="14" borderId="22" xfId="20" applyFont="1" applyFill="1" applyBorder="1" applyAlignment="1">
      <alignment horizontal="center" vertical="center" wrapText="1"/>
    </xf>
    <xf numFmtId="0" fontId="2" fillId="14" borderId="96" xfId="20" applyFont="1" applyFill="1" applyBorder="1" applyAlignment="1">
      <alignment horizontal="center" vertical="center" wrapText="1"/>
    </xf>
    <xf numFmtId="0" fontId="2" fillId="14" borderId="92" xfId="20" applyFont="1" applyFill="1" applyBorder="1" applyAlignment="1">
      <alignment horizontal="center" vertical="center"/>
    </xf>
    <xf numFmtId="0" fontId="2" fillId="14" borderId="98" xfId="20" applyFont="1" applyFill="1" applyBorder="1" applyAlignment="1">
      <alignment horizontal="center" vertical="center"/>
    </xf>
    <xf numFmtId="0" fontId="2" fillId="14" borderId="92" xfId="20" applyFont="1" applyFill="1" applyBorder="1" applyAlignment="1">
      <alignment horizontal="center" vertical="center" wrapText="1"/>
    </xf>
    <xf numFmtId="0" fontId="2" fillId="14" borderId="98" xfId="20" applyFont="1" applyFill="1" applyBorder="1" applyAlignment="1">
      <alignment horizontal="center" vertical="center" wrapText="1"/>
    </xf>
    <xf numFmtId="0" fontId="32" fillId="11" borderId="89" xfId="20" applyFont="1" applyFill="1" applyBorder="1" applyAlignment="1">
      <alignment horizontal="center" vertical="center"/>
    </xf>
    <xf numFmtId="0" fontId="32" fillId="11" borderId="90" xfId="20" applyFont="1" applyFill="1" applyBorder="1" applyAlignment="1">
      <alignment horizontal="center" vertical="center"/>
    </xf>
    <xf numFmtId="0" fontId="32" fillId="11" borderId="91" xfId="20" applyFont="1" applyFill="1" applyBorder="1" applyAlignment="1">
      <alignment horizontal="center" vertical="center"/>
    </xf>
    <xf numFmtId="49" fontId="26" fillId="7" borderId="88" xfId="20" applyNumberFormat="1" applyFont="1" applyFill="1" applyBorder="1" applyAlignment="1">
      <alignment horizontal="right" vertical="center"/>
    </xf>
    <xf numFmtId="0" fontId="29" fillId="8" borderId="52" xfId="20" applyFont="1" applyFill="1" applyBorder="1" applyAlignment="1">
      <alignment vertical="center"/>
    </xf>
    <xf numFmtId="0" fontId="29" fillId="8" borderId="50" xfId="20" applyFont="1" applyFill="1" applyBorder="1" applyAlignment="1">
      <alignment vertical="center"/>
    </xf>
    <xf numFmtId="0" fontId="26" fillId="7" borderId="50" xfId="20" applyFont="1" applyFill="1" applyBorder="1" applyAlignment="1">
      <alignment horizontal="right" vertical="center"/>
    </xf>
    <xf numFmtId="0" fontId="26" fillId="7" borderId="51" xfId="20" applyFont="1" applyFill="1" applyBorder="1" applyAlignment="1">
      <alignment horizontal="right" vertical="center"/>
    </xf>
    <xf numFmtId="0" fontId="26" fillId="7" borderId="64" xfId="20" applyFont="1" applyFill="1" applyBorder="1" applyAlignment="1">
      <alignment horizontal="right" vertical="center"/>
    </xf>
    <xf numFmtId="0" fontId="26" fillId="7" borderId="88" xfId="20" applyFont="1" applyFill="1" applyBorder="1" applyAlignment="1">
      <alignment horizontal="right" vertical="center"/>
    </xf>
    <xf numFmtId="3" fontId="26" fillId="7" borderId="64" xfId="20" applyNumberFormat="1" applyFont="1" applyFill="1" applyBorder="1" applyAlignment="1">
      <alignment horizontal="right" vertical="center"/>
    </xf>
    <xf numFmtId="3" fontId="26" fillId="7" borderId="88" xfId="20" applyNumberFormat="1" applyFont="1" applyFill="1" applyBorder="1" applyAlignment="1">
      <alignment horizontal="right" vertical="center"/>
    </xf>
    <xf numFmtId="9" fontId="26" fillId="10" borderId="64" xfId="21" applyFont="1" applyFill="1" applyBorder="1" applyAlignment="1">
      <alignment horizontal="right" vertical="center"/>
    </xf>
    <xf numFmtId="9" fontId="26" fillId="10" borderId="88" xfId="21" applyFont="1" applyFill="1" applyBorder="1" applyAlignment="1">
      <alignment horizontal="right" vertical="center"/>
    </xf>
    <xf numFmtId="0" fontId="12" fillId="7" borderId="64" xfId="20" applyFont="1" applyFill="1" applyBorder="1" applyAlignment="1">
      <alignment horizontal="right" vertical="center"/>
    </xf>
    <xf numFmtId="0" fontId="12" fillId="7" borderId="88" xfId="20" applyFont="1" applyFill="1" applyBorder="1" applyAlignment="1">
      <alignment horizontal="right" vertical="center"/>
    </xf>
    <xf numFmtId="167" fontId="26" fillId="7" borderId="64" xfId="20" applyNumberFormat="1" applyFont="1" applyFill="1" applyBorder="1" applyAlignment="1">
      <alignment horizontal="right" vertical="center"/>
    </xf>
    <xf numFmtId="167" fontId="26" fillId="7" borderId="88" xfId="20" applyNumberFormat="1" applyFont="1" applyFill="1" applyBorder="1" applyAlignment="1">
      <alignment horizontal="right" vertical="center"/>
    </xf>
    <xf numFmtId="0" fontId="27" fillId="11" borderId="27" xfId="20" applyFont="1" applyFill="1" applyBorder="1" applyAlignment="1">
      <alignment horizontal="center" vertical="center"/>
    </xf>
    <xf numFmtId="0" fontId="27" fillId="11" borderId="37" xfId="20" applyFont="1" applyFill="1" applyBorder="1" applyAlignment="1">
      <alignment horizontal="center" vertical="center"/>
    </xf>
    <xf numFmtId="0" fontId="27" fillId="11" borderId="38" xfId="20" applyFont="1" applyFill="1" applyBorder="1" applyAlignment="1">
      <alignment horizontal="center" vertical="center"/>
    </xf>
    <xf numFmtId="0" fontId="28" fillId="12" borderId="22" xfId="20" applyFont="1" applyFill="1" applyBorder="1" applyAlignment="1">
      <alignment vertical="center"/>
    </xf>
    <xf numFmtId="0" fontId="28" fillId="12" borderId="2" xfId="20" applyFont="1" applyFill="1" applyBorder="1" applyAlignment="1">
      <alignment vertical="center"/>
    </xf>
    <xf numFmtId="0" fontId="28" fillId="12" borderId="2" xfId="20" applyFont="1" applyFill="1" applyBorder="1" applyAlignment="1">
      <alignment horizontal="center" vertical="center"/>
    </xf>
    <xf numFmtId="0" fontId="28" fillId="12" borderId="23" xfId="20" applyFont="1" applyFill="1" applyBorder="1" applyAlignment="1">
      <alignment horizontal="center" vertical="center"/>
    </xf>
    <xf numFmtId="0" fontId="5" fillId="0" borderId="0" xfId="0" applyFont="1"/>
    <xf numFmtId="0" fontId="19" fillId="16" borderId="107" xfId="22" applyFont="1" applyFill="1" applyBorder="1" applyAlignment="1">
      <alignment horizontal="center" vertical="center"/>
    </xf>
    <xf numFmtId="0" fontId="19" fillId="16" borderId="108" xfId="22" applyFont="1" applyFill="1" applyBorder="1" applyAlignment="1">
      <alignment horizontal="center" vertical="center"/>
    </xf>
    <xf numFmtId="0" fontId="17" fillId="8" borderId="106" xfId="22" applyFont="1" applyFill="1" applyBorder="1" applyAlignment="1">
      <alignment vertical="center"/>
    </xf>
    <xf numFmtId="0" fontId="14" fillId="0" borderId="88" xfId="22" applyFont="1" applyBorder="1" applyAlignment="1">
      <alignment vertical="center"/>
    </xf>
    <xf numFmtId="0" fontId="17" fillId="8" borderId="96" xfId="22" applyFont="1" applyFill="1" applyBorder="1" applyAlignment="1">
      <alignment vertical="center"/>
    </xf>
    <xf numFmtId="0" fontId="14" fillId="0" borderId="99" xfId="22" applyFont="1" applyBorder="1" applyAlignment="1">
      <alignment vertical="center"/>
    </xf>
    <xf numFmtId="0" fontId="17" fillId="8" borderId="52" xfId="22" applyFont="1" applyFill="1" applyBorder="1" applyAlignment="1">
      <alignment vertical="center"/>
    </xf>
    <xf numFmtId="0" fontId="14" fillId="0" borderId="51" xfId="22" applyFont="1" applyBorder="1" applyAlignment="1">
      <alignment vertical="center"/>
    </xf>
    <xf numFmtId="0" fontId="19" fillId="16" borderId="8" xfId="22" applyFont="1" applyFill="1" applyBorder="1" applyAlignment="1">
      <alignment horizontal="center" vertical="center"/>
    </xf>
    <xf numFmtId="0" fontId="19" fillId="16" borderId="0" xfId="22" applyFont="1" applyFill="1" applyAlignment="1">
      <alignment horizontal="center" vertical="center"/>
    </xf>
    <xf numFmtId="0" fontId="17" fillId="8" borderId="109" xfId="22" applyFont="1" applyFill="1" applyBorder="1" applyAlignment="1">
      <alignment vertical="center"/>
    </xf>
    <xf numFmtId="0" fontId="14" fillId="0" borderId="107" xfId="22" applyFont="1" applyBorder="1" applyAlignment="1">
      <alignment horizontal="center" vertical="center"/>
    </xf>
    <xf numFmtId="0" fontId="14" fillId="0" borderId="108" xfId="22" applyFont="1" applyBorder="1" applyAlignment="1">
      <alignment horizontal="center" vertical="center"/>
    </xf>
    <xf numFmtId="0" fontId="14" fillId="0" borderId="106" xfId="22" applyFont="1" applyBorder="1" applyAlignment="1">
      <alignment horizontal="center" vertical="center"/>
    </xf>
    <xf numFmtId="0" fontId="14" fillId="0" borderId="88" xfId="22" applyFont="1" applyBorder="1" applyAlignment="1">
      <alignment horizontal="center" vertical="center"/>
    </xf>
    <xf numFmtId="0" fontId="17" fillId="8" borderId="110" xfId="22" applyFont="1" applyFill="1" applyBorder="1" applyAlignment="1">
      <alignment vertical="center"/>
    </xf>
    <xf numFmtId="0" fontId="14" fillId="0" borderId="52" xfId="22" applyFont="1" applyBorder="1" applyAlignment="1">
      <alignment horizontal="center" vertical="center"/>
    </xf>
    <xf numFmtId="0" fontId="14" fillId="0" borderId="51" xfId="22" applyFont="1" applyBorder="1" applyAlignment="1">
      <alignment horizontal="center" vertical="center"/>
    </xf>
    <xf numFmtId="0" fontId="19" fillId="16" borderId="111" xfId="22" applyFont="1" applyFill="1" applyBorder="1" applyAlignment="1">
      <alignment horizontal="center" vertical="center"/>
    </xf>
    <xf numFmtId="0" fontId="19" fillId="16" borderId="111" xfId="22" applyFont="1" applyFill="1" applyBorder="1" applyAlignment="1">
      <alignment horizontal="center" vertical="center"/>
    </xf>
    <xf numFmtId="0" fontId="19" fillId="16" borderId="112" xfId="22" applyFont="1" applyFill="1" applyBorder="1" applyAlignment="1">
      <alignment horizontal="center" vertical="center"/>
    </xf>
    <xf numFmtId="0" fontId="19" fillId="16" borderId="113" xfId="22" applyFont="1" applyFill="1" applyBorder="1" applyAlignment="1">
      <alignment horizontal="center" vertical="center"/>
    </xf>
    <xf numFmtId="0" fontId="0" fillId="0" borderId="105" xfId="0" applyBorder="1"/>
  </cellXfs>
  <cellStyles count="23">
    <cellStyle name="Comma" xfId="1" builtinId="3"/>
    <cellStyle name="Comma 2" xfId="9" xr:uid="{00000000-0005-0000-0000-000001000000}"/>
    <cellStyle name="Comma 3" xfId="12" xr:uid="{00000000-0005-0000-0000-000002000000}"/>
    <cellStyle name="Hyperlink 2" xfId="15" xr:uid="{724DF730-89B0-485F-81DD-698E2E13299D}"/>
    <cellStyle name="Nor}al" xfId="3" xr:uid="{00000000-0005-0000-0000-000003000000}"/>
    <cellStyle name="Normal" xfId="0" builtinId="0"/>
    <cellStyle name="Normal 11" xfId="22" xr:uid="{0BD6B9F4-51BC-42E3-97DA-BA66CF2EBED5}"/>
    <cellStyle name="Normal 12" xfId="17" xr:uid="{6D5F5AE8-3600-40AD-A90C-05EEC5503940}"/>
    <cellStyle name="Normal 13" xfId="16" xr:uid="{469B4457-EE78-4EEE-BC6D-97C3AEC6D3CC}"/>
    <cellStyle name="Normal 2" xfId="5" xr:uid="{00000000-0005-0000-0000-000005000000}"/>
    <cellStyle name="Normal 3" xfId="6" xr:uid="{00000000-0005-0000-0000-000006000000}"/>
    <cellStyle name="Normal 3 2" xfId="19" xr:uid="{6166DC45-72A7-4D23-9357-E988D3086E8A}"/>
    <cellStyle name="Normal 3 2 2" xfId="20" xr:uid="{AEA7EBA3-B138-4F57-A724-0698EFFD44C4}"/>
    <cellStyle name="Normal 4" xfId="8" xr:uid="{00000000-0005-0000-0000-000007000000}"/>
    <cellStyle name="Normal 5" xfId="4" xr:uid="{00000000-0005-0000-0000-000008000000}"/>
    <cellStyle name="Normal 5 2" xfId="11" xr:uid="{00000000-0005-0000-0000-000009000000}"/>
    <cellStyle name="Normal 58 3 2" xfId="14" xr:uid="{F6D85F97-031A-4DAE-AFB8-10549FC5CBDC}"/>
    <cellStyle name="Normal 58 4 2 2" xfId="18" xr:uid="{7B78ED6D-88A5-469D-B5F3-F4C6010961CB}"/>
    <cellStyle name="Normal 6" xfId="13" xr:uid="{E9388879-6BD5-4E19-BBB5-316B21F47B42}"/>
    <cellStyle name="Percent" xfId="2" builtinId="5"/>
    <cellStyle name="Percent 2" xfId="7" xr:uid="{00000000-0005-0000-0000-00000B000000}"/>
    <cellStyle name="Percent 3" xfId="10" xr:uid="{00000000-0005-0000-0000-00000C000000}"/>
    <cellStyle name="Percent 4" xfId="21" xr:uid="{D60551DF-F57B-4135-B991-8441146CD6F1}"/>
  </cellStyles>
  <dxfs count="174">
    <dxf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0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0</xdr:rowOff>
    </xdr:from>
    <xdr:to>
      <xdr:col>2</xdr:col>
      <xdr:colOff>0</xdr:colOff>
      <xdr:row>4</xdr:row>
      <xdr:rowOff>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35EB44-428E-4E30-B5F5-816CD201A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00" y="0"/>
          <a:ext cx="838200" cy="7624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10\Desktop\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F1B43-8BA7-47B3-957E-024BD636F595}" name="LoanTrack" displayName="LoanTrack" ref="B26:BC30" headerRowCount="0" totalsRowCount="1" headerRowDxfId="167" dataDxfId="165" totalsRowDxfId="163" headerRowBorderDxfId="166" tableBorderDxfId="164" totalsRowBorderDxfId="162">
  <tableColumns count="54">
    <tableColumn id="1" xr3:uid="{F6C9C355-29DC-428F-8078-7D26F98F9D2F}" name="Column1" totalsRowLabel="Total" headerRowDxfId="161" dataDxfId="160" totalsRowDxfId="159" totalsRowCellStyle="Normal 3 2 2"/>
    <tableColumn id="2" xr3:uid="{1A221EDD-78B6-48BD-A935-877A3BFDEF6E}" name="Column2" headerRowDxfId="158" dataDxfId="157" totalsRowDxfId="156" totalsRowCellStyle="Normal 3 2 2"/>
    <tableColumn id="3" xr3:uid="{DEF8185A-77DD-43E9-853D-2C737159CFC1}" name="Column3" totalsRowFunction="count" headerRowDxfId="155" dataDxfId="154" totalsRowDxfId="153" totalsRowCellStyle="Normal 3 2 2"/>
    <tableColumn id="4" xr3:uid="{D34232BC-4A5D-4FB0-83C6-05338976E5A0}" name="Column4" totalsRowFunction="sum" headerRowDxfId="152" dataDxfId="151" totalsRowDxfId="150" totalsRowCellStyle="Normal 3 2 2"/>
    <tableColumn id="53" xr3:uid="{B8DB3B8B-3987-43E3-8D47-A407BB14CCE5}" name="Column52" totalsRowFunction="sum" headerRowDxfId="149" dataDxfId="148" totalsRowDxfId="147" totalsRowCellStyle="Normal 3 2 2"/>
    <tableColumn id="5" xr3:uid="{2E557524-4768-4481-81EE-353F8E24A2D3}" name="Column5" totalsRowFunction="sum" headerRowDxfId="146" dataDxfId="145" totalsRowDxfId="144" totalsRowCellStyle="Normal 3 2 2"/>
    <tableColumn id="6" xr3:uid="{9FAED2CE-E3B4-4E43-A6E1-6516840895C9}" name="Column6" headerRowDxfId="143" dataDxfId="142" totalsRowDxfId="141" totalsRowCellStyle="Normal 3 2 2"/>
    <tableColumn id="54" xr3:uid="{3B92D26A-0276-4E52-AD97-F34F0B68B28E}" name="Column54" totalsRowFunction="sum" headerRowDxfId="140" dataDxfId="139" totalsRowDxfId="138" dataCellStyle="Normal 3 2" totalsRowCellStyle="Normal 3 2 2"/>
    <tableColumn id="7" xr3:uid="{DA06E7B1-D946-4D5A-A68D-CBA25037D163}" name="Column7" headerRowDxfId="137" dataDxfId="136" totalsRowDxfId="135" totalsRowCellStyle="Normal 3 2 2"/>
    <tableColumn id="8" xr3:uid="{3385CDC2-404D-4F0D-AA16-D93DBCA2EA04}" name="Column8" headerRowDxfId="134" dataDxfId="133" totalsRowDxfId="132" totalsRowCellStyle="Normal 3 2 2">
      <calculatedColumnFormula>IFERROR(IF(J26&lt;(TODAY()-H26)/30,"",J26-((TODAY()-H26)/30)+1),"")</calculatedColumnFormula>
    </tableColumn>
    <tableColumn id="9" xr3:uid="{A7536890-C707-456B-92CD-536FC28BDF46}" name="Column9" totalsRowFunction="custom" headerRowDxfId="131" dataDxfId="130" totalsRowDxfId="129" totalsRowCellStyle="Normal 3 2 2">
      <totalsRowFormula>COUNTIF(L26:L29,"Yes")</totalsRowFormula>
    </tableColumn>
    <tableColumn id="10" xr3:uid="{8084A59B-667E-44BA-BB59-49B44E4DB924}" name="Column10" totalsRowFunction="sum" headerRowDxfId="128" dataDxfId="127" totalsRowDxfId="126" totalsRowCellStyle="Normal 3 2 2">
      <calculatedColumnFormula>IF(OR(L26="Yes",AND(K26&gt;1,K26&lt;&gt;"")),G26,"")</calculatedColumnFormula>
    </tableColumn>
    <tableColumn id="11" xr3:uid="{0B4ABBE0-4190-49E2-99C2-CEACAF028324}" name="Column11" totalsRowFunction="custom" headerRowDxfId="125" dataDxfId="124" totalsRowDxfId="123" totalsRowCellStyle="Normal 3 2 2">
      <totalsRowFormula>SUMPRODUCT((N26:N29&lt;&gt;"")/COUNTIF(N26:N29,N26:N29&amp;""))</totalsRowFormula>
    </tableColumn>
    <tableColumn id="52" xr3:uid="{43119B92-A8AF-4163-91E4-B69948EB20E4}" name="Column51" totalsRowFunction="sum" headerRowDxfId="122" dataDxfId="121" totalsRowDxfId="120" dataCellStyle="Normal 3 2" totalsRowCellStyle="Normal 3 2 2">
      <calculatedColumnFormula>IF($G26&lt;&gt;"",COUNT($S26,$V26,$Y26,$AB26,$AE26,$AH26,$AK26,$AN26,$AQ26,$AT26,$AW26,$AZ26),"")</calculatedColumnFormula>
    </tableColumn>
    <tableColumn id="55" xr3:uid="{5EE14488-9042-40CB-8E28-A3B499AD4415}" name="Column53" totalsRowFunction="sum" headerRowDxfId="119" dataDxfId="118" totalsRowDxfId="117" dataCellStyle="Normal 3 2" totalsRowCellStyle="Normal 3 2 2"/>
    <tableColumn id="51" xr3:uid="{E1896F45-CD0B-4BFD-907C-E00A548D5588}" name="Column50" totalsRowFunction="sum" headerRowDxfId="116" dataDxfId="115" totalsRowDxfId="114" dataCellStyle="Normal 3 2" totalsRowCellStyle="Normal 3 2 2">
      <calculatedColumnFormula>IF($G26&lt;&gt;"",SUM($T26,$W26,$Z26,$AC26,$AF26,$AI26,$AL26,$AO26,$AR26,$AU26,$AX26,$BA26),"")</calculatedColumnFormula>
    </tableColumn>
    <tableColumn id="50" xr3:uid="{5C6B327F-65F2-4CE3-8BCA-B8C59B9E73ED}" name="Column49" totalsRowFunction="custom" headerRowDxfId="113" dataDxfId="112" totalsRowDxfId="111" dataCellStyle="Normal 3 2" totalsRowCellStyle="Normal 3 2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122B59F4-6D03-46CE-B9ED-C0461BD1D333}" name="Column12" totalsRowFunction="count" headerRowDxfId="110" dataDxfId="109" totalsRowDxfId="108" totalsRowCellStyle="Normal 3 2 2"/>
    <tableColumn id="13" xr3:uid="{9CA808B0-C7BE-4C55-9CA1-93E2D029F599}" name="Column13" totalsRowFunction="sum" headerRowDxfId="107" dataDxfId="106" totalsRowDxfId="105" totalsRowCellStyle="Normal 3 2 2"/>
    <tableColumn id="14" xr3:uid="{3C262735-F04A-455C-AD02-47FAFB4D63B3}" name="Column14" totalsRowFunction="custom" headerRowDxfId="104" dataDxfId="103" totalsRowDxfId="102" totalsRowCellStyle="Normal 3 2 2">
      <totalsRowFormula>IFERROR(SUBTOTAL(101,U26:U29),"")</totalsRowFormula>
    </tableColumn>
    <tableColumn id="15" xr3:uid="{9E453AE3-BAD3-4B14-BACD-703796EBA6AC}" name="Column15" totalsRowFunction="count" headerRowDxfId="101" dataDxfId="100" totalsRowDxfId="99" totalsRowCellStyle="Normal 3 2 2"/>
    <tableColumn id="16" xr3:uid="{E5E3CF0F-5DDC-4BCF-91B7-18B685783D21}" name="Column16" totalsRowFunction="sum" headerRowDxfId="98" dataDxfId="97" totalsRowDxfId="96" totalsRowCellStyle="Normal 3 2 2"/>
    <tableColumn id="17" xr3:uid="{64B2E43D-9B64-44DA-8ED3-2B78A3CDE695}" name="Column17" totalsRowFunction="custom" headerRowDxfId="95" dataDxfId="94" totalsRowDxfId="93" totalsRowCellStyle="Normal 3 2 2">
      <totalsRowFormula>IFERROR(SUBTOTAL(101,X26:X29),"")</totalsRowFormula>
    </tableColumn>
    <tableColumn id="18" xr3:uid="{7D56DDBE-1691-4C7E-80D5-140D45DA40C8}" name="Column18" totalsRowFunction="count" headerRowDxfId="92" dataDxfId="91" totalsRowDxfId="90" totalsRowCellStyle="Normal 3 2 2"/>
    <tableColumn id="19" xr3:uid="{BB97F379-615D-4636-803A-028D89459BBB}" name="Column19" totalsRowFunction="sum" headerRowDxfId="89" dataDxfId="88" totalsRowDxfId="87" totalsRowCellStyle="Normal 3 2 2"/>
    <tableColumn id="20" xr3:uid="{33065E68-52ED-4CD8-899F-AA1623AC6798}" name="Column20" totalsRowFunction="custom" headerRowDxfId="86" dataDxfId="85" totalsRowDxfId="84" totalsRowCellStyle="Normal 3 2 2">
      <totalsRowFormula>IFERROR(SUBTOTAL(101,AA26:AA29),"")</totalsRowFormula>
    </tableColumn>
    <tableColumn id="21" xr3:uid="{1ED6D00C-F465-4F16-815E-73B462041558}" name="Column21" totalsRowFunction="count" headerRowDxfId="83" dataDxfId="82" totalsRowDxfId="81" totalsRowCellStyle="Normal 3 2 2"/>
    <tableColumn id="22" xr3:uid="{187DBB72-E240-4823-9BD1-45BB0F3EFC9D}" name="Column22" totalsRowFunction="sum" headerRowDxfId="80" dataDxfId="79" totalsRowDxfId="78" totalsRowCellStyle="Normal 3 2 2"/>
    <tableColumn id="23" xr3:uid="{499153E0-FE44-4625-96C2-2FA8CED233F0}" name="Column23" totalsRowFunction="custom" headerRowDxfId="77" dataDxfId="76" totalsRowDxfId="75" totalsRowCellStyle="Normal 3 2 2">
      <totalsRowFormula>IFERROR(SUBTOTAL(101,AD26:AD29),"")</totalsRowFormula>
    </tableColumn>
    <tableColumn id="24" xr3:uid="{AA6C8770-4603-4A38-8A03-D281D0D62AEA}" name="Column24" totalsRowFunction="count" headerRowDxfId="74" dataDxfId="73" totalsRowDxfId="72" totalsRowCellStyle="Normal 3 2 2"/>
    <tableColumn id="25" xr3:uid="{4C113471-5F89-4E42-9C90-C94B0739019A}" name="Column25" totalsRowFunction="sum" headerRowDxfId="71" dataDxfId="70" totalsRowDxfId="69" totalsRowCellStyle="Normal 3 2 2"/>
    <tableColumn id="26" xr3:uid="{FB117D8F-1F02-47FF-B511-4597D1501835}" name="Column26" totalsRowFunction="custom" headerRowDxfId="68" dataDxfId="67" totalsRowDxfId="66" totalsRowCellStyle="Normal 3 2 2">
      <totalsRowFormula>IFERROR(SUBTOTAL(101,AG26:AG29),"")</totalsRowFormula>
    </tableColumn>
    <tableColumn id="27" xr3:uid="{A453E3C4-3644-42F4-813F-A936823C9BDC}" name="Column27" totalsRowFunction="count" headerRowDxfId="65" dataDxfId="64" totalsRowDxfId="63" totalsRowCellStyle="Normal 3 2 2"/>
    <tableColumn id="28" xr3:uid="{A52E14C2-D7FD-4F08-B91C-DDE1D03EAA12}" name="Column28" totalsRowFunction="sum" headerRowDxfId="62" dataDxfId="61" totalsRowDxfId="60" totalsRowCellStyle="Normal 3 2 2"/>
    <tableColumn id="29" xr3:uid="{D401B076-EA68-4AD4-A0D2-85F9E6F11453}" name="Column29" totalsRowFunction="custom" headerRowDxfId="59" dataDxfId="58" totalsRowDxfId="57" totalsRowCellStyle="Normal 3 2 2">
      <totalsRowFormula>IFERROR(SUBTOTAL(101,AJ26:AJ29),"")</totalsRowFormula>
    </tableColumn>
    <tableColumn id="30" xr3:uid="{36E921FF-9888-459E-BA67-B86D10E973FD}" name="Column30" totalsRowFunction="count" headerRowDxfId="56" dataDxfId="55" totalsRowDxfId="54" totalsRowCellStyle="Normal 3 2 2"/>
    <tableColumn id="31" xr3:uid="{D61132D2-75AF-4089-BCFC-5010C084325C}" name="Column31" totalsRowFunction="sum" headerRowDxfId="53" dataDxfId="52" totalsRowDxfId="51" totalsRowCellStyle="Normal 3 2 2"/>
    <tableColumn id="32" xr3:uid="{D8BED70D-60A1-4212-8519-4B1BFADBD32A}" name="Column32" totalsRowFunction="custom" headerRowDxfId="50" dataDxfId="49" totalsRowDxfId="48" totalsRowCellStyle="Normal 3 2 2">
      <totalsRowFormula>IFERROR(SUBTOTAL(101,AM26:AM29),"")</totalsRowFormula>
    </tableColumn>
    <tableColumn id="33" xr3:uid="{55E5A866-1594-4FAE-8023-BB4ACD79DB3F}" name="Column33" totalsRowFunction="count" headerRowDxfId="47" dataDxfId="46" totalsRowDxfId="45" totalsRowCellStyle="Normal 3 2 2"/>
    <tableColumn id="34" xr3:uid="{0C466AA3-2693-46BE-9903-BDF760F222D2}" name="Column34" totalsRowFunction="sum" headerRowDxfId="44" dataDxfId="43" totalsRowDxfId="42" totalsRowCellStyle="Normal 3 2 2"/>
    <tableColumn id="35" xr3:uid="{CC991B5D-7CEE-4F42-85B1-1CFAFDD92AE9}" name="Column35" totalsRowFunction="custom" headerRowDxfId="41" dataDxfId="40" totalsRowDxfId="39" totalsRowCellStyle="Normal 3 2 2">
      <totalsRowFormula>IFERROR(SUBTOTAL(101,AP26:AP29),"")</totalsRowFormula>
    </tableColumn>
    <tableColumn id="36" xr3:uid="{C0F0E851-081D-4C04-9337-FC054188D440}" name="Column36" totalsRowFunction="count" headerRowDxfId="38" dataDxfId="37" totalsRowDxfId="36" totalsRowCellStyle="Normal 3 2 2"/>
    <tableColumn id="37" xr3:uid="{1D5B82D3-FA84-4FAA-8755-213754B5D19F}" name="Column37" totalsRowFunction="sum" headerRowDxfId="35" dataDxfId="34" totalsRowDxfId="33" totalsRowCellStyle="Normal 3 2 2"/>
    <tableColumn id="38" xr3:uid="{A586B43D-BE06-4257-A215-ABC1DC0975C1}" name="Column38" totalsRowFunction="custom" headerRowDxfId="32" dataDxfId="31" totalsRowDxfId="30" totalsRowCellStyle="Normal 3 2 2">
      <totalsRowFormula>IFERROR(SUBTOTAL(101,AS26:AS29),"")</totalsRowFormula>
    </tableColumn>
    <tableColumn id="39" xr3:uid="{CE28EA20-7EBB-46F0-9356-4D8BE1496BF9}" name="Column39" totalsRowFunction="count" headerRowDxfId="29" dataDxfId="28" totalsRowDxfId="27" totalsRowCellStyle="Normal 3 2 2"/>
    <tableColumn id="40" xr3:uid="{E3D2A3AF-8325-4C49-8C20-B129E074A584}" name="Column40" totalsRowFunction="sum" headerRowDxfId="26" dataDxfId="25" totalsRowDxfId="24" totalsRowCellStyle="Normal 3 2 2"/>
    <tableColumn id="41" xr3:uid="{9C42334B-237B-4B77-BA34-55336181E411}" name="Column41" totalsRowFunction="custom" headerRowDxfId="23" dataDxfId="22" totalsRowDxfId="21" totalsRowCellStyle="Normal 3 2 2">
      <totalsRowFormula>IFERROR(SUBTOTAL(101,AV26:AV29),"")</totalsRowFormula>
    </tableColumn>
    <tableColumn id="42" xr3:uid="{759A989A-CFEE-40CD-B871-E91BA5E6364F}" name="Column42" totalsRowFunction="count" headerRowDxfId="20" dataDxfId="19" totalsRowDxfId="18" totalsRowCellStyle="Normal 3 2 2"/>
    <tableColumn id="43" xr3:uid="{42650154-209D-41CD-976E-E3D4D7B31F0E}" name="Column43" totalsRowFunction="sum" headerRowDxfId="17" dataDxfId="16" totalsRowDxfId="15" totalsRowCellStyle="Normal 3 2 2"/>
    <tableColumn id="44" xr3:uid="{0AF8AFDF-C798-4B48-AD74-85C8E8107CC2}" name="Column44" totalsRowFunction="custom" headerRowDxfId="14" dataDxfId="13" totalsRowDxfId="12" totalsRowCellStyle="Normal 3 2 2">
      <totalsRowFormula>IFERROR(SUBTOTAL(101,AY26:AY29),"")</totalsRowFormula>
    </tableColumn>
    <tableColumn id="45" xr3:uid="{8ACF113C-2075-415B-9567-9849EC5D7E0C}" name="Column45" totalsRowFunction="count" headerRowDxfId="11" dataDxfId="10" totalsRowDxfId="9" totalsRowCellStyle="Normal 3 2 2"/>
    <tableColumn id="46" xr3:uid="{C8F57354-0A93-409C-A38F-792907888AE2}" name="Column46" totalsRowFunction="sum" headerRowDxfId="8" dataDxfId="7" totalsRowDxfId="6" totalsRowCellStyle="Normal 3 2 2"/>
    <tableColumn id="47" xr3:uid="{6BF59499-55B0-4CB7-8411-915B476FA277}" name="Column47" totalsRowFunction="custom" headerRowDxfId="5" dataDxfId="4" totalsRowDxfId="3" totalsRowCellStyle="Normal 3 2 2">
      <totalsRowFormula>IFERROR(SUBTOTAL(101,BB26:BB29),"")</totalsRowFormula>
    </tableColumn>
    <tableColumn id="48" xr3:uid="{142019CC-93CB-45A6-B525-A32334954C7C}" name="Column48" totalsRowFunction="count" headerRowDxfId="2" dataDxfId="1" totalsRowDxfId="0" totalsRowCellStyle="Normal 3 2 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53"/>
  <sheetViews>
    <sheetView workbookViewId="0">
      <selection sqref="A1:A1048576"/>
    </sheetView>
  </sheetViews>
  <sheetFormatPr defaultRowHeight="15"/>
  <sheetData>
    <row r="2" spans="1:7">
      <c r="A2" s="1" t="s">
        <v>52</v>
      </c>
      <c r="B2" s="1" t="s">
        <v>9</v>
      </c>
      <c r="D2" t="s">
        <v>14</v>
      </c>
      <c r="E2" t="s">
        <v>3</v>
      </c>
      <c r="F2" t="s">
        <v>42</v>
      </c>
      <c r="G2" t="s">
        <v>64</v>
      </c>
    </row>
    <row r="3" spans="1:7">
      <c r="A3" s="1" t="s">
        <v>53</v>
      </c>
      <c r="B3" s="1" t="s">
        <v>10</v>
      </c>
      <c r="D3" t="s">
        <v>15</v>
      </c>
      <c r="E3" t="s">
        <v>17</v>
      </c>
      <c r="F3" t="s">
        <v>43</v>
      </c>
      <c r="G3" t="s">
        <v>65</v>
      </c>
    </row>
    <row r="4" spans="1:7">
      <c r="A4" s="1" t="s">
        <v>54</v>
      </c>
      <c r="B4" s="1" t="s">
        <v>11</v>
      </c>
      <c r="D4" t="s">
        <v>16</v>
      </c>
      <c r="E4" t="s">
        <v>18</v>
      </c>
      <c r="F4" t="s">
        <v>44</v>
      </c>
      <c r="G4" t="s">
        <v>66</v>
      </c>
    </row>
    <row r="5" spans="1:7">
      <c r="A5" s="1" t="s">
        <v>55</v>
      </c>
      <c r="B5" s="1" t="s">
        <v>12</v>
      </c>
      <c r="E5" t="s">
        <v>19</v>
      </c>
      <c r="F5" t="s">
        <v>45</v>
      </c>
    </row>
    <row r="6" spans="1:7">
      <c r="A6" s="1"/>
      <c r="B6" s="1"/>
      <c r="F6" t="s">
        <v>46</v>
      </c>
    </row>
    <row r="7" spans="1:7">
      <c r="A7" s="1"/>
      <c r="B7" s="1"/>
      <c r="F7" t="s">
        <v>47</v>
      </c>
    </row>
    <row r="8" spans="1:7">
      <c r="A8" s="1"/>
      <c r="B8" s="1"/>
    </row>
    <row r="9" spans="1:7">
      <c r="A9" s="1"/>
      <c r="B9" s="1"/>
    </row>
    <row r="10" spans="1:7">
      <c r="A10" s="1"/>
      <c r="B10" s="1"/>
    </row>
    <row r="11" spans="1:7">
      <c r="A11" s="1"/>
      <c r="B11" s="1"/>
    </row>
    <row r="12" spans="1:7">
      <c r="A12" s="1"/>
      <c r="B12" s="1"/>
    </row>
    <row r="13" spans="1:7">
      <c r="A13" s="1"/>
      <c r="B13" s="1"/>
    </row>
    <row r="14" spans="1:7">
      <c r="A14" s="1"/>
      <c r="B14" s="1"/>
    </row>
    <row r="15" spans="1:7" ht="15.75">
      <c r="A15" s="2"/>
      <c r="B15" s="2"/>
    </row>
    <row r="16" spans="1:7" ht="15.75">
      <c r="A16" s="2"/>
      <c r="B16" s="2"/>
    </row>
    <row r="17" spans="1:2" ht="15.75">
      <c r="A17" s="2"/>
      <c r="B17" s="2"/>
    </row>
    <row r="18" spans="1:2" ht="15.75">
      <c r="A18" s="2"/>
      <c r="B18" s="2"/>
    </row>
    <row r="19" spans="1:2" ht="15.75">
      <c r="A19" s="2"/>
      <c r="B19" s="2"/>
    </row>
    <row r="20" spans="1:2" ht="15.75">
      <c r="A20" s="2"/>
      <c r="B20" s="2"/>
    </row>
    <row r="21" spans="1:2" ht="15.75">
      <c r="A21" s="2"/>
      <c r="B21" s="2"/>
    </row>
    <row r="22" spans="1:2" ht="15.75">
      <c r="A22" s="2"/>
      <c r="B22" s="2"/>
    </row>
    <row r="23" spans="1:2" ht="15.75">
      <c r="A23" s="2"/>
      <c r="B23" s="2"/>
    </row>
    <row r="24" spans="1:2" ht="15.75">
      <c r="A24" s="2"/>
      <c r="B24" s="2"/>
    </row>
    <row r="25" spans="1:2" ht="15.75">
      <c r="A25" s="2"/>
      <c r="B25" s="2"/>
    </row>
    <row r="26" spans="1:2" ht="15.75">
      <c r="A26" s="2"/>
      <c r="B26" s="2" t="s">
        <v>1</v>
      </c>
    </row>
    <row r="27" spans="1:2" ht="15.75">
      <c r="A27" s="2"/>
      <c r="B27" s="2"/>
    </row>
    <row r="28" spans="1:2" ht="15.75">
      <c r="A28" s="2"/>
      <c r="B28" s="2"/>
    </row>
    <row r="29" spans="1:2" ht="15.75">
      <c r="A29" s="2"/>
      <c r="B29" s="2"/>
    </row>
    <row r="30" spans="1:2" ht="15.75">
      <c r="A30" s="2"/>
      <c r="B30" s="2"/>
    </row>
    <row r="31" spans="1:2" ht="15.75">
      <c r="A31" s="2"/>
      <c r="B31" s="2"/>
    </row>
    <row r="32" spans="1:2" ht="15.75">
      <c r="A32" s="2"/>
      <c r="B32" s="2"/>
    </row>
    <row r="33" spans="1:2" ht="15.75">
      <c r="A33" s="2"/>
      <c r="B33" s="2"/>
    </row>
    <row r="34" spans="1:2" ht="15.75">
      <c r="A34" s="2"/>
      <c r="B34" s="2"/>
    </row>
    <row r="35" spans="1:2" ht="15.75">
      <c r="A35" s="2"/>
      <c r="B35" s="2"/>
    </row>
    <row r="36" spans="1:2" ht="15.75">
      <c r="A36" s="2"/>
      <c r="B36" s="2"/>
    </row>
    <row r="37" spans="1:2" ht="15.75">
      <c r="A37" s="2"/>
      <c r="B37" s="2"/>
    </row>
    <row r="38" spans="1:2" ht="15.75">
      <c r="A38" s="2"/>
      <c r="B38" s="2"/>
    </row>
    <row r="39" spans="1:2" ht="15.75">
      <c r="A39" s="2"/>
      <c r="B39" s="2"/>
    </row>
    <row r="40" spans="1:2" ht="15.75">
      <c r="A40" s="2"/>
      <c r="B40" s="2"/>
    </row>
    <row r="41" spans="1:2" ht="15.75">
      <c r="A41" s="2"/>
      <c r="B41" s="2"/>
    </row>
    <row r="42" spans="1:2" ht="15.75">
      <c r="A42" s="2"/>
      <c r="B42" s="2"/>
    </row>
    <row r="43" spans="1:2" ht="15.75">
      <c r="A43" s="2"/>
      <c r="B43" s="2"/>
    </row>
    <row r="44" spans="1:2" ht="15.75">
      <c r="A44" s="2"/>
      <c r="B44" s="2"/>
    </row>
    <row r="45" spans="1:2" ht="15.75">
      <c r="A45" s="2"/>
      <c r="B45" s="2"/>
    </row>
    <row r="46" spans="1:2" ht="15.75">
      <c r="A46" s="2"/>
      <c r="B46" s="2"/>
    </row>
    <row r="53" spans="1:2" ht="15.75">
      <c r="A53" s="2"/>
      <c r="B53" s="2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0A8C-9ACA-485F-A269-122AB8C2ACDC}">
  <sheetPr codeName="Sheet10">
    <pageSetUpPr fitToPage="1"/>
  </sheetPr>
  <dimension ref="A1:BC19"/>
  <sheetViews>
    <sheetView zoomScale="120" zoomScaleNormal="120" workbookViewId="0"/>
  </sheetViews>
  <sheetFormatPr defaultColWidth="9.140625" defaultRowHeight="15"/>
  <cols>
    <col min="1" max="2" width="9.140625" style="145"/>
    <col min="3" max="3" width="29.42578125" style="145" bestFit="1" customWidth="1"/>
    <col min="4" max="4" width="9.5703125" style="145" bestFit="1" customWidth="1"/>
    <col min="5" max="6" width="9.140625" style="145"/>
    <col min="7" max="7" width="14" style="145" bestFit="1" customWidth="1"/>
    <col min="8" max="16384" width="9.140625" style="145"/>
  </cols>
  <sheetData>
    <row r="1" spans="1:55" ht="23.25">
      <c r="A1" s="152" t="s">
        <v>93</v>
      </c>
      <c r="B1" s="152" t="s">
        <v>94</v>
      </c>
      <c r="C1" s="152" t="s">
        <v>95</v>
      </c>
      <c r="D1" s="152" t="s">
        <v>96</v>
      </c>
      <c r="E1" s="152" t="s">
        <v>97</v>
      </c>
      <c r="F1" s="152" t="s">
        <v>98</v>
      </c>
      <c r="G1" s="126" t="s">
        <v>99</v>
      </c>
      <c r="H1" s="128" t="s">
        <v>100</v>
      </c>
      <c r="I1" s="129" t="s">
        <v>101</v>
      </c>
      <c r="J1" s="129" t="s">
        <v>102</v>
      </c>
      <c r="K1" s="129" t="s">
        <v>103</v>
      </c>
      <c r="L1" s="129" t="s">
        <v>104</v>
      </c>
      <c r="M1" s="129" t="s">
        <v>105</v>
      </c>
      <c r="N1" s="130" t="s">
        <v>106</v>
      </c>
      <c r="O1" s="153"/>
      <c r="P1" s="153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55">
      <c r="A2" s="147"/>
      <c r="B2" s="148"/>
      <c r="C2" s="148"/>
      <c r="D2" s="148"/>
      <c r="E2" s="148"/>
      <c r="F2" s="155"/>
      <c r="G2" s="127"/>
      <c r="H2" s="131"/>
      <c r="I2" s="132"/>
      <c r="J2" s="125"/>
      <c r="K2" s="133"/>
      <c r="L2" s="133"/>
      <c r="M2" s="125"/>
      <c r="N2" s="13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4" spans="1:55" ht="45.75">
      <c r="A4" s="156" t="s">
        <v>75</v>
      </c>
      <c r="B4" s="156" t="s">
        <v>76</v>
      </c>
      <c r="C4" s="156" t="s">
        <v>77</v>
      </c>
      <c r="D4" s="156" t="s">
        <v>78</v>
      </c>
      <c r="E4" s="156">
        <v>5</v>
      </c>
      <c r="F4" s="156">
        <v>15</v>
      </c>
      <c r="G4" s="156">
        <v>20</v>
      </c>
      <c r="H4" s="156">
        <v>25</v>
      </c>
      <c r="I4" s="156" t="s">
        <v>79</v>
      </c>
      <c r="J4" s="156" t="s">
        <v>80</v>
      </c>
      <c r="K4" s="156" t="s">
        <v>81</v>
      </c>
      <c r="L4" s="156" t="s">
        <v>82</v>
      </c>
      <c r="M4" s="152" t="s">
        <v>83</v>
      </c>
      <c r="N4" s="156" t="s">
        <v>84</v>
      </c>
      <c r="O4" s="156" t="s">
        <v>85</v>
      </c>
      <c r="P4" s="156" t="s">
        <v>86</v>
      </c>
      <c r="Q4" s="156" t="s">
        <v>87</v>
      </c>
      <c r="R4" s="156" t="s">
        <v>88</v>
      </c>
      <c r="S4" s="156" t="s">
        <v>89</v>
      </c>
      <c r="T4" s="152" t="s">
        <v>90</v>
      </c>
      <c r="U4" s="152" t="s">
        <v>91</v>
      </c>
      <c r="V4" s="152" t="s">
        <v>92</v>
      </c>
      <c r="W4" s="152">
        <v>1</v>
      </c>
      <c r="X4" s="152">
        <v>2</v>
      </c>
      <c r="Y4" s="152">
        <v>3</v>
      </c>
      <c r="Z4" s="152">
        <v>4</v>
      </c>
      <c r="AA4" s="152">
        <v>5</v>
      </c>
      <c r="AB4" s="152">
        <v>6</v>
      </c>
      <c r="AC4" s="152">
        <v>7</v>
      </c>
      <c r="AD4" s="152">
        <v>8</v>
      </c>
      <c r="AE4" s="152">
        <v>9</v>
      </c>
      <c r="AF4" s="152">
        <v>10</v>
      </c>
      <c r="AG4" s="152">
        <v>11</v>
      </c>
      <c r="AH4" s="152">
        <v>12</v>
      </c>
      <c r="AI4" s="152">
        <v>13</v>
      </c>
      <c r="AJ4" s="152">
        <v>14</v>
      </c>
      <c r="AK4" s="152">
        <v>15</v>
      </c>
      <c r="AL4" s="152">
        <v>16</v>
      </c>
      <c r="AM4" s="152">
        <v>17</v>
      </c>
      <c r="AN4" s="152">
        <v>18</v>
      </c>
      <c r="AO4" s="152">
        <v>19</v>
      </c>
      <c r="AP4" s="152">
        <v>20</v>
      </c>
      <c r="AQ4" s="152">
        <v>21</v>
      </c>
      <c r="AR4" s="152">
        <v>22</v>
      </c>
      <c r="AS4" s="152">
        <v>23</v>
      </c>
      <c r="AT4" s="152">
        <v>24</v>
      </c>
      <c r="AU4" s="152">
        <v>25</v>
      </c>
      <c r="AV4" s="152">
        <v>26</v>
      </c>
      <c r="AW4" s="152">
        <v>27</v>
      </c>
      <c r="AX4" s="152">
        <v>28</v>
      </c>
      <c r="AY4" s="152">
        <v>29</v>
      </c>
      <c r="AZ4" s="152">
        <v>30</v>
      </c>
      <c r="BA4" s="152">
        <v>31</v>
      </c>
      <c r="BB4" s="152" t="s">
        <v>79</v>
      </c>
    </row>
    <row r="5" spans="1:55">
      <c r="A5" s="157">
        <f t="shared" ref="A5:A14" si="0">EDATE(A6,-1)</f>
        <v>44501</v>
      </c>
      <c r="B5" s="147"/>
      <c r="C5" s="147"/>
      <c r="D5" s="147"/>
      <c r="E5" s="147"/>
      <c r="F5" s="147"/>
      <c r="G5" s="147"/>
      <c r="H5" s="147"/>
      <c r="I5" s="158" t="e">
        <f>+AVERAGE(E5:H5)</f>
        <v>#DIV/0!</v>
      </c>
      <c r="J5" s="148"/>
      <c r="K5" s="148"/>
      <c r="L5" s="148"/>
      <c r="M5" s="148">
        <f>C5-J5</f>
        <v>0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 t="str">
        <f>IFERROR(AVERAGE(W5:BA5),"")</f>
        <v/>
      </c>
    </row>
    <row r="6" spans="1:55">
      <c r="A6" s="157">
        <f t="shared" si="0"/>
        <v>44531</v>
      </c>
      <c r="B6" s="147"/>
      <c r="C6" s="147"/>
      <c r="D6" s="147"/>
      <c r="E6" s="147"/>
      <c r="F6" s="147"/>
      <c r="G6" s="147"/>
      <c r="H6" s="147"/>
      <c r="I6" s="158" t="e">
        <f t="shared" ref="I6:I16" si="1">+AVERAGE(E6:H6)</f>
        <v>#DIV/0!</v>
      </c>
      <c r="J6" s="148"/>
      <c r="K6" s="148"/>
      <c r="L6" s="148"/>
      <c r="M6" s="148">
        <f t="shared" ref="M6:M16" si="2">C6-J6</f>
        <v>0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 t="str">
        <f t="shared" ref="BB6:BB17" si="3">IFERROR(AVERAGE(W6:BA6),"")</f>
        <v/>
      </c>
    </row>
    <row r="7" spans="1:55">
      <c r="A7" s="157">
        <f t="shared" si="0"/>
        <v>44562</v>
      </c>
      <c r="B7" s="147"/>
      <c r="C7" s="147"/>
      <c r="D7" s="147"/>
      <c r="E7" s="147"/>
      <c r="F7" s="147"/>
      <c r="G7" s="147"/>
      <c r="H7" s="147"/>
      <c r="I7" s="158" t="e">
        <f t="shared" si="1"/>
        <v>#DIV/0!</v>
      </c>
      <c r="J7" s="148"/>
      <c r="K7" s="148"/>
      <c r="L7" s="148"/>
      <c r="M7" s="148">
        <f t="shared" si="2"/>
        <v>0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 t="str">
        <f t="shared" si="3"/>
        <v/>
      </c>
    </row>
    <row r="8" spans="1:55">
      <c r="A8" s="157">
        <f t="shared" si="0"/>
        <v>44593</v>
      </c>
      <c r="B8" s="147"/>
      <c r="C8" s="147"/>
      <c r="D8" s="147"/>
      <c r="E8" s="209"/>
      <c r="F8" s="147"/>
      <c r="G8" s="147"/>
      <c r="H8" s="147"/>
      <c r="I8" s="158" t="e">
        <f t="shared" si="1"/>
        <v>#DIV/0!</v>
      </c>
      <c r="J8" s="148"/>
      <c r="K8" s="148"/>
      <c r="L8" s="148"/>
      <c r="M8" s="148">
        <f t="shared" si="2"/>
        <v>0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 t="str">
        <f t="shared" si="3"/>
        <v/>
      </c>
    </row>
    <row r="9" spans="1:55" ht="14.25" customHeight="1">
      <c r="A9" s="157">
        <f t="shared" si="0"/>
        <v>44621</v>
      </c>
      <c r="B9" s="147"/>
      <c r="C9" s="147"/>
      <c r="D9" s="147"/>
      <c r="E9" s="147"/>
      <c r="F9" s="147"/>
      <c r="G9" s="147"/>
      <c r="H9" s="147"/>
      <c r="I9" s="158" t="e">
        <f t="shared" si="1"/>
        <v>#DIV/0!</v>
      </c>
      <c r="J9" s="148"/>
      <c r="K9" s="148"/>
      <c r="L9" s="148"/>
      <c r="M9" s="148">
        <f t="shared" si="2"/>
        <v>0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 t="str">
        <f t="shared" si="3"/>
        <v/>
      </c>
    </row>
    <row r="10" spans="1:55">
      <c r="A10" s="157">
        <f t="shared" si="0"/>
        <v>44652</v>
      </c>
      <c r="B10" s="147"/>
      <c r="C10" s="147"/>
      <c r="D10" s="147"/>
      <c r="E10" s="147"/>
      <c r="F10" s="147"/>
      <c r="G10" s="147"/>
      <c r="H10" s="147"/>
      <c r="I10" s="158" t="e">
        <f t="shared" si="1"/>
        <v>#DIV/0!</v>
      </c>
      <c r="J10" s="148"/>
      <c r="K10" s="148"/>
      <c r="L10" s="148"/>
      <c r="M10" s="148">
        <f t="shared" si="2"/>
        <v>0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 t="str">
        <f t="shared" si="3"/>
        <v/>
      </c>
    </row>
    <row r="11" spans="1:55">
      <c r="A11" s="157">
        <f t="shared" si="0"/>
        <v>44682</v>
      </c>
      <c r="B11" s="147"/>
      <c r="C11" s="147"/>
      <c r="D11" s="148"/>
      <c r="E11" s="209"/>
      <c r="F11" s="147"/>
      <c r="G11" s="147"/>
      <c r="H11" s="147"/>
      <c r="I11" s="158" t="e">
        <f t="shared" si="1"/>
        <v>#DIV/0!</v>
      </c>
      <c r="J11" s="148"/>
      <c r="K11" s="123"/>
      <c r="L11" s="148"/>
      <c r="M11" s="148">
        <f t="shared" si="2"/>
        <v>0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 t="str">
        <f t="shared" si="3"/>
        <v/>
      </c>
    </row>
    <row r="12" spans="1:55">
      <c r="A12" s="157">
        <f t="shared" si="0"/>
        <v>44713</v>
      </c>
      <c r="B12" s="147"/>
      <c r="C12" s="147"/>
      <c r="D12" s="147"/>
      <c r="E12" s="209"/>
      <c r="F12" s="147"/>
      <c r="G12" s="147"/>
      <c r="H12" s="147"/>
      <c r="I12" s="158" t="e">
        <f t="shared" si="1"/>
        <v>#DIV/0!</v>
      </c>
      <c r="J12" s="148"/>
      <c r="K12" s="123"/>
      <c r="L12" s="148"/>
      <c r="M12" s="148">
        <f t="shared" si="2"/>
        <v>0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 t="str">
        <f t="shared" si="3"/>
        <v/>
      </c>
    </row>
    <row r="13" spans="1:55">
      <c r="A13" s="157">
        <f t="shared" si="0"/>
        <v>44743</v>
      </c>
      <c r="B13" s="147"/>
      <c r="C13" s="147"/>
      <c r="D13" s="147"/>
      <c r="E13" s="209"/>
      <c r="F13" s="147"/>
      <c r="G13" s="147"/>
      <c r="H13" s="147"/>
      <c r="I13" s="158" t="e">
        <f t="shared" si="1"/>
        <v>#DIV/0!</v>
      </c>
      <c r="J13" s="148"/>
      <c r="K13" s="124"/>
      <c r="L13" s="148"/>
      <c r="M13" s="148">
        <f t="shared" si="2"/>
        <v>0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 t="str">
        <f t="shared" si="3"/>
        <v/>
      </c>
    </row>
    <row r="14" spans="1:55">
      <c r="A14" s="157">
        <f t="shared" si="0"/>
        <v>44774</v>
      </c>
      <c r="B14" s="147"/>
      <c r="C14" s="147"/>
      <c r="D14" s="147"/>
      <c r="E14" s="209"/>
      <c r="F14" s="147"/>
      <c r="G14" s="147"/>
      <c r="H14" s="147"/>
      <c r="I14" s="158" t="e">
        <f t="shared" si="1"/>
        <v>#DIV/0!</v>
      </c>
      <c r="J14" s="148"/>
      <c r="K14" s="124"/>
      <c r="L14" s="148"/>
      <c r="M14" s="148">
        <f t="shared" si="2"/>
        <v>0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 t="str">
        <f t="shared" si="3"/>
        <v/>
      </c>
    </row>
    <row r="15" spans="1:55">
      <c r="A15" s="157">
        <f>EDATE(A16,-1)</f>
        <v>44805</v>
      </c>
      <c r="B15" s="147"/>
      <c r="C15" s="147"/>
      <c r="D15" s="147"/>
      <c r="E15" s="147"/>
      <c r="F15" s="147"/>
      <c r="G15" s="147"/>
      <c r="H15" s="147"/>
      <c r="I15" s="158" t="e">
        <f t="shared" si="1"/>
        <v>#DIV/0!</v>
      </c>
      <c r="J15" s="148"/>
      <c r="K15" s="124"/>
      <c r="L15" s="148"/>
      <c r="M15" s="148">
        <f t="shared" si="2"/>
        <v>0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 t="str">
        <f t="shared" si="3"/>
        <v/>
      </c>
    </row>
    <row r="16" spans="1:55" ht="15.75" thickBot="1">
      <c r="A16" s="157">
        <v>44835</v>
      </c>
      <c r="B16" s="147"/>
      <c r="C16" s="147"/>
      <c r="D16" s="147"/>
      <c r="E16" s="147"/>
      <c r="F16" s="147"/>
      <c r="G16" s="147"/>
      <c r="H16" s="147"/>
      <c r="I16" s="158" t="e">
        <f t="shared" si="1"/>
        <v>#DIV/0!</v>
      </c>
      <c r="J16" s="148"/>
      <c r="K16" s="124"/>
      <c r="L16" s="148"/>
      <c r="M16" s="148">
        <f t="shared" si="2"/>
        <v>0</v>
      </c>
      <c r="N16" s="119"/>
      <c r="O16" s="119"/>
      <c r="P16" s="119"/>
      <c r="Q16" s="119"/>
      <c r="R16" s="119"/>
      <c r="S16" s="14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 t="str">
        <f t="shared" si="3"/>
        <v/>
      </c>
    </row>
    <row r="17" spans="1:54" ht="15.75" thickBot="1">
      <c r="A17" s="120" t="s">
        <v>34</v>
      </c>
      <c r="B17" s="121">
        <f>SUM(B5:B16)</f>
        <v>0</v>
      </c>
      <c r="C17" s="121">
        <f>SUM(C5:C16)</f>
        <v>0</v>
      </c>
      <c r="D17" s="121">
        <f>SUM(D5:D16)</f>
        <v>0</v>
      </c>
      <c r="E17" s="122" t="e">
        <f t="shared" ref="E17:AY17" si="4">AVERAGE(E5:E16)</f>
        <v>#DIV/0!</v>
      </c>
      <c r="F17" s="122" t="e">
        <f t="shared" si="4"/>
        <v>#DIV/0!</v>
      </c>
      <c r="G17" s="122" t="e">
        <f t="shared" si="4"/>
        <v>#DIV/0!</v>
      </c>
      <c r="H17" s="122" t="e">
        <f t="shared" si="4"/>
        <v>#DIV/0!</v>
      </c>
      <c r="I17" s="122" t="e">
        <f>AVERAGE(I5:I16)</f>
        <v>#DIV/0!</v>
      </c>
      <c r="J17" s="121">
        <f>SUM(J5:J16)</f>
        <v>0</v>
      </c>
      <c r="K17" s="121" t="e">
        <f t="shared" si="4"/>
        <v>#DIV/0!</v>
      </c>
      <c r="L17" s="121" t="e">
        <f t="shared" si="4"/>
        <v>#DIV/0!</v>
      </c>
      <c r="M17" s="121">
        <f t="shared" si="4"/>
        <v>0</v>
      </c>
      <c r="N17" s="121" t="e">
        <f t="shared" si="4"/>
        <v>#DIV/0!</v>
      </c>
      <c r="O17" s="121" t="e">
        <f t="shared" si="4"/>
        <v>#DIV/0!</v>
      </c>
      <c r="P17" s="121" t="e">
        <f t="shared" si="4"/>
        <v>#DIV/0!</v>
      </c>
      <c r="Q17" s="121" t="e">
        <f>AVERAGE(Q5:Q16)</f>
        <v>#DIV/0!</v>
      </c>
      <c r="R17" s="121" t="e">
        <f>AVERAGE(R5:R16)</f>
        <v>#DIV/0!</v>
      </c>
      <c r="S17" s="121" t="e">
        <f>AVERAGE(S5:S16)</f>
        <v>#DIV/0!</v>
      </c>
      <c r="T17" s="121" t="e">
        <f>AVERAGE(T5:T16)</f>
        <v>#DIV/0!</v>
      </c>
      <c r="U17" s="121" t="e">
        <f t="shared" si="4"/>
        <v>#DIV/0!</v>
      </c>
      <c r="V17" s="121" t="e">
        <f t="shared" si="4"/>
        <v>#DIV/0!</v>
      </c>
      <c r="W17" s="121" t="e">
        <f t="shared" si="4"/>
        <v>#DIV/0!</v>
      </c>
      <c r="X17" s="121" t="e">
        <f t="shared" si="4"/>
        <v>#DIV/0!</v>
      </c>
      <c r="Y17" s="121" t="e">
        <f t="shared" si="4"/>
        <v>#DIV/0!</v>
      </c>
      <c r="Z17" s="121" t="e">
        <f t="shared" si="4"/>
        <v>#DIV/0!</v>
      </c>
      <c r="AA17" s="121" t="e">
        <f t="shared" si="4"/>
        <v>#DIV/0!</v>
      </c>
      <c r="AB17" s="121" t="e">
        <f>AVERAGE(AB5:AB16)</f>
        <v>#DIV/0!</v>
      </c>
      <c r="AC17" s="121" t="e">
        <f>AVERAGE(AC5:AC16)</f>
        <v>#DIV/0!</v>
      </c>
      <c r="AD17" s="121" t="e">
        <f>AVERAGE(AD5:AD16)</f>
        <v>#DIV/0!</v>
      </c>
      <c r="AE17" s="121" t="e">
        <f>AVERAGE(AE5:AE16)</f>
        <v>#DIV/0!</v>
      </c>
      <c r="AF17" s="121" t="e">
        <f>AVERAGE(AF5:AF16)</f>
        <v>#DIV/0!</v>
      </c>
      <c r="AG17" s="121" t="e">
        <f t="shared" si="4"/>
        <v>#DIV/0!</v>
      </c>
      <c r="AH17" s="121" t="e">
        <f t="shared" si="4"/>
        <v>#DIV/0!</v>
      </c>
      <c r="AI17" s="121" t="e">
        <f t="shared" si="4"/>
        <v>#DIV/0!</v>
      </c>
      <c r="AJ17" s="121" t="e">
        <f t="shared" si="4"/>
        <v>#DIV/0!</v>
      </c>
      <c r="AK17" s="121" t="e">
        <f t="shared" si="4"/>
        <v>#DIV/0!</v>
      </c>
      <c r="AL17" s="121" t="e">
        <f t="shared" si="4"/>
        <v>#DIV/0!</v>
      </c>
      <c r="AM17" s="121" t="e">
        <f t="shared" si="4"/>
        <v>#DIV/0!</v>
      </c>
      <c r="AN17" s="121" t="e">
        <f>AVERAGE(AN5:AN16)</f>
        <v>#DIV/0!</v>
      </c>
      <c r="AO17" s="121" t="e">
        <f>AVERAGE(AO5:AO16)</f>
        <v>#DIV/0!</v>
      </c>
      <c r="AP17" s="121" t="e">
        <f>AVERAGE(AP5:AP16)</f>
        <v>#DIV/0!</v>
      </c>
      <c r="AQ17" s="121" t="e">
        <f>AVERAGE(AQ5:AQ16)</f>
        <v>#DIV/0!</v>
      </c>
      <c r="AR17" s="121" t="e">
        <f>AVERAGE(AR5:AR16)</f>
        <v>#DIV/0!</v>
      </c>
      <c r="AS17" s="121" t="e">
        <f t="shared" si="4"/>
        <v>#DIV/0!</v>
      </c>
      <c r="AT17" s="121" t="e">
        <f t="shared" si="4"/>
        <v>#DIV/0!</v>
      </c>
      <c r="AU17" s="121" t="e">
        <f t="shared" si="4"/>
        <v>#DIV/0!</v>
      </c>
      <c r="AV17" s="121" t="e">
        <f t="shared" si="4"/>
        <v>#DIV/0!</v>
      </c>
      <c r="AW17" s="121" t="e">
        <f t="shared" si="4"/>
        <v>#DIV/0!</v>
      </c>
      <c r="AX17" s="121" t="e">
        <f t="shared" si="4"/>
        <v>#DIV/0!</v>
      </c>
      <c r="AY17" s="121" t="e">
        <f t="shared" si="4"/>
        <v>#DIV/0!</v>
      </c>
      <c r="AZ17" s="121" t="e">
        <f>AVERAGE(AZ5:AZ16)</f>
        <v>#DIV/0!</v>
      </c>
      <c r="BA17" s="121" t="e">
        <f>AVERAGE(BA5:BA16)</f>
        <v>#DIV/0!</v>
      </c>
      <c r="BB17" s="208" t="str">
        <f t="shared" si="3"/>
        <v/>
      </c>
    </row>
    <row r="19" spans="1:54">
      <c r="C19" s="147" t="s">
        <v>178</v>
      </c>
      <c r="J19" s="148" t="s">
        <v>179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E46B-0E80-40C6-AA38-854BAB6C0712}">
  <sheetPr codeName="Sheet11">
    <pageSetUpPr fitToPage="1"/>
  </sheetPr>
  <dimension ref="A1:BC19"/>
  <sheetViews>
    <sheetView zoomScale="120" zoomScaleNormal="120" workbookViewId="0"/>
  </sheetViews>
  <sheetFormatPr defaultColWidth="9.140625" defaultRowHeight="15"/>
  <cols>
    <col min="1" max="2" width="9.140625" style="145"/>
    <col min="3" max="3" width="29.42578125" style="145" bestFit="1" customWidth="1"/>
    <col min="4" max="4" width="9.5703125" style="145" bestFit="1" customWidth="1"/>
    <col min="5" max="6" width="9.140625" style="145"/>
    <col min="7" max="7" width="14" style="145" bestFit="1" customWidth="1"/>
    <col min="8" max="16384" width="9.140625" style="145"/>
  </cols>
  <sheetData>
    <row r="1" spans="1:55" ht="23.25">
      <c r="A1" s="152" t="s">
        <v>93</v>
      </c>
      <c r="B1" s="152" t="s">
        <v>94</v>
      </c>
      <c r="C1" s="152" t="s">
        <v>95</v>
      </c>
      <c r="D1" s="152" t="s">
        <v>96</v>
      </c>
      <c r="E1" s="152" t="s">
        <v>97</v>
      </c>
      <c r="F1" s="152" t="s">
        <v>98</v>
      </c>
      <c r="G1" s="126" t="s">
        <v>99</v>
      </c>
      <c r="H1" s="128" t="s">
        <v>100</v>
      </c>
      <c r="I1" s="129" t="s">
        <v>101</v>
      </c>
      <c r="J1" s="129" t="s">
        <v>102</v>
      </c>
      <c r="K1" s="129" t="s">
        <v>103</v>
      </c>
      <c r="L1" s="129" t="s">
        <v>104</v>
      </c>
      <c r="M1" s="129" t="s">
        <v>105</v>
      </c>
      <c r="N1" s="130" t="s">
        <v>106</v>
      </c>
      <c r="O1" s="153"/>
      <c r="P1" s="153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55">
      <c r="A2" s="147"/>
      <c r="B2" s="148"/>
      <c r="C2" s="148"/>
      <c r="D2" s="148"/>
      <c r="E2" s="148"/>
      <c r="F2" s="155"/>
      <c r="G2" s="127"/>
      <c r="H2" s="131"/>
      <c r="I2" s="132"/>
      <c r="J2" s="125"/>
      <c r="K2" s="133"/>
      <c r="L2" s="133"/>
      <c r="M2" s="125"/>
      <c r="N2" s="13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4" spans="1:55" ht="45.75">
      <c r="A4" s="156" t="s">
        <v>75</v>
      </c>
      <c r="B4" s="156" t="s">
        <v>76</v>
      </c>
      <c r="C4" s="156" t="s">
        <v>77</v>
      </c>
      <c r="D4" s="156" t="s">
        <v>78</v>
      </c>
      <c r="E4" s="156">
        <v>5</v>
      </c>
      <c r="F4" s="156">
        <v>15</v>
      </c>
      <c r="G4" s="156">
        <v>20</v>
      </c>
      <c r="H4" s="156">
        <v>25</v>
      </c>
      <c r="I4" s="156" t="s">
        <v>79</v>
      </c>
      <c r="J4" s="156" t="s">
        <v>80</v>
      </c>
      <c r="K4" s="156" t="s">
        <v>81</v>
      </c>
      <c r="L4" s="156" t="s">
        <v>82</v>
      </c>
      <c r="M4" s="152" t="s">
        <v>83</v>
      </c>
      <c r="N4" s="156" t="s">
        <v>84</v>
      </c>
      <c r="O4" s="156" t="s">
        <v>85</v>
      </c>
      <c r="P4" s="156" t="s">
        <v>86</v>
      </c>
      <c r="Q4" s="156" t="s">
        <v>87</v>
      </c>
      <c r="R4" s="156" t="s">
        <v>88</v>
      </c>
      <c r="S4" s="156" t="s">
        <v>89</v>
      </c>
      <c r="T4" s="152" t="s">
        <v>90</v>
      </c>
      <c r="U4" s="152" t="s">
        <v>91</v>
      </c>
      <c r="V4" s="152" t="s">
        <v>92</v>
      </c>
      <c r="W4" s="152">
        <v>1</v>
      </c>
      <c r="X4" s="152">
        <v>2</v>
      </c>
      <c r="Y4" s="152">
        <v>3</v>
      </c>
      <c r="Z4" s="152">
        <v>4</v>
      </c>
      <c r="AA4" s="152">
        <v>5</v>
      </c>
      <c r="AB4" s="152">
        <v>6</v>
      </c>
      <c r="AC4" s="152">
        <v>7</v>
      </c>
      <c r="AD4" s="152">
        <v>8</v>
      </c>
      <c r="AE4" s="152">
        <v>9</v>
      </c>
      <c r="AF4" s="152">
        <v>10</v>
      </c>
      <c r="AG4" s="152">
        <v>11</v>
      </c>
      <c r="AH4" s="152">
        <v>12</v>
      </c>
      <c r="AI4" s="152">
        <v>13</v>
      </c>
      <c r="AJ4" s="152">
        <v>14</v>
      </c>
      <c r="AK4" s="152">
        <v>15</v>
      </c>
      <c r="AL4" s="152">
        <v>16</v>
      </c>
      <c r="AM4" s="152">
        <v>17</v>
      </c>
      <c r="AN4" s="152">
        <v>18</v>
      </c>
      <c r="AO4" s="152">
        <v>19</v>
      </c>
      <c r="AP4" s="152">
        <v>20</v>
      </c>
      <c r="AQ4" s="152">
        <v>21</v>
      </c>
      <c r="AR4" s="152">
        <v>22</v>
      </c>
      <c r="AS4" s="152">
        <v>23</v>
      </c>
      <c r="AT4" s="152">
        <v>24</v>
      </c>
      <c r="AU4" s="152">
        <v>25</v>
      </c>
      <c r="AV4" s="152">
        <v>26</v>
      </c>
      <c r="AW4" s="152">
        <v>27</v>
      </c>
      <c r="AX4" s="152">
        <v>28</v>
      </c>
      <c r="AY4" s="152">
        <v>29</v>
      </c>
      <c r="AZ4" s="152">
        <v>30</v>
      </c>
      <c r="BA4" s="152">
        <v>31</v>
      </c>
      <c r="BB4" s="152" t="s">
        <v>79</v>
      </c>
    </row>
    <row r="5" spans="1:55">
      <c r="A5" s="157">
        <f t="shared" ref="A5:A14" si="0">EDATE(A6,-1)</f>
        <v>44501</v>
      </c>
      <c r="B5" s="147"/>
      <c r="C5" s="147"/>
      <c r="D5" s="147"/>
      <c r="E5" s="147"/>
      <c r="F5" s="147"/>
      <c r="G5" s="147"/>
      <c r="H5" s="147"/>
      <c r="I5" s="158" t="e">
        <f>+AVERAGE(E5:H5)</f>
        <v>#DIV/0!</v>
      </c>
      <c r="J5" s="148"/>
      <c r="K5" s="148"/>
      <c r="L5" s="148"/>
      <c r="M5" s="148">
        <f>C5-J5</f>
        <v>0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 t="str">
        <f>IFERROR(AVERAGE(W5:BA5),"")</f>
        <v/>
      </c>
    </row>
    <row r="6" spans="1:55">
      <c r="A6" s="157">
        <f t="shared" si="0"/>
        <v>44531</v>
      </c>
      <c r="B6" s="147"/>
      <c r="C6" s="147"/>
      <c r="D6" s="147"/>
      <c r="E6" s="147"/>
      <c r="F6" s="147"/>
      <c r="G6" s="147"/>
      <c r="H6" s="147"/>
      <c r="I6" s="158" t="e">
        <f t="shared" ref="I6:I16" si="1">+AVERAGE(E6:H6)</f>
        <v>#DIV/0!</v>
      </c>
      <c r="J6" s="148"/>
      <c r="K6" s="148"/>
      <c r="L6" s="148"/>
      <c r="M6" s="148">
        <f t="shared" ref="M6:M16" si="2">C6-J6</f>
        <v>0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 t="str">
        <f t="shared" ref="BB6:BB17" si="3">IFERROR(AVERAGE(W6:BA6),"")</f>
        <v/>
      </c>
    </row>
    <row r="7" spans="1:55">
      <c r="A7" s="157">
        <f t="shared" si="0"/>
        <v>44562</v>
      </c>
      <c r="B7" s="147"/>
      <c r="C7" s="147"/>
      <c r="D7" s="147"/>
      <c r="E7" s="147"/>
      <c r="F7" s="147"/>
      <c r="G7" s="147"/>
      <c r="H7" s="147"/>
      <c r="I7" s="158" t="e">
        <f t="shared" si="1"/>
        <v>#DIV/0!</v>
      </c>
      <c r="J7" s="148"/>
      <c r="K7" s="148"/>
      <c r="L7" s="148"/>
      <c r="M7" s="148">
        <f t="shared" si="2"/>
        <v>0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 t="str">
        <f t="shared" si="3"/>
        <v/>
      </c>
    </row>
    <row r="8" spans="1:55">
      <c r="A8" s="157">
        <f t="shared" si="0"/>
        <v>44593</v>
      </c>
      <c r="B8" s="147"/>
      <c r="C8" s="147"/>
      <c r="D8" s="147"/>
      <c r="E8" s="147"/>
      <c r="F8" s="147"/>
      <c r="G8" s="147"/>
      <c r="H8" s="147"/>
      <c r="I8" s="158" t="e">
        <f t="shared" si="1"/>
        <v>#DIV/0!</v>
      </c>
      <c r="J8" s="148"/>
      <c r="K8" s="148"/>
      <c r="L8" s="148"/>
      <c r="M8" s="148">
        <f t="shared" si="2"/>
        <v>0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 t="str">
        <f t="shared" si="3"/>
        <v/>
      </c>
    </row>
    <row r="9" spans="1:55" ht="14.25" customHeight="1">
      <c r="A9" s="157">
        <f t="shared" si="0"/>
        <v>44621</v>
      </c>
      <c r="B9" s="147"/>
      <c r="C9" s="147"/>
      <c r="D9" s="147"/>
      <c r="E9" s="147"/>
      <c r="F9" s="147"/>
      <c r="G9" s="147"/>
      <c r="H9" s="147"/>
      <c r="I9" s="158" t="e">
        <f t="shared" si="1"/>
        <v>#DIV/0!</v>
      </c>
      <c r="J9" s="148"/>
      <c r="K9" s="148"/>
      <c r="L9" s="148"/>
      <c r="M9" s="148">
        <f t="shared" si="2"/>
        <v>0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 t="str">
        <f t="shared" si="3"/>
        <v/>
      </c>
    </row>
    <row r="10" spans="1:55">
      <c r="A10" s="157">
        <f t="shared" si="0"/>
        <v>44652</v>
      </c>
      <c r="B10" s="147"/>
      <c r="C10" s="147"/>
      <c r="D10" s="147"/>
      <c r="E10" s="147"/>
      <c r="F10" s="147"/>
      <c r="G10" s="147"/>
      <c r="H10" s="147"/>
      <c r="I10" s="158" t="e">
        <f t="shared" si="1"/>
        <v>#DIV/0!</v>
      </c>
      <c r="J10" s="148"/>
      <c r="K10" s="148"/>
      <c r="L10" s="148"/>
      <c r="M10" s="148">
        <f t="shared" si="2"/>
        <v>0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 t="str">
        <f t="shared" si="3"/>
        <v/>
      </c>
    </row>
    <row r="11" spans="1:55">
      <c r="A11" s="157">
        <f t="shared" si="0"/>
        <v>44682</v>
      </c>
      <c r="B11" s="147"/>
      <c r="C11" s="147"/>
      <c r="D11" s="148"/>
      <c r="E11" s="147"/>
      <c r="F11" s="147"/>
      <c r="G11" s="147"/>
      <c r="H11" s="147"/>
      <c r="I11" s="158" t="e">
        <f t="shared" si="1"/>
        <v>#DIV/0!</v>
      </c>
      <c r="J11" s="148"/>
      <c r="K11" s="123"/>
      <c r="L11" s="148"/>
      <c r="M11" s="148">
        <f t="shared" si="2"/>
        <v>0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 t="str">
        <f t="shared" si="3"/>
        <v/>
      </c>
    </row>
    <row r="12" spans="1:55">
      <c r="A12" s="157">
        <f t="shared" si="0"/>
        <v>44713</v>
      </c>
      <c r="B12" s="147"/>
      <c r="C12" s="147"/>
      <c r="D12" s="147"/>
      <c r="E12" s="147"/>
      <c r="F12" s="147"/>
      <c r="G12" s="147"/>
      <c r="H12" s="147"/>
      <c r="I12" s="158" t="e">
        <f t="shared" si="1"/>
        <v>#DIV/0!</v>
      </c>
      <c r="J12" s="148"/>
      <c r="K12" s="123"/>
      <c r="L12" s="148"/>
      <c r="M12" s="148">
        <f t="shared" si="2"/>
        <v>0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 t="str">
        <f t="shared" si="3"/>
        <v/>
      </c>
    </row>
    <row r="13" spans="1:55">
      <c r="A13" s="157">
        <f t="shared" si="0"/>
        <v>44743</v>
      </c>
      <c r="B13" s="147"/>
      <c r="C13" s="147"/>
      <c r="D13" s="147"/>
      <c r="E13" s="147"/>
      <c r="F13" s="147"/>
      <c r="G13" s="147"/>
      <c r="H13" s="147"/>
      <c r="I13" s="158" t="e">
        <f t="shared" si="1"/>
        <v>#DIV/0!</v>
      </c>
      <c r="J13" s="148"/>
      <c r="K13" s="124"/>
      <c r="L13" s="148"/>
      <c r="M13" s="148">
        <f t="shared" si="2"/>
        <v>0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 t="str">
        <f t="shared" si="3"/>
        <v/>
      </c>
    </row>
    <row r="14" spans="1:55">
      <c r="A14" s="157">
        <f t="shared" si="0"/>
        <v>44774</v>
      </c>
      <c r="B14" s="147"/>
      <c r="C14" s="147"/>
      <c r="D14" s="147"/>
      <c r="E14" s="147"/>
      <c r="F14" s="147"/>
      <c r="G14" s="147"/>
      <c r="H14" s="147"/>
      <c r="I14" s="158" t="e">
        <f t="shared" si="1"/>
        <v>#DIV/0!</v>
      </c>
      <c r="J14" s="148"/>
      <c r="K14" s="124"/>
      <c r="L14" s="148"/>
      <c r="M14" s="148">
        <f t="shared" si="2"/>
        <v>0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 t="str">
        <f t="shared" si="3"/>
        <v/>
      </c>
    </row>
    <row r="15" spans="1:55">
      <c r="A15" s="157">
        <f>EDATE(A16,-1)</f>
        <v>44805</v>
      </c>
      <c r="B15" s="147"/>
      <c r="C15" s="147"/>
      <c r="D15" s="147"/>
      <c r="E15" s="147"/>
      <c r="F15" s="147"/>
      <c r="G15" s="147"/>
      <c r="H15" s="147"/>
      <c r="I15" s="158" t="e">
        <f t="shared" si="1"/>
        <v>#DIV/0!</v>
      </c>
      <c r="J15" s="148"/>
      <c r="K15" s="124"/>
      <c r="L15" s="148"/>
      <c r="M15" s="148">
        <f t="shared" si="2"/>
        <v>0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 t="str">
        <f t="shared" si="3"/>
        <v/>
      </c>
    </row>
    <row r="16" spans="1:55" ht="15.75" thickBot="1">
      <c r="A16" s="157">
        <v>44835</v>
      </c>
      <c r="B16" s="147"/>
      <c r="C16" s="147"/>
      <c r="D16" s="147"/>
      <c r="E16" s="147"/>
      <c r="F16" s="147"/>
      <c r="G16" s="147"/>
      <c r="H16" s="147"/>
      <c r="I16" s="158" t="e">
        <f t="shared" si="1"/>
        <v>#DIV/0!</v>
      </c>
      <c r="J16" s="148"/>
      <c r="K16" s="124"/>
      <c r="L16" s="148"/>
      <c r="M16" s="148">
        <f t="shared" si="2"/>
        <v>0</v>
      </c>
      <c r="N16" s="119"/>
      <c r="O16" s="119"/>
      <c r="P16" s="119"/>
      <c r="Q16" s="119"/>
      <c r="R16" s="119"/>
      <c r="S16" s="14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 t="str">
        <f t="shared" si="3"/>
        <v/>
      </c>
    </row>
    <row r="17" spans="1:54" ht="15.75" thickBot="1">
      <c r="A17" s="120" t="s">
        <v>34</v>
      </c>
      <c r="B17" s="121">
        <f>SUM(B5:B16)</f>
        <v>0</v>
      </c>
      <c r="C17" s="121">
        <f>SUM(C5:C16)</f>
        <v>0</v>
      </c>
      <c r="D17" s="121">
        <f>SUM(D5:D16)</f>
        <v>0</v>
      </c>
      <c r="E17" s="122" t="e">
        <f t="shared" ref="E17:AY17" si="4">AVERAGE(E5:E16)</f>
        <v>#DIV/0!</v>
      </c>
      <c r="F17" s="122" t="e">
        <f t="shared" si="4"/>
        <v>#DIV/0!</v>
      </c>
      <c r="G17" s="122" t="e">
        <f t="shared" si="4"/>
        <v>#DIV/0!</v>
      </c>
      <c r="H17" s="122" t="e">
        <f t="shared" si="4"/>
        <v>#DIV/0!</v>
      </c>
      <c r="I17" s="122" t="e">
        <f>AVERAGE(I5:I16)</f>
        <v>#DIV/0!</v>
      </c>
      <c r="J17" s="121">
        <f>SUM(J5:J16)</f>
        <v>0</v>
      </c>
      <c r="K17" s="121" t="e">
        <f t="shared" si="4"/>
        <v>#DIV/0!</v>
      </c>
      <c r="L17" s="121" t="e">
        <f t="shared" si="4"/>
        <v>#DIV/0!</v>
      </c>
      <c r="M17" s="121">
        <f t="shared" si="4"/>
        <v>0</v>
      </c>
      <c r="N17" s="121" t="e">
        <f t="shared" si="4"/>
        <v>#DIV/0!</v>
      </c>
      <c r="O17" s="121" t="e">
        <f t="shared" si="4"/>
        <v>#DIV/0!</v>
      </c>
      <c r="P17" s="121" t="e">
        <f t="shared" si="4"/>
        <v>#DIV/0!</v>
      </c>
      <c r="Q17" s="121" t="e">
        <f>AVERAGE(Q5:Q16)</f>
        <v>#DIV/0!</v>
      </c>
      <c r="R17" s="121" t="e">
        <f>AVERAGE(R5:R16)</f>
        <v>#DIV/0!</v>
      </c>
      <c r="S17" s="121" t="e">
        <f>AVERAGE(S5:S16)</f>
        <v>#DIV/0!</v>
      </c>
      <c r="T17" s="121" t="e">
        <f>AVERAGE(T5:T16)</f>
        <v>#DIV/0!</v>
      </c>
      <c r="U17" s="121" t="e">
        <f t="shared" si="4"/>
        <v>#DIV/0!</v>
      </c>
      <c r="V17" s="121" t="e">
        <f t="shared" si="4"/>
        <v>#DIV/0!</v>
      </c>
      <c r="W17" s="121" t="e">
        <f t="shared" si="4"/>
        <v>#DIV/0!</v>
      </c>
      <c r="X17" s="121" t="e">
        <f t="shared" si="4"/>
        <v>#DIV/0!</v>
      </c>
      <c r="Y17" s="121" t="e">
        <f t="shared" si="4"/>
        <v>#DIV/0!</v>
      </c>
      <c r="Z17" s="121" t="e">
        <f t="shared" si="4"/>
        <v>#DIV/0!</v>
      </c>
      <c r="AA17" s="121" t="e">
        <f t="shared" si="4"/>
        <v>#DIV/0!</v>
      </c>
      <c r="AB17" s="121" t="e">
        <f>AVERAGE(AB5:AB16)</f>
        <v>#DIV/0!</v>
      </c>
      <c r="AC17" s="121" t="e">
        <f>AVERAGE(AC5:AC16)</f>
        <v>#DIV/0!</v>
      </c>
      <c r="AD17" s="121" t="e">
        <f>AVERAGE(AD5:AD16)</f>
        <v>#DIV/0!</v>
      </c>
      <c r="AE17" s="121" t="e">
        <f>AVERAGE(AE5:AE16)</f>
        <v>#DIV/0!</v>
      </c>
      <c r="AF17" s="121" t="e">
        <f>AVERAGE(AF5:AF16)</f>
        <v>#DIV/0!</v>
      </c>
      <c r="AG17" s="121" t="e">
        <f t="shared" si="4"/>
        <v>#DIV/0!</v>
      </c>
      <c r="AH17" s="121" t="e">
        <f t="shared" si="4"/>
        <v>#DIV/0!</v>
      </c>
      <c r="AI17" s="121" t="e">
        <f t="shared" si="4"/>
        <v>#DIV/0!</v>
      </c>
      <c r="AJ17" s="121" t="e">
        <f t="shared" si="4"/>
        <v>#DIV/0!</v>
      </c>
      <c r="AK17" s="121" t="e">
        <f t="shared" si="4"/>
        <v>#DIV/0!</v>
      </c>
      <c r="AL17" s="121" t="e">
        <f t="shared" si="4"/>
        <v>#DIV/0!</v>
      </c>
      <c r="AM17" s="121" t="e">
        <f t="shared" si="4"/>
        <v>#DIV/0!</v>
      </c>
      <c r="AN17" s="121" t="e">
        <f>AVERAGE(AN5:AN16)</f>
        <v>#DIV/0!</v>
      </c>
      <c r="AO17" s="121" t="e">
        <f>AVERAGE(AO5:AO16)</f>
        <v>#DIV/0!</v>
      </c>
      <c r="AP17" s="121" t="e">
        <f>AVERAGE(AP5:AP16)</f>
        <v>#DIV/0!</v>
      </c>
      <c r="AQ17" s="121" t="e">
        <f>AVERAGE(AQ5:AQ16)</f>
        <v>#DIV/0!</v>
      </c>
      <c r="AR17" s="121" t="e">
        <f>AVERAGE(AR5:AR16)</f>
        <v>#DIV/0!</v>
      </c>
      <c r="AS17" s="121" t="e">
        <f t="shared" si="4"/>
        <v>#DIV/0!</v>
      </c>
      <c r="AT17" s="121" t="e">
        <f t="shared" si="4"/>
        <v>#DIV/0!</v>
      </c>
      <c r="AU17" s="121" t="e">
        <f t="shared" si="4"/>
        <v>#DIV/0!</v>
      </c>
      <c r="AV17" s="121" t="e">
        <f t="shared" si="4"/>
        <v>#DIV/0!</v>
      </c>
      <c r="AW17" s="121" t="e">
        <f t="shared" si="4"/>
        <v>#DIV/0!</v>
      </c>
      <c r="AX17" s="121" t="e">
        <f t="shared" si="4"/>
        <v>#DIV/0!</v>
      </c>
      <c r="AY17" s="121" t="e">
        <f t="shared" si="4"/>
        <v>#DIV/0!</v>
      </c>
      <c r="AZ17" s="121" t="e">
        <f>AVERAGE(AZ5:AZ16)</f>
        <v>#DIV/0!</v>
      </c>
      <c r="BA17" s="121" t="e">
        <f>AVERAGE(BA5:BA16)</f>
        <v>#DIV/0!</v>
      </c>
      <c r="BB17" s="208" t="str">
        <f t="shared" si="3"/>
        <v/>
      </c>
    </row>
    <row r="19" spans="1:54">
      <c r="C19" s="147" t="s">
        <v>178</v>
      </c>
      <c r="J19" s="148" t="s">
        <v>179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26F7-0A51-401C-A1C1-1E3A32AEA3ED}">
  <sheetPr codeName="Sheet12">
    <pageSetUpPr fitToPage="1"/>
  </sheetPr>
  <dimension ref="A1:BC19"/>
  <sheetViews>
    <sheetView zoomScale="120" zoomScaleNormal="120" workbookViewId="0"/>
  </sheetViews>
  <sheetFormatPr defaultColWidth="9.140625" defaultRowHeight="15"/>
  <cols>
    <col min="1" max="2" width="9.140625" style="145"/>
    <col min="3" max="3" width="29.42578125" style="145" bestFit="1" customWidth="1"/>
    <col min="4" max="4" width="9.5703125" style="145" bestFit="1" customWidth="1"/>
    <col min="5" max="6" width="9.140625" style="145"/>
    <col min="7" max="7" width="14" style="145" bestFit="1" customWidth="1"/>
    <col min="8" max="16384" width="9.140625" style="145"/>
  </cols>
  <sheetData>
    <row r="1" spans="1:55" ht="23.25">
      <c r="A1" s="152" t="s">
        <v>93</v>
      </c>
      <c r="B1" s="152" t="s">
        <v>94</v>
      </c>
      <c r="C1" s="152" t="s">
        <v>95</v>
      </c>
      <c r="D1" s="152" t="s">
        <v>96</v>
      </c>
      <c r="E1" s="152" t="s">
        <v>97</v>
      </c>
      <c r="F1" s="152" t="s">
        <v>98</v>
      </c>
      <c r="G1" s="126" t="s">
        <v>99</v>
      </c>
      <c r="H1" s="128" t="s">
        <v>100</v>
      </c>
      <c r="I1" s="129" t="s">
        <v>101</v>
      </c>
      <c r="J1" s="129" t="s">
        <v>102</v>
      </c>
      <c r="K1" s="129" t="s">
        <v>103</v>
      </c>
      <c r="L1" s="129" t="s">
        <v>104</v>
      </c>
      <c r="M1" s="129" t="s">
        <v>105</v>
      </c>
      <c r="N1" s="130" t="s">
        <v>106</v>
      </c>
      <c r="O1" s="153"/>
      <c r="P1" s="153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55">
      <c r="A2" s="147"/>
      <c r="B2" s="148"/>
      <c r="C2" s="148"/>
      <c r="D2" s="148"/>
      <c r="E2" s="148"/>
      <c r="F2" s="155"/>
      <c r="G2" s="127"/>
      <c r="H2" s="131"/>
      <c r="I2" s="132"/>
      <c r="J2" s="125"/>
      <c r="K2" s="133"/>
      <c r="L2" s="133"/>
      <c r="M2" s="125"/>
      <c r="N2" s="13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4" spans="1:55" ht="45.75">
      <c r="A4" s="156" t="s">
        <v>75</v>
      </c>
      <c r="B4" s="156" t="s">
        <v>76</v>
      </c>
      <c r="C4" s="156" t="s">
        <v>77</v>
      </c>
      <c r="D4" s="156" t="s">
        <v>78</v>
      </c>
      <c r="E4" s="156">
        <v>5</v>
      </c>
      <c r="F4" s="156">
        <v>15</v>
      </c>
      <c r="G4" s="156">
        <v>20</v>
      </c>
      <c r="H4" s="156">
        <v>25</v>
      </c>
      <c r="I4" s="156" t="s">
        <v>79</v>
      </c>
      <c r="J4" s="156" t="s">
        <v>80</v>
      </c>
      <c r="K4" s="156" t="s">
        <v>81</v>
      </c>
      <c r="L4" s="156" t="s">
        <v>82</v>
      </c>
      <c r="M4" s="152" t="s">
        <v>83</v>
      </c>
      <c r="N4" s="156" t="s">
        <v>84</v>
      </c>
      <c r="O4" s="156" t="s">
        <v>85</v>
      </c>
      <c r="P4" s="156" t="s">
        <v>86</v>
      </c>
      <c r="Q4" s="156" t="s">
        <v>87</v>
      </c>
      <c r="R4" s="156" t="s">
        <v>88</v>
      </c>
      <c r="S4" s="156" t="s">
        <v>89</v>
      </c>
      <c r="T4" s="152" t="s">
        <v>90</v>
      </c>
      <c r="U4" s="152" t="s">
        <v>91</v>
      </c>
      <c r="V4" s="152" t="s">
        <v>92</v>
      </c>
      <c r="W4" s="152">
        <v>1</v>
      </c>
      <c r="X4" s="152">
        <v>2</v>
      </c>
      <c r="Y4" s="152">
        <v>3</v>
      </c>
      <c r="Z4" s="152">
        <v>4</v>
      </c>
      <c r="AA4" s="152">
        <v>5</v>
      </c>
      <c r="AB4" s="152">
        <v>6</v>
      </c>
      <c r="AC4" s="152">
        <v>7</v>
      </c>
      <c r="AD4" s="152">
        <v>8</v>
      </c>
      <c r="AE4" s="152">
        <v>9</v>
      </c>
      <c r="AF4" s="152">
        <v>10</v>
      </c>
      <c r="AG4" s="152">
        <v>11</v>
      </c>
      <c r="AH4" s="152">
        <v>12</v>
      </c>
      <c r="AI4" s="152">
        <v>13</v>
      </c>
      <c r="AJ4" s="152">
        <v>14</v>
      </c>
      <c r="AK4" s="152">
        <v>15</v>
      </c>
      <c r="AL4" s="152">
        <v>16</v>
      </c>
      <c r="AM4" s="152">
        <v>17</v>
      </c>
      <c r="AN4" s="152">
        <v>18</v>
      </c>
      <c r="AO4" s="152">
        <v>19</v>
      </c>
      <c r="AP4" s="152">
        <v>20</v>
      </c>
      <c r="AQ4" s="152">
        <v>21</v>
      </c>
      <c r="AR4" s="152">
        <v>22</v>
      </c>
      <c r="AS4" s="152">
        <v>23</v>
      </c>
      <c r="AT4" s="152">
        <v>24</v>
      </c>
      <c r="AU4" s="152">
        <v>25</v>
      </c>
      <c r="AV4" s="152">
        <v>26</v>
      </c>
      <c r="AW4" s="152">
        <v>27</v>
      </c>
      <c r="AX4" s="152">
        <v>28</v>
      </c>
      <c r="AY4" s="152">
        <v>29</v>
      </c>
      <c r="AZ4" s="152">
        <v>30</v>
      </c>
      <c r="BA4" s="152">
        <v>31</v>
      </c>
      <c r="BB4" s="152" t="s">
        <v>79</v>
      </c>
    </row>
    <row r="5" spans="1:55">
      <c r="A5" s="157">
        <f t="shared" ref="A5:A14" si="0">EDATE(A6,-1)</f>
        <v>44378</v>
      </c>
      <c r="B5" s="147"/>
      <c r="C5" s="147"/>
      <c r="D5" s="147"/>
      <c r="E5" s="147"/>
      <c r="F5" s="147"/>
      <c r="G5" s="147"/>
      <c r="H5" s="147"/>
      <c r="I5" s="158" t="e">
        <f>+AVERAGE(E5:H5)</f>
        <v>#DIV/0!</v>
      </c>
      <c r="J5" s="148"/>
      <c r="K5" s="148"/>
      <c r="L5" s="148"/>
      <c r="M5" s="148">
        <f>C5-J5</f>
        <v>0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 t="str">
        <f>IFERROR(AVERAGE(W5:BA5),"")</f>
        <v/>
      </c>
    </row>
    <row r="6" spans="1:55">
      <c r="A6" s="157">
        <f t="shared" si="0"/>
        <v>44409</v>
      </c>
      <c r="B6" s="147"/>
      <c r="C6" s="147"/>
      <c r="D6" s="147"/>
      <c r="E6" s="147"/>
      <c r="F6" s="147"/>
      <c r="G6" s="147"/>
      <c r="H6" s="147"/>
      <c r="I6" s="158" t="e">
        <f t="shared" ref="I6:I16" si="1">+AVERAGE(E6:H6)</f>
        <v>#DIV/0!</v>
      </c>
      <c r="J6" s="148"/>
      <c r="K6" s="148"/>
      <c r="L6" s="148"/>
      <c r="M6" s="148">
        <f t="shared" ref="M6:M16" si="2">C6-J6</f>
        <v>0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 t="str">
        <f t="shared" ref="BB6:BB17" si="3">IFERROR(AVERAGE(W6:BA6),"")</f>
        <v/>
      </c>
    </row>
    <row r="7" spans="1:55">
      <c r="A7" s="157">
        <f t="shared" si="0"/>
        <v>44440</v>
      </c>
      <c r="B7" s="147"/>
      <c r="C7" s="147"/>
      <c r="D7" s="147"/>
      <c r="E7" s="147"/>
      <c r="F7" s="147"/>
      <c r="G7" s="147"/>
      <c r="H7" s="147"/>
      <c r="I7" s="158" t="e">
        <f t="shared" si="1"/>
        <v>#DIV/0!</v>
      </c>
      <c r="J7" s="148"/>
      <c r="K7" s="148"/>
      <c r="L7" s="148"/>
      <c r="M7" s="148">
        <f t="shared" si="2"/>
        <v>0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 t="str">
        <f t="shared" si="3"/>
        <v/>
      </c>
    </row>
    <row r="8" spans="1:55">
      <c r="A8" s="157">
        <f t="shared" si="0"/>
        <v>44470</v>
      </c>
      <c r="B8" s="147"/>
      <c r="C8" s="147"/>
      <c r="D8" s="147"/>
      <c r="E8" s="147"/>
      <c r="F8" s="147"/>
      <c r="G8" s="147"/>
      <c r="H8" s="147"/>
      <c r="I8" s="158" t="e">
        <f t="shared" si="1"/>
        <v>#DIV/0!</v>
      </c>
      <c r="J8" s="148"/>
      <c r="K8" s="148"/>
      <c r="L8" s="148"/>
      <c r="M8" s="148">
        <f t="shared" si="2"/>
        <v>0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 t="str">
        <f t="shared" si="3"/>
        <v/>
      </c>
    </row>
    <row r="9" spans="1:55" ht="14.25" customHeight="1">
      <c r="A9" s="157">
        <f t="shared" si="0"/>
        <v>44501</v>
      </c>
      <c r="B9" s="147"/>
      <c r="C9" s="147"/>
      <c r="D9" s="147"/>
      <c r="E9" s="147"/>
      <c r="F9" s="147"/>
      <c r="G9" s="147"/>
      <c r="H9" s="147"/>
      <c r="I9" s="158" t="e">
        <f t="shared" si="1"/>
        <v>#DIV/0!</v>
      </c>
      <c r="J9" s="148"/>
      <c r="K9" s="148"/>
      <c r="L9" s="148"/>
      <c r="M9" s="148">
        <f t="shared" si="2"/>
        <v>0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 t="str">
        <f t="shared" si="3"/>
        <v/>
      </c>
    </row>
    <row r="10" spans="1:55">
      <c r="A10" s="157">
        <f t="shared" si="0"/>
        <v>44531</v>
      </c>
      <c r="B10" s="147"/>
      <c r="C10" s="147"/>
      <c r="D10" s="147"/>
      <c r="E10" s="147"/>
      <c r="F10" s="147"/>
      <c r="G10" s="147"/>
      <c r="H10" s="147"/>
      <c r="I10" s="158" t="e">
        <f t="shared" si="1"/>
        <v>#DIV/0!</v>
      </c>
      <c r="J10" s="148"/>
      <c r="K10" s="148"/>
      <c r="L10" s="148"/>
      <c r="M10" s="148">
        <f t="shared" si="2"/>
        <v>0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 t="str">
        <f t="shared" si="3"/>
        <v/>
      </c>
    </row>
    <row r="11" spans="1:55">
      <c r="A11" s="157">
        <f t="shared" si="0"/>
        <v>44562</v>
      </c>
      <c r="B11" s="147"/>
      <c r="C11" s="147"/>
      <c r="D11" s="148"/>
      <c r="E11" s="147"/>
      <c r="F11" s="147"/>
      <c r="G11" s="147"/>
      <c r="H11" s="147"/>
      <c r="I11" s="158" t="e">
        <f t="shared" si="1"/>
        <v>#DIV/0!</v>
      </c>
      <c r="J11" s="148"/>
      <c r="K11" s="123"/>
      <c r="L11" s="148"/>
      <c r="M11" s="148">
        <f t="shared" si="2"/>
        <v>0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 t="str">
        <f t="shared" si="3"/>
        <v/>
      </c>
    </row>
    <row r="12" spans="1:55">
      <c r="A12" s="157">
        <f t="shared" si="0"/>
        <v>44593</v>
      </c>
      <c r="B12" s="147"/>
      <c r="C12" s="147"/>
      <c r="D12" s="147"/>
      <c r="E12" s="147"/>
      <c r="F12" s="147"/>
      <c r="G12" s="147"/>
      <c r="H12" s="147"/>
      <c r="I12" s="158" t="e">
        <f t="shared" si="1"/>
        <v>#DIV/0!</v>
      </c>
      <c r="J12" s="148"/>
      <c r="K12" s="123"/>
      <c r="L12" s="148"/>
      <c r="M12" s="148">
        <f t="shared" si="2"/>
        <v>0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 t="str">
        <f t="shared" si="3"/>
        <v/>
      </c>
    </row>
    <row r="13" spans="1:55">
      <c r="A13" s="157">
        <f t="shared" si="0"/>
        <v>44621</v>
      </c>
      <c r="B13" s="147"/>
      <c r="C13" s="147"/>
      <c r="D13" s="147"/>
      <c r="E13" s="147"/>
      <c r="F13" s="147"/>
      <c r="G13" s="147"/>
      <c r="H13" s="147"/>
      <c r="I13" s="158" t="e">
        <f t="shared" si="1"/>
        <v>#DIV/0!</v>
      </c>
      <c r="J13" s="148"/>
      <c r="K13" s="124"/>
      <c r="L13" s="148"/>
      <c r="M13" s="148">
        <f t="shared" si="2"/>
        <v>0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 t="str">
        <f t="shared" si="3"/>
        <v/>
      </c>
    </row>
    <row r="14" spans="1:55">
      <c r="A14" s="157">
        <f t="shared" si="0"/>
        <v>44652</v>
      </c>
      <c r="B14" s="147"/>
      <c r="C14" s="147"/>
      <c r="D14" s="147"/>
      <c r="E14" s="147"/>
      <c r="F14" s="147"/>
      <c r="G14" s="147"/>
      <c r="H14" s="147"/>
      <c r="I14" s="158" t="e">
        <f t="shared" si="1"/>
        <v>#DIV/0!</v>
      </c>
      <c r="J14" s="148"/>
      <c r="K14" s="124"/>
      <c r="L14" s="148"/>
      <c r="M14" s="148">
        <f t="shared" si="2"/>
        <v>0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 t="str">
        <f t="shared" si="3"/>
        <v/>
      </c>
    </row>
    <row r="15" spans="1:55">
      <c r="A15" s="157">
        <f>EDATE(A16,-1)</f>
        <v>44682</v>
      </c>
      <c r="B15" s="147"/>
      <c r="C15" s="147"/>
      <c r="D15" s="147"/>
      <c r="E15" s="147"/>
      <c r="F15" s="147"/>
      <c r="G15" s="147"/>
      <c r="H15" s="147"/>
      <c r="I15" s="158" t="e">
        <f t="shared" si="1"/>
        <v>#DIV/0!</v>
      </c>
      <c r="J15" s="148"/>
      <c r="K15" s="124"/>
      <c r="L15" s="148"/>
      <c r="M15" s="148">
        <f t="shared" si="2"/>
        <v>0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 t="str">
        <f t="shared" si="3"/>
        <v/>
      </c>
    </row>
    <row r="16" spans="1:55" ht="15.75" thickBot="1">
      <c r="A16" s="157">
        <v>44713</v>
      </c>
      <c r="B16" s="147"/>
      <c r="C16" s="147"/>
      <c r="D16" s="147"/>
      <c r="E16" s="147"/>
      <c r="F16" s="147"/>
      <c r="G16" s="147"/>
      <c r="H16" s="147"/>
      <c r="I16" s="158" t="e">
        <f t="shared" si="1"/>
        <v>#DIV/0!</v>
      </c>
      <c r="J16" s="148"/>
      <c r="K16" s="124"/>
      <c r="L16" s="148"/>
      <c r="M16" s="148">
        <f t="shared" si="2"/>
        <v>0</v>
      </c>
      <c r="N16" s="119"/>
      <c r="O16" s="119"/>
      <c r="P16" s="119"/>
      <c r="Q16" s="119"/>
      <c r="R16" s="119"/>
      <c r="S16" s="14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 t="str">
        <f t="shared" si="3"/>
        <v/>
      </c>
    </row>
    <row r="17" spans="1:54" ht="15.75" thickBot="1">
      <c r="A17" s="120" t="s">
        <v>34</v>
      </c>
      <c r="B17" s="121">
        <f>SUM(B5:B16)</f>
        <v>0</v>
      </c>
      <c r="C17" s="121">
        <f>SUM(C5:C16)</f>
        <v>0</v>
      </c>
      <c r="D17" s="121">
        <f>SUM(D5:D16)</f>
        <v>0</v>
      </c>
      <c r="E17" s="122" t="e">
        <f t="shared" ref="E17:AY17" si="4">AVERAGE(E5:E16)</f>
        <v>#DIV/0!</v>
      </c>
      <c r="F17" s="122" t="e">
        <f t="shared" si="4"/>
        <v>#DIV/0!</v>
      </c>
      <c r="G17" s="122" t="e">
        <f t="shared" si="4"/>
        <v>#DIV/0!</v>
      </c>
      <c r="H17" s="122" t="e">
        <f t="shared" si="4"/>
        <v>#DIV/0!</v>
      </c>
      <c r="I17" s="122" t="e">
        <f>AVERAGE(I5:I16)</f>
        <v>#DIV/0!</v>
      </c>
      <c r="J17" s="121">
        <f>SUM(J5:J16)</f>
        <v>0</v>
      </c>
      <c r="K17" s="121" t="e">
        <f t="shared" si="4"/>
        <v>#DIV/0!</v>
      </c>
      <c r="L17" s="121" t="e">
        <f t="shared" si="4"/>
        <v>#DIV/0!</v>
      </c>
      <c r="M17" s="121">
        <f t="shared" si="4"/>
        <v>0</v>
      </c>
      <c r="N17" s="121" t="e">
        <f t="shared" si="4"/>
        <v>#DIV/0!</v>
      </c>
      <c r="O17" s="121" t="e">
        <f t="shared" si="4"/>
        <v>#DIV/0!</v>
      </c>
      <c r="P17" s="121" t="e">
        <f t="shared" si="4"/>
        <v>#DIV/0!</v>
      </c>
      <c r="Q17" s="121" t="e">
        <f>AVERAGE(Q5:Q16)</f>
        <v>#DIV/0!</v>
      </c>
      <c r="R17" s="121" t="e">
        <f>AVERAGE(R5:R16)</f>
        <v>#DIV/0!</v>
      </c>
      <c r="S17" s="121" t="e">
        <f>AVERAGE(S5:S16)</f>
        <v>#DIV/0!</v>
      </c>
      <c r="T17" s="121" t="e">
        <f>AVERAGE(T5:T16)</f>
        <v>#DIV/0!</v>
      </c>
      <c r="U17" s="121" t="e">
        <f t="shared" si="4"/>
        <v>#DIV/0!</v>
      </c>
      <c r="V17" s="121" t="e">
        <f t="shared" si="4"/>
        <v>#DIV/0!</v>
      </c>
      <c r="W17" s="121" t="e">
        <f t="shared" si="4"/>
        <v>#DIV/0!</v>
      </c>
      <c r="X17" s="121" t="e">
        <f t="shared" si="4"/>
        <v>#DIV/0!</v>
      </c>
      <c r="Y17" s="121" t="e">
        <f t="shared" si="4"/>
        <v>#DIV/0!</v>
      </c>
      <c r="Z17" s="121" t="e">
        <f t="shared" si="4"/>
        <v>#DIV/0!</v>
      </c>
      <c r="AA17" s="121" t="e">
        <f t="shared" si="4"/>
        <v>#DIV/0!</v>
      </c>
      <c r="AB17" s="121" t="e">
        <f>AVERAGE(AB5:AB16)</f>
        <v>#DIV/0!</v>
      </c>
      <c r="AC17" s="121" t="e">
        <f>AVERAGE(AC5:AC16)</f>
        <v>#DIV/0!</v>
      </c>
      <c r="AD17" s="121" t="e">
        <f>AVERAGE(AD5:AD16)</f>
        <v>#DIV/0!</v>
      </c>
      <c r="AE17" s="121" t="e">
        <f>AVERAGE(AE5:AE16)</f>
        <v>#DIV/0!</v>
      </c>
      <c r="AF17" s="121" t="e">
        <f>AVERAGE(AF5:AF16)</f>
        <v>#DIV/0!</v>
      </c>
      <c r="AG17" s="121" t="e">
        <f t="shared" si="4"/>
        <v>#DIV/0!</v>
      </c>
      <c r="AH17" s="121" t="e">
        <f t="shared" si="4"/>
        <v>#DIV/0!</v>
      </c>
      <c r="AI17" s="121" t="e">
        <f t="shared" si="4"/>
        <v>#DIV/0!</v>
      </c>
      <c r="AJ17" s="121" t="e">
        <f t="shared" si="4"/>
        <v>#DIV/0!</v>
      </c>
      <c r="AK17" s="121" t="e">
        <f t="shared" si="4"/>
        <v>#DIV/0!</v>
      </c>
      <c r="AL17" s="121" t="e">
        <f t="shared" si="4"/>
        <v>#DIV/0!</v>
      </c>
      <c r="AM17" s="121" t="e">
        <f t="shared" si="4"/>
        <v>#DIV/0!</v>
      </c>
      <c r="AN17" s="121" t="e">
        <f>AVERAGE(AN5:AN16)</f>
        <v>#DIV/0!</v>
      </c>
      <c r="AO17" s="121" t="e">
        <f>AVERAGE(AO5:AO16)</f>
        <v>#DIV/0!</v>
      </c>
      <c r="AP17" s="121" t="e">
        <f>AVERAGE(AP5:AP16)</f>
        <v>#DIV/0!</v>
      </c>
      <c r="AQ17" s="121" t="e">
        <f>AVERAGE(AQ5:AQ16)</f>
        <v>#DIV/0!</v>
      </c>
      <c r="AR17" s="121" t="e">
        <f>AVERAGE(AR5:AR16)</f>
        <v>#DIV/0!</v>
      </c>
      <c r="AS17" s="121" t="e">
        <f t="shared" si="4"/>
        <v>#DIV/0!</v>
      </c>
      <c r="AT17" s="121" t="e">
        <f t="shared" si="4"/>
        <v>#DIV/0!</v>
      </c>
      <c r="AU17" s="121" t="e">
        <f t="shared" si="4"/>
        <v>#DIV/0!</v>
      </c>
      <c r="AV17" s="121" t="e">
        <f t="shared" si="4"/>
        <v>#DIV/0!</v>
      </c>
      <c r="AW17" s="121" t="e">
        <f t="shared" si="4"/>
        <v>#DIV/0!</v>
      </c>
      <c r="AX17" s="121" t="e">
        <f t="shared" si="4"/>
        <v>#DIV/0!</v>
      </c>
      <c r="AY17" s="121" t="e">
        <f t="shared" si="4"/>
        <v>#DIV/0!</v>
      </c>
      <c r="AZ17" s="121" t="e">
        <f>AVERAGE(AZ5:AZ16)</f>
        <v>#DIV/0!</v>
      </c>
      <c r="BA17" s="121" t="e">
        <f>AVERAGE(BA5:BA16)</f>
        <v>#DIV/0!</v>
      </c>
      <c r="BB17" s="208" t="str">
        <f t="shared" si="3"/>
        <v/>
      </c>
    </row>
    <row r="19" spans="1:54">
      <c r="C19" s="147" t="s">
        <v>178</v>
      </c>
      <c r="J19" s="148" t="s">
        <v>179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39FD-44B3-41CF-B7DB-84CF970FD193}">
  <sheetPr codeName="Sheet13">
    <tabColor theme="3" tint="-0.499984740745262"/>
  </sheetPr>
  <dimension ref="A1:BD48"/>
  <sheetViews>
    <sheetView zoomScale="90" zoomScaleNormal="90" workbookViewId="0"/>
  </sheetViews>
  <sheetFormatPr defaultColWidth="9.140625" defaultRowHeight="15" customHeight="1" outlineLevelRow="1"/>
  <cols>
    <col min="1" max="1" width="1.7109375" style="170" customWidth="1"/>
    <col min="2" max="2" width="4.5703125" style="171" customWidth="1"/>
    <col min="3" max="3" width="22.5703125" style="171" customWidth="1"/>
    <col min="4" max="4" width="20.7109375" style="171" customWidth="1"/>
    <col min="5" max="5" width="14.140625" style="171" customWidth="1"/>
    <col min="6" max="7" width="11.7109375" style="171" customWidth="1"/>
    <col min="8" max="8" width="11.140625" style="171" customWidth="1"/>
    <col min="9" max="9" width="14.140625" style="171" customWidth="1"/>
    <col min="10" max="11" width="7.7109375" style="171" customWidth="1"/>
    <col min="12" max="12" width="4" style="171" customWidth="1"/>
    <col min="13" max="13" width="9.7109375" style="171" customWidth="1"/>
    <col min="14" max="14" width="12" style="171" customWidth="1"/>
    <col min="15" max="15" width="5.7109375" style="171" customWidth="1"/>
    <col min="16" max="16" width="7.28515625" style="171" customWidth="1"/>
    <col min="17" max="17" width="9.7109375" style="171" customWidth="1"/>
    <col min="18" max="18" width="13.7109375" style="171" customWidth="1"/>
    <col min="19" max="19" width="5.140625" style="171" customWidth="1"/>
    <col min="20" max="20" width="9.7109375" style="171" customWidth="1"/>
    <col min="21" max="21" width="12.5703125" style="171" customWidth="1"/>
    <col min="22" max="22" width="5.140625" style="171" customWidth="1"/>
    <col min="23" max="23" width="9.7109375" style="171" customWidth="1"/>
    <col min="24" max="24" width="12.7109375" style="171" customWidth="1"/>
    <col min="25" max="25" width="5.140625" style="171" customWidth="1"/>
    <col min="26" max="26" width="9.7109375" style="171" customWidth="1"/>
    <col min="27" max="27" width="12.7109375" style="171" customWidth="1"/>
    <col min="28" max="28" width="5.140625" style="171" customWidth="1"/>
    <col min="29" max="29" width="9.7109375" style="171" customWidth="1"/>
    <col min="30" max="30" width="12.7109375" style="171" customWidth="1"/>
    <col min="31" max="31" width="5.140625" style="171" customWidth="1"/>
    <col min="32" max="32" width="9.7109375" style="171" customWidth="1"/>
    <col min="33" max="33" width="12.7109375" style="171" customWidth="1"/>
    <col min="34" max="34" width="5.140625" style="171" customWidth="1"/>
    <col min="35" max="35" width="9.7109375" style="171" customWidth="1"/>
    <col min="36" max="36" width="12.7109375" style="171" customWidth="1"/>
    <col min="37" max="37" width="5.140625" style="171" customWidth="1"/>
    <col min="38" max="38" width="9.7109375" style="171" customWidth="1"/>
    <col min="39" max="39" width="12.7109375" style="171" customWidth="1"/>
    <col min="40" max="40" width="5.140625" style="171" customWidth="1"/>
    <col min="41" max="41" width="9.7109375" style="171" customWidth="1"/>
    <col min="42" max="42" width="12.7109375" style="171" customWidth="1"/>
    <col min="43" max="43" width="5.140625" style="171" customWidth="1"/>
    <col min="44" max="44" width="9.7109375" style="171" customWidth="1"/>
    <col min="45" max="45" width="12.7109375" style="171" customWidth="1"/>
    <col min="46" max="46" width="5.140625" style="171" customWidth="1"/>
    <col min="47" max="47" width="9.7109375" style="171" customWidth="1"/>
    <col min="48" max="48" width="12.7109375" style="171" customWidth="1"/>
    <col min="49" max="49" width="5.140625" style="171" customWidth="1"/>
    <col min="50" max="50" width="9.7109375" style="171" customWidth="1"/>
    <col min="51" max="51" width="12.7109375" style="171" customWidth="1"/>
    <col min="52" max="52" width="5.140625" style="171" customWidth="1"/>
    <col min="53" max="53" width="9.7109375" style="171" customWidth="1"/>
    <col min="54" max="54" width="12.7109375" style="171" customWidth="1"/>
    <col min="55" max="55" width="37.7109375" style="171" customWidth="1"/>
    <col min="56" max="56" width="9.140625" style="171"/>
    <col min="57" max="16384" width="9.140625" style="172"/>
  </cols>
  <sheetData>
    <row r="1" spans="1:56" ht="13.5" thickBot="1">
      <c r="A1" s="170">
        <v>130</v>
      </c>
    </row>
    <row r="2" spans="1:56" ht="18.75" customHeight="1" outlineLevel="1" thickBot="1">
      <c r="B2" s="328" t="s">
        <v>154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30"/>
      <c r="BC2" s="172"/>
      <c r="BD2" s="172"/>
    </row>
    <row r="3" spans="1:56" s="175" customFormat="1" ht="17.25" customHeight="1" outlineLevel="1">
      <c r="A3" s="173"/>
      <c r="B3" s="331" t="s">
        <v>155</v>
      </c>
      <c r="C3" s="332"/>
      <c r="D3" s="332"/>
      <c r="E3" s="333" t="s">
        <v>35</v>
      </c>
      <c r="F3" s="333"/>
      <c r="G3" s="333"/>
      <c r="H3" s="333" t="s">
        <v>156</v>
      </c>
      <c r="I3" s="333"/>
      <c r="J3" s="333"/>
      <c r="K3" s="333" t="s">
        <v>157</v>
      </c>
      <c r="L3" s="333"/>
      <c r="M3" s="333"/>
      <c r="N3" s="333"/>
      <c r="O3" s="333" t="s">
        <v>158</v>
      </c>
      <c r="P3" s="333"/>
      <c r="Q3" s="333"/>
      <c r="R3" s="333"/>
      <c r="S3" s="333" t="s">
        <v>159</v>
      </c>
      <c r="T3" s="333"/>
      <c r="U3" s="333"/>
      <c r="V3" s="333"/>
      <c r="W3" s="333" t="s">
        <v>160</v>
      </c>
      <c r="X3" s="333"/>
      <c r="Y3" s="333"/>
      <c r="Z3" s="33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</row>
    <row r="4" spans="1:56" ht="15" customHeight="1" outlineLevel="1">
      <c r="B4" s="301" t="s">
        <v>161</v>
      </c>
      <c r="C4" s="302"/>
      <c r="D4" s="302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9"/>
      <c r="BA4" s="172"/>
      <c r="BB4" s="172"/>
      <c r="BC4" s="172"/>
      <c r="BD4" s="172"/>
    </row>
    <row r="5" spans="1:56" ht="15" customHeight="1" outlineLevel="1">
      <c r="B5" s="301" t="s">
        <v>133</v>
      </c>
      <c r="C5" s="302"/>
      <c r="D5" s="302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9"/>
      <c r="BA5" s="172"/>
      <c r="BB5" s="172"/>
      <c r="BC5" s="172"/>
      <c r="BD5" s="172"/>
    </row>
    <row r="6" spans="1:56" ht="15" customHeight="1" outlineLevel="1">
      <c r="B6" s="301" t="s">
        <v>162</v>
      </c>
      <c r="C6" s="302"/>
      <c r="D6" s="302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7"/>
      <c r="BA6" s="172"/>
      <c r="BB6" s="172"/>
      <c r="BC6" s="172"/>
      <c r="BD6" s="172"/>
    </row>
    <row r="7" spans="1:56" ht="15" customHeight="1" outlineLevel="1">
      <c r="B7" s="301" t="s">
        <v>163</v>
      </c>
      <c r="C7" s="302"/>
      <c r="D7" s="302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9"/>
      <c r="BA7" s="172"/>
      <c r="BB7" s="172"/>
      <c r="BC7" s="172"/>
      <c r="BD7" s="172"/>
    </row>
    <row r="8" spans="1:56" s="178" customFormat="1" ht="21" customHeight="1" outlineLevel="1">
      <c r="A8" s="176"/>
      <c r="B8" s="301" t="s">
        <v>164</v>
      </c>
      <c r="C8" s="302"/>
      <c r="D8" s="302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5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</row>
    <row r="9" spans="1:56" ht="15" customHeight="1" outlineLevel="1">
      <c r="B9" s="301" t="s">
        <v>165</v>
      </c>
      <c r="C9" s="302"/>
      <c r="D9" s="302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318"/>
      <c r="Z9" s="319"/>
      <c r="BA9" s="172"/>
      <c r="BB9" s="172"/>
      <c r="BC9" s="172"/>
      <c r="BD9" s="172"/>
    </row>
    <row r="10" spans="1:56" ht="15" customHeight="1" outlineLevel="1">
      <c r="B10" s="301" t="s">
        <v>166</v>
      </c>
      <c r="C10" s="302"/>
      <c r="D10" s="302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9"/>
      <c r="BA10" s="172"/>
      <c r="BB10" s="172"/>
      <c r="BC10" s="172"/>
      <c r="BD10" s="172"/>
    </row>
    <row r="11" spans="1:56" ht="15" customHeight="1" outlineLevel="1">
      <c r="B11" s="301" t="s">
        <v>167</v>
      </c>
      <c r="C11" s="302"/>
      <c r="D11" s="302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1"/>
      <c r="BA11" s="172"/>
      <c r="BB11" s="172"/>
      <c r="BC11" s="172"/>
      <c r="BD11" s="172"/>
    </row>
    <row r="12" spans="1:56" ht="15" customHeight="1" outlineLevel="1">
      <c r="B12" s="301" t="s">
        <v>168</v>
      </c>
      <c r="C12" s="302"/>
      <c r="D12" s="302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1"/>
      <c r="BA12" s="172"/>
      <c r="BB12" s="172"/>
      <c r="BC12" s="172"/>
      <c r="BD12" s="172"/>
    </row>
    <row r="13" spans="1:56" ht="15" customHeight="1" outlineLevel="1">
      <c r="B13" s="301" t="s">
        <v>169</v>
      </c>
      <c r="C13" s="302"/>
      <c r="D13" s="302"/>
      <c r="E13" s="322" t="str">
        <f>IFERROR(E11/E12,"")</f>
        <v/>
      </c>
      <c r="F13" s="322" t="str">
        <f>IFERROR(F11/F12,"")</f>
        <v/>
      </c>
      <c r="G13" s="322" t="str">
        <f>IFERROR(G11/G12,"")</f>
        <v/>
      </c>
      <c r="H13" s="322" t="str">
        <f>IFERROR(H11/H12,"")</f>
        <v/>
      </c>
      <c r="I13" s="322"/>
      <c r="J13" s="322"/>
      <c r="K13" s="322" t="str">
        <f>IFERROR(K11/K12,"")</f>
        <v/>
      </c>
      <c r="L13" s="322"/>
      <c r="M13" s="322"/>
      <c r="N13" s="322"/>
      <c r="O13" s="322" t="str">
        <f>IFERROR(O11/O12,"")</f>
        <v/>
      </c>
      <c r="P13" s="322"/>
      <c r="Q13" s="322"/>
      <c r="R13" s="322"/>
      <c r="S13" s="322" t="str">
        <f>IFERROR(S11/S12,"")</f>
        <v/>
      </c>
      <c r="T13" s="322"/>
      <c r="U13" s="322"/>
      <c r="V13" s="322"/>
      <c r="W13" s="322" t="str">
        <f>IFERROR(W11/W12,"")</f>
        <v/>
      </c>
      <c r="X13" s="322"/>
      <c r="Y13" s="322"/>
      <c r="Z13" s="323"/>
      <c r="BA13" s="172"/>
      <c r="BB13" s="172"/>
      <c r="BC13" s="172"/>
      <c r="BD13" s="172"/>
    </row>
    <row r="14" spans="1:56" ht="15" customHeight="1" outlineLevel="1">
      <c r="B14" s="301" t="s">
        <v>170</v>
      </c>
      <c r="C14" s="302"/>
      <c r="D14" s="302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9"/>
      <c r="BA14" s="172"/>
      <c r="BB14" s="172"/>
      <c r="BC14" s="172"/>
      <c r="BD14" s="172"/>
    </row>
    <row r="15" spans="1:56" ht="15" customHeight="1" outlineLevel="1">
      <c r="B15" s="301" t="s">
        <v>171</v>
      </c>
      <c r="C15" s="302"/>
      <c r="D15" s="302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9"/>
      <c r="BA15" s="172"/>
      <c r="BB15" s="172"/>
      <c r="BC15" s="172"/>
      <c r="BD15" s="172"/>
    </row>
    <row r="16" spans="1:56" ht="15" customHeight="1" outlineLevel="1">
      <c r="B16" s="301" t="s">
        <v>172</v>
      </c>
      <c r="C16" s="302"/>
      <c r="D16" s="302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13"/>
      <c r="BA16" s="172"/>
      <c r="BB16" s="172"/>
      <c r="BC16" s="172"/>
      <c r="BD16" s="172"/>
    </row>
    <row r="17" spans="1:56" ht="15" customHeight="1" outlineLevel="1">
      <c r="B17" s="301" t="s">
        <v>173</v>
      </c>
      <c r="C17" s="302"/>
      <c r="D17" s="302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13"/>
      <c r="BA17" s="172"/>
      <c r="BB17" s="172"/>
      <c r="BC17" s="172"/>
      <c r="BD17" s="172"/>
    </row>
    <row r="18" spans="1:56" ht="15" customHeight="1" outlineLevel="1">
      <c r="B18" s="301" t="s">
        <v>174</v>
      </c>
      <c r="C18" s="302"/>
      <c r="D18" s="302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13"/>
      <c r="BA18" s="172"/>
      <c r="BB18" s="172"/>
      <c r="BC18" s="172"/>
      <c r="BD18" s="172"/>
    </row>
    <row r="19" spans="1:56" ht="15" customHeight="1" outlineLevel="1">
      <c r="B19" s="301" t="s">
        <v>175</v>
      </c>
      <c r="C19" s="302"/>
      <c r="D19" s="302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13"/>
      <c r="BA19" s="172"/>
      <c r="BB19" s="172"/>
      <c r="BC19" s="172"/>
      <c r="BD19" s="172"/>
    </row>
    <row r="20" spans="1:56" ht="12.75" outlineLevel="1">
      <c r="B20" s="301" t="s">
        <v>176</v>
      </c>
      <c r="C20" s="302"/>
      <c r="D20" s="302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13"/>
      <c r="BA20" s="172"/>
      <c r="BB20" s="172"/>
      <c r="BC20" s="172"/>
      <c r="BD20" s="172"/>
    </row>
    <row r="21" spans="1:56" ht="15" customHeight="1" outlineLevel="1" thickBot="1">
      <c r="B21" s="314" t="s">
        <v>107</v>
      </c>
      <c r="C21" s="315"/>
      <c r="D21" s="315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16"/>
      <c r="Z21" s="317"/>
      <c r="BA21" s="172"/>
      <c r="BB21" s="172"/>
      <c r="BC21" s="172"/>
      <c r="BD21" s="172"/>
    </row>
    <row r="22" spans="1:56" ht="13.5" outlineLevel="1" thickBot="1"/>
    <row r="23" spans="1:56" ht="15" customHeight="1" thickBot="1">
      <c r="A23" s="171"/>
      <c r="B23" s="310" t="s">
        <v>193</v>
      </c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2"/>
      <c r="O23" s="310" t="s">
        <v>194</v>
      </c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2"/>
    </row>
    <row r="24" spans="1:56" s="175" customFormat="1">
      <c r="A24" s="174"/>
      <c r="B24" s="304" t="s">
        <v>195</v>
      </c>
      <c r="C24" s="289" t="s">
        <v>196</v>
      </c>
      <c r="D24" s="289" t="s">
        <v>197</v>
      </c>
      <c r="E24" s="291" t="s">
        <v>198</v>
      </c>
      <c r="F24" s="306" t="s">
        <v>199</v>
      </c>
      <c r="G24" s="306" t="s">
        <v>49</v>
      </c>
      <c r="H24" s="289" t="s">
        <v>200</v>
      </c>
      <c r="I24" s="308" t="s">
        <v>201</v>
      </c>
      <c r="J24" s="289" t="s">
        <v>202</v>
      </c>
      <c r="K24" s="291" t="s">
        <v>203</v>
      </c>
      <c r="L24" s="293" t="s">
        <v>204</v>
      </c>
      <c r="M24" s="294"/>
      <c r="N24" s="295" t="s">
        <v>205</v>
      </c>
      <c r="O24" s="297" t="s">
        <v>206</v>
      </c>
      <c r="P24" s="297"/>
      <c r="Q24" s="298"/>
      <c r="R24" s="299"/>
      <c r="S24" s="300"/>
      <c r="T24" s="286"/>
      <c r="U24" s="287"/>
      <c r="V24" s="285" t="e">
        <f>EDATE(S24,-1)</f>
        <v>#NUM!</v>
      </c>
      <c r="W24" s="286"/>
      <c r="X24" s="287"/>
      <c r="Y24" s="285" t="e">
        <f>EDATE(V24,-1)</f>
        <v>#NUM!</v>
      </c>
      <c r="Z24" s="286"/>
      <c r="AA24" s="287"/>
      <c r="AB24" s="285" t="e">
        <f>EDATE(Y24,-1)</f>
        <v>#NUM!</v>
      </c>
      <c r="AC24" s="286"/>
      <c r="AD24" s="287"/>
      <c r="AE24" s="285" t="e">
        <f>EDATE(AB24,-1)</f>
        <v>#NUM!</v>
      </c>
      <c r="AF24" s="286"/>
      <c r="AG24" s="287"/>
      <c r="AH24" s="285" t="e">
        <f>EDATE(AE24,-1)</f>
        <v>#NUM!</v>
      </c>
      <c r="AI24" s="286"/>
      <c r="AJ24" s="287"/>
      <c r="AK24" s="285" t="e">
        <f>EDATE(AH24,-1)</f>
        <v>#NUM!</v>
      </c>
      <c r="AL24" s="286"/>
      <c r="AM24" s="287"/>
      <c r="AN24" s="285" t="e">
        <f>EDATE(AK24,-1)</f>
        <v>#NUM!</v>
      </c>
      <c r="AO24" s="286"/>
      <c r="AP24" s="287"/>
      <c r="AQ24" s="285" t="e">
        <f>EDATE(AN24,-1)</f>
        <v>#NUM!</v>
      </c>
      <c r="AR24" s="286"/>
      <c r="AS24" s="287"/>
      <c r="AT24" s="285" t="e">
        <f>EDATE(AQ24,-1)</f>
        <v>#NUM!</v>
      </c>
      <c r="AU24" s="286"/>
      <c r="AV24" s="287"/>
      <c r="AW24" s="285" t="e">
        <f>EDATE(AT24,-1)</f>
        <v>#NUM!</v>
      </c>
      <c r="AX24" s="286"/>
      <c r="AY24" s="287"/>
      <c r="AZ24" s="285" t="e">
        <f>EDATE(AW24,-1)</f>
        <v>#NUM!</v>
      </c>
      <c r="BA24" s="286"/>
      <c r="BB24" s="287"/>
      <c r="BC24" s="288" t="s">
        <v>207</v>
      </c>
      <c r="BD24" s="174"/>
    </row>
    <row r="25" spans="1:56" s="175" customFormat="1" ht="45">
      <c r="A25" s="174"/>
      <c r="B25" s="305"/>
      <c r="C25" s="290"/>
      <c r="D25" s="290"/>
      <c r="E25" s="292"/>
      <c r="F25" s="307"/>
      <c r="G25" s="307"/>
      <c r="H25" s="290"/>
      <c r="I25" s="309"/>
      <c r="J25" s="290"/>
      <c r="K25" s="292"/>
      <c r="L25" s="293"/>
      <c r="M25" s="294"/>
      <c r="N25" s="296"/>
      <c r="O25" s="179" t="s">
        <v>208</v>
      </c>
      <c r="P25" s="179" t="s">
        <v>209</v>
      </c>
      <c r="Q25" s="180" t="s">
        <v>210</v>
      </c>
      <c r="R25" s="181" t="s">
        <v>211</v>
      </c>
      <c r="S25" s="182" t="s">
        <v>212</v>
      </c>
      <c r="T25" s="183" t="s">
        <v>49</v>
      </c>
      <c r="U25" s="181" t="s">
        <v>213</v>
      </c>
      <c r="V25" s="184" t="s">
        <v>212</v>
      </c>
      <c r="W25" s="183" t="s">
        <v>49</v>
      </c>
      <c r="X25" s="181" t="s">
        <v>213</v>
      </c>
      <c r="Y25" s="184" t="s">
        <v>212</v>
      </c>
      <c r="Z25" s="183" t="s">
        <v>49</v>
      </c>
      <c r="AA25" s="181" t="s">
        <v>213</v>
      </c>
      <c r="AB25" s="184" t="s">
        <v>212</v>
      </c>
      <c r="AC25" s="183" t="s">
        <v>49</v>
      </c>
      <c r="AD25" s="181" t="s">
        <v>213</v>
      </c>
      <c r="AE25" s="184" t="s">
        <v>212</v>
      </c>
      <c r="AF25" s="183" t="s">
        <v>49</v>
      </c>
      <c r="AG25" s="185" t="s">
        <v>214</v>
      </c>
      <c r="AH25" s="184" t="s">
        <v>212</v>
      </c>
      <c r="AI25" s="183" t="s">
        <v>49</v>
      </c>
      <c r="AJ25" s="181" t="s">
        <v>213</v>
      </c>
      <c r="AK25" s="184" t="s">
        <v>212</v>
      </c>
      <c r="AL25" s="183" t="s">
        <v>49</v>
      </c>
      <c r="AM25" s="181" t="s">
        <v>213</v>
      </c>
      <c r="AN25" s="184" t="s">
        <v>212</v>
      </c>
      <c r="AO25" s="183" t="s">
        <v>49</v>
      </c>
      <c r="AP25" s="181" t="s">
        <v>213</v>
      </c>
      <c r="AQ25" s="184" t="s">
        <v>212</v>
      </c>
      <c r="AR25" s="183" t="s">
        <v>49</v>
      </c>
      <c r="AS25" s="181" t="s">
        <v>213</v>
      </c>
      <c r="AT25" s="184" t="s">
        <v>212</v>
      </c>
      <c r="AU25" s="183" t="s">
        <v>49</v>
      </c>
      <c r="AV25" s="181" t="s">
        <v>213</v>
      </c>
      <c r="AW25" s="184" t="s">
        <v>212</v>
      </c>
      <c r="AX25" s="183" t="s">
        <v>49</v>
      </c>
      <c r="AY25" s="181" t="s">
        <v>213</v>
      </c>
      <c r="AZ25" s="184" t="s">
        <v>212</v>
      </c>
      <c r="BA25" s="183" t="s">
        <v>49</v>
      </c>
      <c r="BB25" s="181" t="s">
        <v>213</v>
      </c>
      <c r="BC25" s="288"/>
      <c r="BD25" s="174"/>
    </row>
    <row r="26" spans="1:56" ht="15" customHeight="1">
      <c r="B26" s="210"/>
      <c r="C26" s="211"/>
      <c r="D26" s="210"/>
      <c r="E26" s="212"/>
      <c r="F26" s="213"/>
      <c r="G26" s="194"/>
      <c r="H26" s="214"/>
      <c r="I26" s="215"/>
      <c r="J26" s="193"/>
      <c r="K26" s="188" t="str">
        <f ca="1">IFERROR(IF(J26&lt;(TODAY()-H26)/30,"",J26-((TODAY()-H26)/30)+1),"")</f>
        <v/>
      </c>
      <c r="L26" s="197"/>
      <c r="M26" s="189" t="str">
        <f ca="1">IF(OR(L26="Yes",AND(K26&gt;1,K26&lt;&gt;"")),G26,"")</f>
        <v/>
      </c>
      <c r="N26" s="193"/>
      <c r="O26" s="216" t="str">
        <f t="shared" ref="O26" si="0">IF($G26&lt;&gt;"",COUNT($S26,$V26,$Y26,$AB26,$AE26,$AH26,$AK26,$AN26,$AQ26,$AT26,$AW26,$AZ26),"")</f>
        <v/>
      </c>
      <c r="P26" s="216"/>
      <c r="Q26" s="217" t="str">
        <f t="shared" ref="Q26" si="1">IF($G26&lt;&gt;"",SUM($T26,$W26,$Z26,$AC26,$AF26,$AI26,$AL26,$AO26,$AR26,$AU26,$AX26,$BA26),"")</f>
        <v/>
      </c>
      <c r="R26" s="217" t="str">
        <f t="shared" ref="R26" si="2">IF($G26&lt;&gt;"",IFERROR(AVERAGE($U26,$X26,$AA26,$AD26,$AG26,$AJ26,$AM26,$AP26,$AS26,$AV26,$AY26,$BB26),""),"")</f>
        <v/>
      </c>
      <c r="S26" s="186"/>
      <c r="T26" s="187"/>
      <c r="U26" s="192"/>
      <c r="V26" s="186"/>
      <c r="W26" s="187"/>
      <c r="X26" s="191"/>
      <c r="Y26" s="186"/>
      <c r="Z26" s="187"/>
      <c r="AA26" s="191"/>
      <c r="AB26" s="186"/>
      <c r="AC26" s="187"/>
      <c r="AD26" s="191"/>
      <c r="AE26" s="186"/>
      <c r="AF26" s="187"/>
      <c r="AG26" s="191"/>
      <c r="AH26" s="186"/>
      <c r="AI26" s="187"/>
      <c r="AJ26" s="191"/>
      <c r="AK26" s="186"/>
      <c r="AL26" s="187"/>
      <c r="AM26" s="191"/>
      <c r="AN26" s="186"/>
      <c r="AO26" s="187"/>
      <c r="AP26" s="191"/>
      <c r="AQ26" s="186"/>
      <c r="AR26" s="187"/>
      <c r="AS26" s="191"/>
      <c r="AT26" s="186"/>
      <c r="AU26" s="187"/>
      <c r="AV26" s="191"/>
      <c r="AW26" s="186"/>
      <c r="AX26" s="187"/>
      <c r="AY26" s="191"/>
      <c r="AZ26" s="186"/>
      <c r="BA26" s="187"/>
      <c r="BB26" s="191"/>
      <c r="BC26" s="198"/>
    </row>
    <row r="27" spans="1:56" ht="15" customHeight="1">
      <c r="B27" s="199"/>
      <c r="C27" s="200"/>
      <c r="D27" s="199"/>
      <c r="E27" s="201"/>
      <c r="F27" s="201"/>
      <c r="G27" s="194"/>
      <c r="H27" s="195"/>
      <c r="I27" s="196"/>
      <c r="J27" s="193"/>
      <c r="K27" s="188" t="str">
        <f t="shared" ref="K27:K29" ca="1" si="3">IFERROR(IF(J27&lt;(TODAY()-H27)/30,"",J27-((TODAY()-H27)/30)+1),"")</f>
        <v/>
      </c>
      <c r="L27" s="197"/>
      <c r="M27" s="189" t="str">
        <f t="shared" ref="M27:M29" ca="1" si="4">IF(OR(L27="Yes",AND(K27&gt;1,K27&lt;&gt;"")),G27,"")</f>
        <v/>
      </c>
      <c r="N27" s="193"/>
      <c r="O27" s="190" t="str">
        <f t="shared" ref="O27:O29" si="5">IF($G27&lt;&gt;"",COUNT($S27,$V27,$Y27,$AB27,$AE27,$AH27,$AK27,$AN27,$AQ27,$AT27,$AW27,$AZ27),"")</f>
        <v/>
      </c>
      <c r="P27" s="190"/>
      <c r="Q27" s="191" t="str">
        <f t="shared" ref="Q27:Q29" si="6">IF($G27&lt;&gt;"",SUM($T27,$W27,$Z27,$AC27,$AF27,$AI27,$AL27,$AO27,$AR27,$AU27,$AX27,$BA27),"")</f>
        <v/>
      </c>
      <c r="R27" s="191" t="str">
        <f t="shared" ref="R27:R29" si="7">IF($G27&lt;&gt;"",IFERROR(AVERAGE($U27,$X27,$AA27,$AD27,$AG27,$AJ27,$AM27,$AP27,$AS27,$AV27,$AY27,$BB27),""),"")</f>
        <v/>
      </c>
      <c r="S27" s="186"/>
      <c r="T27" s="187"/>
      <c r="U27" s="192"/>
      <c r="V27" s="186"/>
      <c r="W27" s="187"/>
      <c r="X27" s="191"/>
      <c r="Y27" s="186"/>
      <c r="Z27" s="187"/>
      <c r="AA27" s="191"/>
      <c r="AB27" s="186"/>
      <c r="AC27" s="187"/>
      <c r="AD27" s="191"/>
      <c r="AE27" s="186"/>
      <c r="AF27" s="187"/>
      <c r="AG27" s="191"/>
      <c r="AH27" s="186"/>
      <c r="AI27" s="187"/>
      <c r="AJ27" s="191"/>
      <c r="AK27" s="186"/>
      <c r="AL27" s="187"/>
      <c r="AM27" s="191"/>
      <c r="AN27" s="186"/>
      <c r="AO27" s="187"/>
      <c r="AP27" s="191"/>
      <c r="AQ27" s="186"/>
      <c r="AR27" s="187"/>
      <c r="AS27" s="191"/>
      <c r="AT27" s="186"/>
      <c r="AU27" s="187"/>
      <c r="AV27" s="191"/>
      <c r="AW27" s="186"/>
      <c r="AX27" s="187"/>
      <c r="AY27" s="191"/>
      <c r="AZ27" s="186"/>
      <c r="BA27" s="187"/>
      <c r="BB27" s="191"/>
      <c r="BC27" s="198"/>
    </row>
    <row r="28" spans="1:56" ht="15" customHeight="1">
      <c r="B28" s="199"/>
      <c r="C28" s="200"/>
      <c r="D28" s="199"/>
      <c r="E28" s="201"/>
      <c r="F28" s="201"/>
      <c r="G28" s="194"/>
      <c r="H28" s="195"/>
      <c r="I28" s="196"/>
      <c r="J28" s="193"/>
      <c r="K28" s="188" t="str">
        <f t="shared" ca="1" si="3"/>
        <v/>
      </c>
      <c r="L28" s="197"/>
      <c r="M28" s="189" t="str">
        <f t="shared" ca="1" si="4"/>
        <v/>
      </c>
      <c r="N28" s="193"/>
      <c r="O28" s="190" t="str">
        <f t="shared" si="5"/>
        <v/>
      </c>
      <c r="P28" s="190"/>
      <c r="Q28" s="191" t="str">
        <f t="shared" si="6"/>
        <v/>
      </c>
      <c r="R28" s="191" t="str">
        <f t="shared" si="7"/>
        <v/>
      </c>
      <c r="S28" s="186"/>
      <c r="T28" s="187"/>
      <c r="U28" s="192"/>
      <c r="V28" s="186"/>
      <c r="W28" s="187"/>
      <c r="X28" s="191"/>
      <c r="Y28" s="186"/>
      <c r="Z28" s="187"/>
      <c r="AA28" s="191"/>
      <c r="AB28" s="186"/>
      <c r="AC28" s="187"/>
      <c r="AD28" s="191"/>
      <c r="AE28" s="186"/>
      <c r="AF28" s="187"/>
      <c r="AG28" s="191"/>
      <c r="AH28" s="186"/>
      <c r="AI28" s="187"/>
      <c r="AJ28" s="191"/>
      <c r="AK28" s="186"/>
      <c r="AL28" s="187"/>
      <c r="AM28" s="191"/>
      <c r="AN28" s="186"/>
      <c r="AO28" s="187"/>
      <c r="AP28" s="191"/>
      <c r="AQ28" s="186"/>
      <c r="AR28" s="187"/>
      <c r="AS28" s="191"/>
      <c r="AT28" s="186"/>
      <c r="AU28" s="187"/>
      <c r="AV28" s="191"/>
      <c r="AW28" s="186"/>
      <c r="AX28" s="187"/>
      <c r="AY28" s="191"/>
      <c r="AZ28" s="186"/>
      <c r="BA28" s="187"/>
      <c r="BB28" s="191"/>
      <c r="BC28" s="198"/>
    </row>
    <row r="29" spans="1:56" ht="15" customHeight="1" thickBot="1">
      <c r="B29" s="199"/>
      <c r="C29" s="200"/>
      <c r="D29" s="199"/>
      <c r="E29" s="201"/>
      <c r="F29" s="201"/>
      <c r="G29" s="194"/>
      <c r="H29" s="195"/>
      <c r="I29" s="196"/>
      <c r="J29" s="193"/>
      <c r="K29" s="188" t="str">
        <f t="shared" ca="1" si="3"/>
        <v/>
      </c>
      <c r="L29" s="197"/>
      <c r="M29" s="189" t="str">
        <f t="shared" ca="1" si="4"/>
        <v/>
      </c>
      <c r="N29" s="193"/>
      <c r="O29" s="190" t="str">
        <f t="shared" si="5"/>
        <v/>
      </c>
      <c r="P29" s="190"/>
      <c r="Q29" s="191" t="str">
        <f t="shared" si="6"/>
        <v/>
      </c>
      <c r="R29" s="191" t="str">
        <f t="shared" si="7"/>
        <v/>
      </c>
      <c r="S29" s="186"/>
      <c r="T29" s="187"/>
      <c r="U29" s="192"/>
      <c r="V29" s="186"/>
      <c r="W29" s="187"/>
      <c r="X29" s="191"/>
      <c r="Y29" s="186"/>
      <c r="Z29" s="187"/>
      <c r="AA29" s="191"/>
      <c r="AB29" s="186"/>
      <c r="AC29" s="187"/>
      <c r="AD29" s="191"/>
      <c r="AE29" s="186"/>
      <c r="AF29" s="187"/>
      <c r="AG29" s="191"/>
      <c r="AH29" s="186"/>
      <c r="AI29" s="187"/>
      <c r="AJ29" s="191"/>
      <c r="AK29" s="186"/>
      <c r="AL29" s="187"/>
      <c r="AM29" s="191"/>
      <c r="AN29" s="186"/>
      <c r="AO29" s="187"/>
      <c r="AP29" s="191"/>
      <c r="AQ29" s="186"/>
      <c r="AR29" s="187"/>
      <c r="AS29" s="191"/>
      <c r="AT29" s="186"/>
      <c r="AU29" s="187"/>
      <c r="AV29" s="191"/>
      <c r="AW29" s="186"/>
      <c r="AX29" s="187"/>
      <c r="AY29" s="191"/>
      <c r="AZ29" s="186"/>
      <c r="BA29" s="187"/>
      <c r="BB29" s="191"/>
      <c r="BC29" s="198"/>
    </row>
    <row r="30" spans="1:56" ht="15" customHeight="1" thickBot="1">
      <c r="B30" s="202" t="s">
        <v>34</v>
      </c>
      <c r="C30" s="203"/>
      <c r="D30" s="204">
        <f>SUBTOTAL(103,LoanTrack[Column3])</f>
        <v>0</v>
      </c>
      <c r="E30" s="205">
        <f>SUBTOTAL(109,LoanTrack[Column4])</f>
        <v>0</v>
      </c>
      <c r="F30" s="205">
        <f>SUBTOTAL(109,LoanTrack[Column52])</f>
        <v>0</v>
      </c>
      <c r="G30" s="206">
        <f>SUBTOTAL(109,LoanTrack[Column5])</f>
        <v>0</v>
      </c>
      <c r="H30" s="203"/>
      <c r="I30" s="205">
        <f>SUBTOTAL(109,LoanTrack[Column54])</f>
        <v>0</v>
      </c>
      <c r="J30" s="203"/>
      <c r="K30" s="203"/>
      <c r="L30" s="203">
        <f>COUNTIF(L26:L29,"Yes")</f>
        <v>0</v>
      </c>
      <c r="M30" s="205">
        <f ca="1">SUBTOTAL(109,LoanTrack[Column10])</f>
        <v>0</v>
      </c>
      <c r="N30" s="204">
        <f>SUMPRODUCT((N26:N29&lt;&gt;"")/COUNTIF(N26:N29,N26:N29&amp;""))</f>
        <v>0</v>
      </c>
      <c r="O30" s="205">
        <f>SUBTOTAL(109,LoanTrack[Column51])</f>
        <v>0</v>
      </c>
      <c r="P30" s="205">
        <f>SUBTOTAL(109,LoanTrack[Column53])</f>
        <v>0</v>
      </c>
      <c r="Q30" s="205">
        <f>SUBTOTAL(109,LoanTrack[Column50])</f>
        <v>0</v>
      </c>
      <c r="R30" s="205" t="str">
        <f>IFERROR(SUBTOTAL(101,R26:R29),"")</f>
        <v/>
      </c>
      <c r="S30" s="205">
        <f>SUBTOTAL(103,LoanTrack[Column12])</f>
        <v>0</v>
      </c>
      <c r="T30" s="205">
        <f>SUBTOTAL(109,LoanTrack[Column13])</f>
        <v>0</v>
      </c>
      <c r="U30" s="205" t="str">
        <f>IFERROR(SUBTOTAL(101,U26:U29),"")</f>
        <v/>
      </c>
      <c r="V30" s="205">
        <f>SUBTOTAL(103,LoanTrack[Column15])</f>
        <v>0</v>
      </c>
      <c r="W30" s="205">
        <f>SUBTOTAL(109,LoanTrack[Column16])</f>
        <v>0</v>
      </c>
      <c r="X30" s="205" t="str">
        <f>IFERROR(SUBTOTAL(101,X26:X29),"")</f>
        <v/>
      </c>
      <c r="Y30" s="205">
        <f>SUBTOTAL(103,LoanTrack[Column18])</f>
        <v>0</v>
      </c>
      <c r="Z30" s="205">
        <f>SUBTOTAL(109,LoanTrack[Column19])</f>
        <v>0</v>
      </c>
      <c r="AA30" s="205" t="str">
        <f>IFERROR(SUBTOTAL(101,AA26:AA29),"")</f>
        <v/>
      </c>
      <c r="AB30" s="205">
        <f>SUBTOTAL(103,LoanTrack[Column21])</f>
        <v>0</v>
      </c>
      <c r="AC30" s="205">
        <f>SUBTOTAL(109,LoanTrack[Column22])</f>
        <v>0</v>
      </c>
      <c r="AD30" s="205" t="str">
        <f>IFERROR(SUBTOTAL(101,AD26:AD29),"")</f>
        <v/>
      </c>
      <c r="AE30" s="205">
        <f>SUBTOTAL(103,LoanTrack[Column24])</f>
        <v>0</v>
      </c>
      <c r="AF30" s="205">
        <f>SUBTOTAL(109,LoanTrack[Column25])</f>
        <v>0</v>
      </c>
      <c r="AG30" s="205" t="str">
        <f>IFERROR(SUBTOTAL(101,AG26:AG29),"")</f>
        <v/>
      </c>
      <c r="AH30" s="205">
        <f>SUBTOTAL(103,LoanTrack[Column27])</f>
        <v>0</v>
      </c>
      <c r="AI30" s="205">
        <f>SUBTOTAL(109,LoanTrack[Column28])</f>
        <v>0</v>
      </c>
      <c r="AJ30" s="205" t="str">
        <f>IFERROR(SUBTOTAL(101,AJ26:AJ29),"")</f>
        <v/>
      </c>
      <c r="AK30" s="205">
        <f>SUBTOTAL(103,LoanTrack[Column30])</f>
        <v>0</v>
      </c>
      <c r="AL30" s="205">
        <f>SUBTOTAL(109,LoanTrack[Column31])</f>
        <v>0</v>
      </c>
      <c r="AM30" s="205" t="str">
        <f>IFERROR(SUBTOTAL(101,AM26:AM29),"")</f>
        <v/>
      </c>
      <c r="AN30" s="205">
        <f>SUBTOTAL(103,LoanTrack[Column33])</f>
        <v>0</v>
      </c>
      <c r="AO30" s="205">
        <f>SUBTOTAL(109,LoanTrack[Column34])</f>
        <v>0</v>
      </c>
      <c r="AP30" s="205" t="str">
        <f>IFERROR(SUBTOTAL(101,AP26:AP29),"")</f>
        <v/>
      </c>
      <c r="AQ30" s="205">
        <f>SUBTOTAL(103,LoanTrack[Column36])</f>
        <v>0</v>
      </c>
      <c r="AR30" s="205">
        <f>SUBTOTAL(109,LoanTrack[Column37])</f>
        <v>0</v>
      </c>
      <c r="AS30" s="205" t="str">
        <f>IFERROR(SUBTOTAL(101,AS26:AS29),"")</f>
        <v/>
      </c>
      <c r="AT30" s="205">
        <f>SUBTOTAL(103,LoanTrack[Column39])</f>
        <v>0</v>
      </c>
      <c r="AU30" s="205">
        <f>SUBTOTAL(109,LoanTrack[Column40])</f>
        <v>0</v>
      </c>
      <c r="AV30" s="205" t="str">
        <f>IFERROR(SUBTOTAL(101,AV26:AV29),"")</f>
        <v/>
      </c>
      <c r="AW30" s="205">
        <f>SUBTOTAL(103,LoanTrack[Column42])</f>
        <v>0</v>
      </c>
      <c r="AX30" s="205">
        <f>SUBTOTAL(109,LoanTrack[Column43])</f>
        <v>0</v>
      </c>
      <c r="AY30" s="205" t="str">
        <f>IFERROR(SUBTOTAL(101,AY26:AY29),"")</f>
        <v/>
      </c>
      <c r="AZ30" s="205">
        <f>SUBTOTAL(103,LoanTrack[Column45])</f>
        <v>0</v>
      </c>
      <c r="BA30" s="205">
        <f>SUBTOTAL(109,LoanTrack[Column46])</f>
        <v>0</v>
      </c>
      <c r="BB30" s="205" t="str">
        <f>IFERROR(SUBTOTAL(101,BB26:BB29),"")</f>
        <v/>
      </c>
      <c r="BC30" s="207">
        <f>SUBTOTAL(103,LoanTrack[Column48])</f>
        <v>0</v>
      </c>
    </row>
    <row r="45" ht="16.5" customHeight="1"/>
    <row r="46" ht="12.75"/>
    <row r="47" ht="12.75"/>
    <row r="48" ht="12.75"/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E21:G21"/>
    <mergeCell ref="H21:J21"/>
    <mergeCell ref="K21:N21"/>
    <mergeCell ref="O21:R21"/>
    <mergeCell ref="S21:V21"/>
    <mergeCell ref="W21:Z21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J24:J25"/>
    <mergeCell ref="K24:K25"/>
    <mergeCell ref="L24:M25"/>
    <mergeCell ref="N24:N25"/>
    <mergeCell ref="O24:R24"/>
    <mergeCell ref="S24:U24"/>
    <mergeCell ref="B20:D20"/>
    <mergeCell ref="E20:G20"/>
    <mergeCell ref="H20:J20"/>
    <mergeCell ref="K20:N20"/>
    <mergeCell ref="O20:R20"/>
    <mergeCell ref="S20:V20"/>
    <mergeCell ref="B24:B25"/>
    <mergeCell ref="C24:C25"/>
    <mergeCell ref="D24:D25"/>
    <mergeCell ref="E24:E25"/>
    <mergeCell ref="F24:F25"/>
    <mergeCell ref="G24:G25"/>
    <mergeCell ref="H24:H25"/>
    <mergeCell ref="I24:I25"/>
    <mergeCell ref="B23:N23"/>
    <mergeCell ref="O23:BC23"/>
    <mergeCell ref="W20:Z20"/>
    <mergeCell ref="B21:D21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N24:AP24"/>
    <mergeCell ref="AH24:AJ24"/>
    <mergeCell ref="AK24:AM24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FEE80125-BAB3-4D91-9EEF-9A0899AD646F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49AC2B35-1980-4D04-BE11-FAC971473085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06FE-1159-4446-A4AE-0D2AE4D05C10}">
  <sheetPr codeName="Sheet14">
    <tabColor theme="3" tint="-0.499984740745262"/>
  </sheetPr>
  <dimension ref="B1:C16"/>
  <sheetViews>
    <sheetView showGridLines="0" tabSelected="1" workbookViewId="0">
      <selection activeCell="G8" sqref="G8"/>
    </sheetView>
  </sheetViews>
  <sheetFormatPr defaultColWidth="9.140625" defaultRowHeight="12.75"/>
  <cols>
    <col min="1" max="1" width="4.28515625" style="335" customWidth="1"/>
    <col min="2" max="2" width="22.5703125" style="335" bestFit="1" customWidth="1"/>
    <col min="3" max="3" width="32.5703125" style="335" customWidth="1"/>
    <col min="4" max="16384" width="9.140625" style="335"/>
  </cols>
  <sheetData>
    <row r="1" spans="2:3" ht="13.5" thickBot="1"/>
    <row r="2" spans="2:3" ht="15.75">
      <c r="B2" s="336" t="s">
        <v>215</v>
      </c>
      <c r="C2" s="337"/>
    </row>
    <row r="3" spans="2:3">
      <c r="B3" s="338" t="s">
        <v>216</v>
      </c>
      <c r="C3" s="339" t="s">
        <v>217</v>
      </c>
    </row>
    <row r="4" spans="2:3">
      <c r="B4" s="338" t="s">
        <v>218</v>
      </c>
      <c r="C4" s="339"/>
    </row>
    <row r="5" spans="2:3">
      <c r="B5" s="338" t="s">
        <v>127</v>
      </c>
      <c r="C5" s="339"/>
    </row>
    <row r="6" spans="2:3">
      <c r="B6" s="338" t="s">
        <v>219</v>
      </c>
      <c r="C6" s="339"/>
    </row>
    <row r="7" spans="2:3">
      <c r="B7" s="338" t="s">
        <v>220</v>
      </c>
      <c r="C7" s="339"/>
    </row>
    <row r="8" spans="2:3">
      <c r="B8" s="338" t="s">
        <v>221</v>
      </c>
      <c r="C8" s="339"/>
    </row>
    <row r="9" spans="2:3">
      <c r="B9" s="338" t="s">
        <v>222</v>
      </c>
      <c r="C9" s="339"/>
    </row>
    <row r="10" spans="2:3">
      <c r="B10" s="338" t="s">
        <v>223</v>
      </c>
      <c r="C10" s="339"/>
    </row>
    <row r="11" spans="2:3">
      <c r="B11" s="338" t="s">
        <v>224</v>
      </c>
      <c r="C11" s="339"/>
    </row>
    <row r="12" spans="2:3">
      <c r="B12" s="338" t="s">
        <v>225</v>
      </c>
      <c r="C12" s="339"/>
    </row>
    <row r="13" spans="2:3">
      <c r="B13" s="338" t="s">
        <v>226</v>
      </c>
      <c r="C13" s="339"/>
    </row>
    <row r="14" spans="2:3">
      <c r="B14" s="338" t="s">
        <v>227</v>
      </c>
      <c r="C14" s="339"/>
    </row>
    <row r="15" spans="2:3">
      <c r="B15" s="340" t="s">
        <v>228</v>
      </c>
      <c r="C15" s="341"/>
    </row>
    <row r="16" spans="2:3" ht="13.5" thickBot="1">
      <c r="B16" s="342" t="s">
        <v>130</v>
      </c>
      <c r="C16" s="34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D019-2EA1-4844-87CF-CE8ADC41F2A3}">
  <sheetPr codeName="Sheet15">
    <tabColor theme="3" tint="-0.499984740745262"/>
  </sheetPr>
  <dimension ref="A2:F21"/>
  <sheetViews>
    <sheetView zoomScaleNormal="100" workbookViewId="0"/>
  </sheetViews>
  <sheetFormatPr defaultRowHeight="15"/>
  <cols>
    <col min="2" max="2" width="42.7109375" customWidth="1"/>
    <col min="3" max="5" width="11.5703125" bestFit="1" customWidth="1"/>
  </cols>
  <sheetData>
    <row r="2" spans="1:6" ht="16.5" thickBot="1">
      <c r="B2" s="344" t="s">
        <v>229</v>
      </c>
      <c r="C2" s="345"/>
      <c r="D2" s="345"/>
    </row>
    <row r="3" spans="1:6">
      <c r="B3" s="346" t="s">
        <v>230</v>
      </c>
      <c r="C3" s="347"/>
      <c r="D3" s="348"/>
    </row>
    <row r="4" spans="1:6">
      <c r="B4" s="346" t="s">
        <v>231</v>
      </c>
      <c r="C4" s="349"/>
      <c r="D4" s="350"/>
    </row>
    <row r="5" spans="1:6">
      <c r="B5" s="346" t="s">
        <v>232</v>
      </c>
      <c r="C5" s="349"/>
      <c r="D5" s="350"/>
    </row>
    <row r="6" spans="1:6">
      <c r="B6" s="346" t="s">
        <v>233</v>
      </c>
      <c r="C6" s="349"/>
      <c r="D6" s="350"/>
    </row>
    <row r="7" spans="1:6">
      <c r="B7" s="346" t="s">
        <v>234</v>
      </c>
      <c r="C7" s="349"/>
      <c r="D7" s="350"/>
    </row>
    <row r="8" spans="1:6">
      <c r="B8" s="346" t="s">
        <v>235</v>
      </c>
      <c r="C8" s="349"/>
      <c r="D8" s="350"/>
    </row>
    <row r="9" spans="1:6">
      <c r="B9" s="346" t="s">
        <v>236</v>
      </c>
      <c r="C9" s="349"/>
      <c r="D9" s="350"/>
    </row>
    <row r="10" spans="1:6">
      <c r="B10" s="346" t="s">
        <v>237</v>
      </c>
      <c r="C10" s="349"/>
      <c r="D10" s="350"/>
    </row>
    <row r="11" spans="1:6">
      <c r="B11" s="346" t="s">
        <v>238</v>
      </c>
      <c r="C11" s="349"/>
      <c r="D11" s="350"/>
    </row>
    <row r="12" spans="1:6" ht="15.75" thickBot="1">
      <c r="B12" s="351" t="s">
        <v>239</v>
      </c>
      <c r="C12" s="352"/>
      <c r="D12" s="353"/>
    </row>
    <row r="13" spans="1:6" ht="15.75" thickBot="1"/>
    <row r="14" spans="1:6" ht="15.75">
      <c r="A14" s="354"/>
      <c r="B14" s="355" t="s">
        <v>240</v>
      </c>
      <c r="C14" s="356"/>
      <c r="D14" s="356"/>
      <c r="E14" s="356"/>
      <c r="F14" s="357"/>
    </row>
    <row r="15" spans="1:6">
      <c r="A15" s="338" t="s">
        <v>241</v>
      </c>
      <c r="B15" s="338" t="s">
        <v>242</v>
      </c>
      <c r="C15" s="338" t="s">
        <v>243</v>
      </c>
      <c r="D15" s="338" t="s">
        <v>244</v>
      </c>
      <c r="E15" s="338" t="s">
        <v>245</v>
      </c>
      <c r="F15" s="338" t="s">
        <v>212</v>
      </c>
    </row>
    <row r="16" spans="1:6">
      <c r="A16" s="358"/>
      <c r="B16" s="358"/>
      <c r="C16" s="358"/>
      <c r="D16" s="358"/>
      <c r="E16" s="358"/>
      <c r="F16" s="358"/>
    </row>
    <row r="17" spans="1:6">
      <c r="A17" s="358"/>
      <c r="B17" s="358"/>
      <c r="C17" s="358"/>
      <c r="D17" s="358"/>
      <c r="E17" s="358"/>
      <c r="F17" s="358"/>
    </row>
    <row r="18" spans="1:6">
      <c r="A18" s="358"/>
      <c r="B18" s="358"/>
      <c r="C18" s="358"/>
      <c r="D18" s="358"/>
      <c r="E18" s="358"/>
      <c r="F18" s="358"/>
    </row>
    <row r="19" spans="1:6">
      <c r="A19" s="358"/>
      <c r="B19" s="358"/>
      <c r="C19" s="358"/>
      <c r="D19" s="358"/>
      <c r="E19" s="358"/>
      <c r="F19" s="358"/>
    </row>
    <row r="20" spans="1:6">
      <c r="A20" s="358"/>
      <c r="B20" s="358"/>
      <c r="C20" s="358"/>
      <c r="D20" s="358"/>
      <c r="E20" s="358"/>
      <c r="F20" s="358"/>
    </row>
    <row r="21" spans="1:6">
      <c r="A21" s="358"/>
      <c r="B21" s="358"/>
      <c r="C21" s="358"/>
      <c r="D21" s="358"/>
      <c r="E21" s="358"/>
      <c r="F21" s="358"/>
    </row>
  </sheetData>
  <mergeCells count="12">
    <mergeCell ref="C8:D8"/>
    <mergeCell ref="C9:D9"/>
    <mergeCell ref="C10:D10"/>
    <mergeCell ref="C11:D11"/>
    <mergeCell ref="C12:D12"/>
    <mergeCell ref="B14:F14"/>
    <mergeCell ref="B2:D2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6"/>
  <sheetViews>
    <sheetView topLeftCell="A27" workbookViewId="0">
      <selection activeCell="D45" sqref="D45"/>
    </sheetView>
  </sheetViews>
  <sheetFormatPr defaultRowHeight="15"/>
  <cols>
    <col min="1" max="1" width="33" bestFit="1" customWidth="1"/>
    <col min="2" max="4" width="19" customWidth="1"/>
  </cols>
  <sheetData>
    <row r="1" spans="1:4">
      <c r="A1" s="6"/>
      <c r="B1" s="7"/>
      <c r="C1" s="7"/>
      <c r="D1" s="8"/>
    </row>
    <row r="2" spans="1:4">
      <c r="A2" s="9"/>
      <c r="D2" s="10"/>
    </row>
    <row r="3" spans="1:4">
      <c r="A3" s="9"/>
      <c r="D3" s="10"/>
    </row>
    <row r="4" spans="1:4">
      <c r="A4" s="9"/>
      <c r="D4" s="10"/>
    </row>
    <row r="5" spans="1:4">
      <c r="A5" s="227" t="s">
        <v>74</v>
      </c>
      <c r="B5" s="228"/>
      <c r="C5" s="228"/>
      <c r="D5" s="229"/>
    </row>
    <row r="6" spans="1:4">
      <c r="A6" s="230" t="s">
        <v>7</v>
      </c>
      <c r="B6" s="231"/>
      <c r="C6" s="231"/>
      <c r="D6" s="232"/>
    </row>
    <row r="7" spans="1:4" ht="15.75" thickBot="1">
      <c r="A7" s="233" t="s">
        <v>8</v>
      </c>
      <c r="B7" s="234"/>
      <c r="C7" s="234"/>
      <c r="D7" s="235"/>
    </row>
    <row r="8" spans="1:4">
      <c r="A8" s="16" t="s">
        <v>5</v>
      </c>
      <c r="B8" s="236"/>
      <c r="C8" s="236"/>
      <c r="D8" s="237"/>
    </row>
    <row r="9" spans="1:4">
      <c r="A9" s="11" t="s">
        <v>6</v>
      </c>
      <c r="B9" s="238"/>
      <c r="C9" s="238"/>
      <c r="D9" s="239"/>
    </row>
    <row r="10" spans="1:4">
      <c r="A10" s="11" t="s">
        <v>2</v>
      </c>
      <c r="B10" s="5"/>
      <c r="C10" s="3" t="s">
        <v>51</v>
      </c>
      <c r="D10" s="12"/>
    </row>
    <row r="11" spans="1:4">
      <c r="A11" s="11" t="s">
        <v>13</v>
      </c>
      <c r="B11" s="5"/>
      <c r="C11" s="3" t="s">
        <v>60</v>
      </c>
      <c r="D11" s="12"/>
    </row>
    <row r="12" spans="1:4">
      <c r="A12" s="11" t="s">
        <v>0</v>
      </c>
      <c r="B12" s="5"/>
      <c r="C12" s="3" t="s">
        <v>20</v>
      </c>
      <c r="D12" s="13"/>
    </row>
    <row r="13" spans="1:4">
      <c r="A13" s="11" t="s">
        <v>21</v>
      </c>
      <c r="B13" s="5"/>
      <c r="C13" s="3" t="s">
        <v>4</v>
      </c>
      <c r="D13" s="14"/>
    </row>
    <row r="14" spans="1:4">
      <c r="A14" s="11" t="s">
        <v>22</v>
      </c>
      <c r="B14" s="5"/>
      <c r="C14" s="3" t="s">
        <v>23</v>
      </c>
      <c r="D14" s="5"/>
    </row>
    <row r="15" spans="1:4" ht="15.75" thickBot="1">
      <c r="A15" s="15" t="s">
        <v>24</v>
      </c>
      <c r="B15" s="47" t="e">
        <f>B46/MIN(B14,D14)</f>
        <v>#NUM!</v>
      </c>
      <c r="C15" s="17"/>
      <c r="D15" s="18"/>
    </row>
    <row r="16" spans="1:4" ht="15.75" thickBot="1">
      <c r="A16" s="224" t="s">
        <v>59</v>
      </c>
      <c r="B16" s="225"/>
      <c r="C16" s="225"/>
      <c r="D16" s="226"/>
    </row>
    <row r="17" spans="1:19">
      <c r="A17" s="16" t="s">
        <v>25</v>
      </c>
      <c r="B17" s="21" t="s">
        <v>35</v>
      </c>
      <c r="C17" s="21" t="s">
        <v>36</v>
      </c>
      <c r="D17" s="22" t="s">
        <v>37</v>
      </c>
    </row>
    <row r="18" spans="1:19">
      <c r="A18" s="11" t="s">
        <v>27</v>
      </c>
      <c r="B18" s="5"/>
      <c r="C18" s="48"/>
      <c r="D18" s="12"/>
    </row>
    <row r="19" spans="1:19">
      <c r="A19" s="11" t="s">
        <v>28</v>
      </c>
      <c r="B19" s="5"/>
      <c r="C19" s="5"/>
      <c r="D19" s="12"/>
    </row>
    <row r="20" spans="1:19">
      <c r="A20" s="11" t="s">
        <v>30</v>
      </c>
      <c r="B20" s="5"/>
      <c r="C20" s="5"/>
      <c r="D20" s="12"/>
    </row>
    <row r="21" spans="1:19">
      <c r="A21" s="11" t="s">
        <v>29</v>
      </c>
      <c r="B21" s="5"/>
      <c r="C21" s="5"/>
      <c r="D21" s="12"/>
    </row>
    <row r="22" spans="1:19">
      <c r="A22" s="11" t="s">
        <v>72</v>
      </c>
      <c r="B22" s="48"/>
      <c r="C22" s="5"/>
      <c r="D22" s="12"/>
    </row>
    <row r="23" spans="1:19">
      <c r="A23" s="11" t="s">
        <v>56</v>
      </c>
      <c r="B23" s="5"/>
      <c r="C23" s="5"/>
      <c r="D23" s="135"/>
      <c r="E23" s="219" t="s">
        <v>180</v>
      </c>
      <c r="F23" s="219"/>
      <c r="G23" s="219"/>
      <c r="H23" s="138" t="s">
        <v>181</v>
      </c>
      <c r="I23" s="138" t="s">
        <v>182</v>
      </c>
      <c r="J23" s="138" t="s">
        <v>183</v>
      </c>
      <c r="K23" s="138" t="s">
        <v>184</v>
      </c>
      <c r="L23" s="138" t="s">
        <v>185</v>
      </c>
      <c r="M23" s="138" t="s">
        <v>186</v>
      </c>
      <c r="N23" s="138" t="s">
        <v>187</v>
      </c>
      <c r="O23" s="138" t="s">
        <v>188</v>
      </c>
      <c r="P23" s="138" t="s">
        <v>189</v>
      </c>
      <c r="Q23" s="138" t="s">
        <v>190</v>
      </c>
      <c r="R23" s="138" t="s">
        <v>191</v>
      </c>
      <c r="S23" s="138" t="s">
        <v>192</v>
      </c>
    </row>
    <row r="24" spans="1:19" ht="15.75" thickBot="1">
      <c r="A24" s="15" t="s">
        <v>61</v>
      </c>
      <c r="B24" s="23">
        <f>SUM(B18:B22,B23/12)</f>
        <v>0</v>
      </c>
      <c r="C24" s="23">
        <f>SUM(C18:C22,C23/12)</f>
        <v>0</v>
      </c>
      <c r="D24" s="136">
        <f>SUM(D18:D22,D23/12)</f>
        <v>0</v>
      </c>
      <c r="E24" s="220">
        <f>B24</f>
        <v>0</v>
      </c>
      <c r="F24" s="220"/>
      <c r="G24" s="220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</row>
    <row r="25" spans="1:19">
      <c r="A25" s="16" t="s">
        <v>26</v>
      </c>
      <c r="B25" s="21" t="s">
        <v>35</v>
      </c>
      <c r="C25" s="21" t="s">
        <v>36</v>
      </c>
      <c r="D25" s="22" t="s">
        <v>37</v>
      </c>
    </row>
    <row r="26" spans="1:19">
      <c r="A26" s="11" t="s">
        <v>31</v>
      </c>
      <c r="B26" s="5"/>
      <c r="C26" s="5">
        <v>0</v>
      </c>
      <c r="D26" s="5">
        <v>0</v>
      </c>
    </row>
    <row r="27" spans="1:19">
      <c r="A27" s="11" t="s">
        <v>32</v>
      </c>
      <c r="B27" s="5"/>
      <c r="C27" s="5">
        <v>0</v>
      </c>
      <c r="D27" s="5">
        <v>0</v>
      </c>
    </row>
    <row r="28" spans="1:19">
      <c r="A28" s="11" t="s">
        <v>33</v>
      </c>
      <c r="B28" s="5"/>
      <c r="C28" s="5">
        <v>0</v>
      </c>
      <c r="D28" s="12">
        <f>D18*50%</f>
        <v>0</v>
      </c>
    </row>
    <row r="29" spans="1:19">
      <c r="A29" s="11" t="s">
        <v>73</v>
      </c>
      <c r="B29" s="5"/>
      <c r="C29" s="5">
        <v>0</v>
      </c>
      <c r="D29" s="12">
        <f t="shared" ref="D29" si="0">D28*50%</f>
        <v>0</v>
      </c>
    </row>
    <row r="30" spans="1:19" ht="15.75" thickBot="1">
      <c r="A30" s="15" t="s">
        <v>34</v>
      </c>
      <c r="B30" s="17">
        <f>SUM(B26:B29)</f>
        <v>0</v>
      </c>
      <c r="C30" s="17">
        <f t="shared" ref="C30:D30" si="1">SUM(C26:C29)</f>
        <v>0</v>
      </c>
      <c r="D30" s="18">
        <f t="shared" si="1"/>
        <v>0</v>
      </c>
    </row>
    <row r="31" spans="1:19">
      <c r="A31" s="16" t="s">
        <v>70</v>
      </c>
      <c r="B31" s="21" t="s">
        <v>63</v>
      </c>
      <c r="C31" s="21" t="s">
        <v>25</v>
      </c>
      <c r="D31" s="22" t="s">
        <v>69</v>
      </c>
    </row>
    <row r="32" spans="1:19">
      <c r="A32" s="11" t="s">
        <v>62</v>
      </c>
      <c r="B32" s="4" t="s">
        <v>64</v>
      </c>
      <c r="C32" s="5">
        <v>0</v>
      </c>
      <c r="D32" s="5">
        <v>0</v>
      </c>
    </row>
    <row r="33" spans="1:4">
      <c r="A33" s="11" t="s">
        <v>67</v>
      </c>
      <c r="B33" s="4" t="s">
        <v>65</v>
      </c>
      <c r="C33" s="5">
        <v>0</v>
      </c>
      <c r="D33" s="5">
        <v>0</v>
      </c>
    </row>
    <row r="34" spans="1:4">
      <c r="A34" s="11" t="s">
        <v>68</v>
      </c>
      <c r="B34" s="4" t="s">
        <v>66</v>
      </c>
      <c r="C34" s="5">
        <v>0</v>
      </c>
      <c r="D34" s="5">
        <v>0</v>
      </c>
    </row>
    <row r="35" spans="1:4" ht="15.75" thickBot="1">
      <c r="A35" s="15" t="s">
        <v>34</v>
      </c>
      <c r="B35" s="17"/>
      <c r="C35" s="24">
        <f>SUM(C32:C34)</f>
        <v>0</v>
      </c>
      <c r="D35" s="25">
        <f>SUM(D32:D34)</f>
        <v>0</v>
      </c>
    </row>
    <row r="36" spans="1:4">
      <c r="A36" s="16" t="s">
        <v>41</v>
      </c>
      <c r="B36" s="21" t="s">
        <v>71</v>
      </c>
      <c r="C36" s="21" t="s">
        <v>48</v>
      </c>
      <c r="D36" s="22" t="s">
        <v>49</v>
      </c>
    </row>
    <row r="37" spans="1:4">
      <c r="A37" s="11" t="s">
        <v>42</v>
      </c>
      <c r="B37" s="5">
        <v>0</v>
      </c>
      <c r="C37" s="5">
        <v>0</v>
      </c>
      <c r="D37" s="5">
        <v>0</v>
      </c>
    </row>
    <row r="38" spans="1:4">
      <c r="A38" s="11" t="s">
        <v>43</v>
      </c>
      <c r="B38" s="5">
        <v>0</v>
      </c>
      <c r="C38" s="5">
        <v>0</v>
      </c>
      <c r="D38" s="5">
        <v>0</v>
      </c>
    </row>
    <row r="39" spans="1:4">
      <c r="A39" s="11" t="s">
        <v>43</v>
      </c>
      <c r="B39" s="5">
        <v>0</v>
      </c>
      <c r="C39" s="5">
        <v>0</v>
      </c>
      <c r="D39" s="5">
        <v>0</v>
      </c>
    </row>
    <row r="40" spans="1:4">
      <c r="A40" s="11" t="s">
        <v>44</v>
      </c>
      <c r="B40" s="5">
        <v>0</v>
      </c>
      <c r="C40" s="5">
        <v>0</v>
      </c>
      <c r="D40" s="5">
        <v>0</v>
      </c>
    </row>
    <row r="41" spans="1:4">
      <c r="A41" s="11" t="s">
        <v>45</v>
      </c>
      <c r="B41" s="5">
        <v>0</v>
      </c>
      <c r="C41" s="5">
        <v>0</v>
      </c>
      <c r="D41" s="12">
        <f>'Repayment Track'!G13</f>
        <v>0</v>
      </c>
    </row>
    <row r="42" spans="1:4">
      <c r="A42" s="11" t="s">
        <v>45</v>
      </c>
      <c r="B42" s="5">
        <v>0</v>
      </c>
      <c r="C42" s="5">
        <v>0</v>
      </c>
      <c r="D42" s="12">
        <v>0</v>
      </c>
    </row>
    <row r="43" spans="1:4" ht="15.75" thickBot="1">
      <c r="A43" s="15" t="s">
        <v>57</v>
      </c>
      <c r="B43" s="17"/>
      <c r="C43" s="24">
        <f>SUM(C37:C42)</f>
        <v>0</v>
      </c>
      <c r="D43" s="25">
        <f>SUM(D37:D42)</f>
        <v>0</v>
      </c>
    </row>
    <row r="44" spans="1:4">
      <c r="A44" s="19" t="s">
        <v>38</v>
      </c>
      <c r="B44" s="26">
        <f>SUM(B24:D24,C35)-SUM(B30:D30,D35)</f>
        <v>0</v>
      </c>
      <c r="C44" s="20" t="s">
        <v>40</v>
      </c>
      <c r="D44" s="27">
        <f>B44-D43</f>
        <v>0</v>
      </c>
    </row>
    <row r="45" spans="1:4" ht="15.75" thickBot="1">
      <c r="A45" s="28" t="s">
        <v>39</v>
      </c>
      <c r="B45" s="29">
        <f>IF(B44&lt;20000,0%,IF(B44&lt;50001,60%,IF(B44&lt;100001,70%,75%)))</f>
        <v>0</v>
      </c>
      <c r="C45" s="30" t="s">
        <v>58</v>
      </c>
      <c r="D45" s="31" t="e">
        <f>(PMT(D12/12,B13,-1*B46,0,0)+D43)/B44</f>
        <v>#NUM!</v>
      </c>
    </row>
    <row r="46" spans="1:4" ht="15.75" thickBot="1">
      <c r="A46" s="32" t="s">
        <v>50</v>
      </c>
      <c r="B46" s="221" t="e">
        <f>MIN(ROUND(D44/PMT(D12/12,B13,-1,0,0),-3),B12)</f>
        <v>#NUM!</v>
      </c>
      <c r="C46" s="222"/>
      <c r="D46" s="223"/>
    </row>
  </sheetData>
  <mergeCells count="9">
    <mergeCell ref="E23:G23"/>
    <mergeCell ref="E24:G24"/>
    <mergeCell ref="B46:D46"/>
    <mergeCell ref="A16:D16"/>
    <mergeCell ref="A5:D5"/>
    <mergeCell ref="A6:D6"/>
    <mergeCell ref="A7:D7"/>
    <mergeCell ref="B8:D8"/>
    <mergeCell ref="B9:D9"/>
  </mergeCells>
  <phoneticPr fontId="31" type="noConversion"/>
  <dataValidations count="2">
    <dataValidation type="whole" allowBlank="1" showInputMessage="1" showErrorMessage="1" sqref="B14 D14" xr:uid="{00000000-0002-0000-0100-000000000000}">
      <formula1>1</formula1>
      <formula2>999999999999999</formula2>
    </dataValidation>
    <dataValidation type="decimal" allowBlank="1" showInputMessage="1" showErrorMessage="1" sqref="B15" xr:uid="{00000000-0002-0000-0100-000001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330C62B-2623-4DCD-AFEB-0139697CEC5C}">
          <x14:formula1>
            <xm:f>Sheet1!$B$2:$B$5</xm:f>
          </x14:formula1>
          <xm:sqref>B10</xm:sqref>
        </x14:dataValidation>
        <x14:dataValidation type="list" allowBlank="1" showInputMessage="1" showErrorMessage="1" xr:uid="{F76C3527-DCE2-43C3-A0C9-0CEB715FB093}">
          <x14:formula1>
            <xm:f>Sheet1!$D$2:$D$4</xm:f>
          </x14:formula1>
          <xm:sqref>B11</xm:sqref>
        </x14:dataValidation>
        <x14:dataValidation type="list" allowBlank="1" showInputMessage="1" showErrorMessage="1" xr:uid="{5B515648-D567-4B17-A124-1405437A4AED}">
          <x14:formula1>
            <xm:f>Sheet1!$E$2:$E$5</xm:f>
          </x14:formula1>
          <xm:sqref>D11</xm:sqref>
        </x14:dataValidation>
        <x14:dataValidation type="list" allowBlank="1" showInputMessage="1" showErrorMessage="1" xr:uid="{797C5DFE-319F-429A-9C28-C70D8354AA4F}">
          <x14:formula1>
            <xm:f>Sheet1!$F$2:$F$7</xm:f>
          </x14:formula1>
          <xm:sqref>A37:A42</xm:sqref>
        </x14:dataValidation>
        <x14:dataValidation type="list" allowBlank="1" showInputMessage="1" showErrorMessage="1" xr:uid="{A0114334-586A-4E3A-83CD-8DC5D33EA8AF}">
          <x14:formula1>
            <xm:f>Sheet1!$A$2:$A$5</xm:f>
          </x14:formula1>
          <xm:sqref>D10</xm:sqref>
        </x14:dataValidation>
        <x14:dataValidation type="list" allowBlank="1" showInputMessage="1" showErrorMessage="1" xr:uid="{06631CA7-1F0E-438E-A212-63EEC745F2A3}">
          <x14:formula1>
            <xm:f>Sheet1!$G$2:$G$4</xm:f>
          </x14:formula1>
          <xm:sqref>B32:B34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C0EE-62A0-4C50-A218-6A64A3208D9F}">
  <sheetPr codeName="Sheet3">
    <tabColor theme="3" tint="-0.499984740745262"/>
  </sheetPr>
  <dimension ref="A1:F27"/>
  <sheetViews>
    <sheetView showRowColHeaders="0" workbookViewId="0">
      <selection activeCell="D9" sqref="D9"/>
    </sheetView>
  </sheetViews>
  <sheetFormatPr defaultColWidth="9.140625" defaultRowHeight="12.75"/>
  <cols>
    <col min="1" max="1" width="2.7109375" style="49" customWidth="1"/>
    <col min="2" max="2" width="3.140625" style="49" customWidth="1"/>
    <col min="3" max="3" width="25.7109375" style="49" customWidth="1"/>
    <col min="4" max="6" width="35.7109375" style="49" customWidth="1"/>
    <col min="7" max="16384" width="9.140625" style="49"/>
  </cols>
  <sheetData>
    <row r="1" spans="1:6" ht="13.5" thickBot="1"/>
    <row r="2" spans="1:6" ht="21" customHeight="1" thickBot="1">
      <c r="A2" s="50"/>
      <c r="B2" s="240" t="s">
        <v>116</v>
      </c>
      <c r="C2" s="241"/>
      <c r="D2" s="241"/>
      <c r="E2" s="241"/>
      <c r="F2" s="242"/>
    </row>
    <row r="3" spans="1:6" ht="14.25" customHeight="1">
      <c r="B3" s="243" t="s">
        <v>117</v>
      </c>
      <c r="C3" s="244"/>
      <c r="D3" s="51"/>
      <c r="E3" s="52" t="s">
        <v>118</v>
      </c>
      <c r="F3" s="53"/>
    </row>
    <row r="4" spans="1:6" s="58" customFormat="1" ht="10.5" customHeight="1">
      <c r="A4" s="54"/>
      <c r="B4" s="55"/>
      <c r="C4" s="56"/>
      <c r="D4" s="56"/>
      <c r="E4" s="56"/>
      <c r="F4" s="57"/>
    </row>
    <row r="5" spans="1:6" ht="15" customHeight="1">
      <c r="B5" s="59">
        <v>1</v>
      </c>
      <c r="C5" s="60" t="s">
        <v>119</v>
      </c>
      <c r="D5" s="61"/>
      <c r="E5" s="139" t="s">
        <v>177</v>
      </c>
      <c r="F5" s="62"/>
    </row>
    <row r="6" spans="1:6" ht="15">
      <c r="B6" s="63"/>
      <c r="C6" s="64"/>
      <c r="D6" s="65" t="s">
        <v>95</v>
      </c>
      <c r="E6" s="66" t="s">
        <v>120</v>
      </c>
      <c r="F6" s="67" t="s">
        <v>121</v>
      </c>
    </row>
    <row r="7" spans="1:6" ht="17.25" customHeight="1">
      <c r="B7" s="63"/>
      <c r="C7" s="68" t="s">
        <v>122</v>
      </c>
      <c r="D7" s="69"/>
      <c r="E7" s="70"/>
      <c r="F7" s="71"/>
    </row>
    <row r="8" spans="1:6" s="72" customFormat="1" ht="15.75" customHeight="1">
      <c r="B8" s="63"/>
      <c r="C8" s="73" t="s">
        <v>123</v>
      </c>
      <c r="D8" s="74"/>
      <c r="E8" s="75"/>
      <c r="F8" s="76"/>
    </row>
    <row r="9" spans="1:6" ht="15.75" customHeight="1">
      <c r="B9" s="63"/>
      <c r="C9" s="68" t="s">
        <v>124</v>
      </c>
      <c r="D9" s="69"/>
      <c r="E9" s="70"/>
      <c r="F9" s="71"/>
    </row>
    <row r="10" spans="1:6" ht="15.75" customHeight="1">
      <c r="B10" s="63"/>
      <c r="C10" s="68" t="s">
        <v>125</v>
      </c>
      <c r="D10" s="69"/>
      <c r="E10" s="77"/>
      <c r="F10" s="78"/>
    </row>
    <row r="11" spans="1:6" ht="15.75" customHeight="1">
      <c r="B11" s="63"/>
      <c r="C11" s="68" t="s">
        <v>126</v>
      </c>
      <c r="D11" s="79"/>
      <c r="E11" s="77"/>
      <c r="F11" s="78"/>
    </row>
    <row r="12" spans="1:6" ht="15.75" customHeight="1">
      <c r="B12" s="63"/>
      <c r="C12" s="68" t="s">
        <v>127</v>
      </c>
      <c r="D12" s="69"/>
      <c r="E12" s="80"/>
      <c r="F12" s="81"/>
    </row>
    <row r="13" spans="1:6" ht="15.75" customHeight="1">
      <c r="B13" s="63"/>
      <c r="C13" s="68" t="s">
        <v>128</v>
      </c>
      <c r="D13" s="79"/>
      <c r="E13" s="77"/>
      <c r="F13" s="78"/>
    </row>
    <row r="14" spans="1:6" ht="15.75" customHeight="1">
      <c r="B14" s="63"/>
      <c r="C14" s="68" t="s">
        <v>129</v>
      </c>
      <c r="D14" s="69"/>
      <c r="E14" s="82"/>
      <c r="F14" s="83"/>
    </row>
    <row r="15" spans="1:6" ht="15.75" customHeight="1">
      <c r="B15" s="84"/>
      <c r="C15" s="68" t="s">
        <v>130</v>
      </c>
      <c r="D15" s="85"/>
      <c r="E15" s="82"/>
      <c r="F15" s="83"/>
    </row>
    <row r="16" spans="1:6" s="58" customFormat="1" ht="10.5" customHeight="1">
      <c r="A16" s="54"/>
      <c r="B16" s="54"/>
      <c r="C16" s="245"/>
      <c r="D16" s="246"/>
      <c r="E16" s="246"/>
      <c r="F16" s="247"/>
    </row>
    <row r="17" spans="2:6" ht="15">
      <c r="B17" s="59">
        <v>2</v>
      </c>
      <c r="C17" s="60" t="s">
        <v>119</v>
      </c>
      <c r="D17" s="61"/>
      <c r="E17" s="66" t="s">
        <v>177</v>
      </c>
      <c r="F17" s="62"/>
    </row>
    <row r="18" spans="2:6" ht="15">
      <c r="B18" s="63"/>
      <c r="C18" s="64"/>
      <c r="D18" s="65" t="s">
        <v>95</v>
      </c>
      <c r="E18" s="66" t="s">
        <v>120</v>
      </c>
      <c r="F18" s="67" t="s">
        <v>121</v>
      </c>
    </row>
    <row r="19" spans="2:6">
      <c r="B19" s="63"/>
      <c r="C19" s="68" t="s">
        <v>122</v>
      </c>
      <c r="D19" s="69"/>
      <c r="E19" s="70"/>
      <c r="F19" s="71"/>
    </row>
    <row r="20" spans="2:6">
      <c r="B20" s="63"/>
      <c r="C20" s="73" t="s">
        <v>123</v>
      </c>
      <c r="D20" s="74"/>
      <c r="E20" s="75"/>
      <c r="F20" s="76"/>
    </row>
    <row r="21" spans="2:6">
      <c r="B21" s="63"/>
      <c r="C21" s="68" t="s">
        <v>124</v>
      </c>
      <c r="D21" s="69"/>
      <c r="E21" s="70"/>
      <c r="F21" s="71"/>
    </row>
    <row r="22" spans="2:6">
      <c r="B22" s="63"/>
      <c r="C22" s="68" t="s">
        <v>125</v>
      </c>
      <c r="D22" s="69"/>
      <c r="E22" s="77"/>
      <c r="F22" s="78"/>
    </row>
    <row r="23" spans="2:6">
      <c r="B23" s="63"/>
      <c r="C23" s="68" t="s">
        <v>126</v>
      </c>
      <c r="D23" s="79"/>
      <c r="E23" s="77"/>
      <c r="F23" s="78"/>
    </row>
    <row r="24" spans="2:6">
      <c r="B24" s="63"/>
      <c r="C24" s="68" t="s">
        <v>127</v>
      </c>
      <c r="D24" s="69"/>
      <c r="E24" s="80"/>
      <c r="F24" s="81"/>
    </row>
    <row r="25" spans="2:6">
      <c r="B25" s="63"/>
      <c r="C25" s="68" t="s">
        <v>128</v>
      </c>
      <c r="D25" s="79"/>
      <c r="E25" s="77"/>
      <c r="F25" s="78"/>
    </row>
    <row r="26" spans="2:6">
      <c r="B26" s="63"/>
      <c r="C26" s="68" t="s">
        <v>129</v>
      </c>
      <c r="D26" s="69"/>
      <c r="E26" s="82"/>
      <c r="F26" s="83"/>
    </row>
    <row r="27" spans="2:6">
      <c r="B27" s="84"/>
      <c r="C27" s="68" t="s">
        <v>130</v>
      </c>
      <c r="D27" s="85"/>
      <c r="E27" s="82"/>
      <c r="F27" s="83"/>
    </row>
  </sheetData>
  <mergeCells count="3">
    <mergeCell ref="B2:F2"/>
    <mergeCell ref="B3:C3"/>
    <mergeCell ref="C16:F16"/>
  </mergeCells>
  <conditionalFormatting sqref="D8">
    <cfRule type="expression" dxfId="173" priority="6">
      <formula>$D8&lt;&gt;$D10</formula>
    </cfRule>
  </conditionalFormatting>
  <conditionalFormatting sqref="E8">
    <cfRule type="expression" dxfId="172" priority="5">
      <formula>$E8&lt;&gt;$E10</formula>
    </cfRule>
  </conditionalFormatting>
  <conditionalFormatting sqref="F8">
    <cfRule type="expression" dxfId="171" priority="4">
      <formula>$F8&lt;&gt;$F10</formula>
    </cfRule>
  </conditionalFormatting>
  <conditionalFormatting sqref="D20">
    <cfRule type="expression" dxfId="170" priority="3">
      <formula>$D20&lt;&gt;$D22</formula>
    </cfRule>
  </conditionalFormatting>
  <conditionalFormatting sqref="E20">
    <cfRule type="expression" dxfId="169" priority="2">
      <formula>$E20&lt;&gt;$E22</formula>
    </cfRule>
  </conditionalFormatting>
  <conditionalFormatting sqref="F20">
    <cfRule type="expression" dxfId="168" priority="1">
      <formula>$F20&lt;&gt;$F22</formula>
    </cfRule>
  </conditionalFormatting>
  <dataValidations count="3">
    <dataValidation type="list" allowBlank="1" showInputMessage="1" showErrorMessage="1" sqref="D7:F7 D19:F19" xr:uid="{3A27A0E3-3F2C-435B-BA98-C898A5C5A703}">
      <formula1>"Available,Not Available"</formula1>
    </dataValidation>
    <dataValidation type="list" allowBlank="1" showInputMessage="1" showErrorMessage="1" sqref="D14:F14 D26:F26" xr:uid="{04616B7B-C82B-465D-BE5F-2F0E418DD7C9}">
      <formula1>"Active,In-Active,Not Valid"</formula1>
    </dataValidation>
    <dataValidation type="list" allowBlank="1" showInputMessage="1" showErrorMessage="1" sqref="F5 F17" xr:uid="{35D34775-616D-4593-8581-7DAE928E3178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B28B-18DD-42AB-B67B-BFC8CB58DC33}">
  <sheetPr codeName="Sheet4">
    <tabColor theme="3" tint="-0.499984740745262"/>
  </sheetPr>
  <dimension ref="B1:E18"/>
  <sheetViews>
    <sheetView workbookViewId="0">
      <selection activeCell="E11" sqref="E11"/>
    </sheetView>
  </sheetViews>
  <sheetFormatPr defaultColWidth="9.140625" defaultRowHeight="1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/>
    <row r="2" spans="2:5" ht="15.75">
      <c r="B2" s="256" t="s">
        <v>131</v>
      </c>
      <c r="C2" s="257"/>
      <c r="D2" s="257"/>
      <c r="E2" s="258"/>
    </row>
    <row r="3" spans="2:5" ht="25.5">
      <c r="B3" s="86" t="s">
        <v>132</v>
      </c>
      <c r="C3" s="86" t="s">
        <v>133</v>
      </c>
      <c r="D3" s="87" t="s">
        <v>134</v>
      </c>
      <c r="E3" s="88" t="s">
        <v>135</v>
      </c>
    </row>
    <row r="4" spans="2:5">
      <c r="B4" s="248">
        <v>1</v>
      </c>
      <c r="C4" s="251"/>
      <c r="D4" s="89"/>
      <c r="E4" s="90"/>
    </row>
    <row r="5" spans="2:5">
      <c r="B5" s="249"/>
      <c r="C5" s="252"/>
      <c r="D5" s="89"/>
      <c r="E5" s="91"/>
    </row>
    <row r="6" spans="2:5">
      <c r="B6" s="250"/>
      <c r="C6" s="253"/>
      <c r="D6" s="89"/>
      <c r="E6" s="91"/>
    </row>
    <row r="7" spans="2:5">
      <c r="B7" s="248">
        <v>2</v>
      </c>
      <c r="C7" s="251"/>
      <c r="D7" s="89"/>
      <c r="E7" s="91"/>
    </row>
    <row r="8" spans="2:5">
      <c r="B8" s="249"/>
      <c r="C8" s="252"/>
      <c r="D8" s="89"/>
      <c r="E8" s="91"/>
    </row>
    <row r="9" spans="2:5">
      <c r="B9" s="250"/>
      <c r="C9" s="253"/>
      <c r="D9" s="89"/>
      <c r="E9" s="91"/>
    </row>
    <row r="10" spans="2:5">
      <c r="B10" s="248">
        <v>3</v>
      </c>
      <c r="C10" s="251"/>
      <c r="D10" s="89"/>
      <c r="E10" s="91"/>
    </row>
    <row r="11" spans="2:5">
      <c r="B11" s="249"/>
      <c r="C11" s="252"/>
      <c r="D11" s="89"/>
      <c r="E11" s="91"/>
    </row>
    <row r="12" spans="2:5">
      <c r="B12" s="250"/>
      <c r="C12" s="253"/>
      <c r="D12" s="89"/>
      <c r="E12" s="91"/>
    </row>
    <row r="13" spans="2:5">
      <c r="B13" s="248">
        <v>4</v>
      </c>
      <c r="C13" s="251"/>
      <c r="D13" s="89"/>
      <c r="E13" s="90"/>
    </row>
    <row r="14" spans="2:5">
      <c r="B14" s="249"/>
      <c r="C14" s="252"/>
      <c r="D14" s="89"/>
      <c r="E14" s="91"/>
    </row>
    <row r="15" spans="2:5">
      <c r="B15" s="250"/>
      <c r="C15" s="253"/>
      <c r="D15" s="89"/>
      <c r="E15" s="91"/>
    </row>
    <row r="16" spans="2:5">
      <c r="B16" s="249">
        <v>5</v>
      </c>
      <c r="C16" s="252"/>
      <c r="D16" s="89"/>
      <c r="E16" s="92"/>
    </row>
    <row r="17" spans="2:5">
      <c r="B17" s="249"/>
      <c r="C17" s="252"/>
      <c r="D17" s="89"/>
      <c r="E17" s="91"/>
    </row>
    <row r="18" spans="2:5" ht="15.75" thickBot="1">
      <c r="B18" s="254"/>
      <c r="C18" s="255"/>
      <c r="D18" s="93"/>
      <c r="E18" s="94"/>
    </row>
  </sheetData>
  <mergeCells count="11">
    <mergeCell ref="B13:B15"/>
    <mergeCell ref="C13:C15"/>
    <mergeCell ref="B16:B18"/>
    <mergeCell ref="C16:C18"/>
    <mergeCell ref="B2:E2"/>
    <mergeCell ref="B4:B6"/>
    <mergeCell ref="C4:C6"/>
    <mergeCell ref="B7:B9"/>
    <mergeCell ref="C7:C9"/>
    <mergeCell ref="B10:B12"/>
    <mergeCell ref="C10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A5E3-66DF-45B6-990B-EFFA2CC24E76}">
  <sheetPr codeName="Sheet5">
    <tabColor theme="3" tint="-0.499984740745262"/>
  </sheetPr>
  <dimension ref="B1:M15"/>
  <sheetViews>
    <sheetView workbookViewId="0">
      <selection activeCell="D3" sqref="D3:I3"/>
    </sheetView>
  </sheetViews>
  <sheetFormatPr defaultColWidth="9.140625" defaultRowHeight="14.25"/>
  <cols>
    <col min="1" max="1" width="2.28515625" style="96" customWidth="1"/>
    <col min="2" max="2" width="13.28515625" style="96" customWidth="1"/>
    <col min="3" max="3" width="16.42578125" style="96" customWidth="1"/>
    <col min="4" max="4" width="9.140625" style="96"/>
    <col min="5" max="5" width="15" style="96" customWidth="1"/>
    <col min="6" max="6" width="21" style="96" customWidth="1"/>
    <col min="7" max="8" width="9.140625" style="96"/>
    <col min="9" max="9" width="26.7109375" style="96" customWidth="1"/>
    <col min="10" max="10" width="25.5703125" style="96" customWidth="1"/>
    <col min="11" max="11" width="18.140625" style="96" customWidth="1"/>
    <col min="12" max="12" width="36" style="96" customWidth="1"/>
    <col min="13" max="13" width="40.5703125" style="96" customWidth="1"/>
    <col min="14" max="16384" width="9.140625" style="96"/>
  </cols>
  <sheetData>
    <row r="1" spans="2:13" ht="15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3" ht="17.25" thickBot="1">
      <c r="B2" s="263" t="s">
        <v>136</v>
      </c>
      <c r="C2" s="264"/>
      <c r="D2" s="264"/>
      <c r="E2" s="264"/>
      <c r="F2" s="264"/>
      <c r="G2" s="264"/>
      <c r="H2" s="264"/>
      <c r="I2" s="265"/>
      <c r="J2" s="95"/>
      <c r="K2" s="95"/>
      <c r="L2" s="95"/>
      <c r="M2" s="95"/>
    </row>
    <row r="3" spans="2:13">
      <c r="B3" s="266" t="s">
        <v>137</v>
      </c>
      <c r="C3" s="267"/>
      <c r="D3" s="268"/>
      <c r="E3" s="268"/>
      <c r="F3" s="268"/>
      <c r="G3" s="268"/>
      <c r="H3" s="268"/>
      <c r="I3" s="269"/>
      <c r="J3" s="95"/>
      <c r="K3" s="95"/>
      <c r="L3" s="95"/>
      <c r="M3" s="95"/>
    </row>
    <row r="4" spans="2:13">
      <c r="B4" s="259" t="s">
        <v>138</v>
      </c>
      <c r="C4" s="260"/>
      <c r="D4" s="270"/>
      <c r="E4" s="271"/>
      <c r="F4" s="271"/>
      <c r="G4" s="271"/>
      <c r="H4" s="271"/>
      <c r="I4" s="272"/>
      <c r="J4" s="95"/>
      <c r="K4" s="95"/>
      <c r="L4" s="95"/>
      <c r="M4" s="95"/>
    </row>
    <row r="5" spans="2:13">
      <c r="B5" s="259" t="s">
        <v>139</v>
      </c>
      <c r="C5" s="260"/>
      <c r="D5" s="261"/>
      <c r="E5" s="261"/>
      <c r="F5" s="261"/>
      <c r="G5" s="261"/>
      <c r="H5" s="261"/>
      <c r="I5" s="262"/>
      <c r="J5" s="95"/>
      <c r="K5" s="95"/>
      <c r="L5" s="95"/>
      <c r="M5" s="95"/>
    </row>
    <row r="6" spans="2:13">
      <c r="B6" s="259" t="s">
        <v>140</v>
      </c>
      <c r="C6" s="260"/>
      <c r="D6" s="270"/>
      <c r="E6" s="271"/>
      <c r="F6" s="271"/>
      <c r="G6" s="271"/>
      <c r="H6" s="271"/>
      <c r="I6" s="272"/>
      <c r="J6" s="95"/>
      <c r="K6" s="95"/>
      <c r="L6" s="95"/>
      <c r="M6" s="95"/>
    </row>
    <row r="7" spans="2:13" ht="15" thickBot="1">
      <c r="B7" s="273" t="s">
        <v>141</v>
      </c>
      <c r="C7" s="274"/>
      <c r="D7" s="275"/>
      <c r="E7" s="276"/>
      <c r="F7" s="276"/>
      <c r="G7" s="276"/>
      <c r="H7" s="276"/>
      <c r="I7" s="277"/>
      <c r="J7" s="95"/>
      <c r="K7" s="95"/>
      <c r="L7" s="95"/>
      <c r="M7" s="95"/>
    </row>
    <row r="8" spans="2:13" ht="15" thickBo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2:13" ht="17.25" thickBot="1">
      <c r="B9" s="278" t="s">
        <v>142</v>
      </c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</row>
    <row r="10" spans="2:13" ht="25.5">
      <c r="B10" s="97" t="s">
        <v>143</v>
      </c>
      <c r="C10" s="98" t="s">
        <v>144</v>
      </c>
      <c r="D10" s="99" t="s">
        <v>145</v>
      </c>
      <c r="E10" s="99" t="s">
        <v>146</v>
      </c>
      <c r="F10" s="99" t="s">
        <v>147</v>
      </c>
      <c r="G10" s="99" t="s">
        <v>129</v>
      </c>
      <c r="H10" s="99" t="s">
        <v>148</v>
      </c>
      <c r="I10" s="99" t="s">
        <v>149</v>
      </c>
      <c r="J10" s="100" t="s">
        <v>150</v>
      </c>
      <c r="K10" s="100" t="s">
        <v>151</v>
      </c>
      <c r="L10" s="100" t="s">
        <v>152</v>
      </c>
      <c r="M10" s="101" t="s">
        <v>153</v>
      </c>
    </row>
    <row r="11" spans="2:13" ht="15">
      <c r="B11" s="102"/>
      <c r="C11" s="103"/>
      <c r="D11" s="104"/>
      <c r="E11" s="104"/>
      <c r="F11" s="105"/>
      <c r="G11" s="105"/>
      <c r="H11" s="105"/>
      <c r="I11" s="105"/>
      <c r="J11" s="106"/>
      <c r="K11" s="106"/>
      <c r="L11" s="106"/>
      <c r="M11" s="107"/>
    </row>
    <row r="12" spans="2:13" ht="15">
      <c r="B12" s="108"/>
      <c r="C12" s="103"/>
      <c r="D12" s="104"/>
      <c r="E12" s="104"/>
      <c r="F12" s="105"/>
      <c r="G12" s="105"/>
      <c r="H12" s="105"/>
      <c r="I12" s="109"/>
      <c r="J12" s="110"/>
      <c r="K12" s="106"/>
      <c r="L12" s="110"/>
      <c r="M12" s="111"/>
    </row>
    <row r="13" spans="2:13" ht="15">
      <c r="B13" s="108"/>
      <c r="C13" s="103"/>
      <c r="D13" s="112"/>
      <c r="E13" s="104"/>
      <c r="F13" s="105"/>
      <c r="G13" s="105"/>
      <c r="H13" s="105"/>
      <c r="I13" s="109"/>
      <c r="J13" s="110"/>
      <c r="K13" s="106"/>
      <c r="L13" s="110"/>
      <c r="M13" s="111"/>
    </row>
    <row r="14" spans="2:13" ht="15">
      <c r="B14" s="108"/>
      <c r="C14" s="103"/>
      <c r="D14" s="112"/>
      <c r="E14" s="104"/>
      <c r="F14" s="109"/>
      <c r="G14" s="105"/>
      <c r="H14" s="109"/>
      <c r="I14" s="109"/>
      <c r="J14" s="110"/>
      <c r="K14" s="110"/>
      <c r="L14" s="110"/>
      <c r="M14" s="111"/>
    </row>
    <row r="15" spans="2:13" ht="15" thickBot="1">
      <c r="B15" s="113"/>
      <c r="C15" s="114"/>
      <c r="D15" s="115"/>
      <c r="E15" s="115"/>
      <c r="F15" s="116"/>
      <c r="G15" s="115"/>
      <c r="H15" s="116"/>
      <c r="I15" s="116"/>
      <c r="J15" s="117"/>
      <c r="K15" s="117"/>
      <c r="L15" s="117"/>
      <c r="M15" s="118"/>
    </row>
  </sheetData>
  <mergeCells count="12">
    <mergeCell ref="B6:C6"/>
    <mergeCell ref="D6:I6"/>
    <mergeCell ref="B7:C7"/>
    <mergeCell ref="D7:I7"/>
    <mergeCell ref="B9:M9"/>
    <mergeCell ref="B5:C5"/>
    <mergeCell ref="D5:I5"/>
    <mergeCell ref="B2:I2"/>
    <mergeCell ref="B3:C3"/>
    <mergeCell ref="D3:I3"/>
    <mergeCell ref="B4:C4"/>
    <mergeCell ref="D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M13"/>
  <sheetViews>
    <sheetView workbookViewId="0">
      <selection activeCell="J25" sqref="J25"/>
    </sheetView>
  </sheetViews>
  <sheetFormatPr defaultColWidth="9.140625" defaultRowHeight="15"/>
  <cols>
    <col min="1" max="1" width="16" style="36" bestFit="1" customWidth="1"/>
    <col min="2" max="2" width="20.28515625" style="36" bestFit="1" customWidth="1"/>
    <col min="3" max="3" width="10.140625" style="36" bestFit="1" customWidth="1"/>
    <col min="4" max="4" width="12.42578125" style="36" bestFit="1" customWidth="1"/>
    <col min="5" max="5" width="7" style="36" bestFit="1" customWidth="1"/>
    <col min="6" max="6" width="14.140625" style="36" bestFit="1" customWidth="1"/>
    <col min="7" max="7" width="6" style="36" bestFit="1" customWidth="1"/>
    <col min="8" max="9" width="8" style="36" bestFit="1" customWidth="1"/>
    <col min="10" max="10" width="6.85546875" style="36" bestFit="1" customWidth="1"/>
    <col min="11" max="11" width="7.140625" style="36" bestFit="1" customWidth="1"/>
    <col min="12" max="12" width="6.42578125" style="36" bestFit="1" customWidth="1"/>
    <col min="13" max="13" width="7" style="36" bestFit="1" customWidth="1"/>
    <col min="14" max="14" width="7.7109375" style="36" bestFit="1" customWidth="1"/>
    <col min="15" max="16384" width="9.140625" style="36"/>
  </cols>
  <sheetData>
    <row r="1" spans="1:13">
      <c r="A1" s="281" t="s">
        <v>108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13">
      <c r="A2" s="34" t="s">
        <v>109</v>
      </c>
      <c r="B2" s="35" t="s">
        <v>110</v>
      </c>
      <c r="C2" s="33" t="s">
        <v>111</v>
      </c>
      <c r="D2" s="35" t="s">
        <v>112</v>
      </c>
      <c r="E2" s="35" t="s">
        <v>113</v>
      </c>
      <c r="F2" s="35" t="s">
        <v>114</v>
      </c>
      <c r="G2" s="37" t="s">
        <v>49</v>
      </c>
      <c r="H2" s="38">
        <v>44713</v>
      </c>
      <c r="I2" s="38">
        <v>44682</v>
      </c>
      <c r="J2" s="38">
        <v>44652</v>
      </c>
      <c r="K2" s="38">
        <v>44621</v>
      </c>
      <c r="L2" s="38">
        <v>44593</v>
      </c>
      <c r="M2" s="38">
        <v>44562</v>
      </c>
    </row>
    <row r="3" spans="1:13">
      <c r="A3" s="39" t="s">
        <v>115</v>
      </c>
      <c r="B3" s="40"/>
      <c r="C3" s="41"/>
      <c r="D3" s="39"/>
      <c r="E3" s="40"/>
      <c r="F3" s="40"/>
      <c r="G3" s="42"/>
      <c r="H3" s="282"/>
      <c r="I3" s="283"/>
      <c r="J3" s="283"/>
      <c r="K3" s="283"/>
      <c r="L3" s="283"/>
      <c r="M3" s="284"/>
    </row>
    <row r="4" spans="1:13">
      <c r="A4" s="39"/>
      <c r="B4" s="40"/>
      <c r="C4" s="41"/>
      <c r="D4" s="39"/>
      <c r="E4" s="40"/>
      <c r="F4" s="40"/>
      <c r="G4" s="42"/>
      <c r="H4" s="43"/>
      <c r="I4" s="43"/>
      <c r="J4" s="43"/>
      <c r="K4" s="43"/>
      <c r="L4" s="43"/>
      <c r="M4" s="43"/>
    </row>
    <row r="5" spans="1:13" hidden="1">
      <c r="A5" s="39"/>
      <c r="B5" s="39"/>
      <c r="C5" s="41"/>
      <c r="D5" s="39"/>
      <c r="E5" s="40"/>
      <c r="F5" s="40"/>
      <c r="G5" s="42"/>
      <c r="H5" s="43"/>
      <c r="I5" s="43"/>
      <c r="J5" s="43"/>
      <c r="K5" s="43"/>
      <c r="L5" s="43"/>
      <c r="M5" s="43"/>
    </row>
    <row r="6" spans="1:13" hidden="1">
      <c r="A6" s="39"/>
      <c r="B6" s="40"/>
      <c r="C6" s="41"/>
      <c r="D6" s="39"/>
      <c r="E6" s="40"/>
      <c r="F6" s="40"/>
      <c r="G6" s="42"/>
      <c r="H6" s="43"/>
      <c r="I6" s="43"/>
      <c r="J6" s="43"/>
      <c r="K6" s="43"/>
      <c r="L6" s="43"/>
      <c r="M6" s="43"/>
    </row>
    <row r="7" spans="1:13" hidden="1">
      <c r="A7" s="39"/>
      <c r="B7" s="40"/>
      <c r="C7" s="41"/>
      <c r="D7" s="39"/>
      <c r="E7" s="40"/>
      <c r="F7" s="40"/>
      <c r="G7" s="42"/>
      <c r="H7" s="43"/>
      <c r="I7" s="43"/>
      <c r="J7" s="43"/>
      <c r="K7" s="43"/>
      <c r="L7" s="43"/>
      <c r="M7" s="43"/>
    </row>
    <row r="8" spans="1:13" hidden="1">
      <c r="A8" s="39"/>
      <c r="B8" s="40"/>
      <c r="C8" s="41"/>
      <c r="D8" s="39"/>
      <c r="E8" s="40"/>
      <c r="F8" s="40"/>
      <c r="G8" s="42"/>
      <c r="H8" s="43"/>
      <c r="I8" s="43"/>
      <c r="J8" s="43"/>
      <c r="K8" s="43"/>
      <c r="L8" s="43"/>
      <c r="M8" s="43"/>
    </row>
    <row r="9" spans="1:13" hidden="1">
      <c r="A9" s="40"/>
      <c r="B9" s="40"/>
      <c r="C9" s="40"/>
      <c r="D9" s="40"/>
      <c r="E9" s="40"/>
      <c r="F9" s="40"/>
      <c r="G9" s="42"/>
      <c r="H9" s="43"/>
      <c r="I9" s="43"/>
      <c r="J9" s="43"/>
      <c r="K9" s="43"/>
      <c r="L9" s="43"/>
      <c r="M9" s="43"/>
    </row>
    <row r="10" spans="1:13" hidden="1">
      <c r="A10" s="40"/>
      <c r="B10" s="40"/>
      <c r="C10" s="40"/>
      <c r="D10" s="40"/>
      <c r="E10" s="40"/>
      <c r="F10" s="40"/>
      <c r="G10" s="42"/>
      <c r="H10" s="43"/>
      <c r="I10" s="43"/>
      <c r="J10" s="43"/>
      <c r="K10" s="43"/>
      <c r="L10" s="43"/>
      <c r="M10" s="43"/>
    </row>
    <row r="11" spans="1:13" hidden="1">
      <c r="A11" s="40"/>
      <c r="B11" s="40"/>
      <c r="C11" s="40"/>
      <c r="D11" s="40"/>
      <c r="E11" s="40"/>
      <c r="F11" s="40"/>
      <c r="G11" s="42"/>
      <c r="H11" s="43"/>
      <c r="I11" s="43"/>
      <c r="J11" s="43"/>
      <c r="K11" s="43"/>
      <c r="L11" s="43"/>
      <c r="M11" s="43"/>
    </row>
    <row r="12" spans="1:13" hidden="1">
      <c r="A12" s="40"/>
      <c r="B12" s="40"/>
      <c r="C12" s="40"/>
      <c r="D12" s="40"/>
      <c r="E12" s="40"/>
      <c r="F12" s="40"/>
      <c r="G12" s="42"/>
      <c r="H12" s="43"/>
      <c r="I12" s="43"/>
      <c r="J12" s="43"/>
      <c r="K12" s="43"/>
      <c r="L12" s="43"/>
      <c r="M12" s="43"/>
    </row>
    <row r="13" spans="1:13">
      <c r="A13" s="44" t="s">
        <v>34</v>
      </c>
      <c r="B13" s="45"/>
      <c r="C13" s="45"/>
      <c r="D13" s="45"/>
      <c r="E13" s="45"/>
      <c r="F13" s="45"/>
      <c r="G13" s="45">
        <f>SUM(G3:G12)</f>
        <v>0</v>
      </c>
      <c r="H13" s="46"/>
      <c r="I13" s="46"/>
      <c r="J13" s="46"/>
      <c r="K13" s="46"/>
      <c r="L13" s="46"/>
      <c r="M13" s="46"/>
    </row>
  </sheetData>
  <mergeCells count="2">
    <mergeCell ref="A1:M1"/>
    <mergeCell ref="H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F2EC-1035-4110-87A3-9EB008CE1F98}">
  <sheetPr codeName="Sheet7">
    <pageSetUpPr fitToPage="1"/>
  </sheetPr>
  <dimension ref="A1:BB14"/>
  <sheetViews>
    <sheetView zoomScale="120" zoomScaleNormal="120" workbookViewId="0"/>
  </sheetViews>
  <sheetFormatPr defaultColWidth="9.140625" defaultRowHeight="15"/>
  <cols>
    <col min="1" max="1" width="9.140625" style="145"/>
    <col min="2" max="2" width="6.7109375" style="145" bestFit="1" customWidth="1"/>
    <col min="3" max="3" width="13.85546875" style="151" bestFit="1" customWidth="1"/>
    <col min="4" max="4" width="9.28515625" style="145" bestFit="1" customWidth="1"/>
    <col min="5" max="5" width="14.5703125" style="145" bestFit="1" customWidth="1"/>
    <col min="6" max="7" width="13.5703125" style="145" bestFit="1" customWidth="1"/>
    <col min="8" max="8" width="12.7109375" style="145" bestFit="1" customWidth="1"/>
    <col min="9" max="9" width="11.7109375" style="145" bestFit="1" customWidth="1"/>
    <col min="10" max="10" width="14.85546875" style="145" bestFit="1" customWidth="1"/>
    <col min="11" max="11" width="8.42578125" style="145" bestFit="1" customWidth="1"/>
    <col min="12" max="12" width="8.28515625" style="145" bestFit="1" customWidth="1"/>
    <col min="13" max="13" width="11.7109375" style="145" bestFit="1" customWidth="1"/>
    <col min="14" max="16" width="11.28515625" style="145" bestFit="1" customWidth="1"/>
    <col min="17" max="17" width="10.42578125" style="145" bestFit="1" customWidth="1"/>
    <col min="18" max="18" width="10.140625" style="145" bestFit="1" customWidth="1"/>
    <col min="19" max="19" width="6" style="145" bestFit="1" customWidth="1"/>
    <col min="20" max="20" width="9.28515625" style="145" bestFit="1" customWidth="1"/>
    <col min="21" max="54" width="11.7109375" style="145" bestFit="1" customWidth="1"/>
    <col min="55" max="16384" width="9.140625" style="145"/>
  </cols>
  <sheetData>
    <row r="1" spans="1:54" ht="45.75">
      <c r="A1" s="140" t="s">
        <v>75</v>
      </c>
      <c r="B1" s="141" t="s">
        <v>76</v>
      </c>
      <c r="C1" s="142" t="s">
        <v>77</v>
      </c>
      <c r="D1" s="141" t="s">
        <v>78</v>
      </c>
      <c r="E1" s="141">
        <v>5</v>
      </c>
      <c r="F1" s="141">
        <v>15</v>
      </c>
      <c r="G1" s="141">
        <v>20</v>
      </c>
      <c r="H1" s="141">
        <v>25</v>
      </c>
      <c r="I1" s="141" t="s">
        <v>79</v>
      </c>
      <c r="J1" s="142" t="s">
        <v>80</v>
      </c>
      <c r="K1" s="141" t="s">
        <v>81</v>
      </c>
      <c r="L1" s="141" t="s">
        <v>82</v>
      </c>
      <c r="M1" s="143" t="s">
        <v>83</v>
      </c>
      <c r="N1" s="141" t="s">
        <v>84</v>
      </c>
      <c r="O1" s="141" t="s">
        <v>85</v>
      </c>
      <c r="P1" s="141" t="s">
        <v>86</v>
      </c>
      <c r="Q1" s="141" t="s">
        <v>87</v>
      </c>
      <c r="R1" s="141" t="s">
        <v>88</v>
      </c>
      <c r="S1" s="141" t="s">
        <v>89</v>
      </c>
      <c r="T1" s="143" t="s">
        <v>90</v>
      </c>
      <c r="U1" s="143" t="s">
        <v>91</v>
      </c>
      <c r="V1" s="143" t="s">
        <v>92</v>
      </c>
      <c r="W1" s="143">
        <v>1</v>
      </c>
      <c r="X1" s="143">
        <v>2</v>
      </c>
      <c r="Y1" s="143">
        <v>3</v>
      </c>
      <c r="Z1" s="143">
        <v>4</v>
      </c>
      <c r="AA1" s="143">
        <v>5</v>
      </c>
      <c r="AB1" s="143">
        <v>6</v>
      </c>
      <c r="AC1" s="143">
        <v>7</v>
      </c>
      <c r="AD1" s="143">
        <v>8</v>
      </c>
      <c r="AE1" s="143">
        <v>9</v>
      </c>
      <c r="AF1" s="143">
        <v>10</v>
      </c>
      <c r="AG1" s="143">
        <v>11</v>
      </c>
      <c r="AH1" s="143">
        <v>12</v>
      </c>
      <c r="AI1" s="143">
        <v>13</v>
      </c>
      <c r="AJ1" s="143">
        <v>14</v>
      </c>
      <c r="AK1" s="143">
        <v>15</v>
      </c>
      <c r="AL1" s="143">
        <v>16</v>
      </c>
      <c r="AM1" s="143">
        <v>17</v>
      </c>
      <c r="AN1" s="143">
        <v>18</v>
      </c>
      <c r="AO1" s="143">
        <v>19</v>
      </c>
      <c r="AP1" s="143">
        <v>20</v>
      </c>
      <c r="AQ1" s="143">
        <v>21</v>
      </c>
      <c r="AR1" s="143">
        <v>22</v>
      </c>
      <c r="AS1" s="143">
        <v>23</v>
      </c>
      <c r="AT1" s="143">
        <v>24</v>
      </c>
      <c r="AU1" s="143">
        <v>25</v>
      </c>
      <c r="AV1" s="143">
        <v>26</v>
      </c>
      <c r="AW1" s="143">
        <v>27</v>
      </c>
      <c r="AX1" s="143">
        <v>28</v>
      </c>
      <c r="AY1" s="143">
        <v>29</v>
      </c>
      <c r="AZ1" s="143">
        <v>30</v>
      </c>
      <c r="BA1" s="144">
        <v>31</v>
      </c>
      <c r="BB1" s="144" t="s">
        <v>79</v>
      </c>
    </row>
    <row r="2" spans="1:54">
      <c r="A2" s="146">
        <f t="shared" ref="A2:A11" si="0">EDATE(A3,-1)</f>
        <v>44501</v>
      </c>
      <c r="B2" s="159">
        <f>'Banking 1'!B5+'Banking 2'!B5+'Banking 3'!B5+'Banking 4'!B5+'Banking 5'!B9</f>
        <v>0</v>
      </c>
      <c r="C2" s="159">
        <f>'Banking 1'!C5+'Banking 2'!C5+'Banking 3'!C5+'Banking 4'!C5+'Banking 5'!C9</f>
        <v>0</v>
      </c>
      <c r="D2" s="159">
        <f>'Banking 1'!D5+'Banking 2'!D5+'Banking 3'!D5+'Banking 4'!D5+'Banking 5'!D9</f>
        <v>0</v>
      </c>
      <c r="E2" s="159">
        <f>'Banking 1'!E5+'Banking 2'!E5+'Banking 3'!E5+'Banking 4'!E5+'Banking 5'!E9</f>
        <v>0</v>
      </c>
      <c r="F2" s="159">
        <f>'Banking 1'!F5+'Banking 2'!F5+'Banking 3'!F5+'Banking 4'!F5+'Banking 5'!F9</f>
        <v>0</v>
      </c>
      <c r="G2" s="159">
        <f>'Banking 1'!G5+'Banking 2'!G5+'Banking 3'!G5+'Banking 4'!G5+'Banking 5'!G9</f>
        <v>0</v>
      </c>
      <c r="H2" s="159">
        <f>'Banking 1'!H5+'Banking 2'!H5+'Banking 3'!H5+'Banking 4'!H5+'Banking 5'!H9</f>
        <v>0</v>
      </c>
      <c r="I2" s="162">
        <f>+AVERAGE(E2:H2)</f>
        <v>0</v>
      </c>
      <c r="J2" s="162">
        <f>'Banking 1'!J5+'Banking 2'!J5+'Banking 3'!J5+'Banking 4'!J5+'Banking 5'!J9</f>
        <v>0</v>
      </c>
      <c r="K2" s="160">
        <f>'Banking 1'!K5+'Banking 2'!K5+'Banking 3'!K5+'Banking 4'!K5+'Banking 5'!K9</f>
        <v>0</v>
      </c>
      <c r="L2" s="161">
        <f>'Banking 1'!L5+'Banking 2'!L5+'Banking 3'!L5+'Banking 4'!L5+'Banking 5'!L9</f>
        <v>0</v>
      </c>
      <c r="M2" s="161">
        <f>C2-J2</f>
        <v>0</v>
      </c>
      <c r="N2" s="161">
        <f>'Banking 1'!N5+'Banking 2'!N5+'Banking 3'!N5+'Banking 4'!N5+'Banking 5'!N9</f>
        <v>0</v>
      </c>
      <c r="O2" s="161">
        <f>'Banking 1'!O5+'Banking 2'!O5+'Banking 3'!O5+'Banking 4'!O5+'Banking 5'!O9</f>
        <v>0</v>
      </c>
      <c r="P2" s="161">
        <f>'Banking 1'!P5+'Banking 2'!P5+'Banking 3'!P5+'Banking 4'!P5+'Banking 5'!P9</f>
        <v>0</v>
      </c>
      <c r="Q2" s="161">
        <f>'Banking 1'!Q5+'Banking 2'!Q5+'Banking 3'!Q5+'Banking 4'!Q5+'Banking 5'!Q9</f>
        <v>0</v>
      </c>
      <c r="R2" s="161">
        <f>'Banking 1'!R5+'Banking 2'!R5+'Banking 3'!R5+'Banking 4'!R5+'Banking 5'!R9</f>
        <v>0</v>
      </c>
      <c r="S2" s="161">
        <f>'Banking 1'!S5+'Banking 2'!S5+'Banking 3'!S5+'Banking 4'!S5+'Banking 5'!S9</f>
        <v>0</v>
      </c>
      <c r="T2" s="161">
        <f>'Banking 1'!T5+'Banking 2'!T5+'Banking 3'!T5+'Banking 4'!T5+'Banking 5'!T9</f>
        <v>0</v>
      </c>
      <c r="U2" s="161">
        <f>'Banking 1'!U5+'Banking 2'!U5+'Banking 3'!U5+'Banking 4'!U5+'Banking 5'!U9</f>
        <v>0</v>
      </c>
      <c r="V2" s="161">
        <f>'Banking 1'!V5+'Banking 2'!V5+'Banking 3'!V5+'Banking 4'!V5+'Banking 5'!V9</f>
        <v>0</v>
      </c>
      <c r="W2" s="161">
        <f>'Banking 1'!W5+'Banking 2'!W5+'Banking 3'!W5+'Banking 4'!W5+'Banking 5'!W9</f>
        <v>0</v>
      </c>
      <c r="X2" s="161">
        <f>'Banking 1'!X5+'Banking 2'!X5+'Banking 3'!X5+'Banking 4'!X5+'Banking 5'!X9</f>
        <v>0</v>
      </c>
      <c r="Y2" s="161">
        <f>'Banking 1'!Y5+'Banking 2'!Y5+'Banking 3'!Y5+'Banking 4'!Y5+'Banking 5'!Y9</f>
        <v>0</v>
      </c>
      <c r="Z2" s="161">
        <f>'Banking 1'!Z5+'Banking 2'!Z5+'Banking 3'!Z5+'Banking 4'!Z5+'Banking 5'!Z9</f>
        <v>0</v>
      </c>
      <c r="AA2" s="161">
        <f>'Banking 1'!AA5+'Banking 2'!AA5+'Banking 3'!AA5+'Banking 4'!AA5+'Banking 5'!AA9</f>
        <v>0</v>
      </c>
      <c r="AB2" s="161">
        <f>'Banking 1'!AB5+'Banking 2'!AB5+'Banking 3'!AB5+'Banking 4'!AB5+'Banking 5'!AB9</f>
        <v>0</v>
      </c>
      <c r="AC2" s="161">
        <f>'Banking 1'!AC5+'Banking 2'!AC5+'Banking 3'!AC5+'Banking 4'!AC5+'Banking 5'!AC9</f>
        <v>0</v>
      </c>
      <c r="AD2" s="161">
        <f>'Banking 1'!AD5+'Banking 2'!AD5+'Banking 3'!AD5+'Banking 4'!AD5+'Banking 5'!AD9</f>
        <v>0</v>
      </c>
      <c r="AE2" s="161">
        <f>'Banking 1'!AE5+'Banking 2'!AE5+'Banking 3'!AE5+'Banking 4'!AE5+'Banking 5'!AE9</f>
        <v>0</v>
      </c>
      <c r="AF2" s="161">
        <f>'Banking 1'!AF5+'Banking 2'!AF5+'Banking 3'!AF5+'Banking 4'!AF5+'Banking 5'!AF9</f>
        <v>0</v>
      </c>
      <c r="AG2" s="161">
        <f>'Banking 1'!AG5+'Banking 2'!AG5+'Banking 3'!AG5+'Banking 4'!AG5+'Banking 5'!AG9</f>
        <v>0</v>
      </c>
      <c r="AH2" s="161">
        <f>'Banking 1'!AH5+'Banking 2'!AH5+'Banking 3'!AH5+'Banking 4'!AH5+'Banking 5'!AH9</f>
        <v>0</v>
      </c>
      <c r="AI2" s="161">
        <f>'Banking 1'!AI5+'Banking 2'!AI5+'Banking 3'!AI5+'Banking 4'!AI5+'Banking 5'!AI9</f>
        <v>0</v>
      </c>
      <c r="AJ2" s="161">
        <f>'Banking 1'!AJ5+'Banking 2'!AJ5+'Banking 3'!AJ5+'Banking 4'!AJ5+'Banking 5'!AJ9</f>
        <v>0</v>
      </c>
      <c r="AK2" s="161">
        <f>'Banking 1'!AK5+'Banking 2'!AK5+'Banking 3'!AK5+'Banking 4'!AK5+'Banking 5'!AK9</f>
        <v>0</v>
      </c>
      <c r="AL2" s="161">
        <f>'Banking 1'!AL5+'Banking 2'!AL5+'Banking 3'!AL5+'Banking 4'!AL5+'Banking 5'!AL9</f>
        <v>0</v>
      </c>
      <c r="AM2" s="161">
        <f>'Banking 1'!AM5+'Banking 2'!AM5+'Banking 3'!AM5+'Banking 4'!AM5+'Banking 5'!AM9</f>
        <v>0</v>
      </c>
      <c r="AN2" s="161">
        <f>'Banking 1'!AN5+'Banking 2'!AN5+'Banking 3'!AN5+'Banking 4'!AN5+'Banking 5'!AN9</f>
        <v>0</v>
      </c>
      <c r="AO2" s="161">
        <f>'Banking 1'!AO5+'Banking 2'!AO5+'Banking 3'!AO5+'Banking 4'!AO5+'Banking 5'!AO9</f>
        <v>0</v>
      </c>
      <c r="AP2" s="161">
        <f>'Banking 1'!AP5+'Banking 2'!AP5+'Banking 3'!AP5+'Banking 4'!AP5+'Banking 5'!AP9</f>
        <v>0</v>
      </c>
      <c r="AQ2" s="161">
        <f>'Banking 1'!AQ5+'Banking 2'!AQ5+'Banking 3'!AQ5+'Banking 4'!AQ5+'Banking 5'!AQ9</f>
        <v>0</v>
      </c>
      <c r="AR2" s="161">
        <f>'Banking 1'!AR5+'Banking 2'!AR5+'Banking 3'!AR5+'Banking 4'!AR5+'Banking 5'!AR9</f>
        <v>0</v>
      </c>
      <c r="AS2" s="161">
        <f>'Banking 1'!AS5+'Banking 2'!AS5+'Banking 3'!AS5+'Banking 4'!AS5+'Banking 5'!AS9</f>
        <v>0</v>
      </c>
      <c r="AT2" s="161">
        <f>'Banking 1'!AT5+'Banking 2'!AT5+'Banking 3'!AT5+'Banking 4'!AT5+'Banking 5'!AT9</f>
        <v>0</v>
      </c>
      <c r="AU2" s="161">
        <f>'Banking 1'!AU5+'Banking 2'!AU5+'Banking 3'!AU5+'Banking 4'!AU5+'Banking 5'!AU9</f>
        <v>0</v>
      </c>
      <c r="AV2" s="161">
        <f>'Banking 1'!AV5+'Banking 2'!AV5+'Banking 3'!AV5+'Banking 4'!AV5+'Banking 5'!AV9</f>
        <v>0</v>
      </c>
      <c r="AW2" s="161">
        <f>'Banking 1'!AW5+'Banking 2'!AW5+'Banking 3'!AW5+'Banking 4'!AW5+'Banking 5'!AW9</f>
        <v>0</v>
      </c>
      <c r="AX2" s="161">
        <f>'Banking 1'!AX5+'Banking 2'!AX5+'Banking 3'!AX5+'Banking 4'!AX5+'Banking 5'!AX9</f>
        <v>0</v>
      </c>
      <c r="AY2" s="161">
        <f>'Banking 1'!AY5+'Banking 2'!AY5+'Banking 3'!AY5+'Banking 4'!AY5+'Banking 5'!AY9</f>
        <v>0</v>
      </c>
      <c r="AZ2" s="161">
        <f>'Banking 1'!AZ5+'Banking 2'!AZ5+'Banking 3'!AZ5+'Banking 4'!AZ5+'Banking 5'!AZ9</f>
        <v>0</v>
      </c>
      <c r="BA2" s="163">
        <f>'Banking 1'!BA5+'Banking 2'!BA5+'Banking 3'!BA5+'Banking 4'!BA5+'Banking 5'!BA9</f>
        <v>0</v>
      </c>
      <c r="BB2" s="163">
        <f>IFERROR(AVERAGE(W2:BA2),"")</f>
        <v>0</v>
      </c>
    </row>
    <row r="3" spans="1:54">
      <c r="A3" s="146">
        <f t="shared" si="0"/>
        <v>44531</v>
      </c>
      <c r="B3" s="159">
        <f>'Banking 1'!B6+'Banking 2'!B6+'Banking 3'!B6+'Banking 4'!B6+'Banking 5'!B10</f>
        <v>0</v>
      </c>
      <c r="C3" s="159">
        <f>'Banking 1'!C6+'Banking 2'!C6+'Banking 3'!C6+'Banking 4'!C6+'Banking 5'!C10</f>
        <v>0</v>
      </c>
      <c r="D3" s="159">
        <f>'Banking 1'!D6+'Banking 2'!D6+'Banking 3'!D6+'Banking 4'!D6+'Banking 5'!D10</f>
        <v>0</v>
      </c>
      <c r="E3" s="159">
        <f>'Banking 1'!E6+'Banking 2'!E6+'Banking 3'!E6+'Banking 4'!E6+'Banking 5'!E10</f>
        <v>0</v>
      </c>
      <c r="F3" s="159">
        <f>'Banking 1'!F6+'Banking 2'!F6+'Banking 3'!F6+'Banking 4'!F6+'Banking 5'!F10</f>
        <v>0</v>
      </c>
      <c r="G3" s="159">
        <f>'Banking 1'!G6+'Banking 2'!G6+'Banking 3'!G6+'Banking 4'!G6+'Banking 5'!G10</f>
        <v>0</v>
      </c>
      <c r="H3" s="159">
        <f>'Banking 1'!H6+'Banking 2'!H6+'Banking 3'!H6+'Banking 4'!H6+'Banking 5'!H10</f>
        <v>0</v>
      </c>
      <c r="I3" s="162">
        <f t="shared" ref="I3:I13" si="1">+AVERAGE(E3:H3)</f>
        <v>0</v>
      </c>
      <c r="J3" s="162">
        <f>'Banking 1'!J6+'Banking 2'!J6+'Banking 3'!J6+'Banking 4'!J6+'Banking 5'!J10</f>
        <v>0</v>
      </c>
      <c r="K3" s="160">
        <f>'Banking 1'!K6+'Banking 2'!K6+'Banking 3'!K6+'Banking 4'!K6+'Banking 5'!K10</f>
        <v>0</v>
      </c>
      <c r="L3" s="161">
        <f>'Banking 1'!L6+'Banking 2'!L6+'Banking 3'!L6+'Banking 4'!L6+'Banking 5'!L10</f>
        <v>0</v>
      </c>
      <c r="M3" s="161">
        <f t="shared" ref="M3:M13" si="2">C3-J3</f>
        <v>0</v>
      </c>
      <c r="N3" s="161">
        <f>'Banking 1'!N6+'Banking 2'!N6+'Banking 3'!N6+'Banking 4'!N6+'Banking 5'!N10</f>
        <v>0</v>
      </c>
      <c r="O3" s="161">
        <f>'Banking 1'!O6+'Banking 2'!O6+'Banking 3'!O6+'Banking 4'!O6+'Banking 5'!O10</f>
        <v>0</v>
      </c>
      <c r="P3" s="161">
        <f>'Banking 1'!P6+'Banking 2'!P6+'Banking 3'!P6+'Banking 4'!P6+'Banking 5'!P10</f>
        <v>0</v>
      </c>
      <c r="Q3" s="161">
        <f>'Banking 1'!Q6+'Banking 2'!Q6+'Banking 3'!Q6+'Banking 4'!Q6+'Banking 5'!Q10</f>
        <v>0</v>
      </c>
      <c r="R3" s="161">
        <f>'Banking 1'!R6+'Banking 2'!R6+'Banking 3'!R6+'Banking 4'!R6+'Banking 5'!R10</f>
        <v>0</v>
      </c>
      <c r="S3" s="161">
        <f>'Banking 1'!S6+'Banking 2'!S6+'Banking 3'!S6+'Banking 4'!S6+'Banking 5'!S10</f>
        <v>0</v>
      </c>
      <c r="T3" s="161">
        <f>'Banking 1'!T6+'Banking 2'!T6+'Banking 3'!T6+'Banking 4'!T6+'Banking 5'!T10</f>
        <v>0</v>
      </c>
      <c r="U3" s="161">
        <f>'Banking 1'!U6+'Banking 2'!U6+'Banking 3'!U6+'Banking 4'!U6+'Banking 5'!U10</f>
        <v>0</v>
      </c>
      <c r="V3" s="161">
        <f>'Banking 1'!V6+'Banking 2'!V6+'Banking 3'!V6+'Banking 4'!V6+'Banking 5'!V10</f>
        <v>0</v>
      </c>
      <c r="W3" s="161">
        <f>'Banking 1'!W6+'Banking 2'!W6+'Banking 3'!W6+'Banking 4'!W6+'Banking 5'!W10</f>
        <v>0</v>
      </c>
      <c r="X3" s="161">
        <f>'Banking 1'!X6+'Banking 2'!X6+'Banking 3'!X6+'Banking 4'!X6+'Banking 5'!X10</f>
        <v>0</v>
      </c>
      <c r="Y3" s="161">
        <f>'Banking 1'!Y6+'Banking 2'!Y6+'Banking 3'!Y6+'Banking 4'!Y6+'Banking 5'!Y10</f>
        <v>0</v>
      </c>
      <c r="Z3" s="161">
        <f>'Banking 1'!Z6+'Banking 2'!Z6+'Banking 3'!Z6+'Banking 4'!Z6+'Banking 5'!Z10</f>
        <v>0</v>
      </c>
      <c r="AA3" s="161">
        <f>'Banking 1'!AA6+'Banking 2'!AA6+'Banking 3'!AA6+'Banking 4'!AA6+'Banking 5'!AA10</f>
        <v>0</v>
      </c>
      <c r="AB3" s="161">
        <f>'Banking 1'!AB6+'Banking 2'!AB6+'Banking 3'!AB6+'Banking 4'!AB6+'Banking 5'!AB10</f>
        <v>0</v>
      </c>
      <c r="AC3" s="161">
        <f>'Banking 1'!AC6+'Banking 2'!AC6+'Banking 3'!AC6+'Banking 4'!AC6+'Banking 5'!AC10</f>
        <v>0</v>
      </c>
      <c r="AD3" s="161">
        <f>'Banking 1'!AD6+'Banking 2'!AD6+'Banking 3'!AD6+'Banking 4'!AD6+'Banking 5'!AD10</f>
        <v>0</v>
      </c>
      <c r="AE3" s="161">
        <f>'Banking 1'!AE6+'Banking 2'!AE6+'Banking 3'!AE6+'Banking 4'!AE6+'Banking 5'!AE10</f>
        <v>0</v>
      </c>
      <c r="AF3" s="161">
        <f>'Banking 1'!AF6+'Banking 2'!AF6+'Banking 3'!AF6+'Banking 4'!AF6+'Banking 5'!AF10</f>
        <v>0</v>
      </c>
      <c r="AG3" s="161">
        <f>'Banking 1'!AG6+'Banking 2'!AG6+'Banking 3'!AG6+'Banking 4'!AG6+'Banking 5'!AG10</f>
        <v>0</v>
      </c>
      <c r="AH3" s="161">
        <f>'Banking 1'!AH6+'Banking 2'!AH6+'Banking 3'!AH6+'Banking 4'!AH6+'Banking 5'!AH10</f>
        <v>0</v>
      </c>
      <c r="AI3" s="161">
        <f>'Banking 1'!AI6+'Banking 2'!AI6+'Banking 3'!AI6+'Banking 4'!AI6+'Banking 5'!AI10</f>
        <v>0</v>
      </c>
      <c r="AJ3" s="161">
        <f>'Banking 1'!AJ6+'Banking 2'!AJ6+'Banking 3'!AJ6+'Banking 4'!AJ6+'Banking 5'!AJ10</f>
        <v>0</v>
      </c>
      <c r="AK3" s="161">
        <f>'Banking 1'!AK6+'Banking 2'!AK6+'Banking 3'!AK6+'Banking 4'!AK6+'Banking 5'!AK10</f>
        <v>0</v>
      </c>
      <c r="AL3" s="161">
        <f>'Banking 1'!AL6+'Banking 2'!AL6+'Banking 3'!AL6+'Banking 4'!AL6+'Banking 5'!AL10</f>
        <v>0</v>
      </c>
      <c r="AM3" s="161">
        <f>'Banking 1'!AM6+'Banking 2'!AM6+'Banking 3'!AM6+'Banking 4'!AM6+'Banking 5'!AM10</f>
        <v>0</v>
      </c>
      <c r="AN3" s="161">
        <f>'Banking 1'!AN6+'Banking 2'!AN6+'Banking 3'!AN6+'Banking 4'!AN6+'Banking 5'!AN10</f>
        <v>0</v>
      </c>
      <c r="AO3" s="161">
        <f>'Banking 1'!AO6+'Banking 2'!AO6+'Banking 3'!AO6+'Banking 4'!AO6+'Banking 5'!AO10</f>
        <v>0</v>
      </c>
      <c r="AP3" s="161">
        <f>'Banking 1'!AP6+'Banking 2'!AP6+'Banking 3'!AP6+'Banking 4'!AP6+'Banking 5'!AP10</f>
        <v>0</v>
      </c>
      <c r="AQ3" s="161">
        <f>'Banking 1'!AQ6+'Banking 2'!AQ6+'Banking 3'!AQ6+'Banking 4'!AQ6+'Banking 5'!AQ10</f>
        <v>0</v>
      </c>
      <c r="AR3" s="161">
        <f>'Banking 1'!AR6+'Banking 2'!AR6+'Banking 3'!AR6+'Banking 4'!AR6+'Banking 5'!AR10</f>
        <v>0</v>
      </c>
      <c r="AS3" s="161">
        <f>'Banking 1'!AS6+'Banking 2'!AS6+'Banking 3'!AS6+'Banking 4'!AS6+'Banking 5'!AS10</f>
        <v>0</v>
      </c>
      <c r="AT3" s="161">
        <f>'Banking 1'!AT6+'Banking 2'!AT6+'Banking 3'!AT6+'Banking 4'!AT6+'Banking 5'!AT10</f>
        <v>0</v>
      </c>
      <c r="AU3" s="161">
        <f>'Banking 1'!AU6+'Banking 2'!AU6+'Banking 3'!AU6+'Banking 4'!AU6+'Banking 5'!AU10</f>
        <v>0</v>
      </c>
      <c r="AV3" s="161">
        <f>'Banking 1'!AV6+'Banking 2'!AV6+'Banking 3'!AV6+'Banking 4'!AV6+'Banking 5'!AV10</f>
        <v>0</v>
      </c>
      <c r="AW3" s="161">
        <f>'Banking 1'!AW6+'Banking 2'!AW6+'Banking 3'!AW6+'Banking 4'!AW6+'Banking 5'!AW10</f>
        <v>0</v>
      </c>
      <c r="AX3" s="161">
        <f>'Banking 1'!AX6+'Banking 2'!AX6+'Banking 3'!AX6+'Banking 4'!AX6+'Banking 5'!AX10</f>
        <v>0</v>
      </c>
      <c r="AY3" s="161">
        <f>'Banking 1'!AY6+'Banking 2'!AY6+'Banking 3'!AY6+'Banking 4'!AY6+'Banking 5'!AY10</f>
        <v>0</v>
      </c>
      <c r="AZ3" s="161">
        <f>'Banking 1'!AZ6+'Banking 2'!AZ6+'Banking 3'!AZ6+'Banking 4'!AZ6+'Banking 5'!AZ10</f>
        <v>0</v>
      </c>
      <c r="BA3" s="163">
        <f>'Banking 1'!BA6+'Banking 2'!BA6+'Banking 3'!BA6+'Banking 4'!BA6+'Banking 5'!BA10</f>
        <v>0</v>
      </c>
      <c r="BB3" s="163">
        <f t="shared" ref="BB3:BB14" si="3">IFERROR(AVERAGE(W3:BA3),"")</f>
        <v>0</v>
      </c>
    </row>
    <row r="4" spans="1:54">
      <c r="A4" s="146">
        <f t="shared" si="0"/>
        <v>44562</v>
      </c>
      <c r="B4" s="159">
        <f>'Banking 1'!B7+'Banking 2'!B7+'Banking 3'!B7+'Banking 4'!B7+'Banking 5'!B11</f>
        <v>0</v>
      </c>
      <c r="C4" s="159">
        <f>'Banking 1'!C7+'Banking 2'!C7+'Banking 3'!C7+'Banking 4'!C7+'Banking 5'!C11</f>
        <v>0</v>
      </c>
      <c r="D4" s="159">
        <f>'Banking 1'!D7+'Banking 2'!D7+'Banking 3'!D7+'Banking 4'!D7+'Banking 5'!D11</f>
        <v>0</v>
      </c>
      <c r="E4" s="159">
        <f>'Banking 1'!E7+'Banking 2'!E7+'Banking 3'!E7+'Banking 4'!E7+'Banking 5'!E11</f>
        <v>0</v>
      </c>
      <c r="F4" s="159">
        <f>'Banking 1'!F7+'Banking 2'!F7+'Banking 3'!F7+'Banking 4'!F7+'Banking 5'!F11</f>
        <v>0</v>
      </c>
      <c r="G4" s="159">
        <f>'Banking 1'!G7+'Banking 2'!G7+'Banking 3'!G7+'Banking 4'!G7+'Banking 5'!G11</f>
        <v>0</v>
      </c>
      <c r="H4" s="159">
        <f>'Banking 1'!H7+'Banking 2'!H7+'Banking 3'!H7+'Banking 4'!H7+'Banking 5'!H11</f>
        <v>0</v>
      </c>
      <c r="I4" s="162">
        <f t="shared" si="1"/>
        <v>0</v>
      </c>
      <c r="J4" s="162">
        <f>'Banking 1'!J7+'Banking 2'!J7+'Banking 3'!J7+'Banking 4'!J7+'Banking 5'!J11</f>
        <v>0</v>
      </c>
      <c r="K4" s="160">
        <f>'Banking 1'!K7+'Banking 2'!K7+'Banking 3'!K7+'Banking 4'!K7+'Banking 5'!K11</f>
        <v>0</v>
      </c>
      <c r="L4" s="161">
        <f>'Banking 1'!L7+'Banking 2'!L7+'Banking 3'!L7+'Banking 4'!L7+'Banking 5'!L11</f>
        <v>0</v>
      </c>
      <c r="M4" s="161">
        <f t="shared" si="2"/>
        <v>0</v>
      </c>
      <c r="N4" s="161">
        <f>'Banking 1'!N7+'Banking 2'!N7+'Banking 3'!N7+'Banking 4'!N7+'Banking 5'!N11</f>
        <v>0</v>
      </c>
      <c r="O4" s="161">
        <f>'Banking 1'!O7+'Banking 2'!O7+'Banking 3'!O7+'Banking 4'!O7+'Banking 5'!O11</f>
        <v>0</v>
      </c>
      <c r="P4" s="161">
        <f>'Banking 1'!P7+'Banking 2'!P7+'Banking 3'!P7+'Banking 4'!P7+'Banking 5'!P11</f>
        <v>0</v>
      </c>
      <c r="Q4" s="161">
        <f>'Banking 1'!Q7+'Banking 2'!Q7+'Banking 3'!Q7+'Banking 4'!Q7+'Banking 5'!Q11</f>
        <v>0</v>
      </c>
      <c r="R4" s="161">
        <f>'Banking 1'!R7+'Banking 2'!R7+'Banking 3'!R7+'Banking 4'!R7+'Banking 5'!R11</f>
        <v>0</v>
      </c>
      <c r="S4" s="161">
        <f>'Banking 1'!S7+'Banking 2'!S7+'Banking 3'!S7+'Banking 4'!S7+'Banking 5'!S11</f>
        <v>0</v>
      </c>
      <c r="T4" s="161">
        <f>'Banking 1'!T7+'Banking 2'!T7+'Banking 3'!T7+'Banking 4'!T7+'Banking 5'!T11</f>
        <v>0</v>
      </c>
      <c r="U4" s="161">
        <f>'Banking 1'!U7+'Banking 2'!U7+'Banking 3'!U7+'Banking 4'!U7+'Banking 5'!U11</f>
        <v>0</v>
      </c>
      <c r="V4" s="161">
        <f>'Banking 1'!V7+'Banking 2'!V7+'Banking 3'!V7+'Banking 4'!V7+'Banking 5'!V11</f>
        <v>0</v>
      </c>
      <c r="W4" s="161">
        <f>'Banking 1'!W7+'Banking 2'!W7+'Banking 3'!W7+'Banking 4'!W7+'Banking 5'!W11</f>
        <v>0</v>
      </c>
      <c r="X4" s="161">
        <f>'Banking 1'!X7+'Banking 2'!X7+'Banking 3'!X7+'Banking 4'!X7+'Banking 5'!X11</f>
        <v>0</v>
      </c>
      <c r="Y4" s="161">
        <f>'Banking 1'!Y7+'Banking 2'!Y7+'Banking 3'!Y7+'Banking 4'!Y7+'Banking 5'!Y11</f>
        <v>0</v>
      </c>
      <c r="Z4" s="161">
        <f>'Banking 1'!Z7+'Banking 2'!Z7+'Banking 3'!Z7+'Banking 4'!Z7+'Banking 5'!Z11</f>
        <v>0</v>
      </c>
      <c r="AA4" s="161">
        <f>'Banking 1'!AA7+'Banking 2'!AA7+'Banking 3'!AA7+'Banking 4'!AA7+'Banking 5'!AA11</f>
        <v>0</v>
      </c>
      <c r="AB4" s="161">
        <f>'Banking 1'!AB7+'Banking 2'!AB7+'Banking 3'!AB7+'Banking 4'!AB7+'Banking 5'!AB11</f>
        <v>0</v>
      </c>
      <c r="AC4" s="161">
        <f>'Banking 1'!AC7+'Banking 2'!AC7+'Banking 3'!AC7+'Banking 4'!AC7+'Banking 5'!AC11</f>
        <v>0</v>
      </c>
      <c r="AD4" s="161">
        <f>'Banking 1'!AD7+'Banking 2'!AD7+'Banking 3'!AD7+'Banking 4'!AD7+'Banking 5'!AD11</f>
        <v>0</v>
      </c>
      <c r="AE4" s="161">
        <f>'Banking 1'!AE7+'Banking 2'!AE7+'Banking 3'!AE7+'Banking 4'!AE7+'Banking 5'!AE11</f>
        <v>0</v>
      </c>
      <c r="AF4" s="161">
        <f>'Banking 1'!AF7+'Banking 2'!AF7+'Banking 3'!AF7+'Banking 4'!AF7+'Banking 5'!AF11</f>
        <v>0</v>
      </c>
      <c r="AG4" s="161">
        <f>'Banking 1'!AG7+'Banking 2'!AG7+'Banking 3'!AG7+'Banking 4'!AG7+'Banking 5'!AG11</f>
        <v>0</v>
      </c>
      <c r="AH4" s="161">
        <f>'Banking 1'!AH7+'Banking 2'!AH7+'Banking 3'!AH7+'Banking 4'!AH7+'Banking 5'!AH11</f>
        <v>0</v>
      </c>
      <c r="AI4" s="161">
        <f>'Banking 1'!AI7+'Banking 2'!AI7+'Banking 3'!AI7+'Banking 4'!AI7+'Banking 5'!AI11</f>
        <v>0</v>
      </c>
      <c r="AJ4" s="161">
        <f>'Banking 1'!AJ7+'Banking 2'!AJ7+'Banking 3'!AJ7+'Banking 4'!AJ7+'Banking 5'!AJ11</f>
        <v>0</v>
      </c>
      <c r="AK4" s="161">
        <f>'Banking 1'!AK7+'Banking 2'!AK7+'Banking 3'!AK7+'Banking 4'!AK7+'Banking 5'!AK11</f>
        <v>0</v>
      </c>
      <c r="AL4" s="161">
        <f>'Banking 1'!AL7+'Banking 2'!AL7+'Banking 3'!AL7+'Banking 4'!AL7+'Banking 5'!AL11</f>
        <v>0</v>
      </c>
      <c r="AM4" s="161">
        <f>'Banking 1'!AM7+'Banking 2'!AM7+'Banking 3'!AM7+'Banking 4'!AM7+'Banking 5'!AM11</f>
        <v>0</v>
      </c>
      <c r="AN4" s="161">
        <f>'Banking 1'!AN7+'Banking 2'!AN7+'Banking 3'!AN7+'Banking 4'!AN7+'Banking 5'!AN11</f>
        <v>0</v>
      </c>
      <c r="AO4" s="161">
        <f>'Banking 1'!AO7+'Banking 2'!AO7+'Banking 3'!AO7+'Banking 4'!AO7+'Banking 5'!AO11</f>
        <v>0</v>
      </c>
      <c r="AP4" s="161">
        <f>'Banking 1'!AP7+'Banking 2'!AP7+'Banking 3'!AP7+'Banking 4'!AP7+'Banking 5'!AP11</f>
        <v>0</v>
      </c>
      <c r="AQ4" s="161">
        <f>'Banking 1'!AQ7+'Banking 2'!AQ7+'Banking 3'!AQ7+'Banking 4'!AQ7+'Banking 5'!AQ11</f>
        <v>0</v>
      </c>
      <c r="AR4" s="161">
        <f>'Banking 1'!AR7+'Banking 2'!AR7+'Banking 3'!AR7+'Banking 4'!AR7+'Banking 5'!AR11</f>
        <v>0</v>
      </c>
      <c r="AS4" s="161">
        <f>'Banking 1'!AS7+'Banking 2'!AS7+'Banking 3'!AS7+'Banking 4'!AS7+'Banking 5'!AS11</f>
        <v>0</v>
      </c>
      <c r="AT4" s="161">
        <f>'Banking 1'!AT7+'Banking 2'!AT7+'Banking 3'!AT7+'Banking 4'!AT7+'Banking 5'!AT11</f>
        <v>0</v>
      </c>
      <c r="AU4" s="161">
        <f>'Banking 1'!AU7+'Banking 2'!AU7+'Banking 3'!AU7+'Banking 4'!AU7+'Banking 5'!AU11</f>
        <v>0</v>
      </c>
      <c r="AV4" s="161">
        <f>'Banking 1'!AV7+'Banking 2'!AV7+'Banking 3'!AV7+'Banking 4'!AV7+'Banking 5'!AV11</f>
        <v>0</v>
      </c>
      <c r="AW4" s="161">
        <f>'Banking 1'!AW7+'Banking 2'!AW7+'Banking 3'!AW7+'Banking 4'!AW7+'Banking 5'!AW11</f>
        <v>0</v>
      </c>
      <c r="AX4" s="161">
        <f>'Banking 1'!AX7+'Banking 2'!AX7+'Banking 3'!AX7+'Banking 4'!AX7+'Banking 5'!AX11</f>
        <v>0</v>
      </c>
      <c r="AY4" s="161">
        <f>'Banking 1'!AY7+'Banking 2'!AY7+'Banking 3'!AY7+'Banking 4'!AY7+'Banking 5'!AY11</f>
        <v>0</v>
      </c>
      <c r="AZ4" s="161">
        <f>'Banking 1'!AZ7+'Banking 2'!AZ7+'Banking 3'!AZ7+'Banking 4'!AZ7+'Banking 5'!AZ11</f>
        <v>0</v>
      </c>
      <c r="BA4" s="163">
        <f>'Banking 1'!BA7+'Banking 2'!BA7+'Banking 3'!BA7+'Banking 4'!BA7+'Banking 5'!BA11</f>
        <v>0</v>
      </c>
      <c r="BB4" s="163">
        <f t="shared" si="3"/>
        <v>0</v>
      </c>
    </row>
    <row r="5" spans="1:54">
      <c r="A5" s="146">
        <f t="shared" si="0"/>
        <v>44593</v>
      </c>
      <c r="B5" s="159">
        <f>'Banking 1'!B8+'Banking 2'!B8+'Banking 3'!B8+'Banking 4'!B8+'Banking 5'!B12</f>
        <v>0</v>
      </c>
      <c r="C5" s="159">
        <f>'Banking 1'!C8+'Banking 2'!C8+'Banking 3'!C8+'Banking 4'!C8+'Banking 5'!C12</f>
        <v>0</v>
      </c>
      <c r="D5" s="159">
        <f>'Banking 1'!D8+'Banking 2'!D8+'Banking 3'!D8+'Banking 4'!D8+'Banking 5'!D12</f>
        <v>0</v>
      </c>
      <c r="E5" s="159">
        <f>'Banking 1'!E8+'Banking 2'!E8+'Banking 3'!E8+'Banking 4'!E8+'Banking 5'!E12</f>
        <v>0</v>
      </c>
      <c r="F5" s="159">
        <f>'Banking 1'!F8+'Banking 2'!F8+'Banking 3'!F8+'Banking 4'!F8+'Banking 5'!F12</f>
        <v>0</v>
      </c>
      <c r="G5" s="159">
        <f>'Banking 1'!G8+'Banking 2'!G8+'Banking 3'!G8+'Banking 4'!G8+'Banking 5'!G12</f>
        <v>0</v>
      </c>
      <c r="H5" s="159">
        <f>'Banking 1'!H8+'Banking 2'!H8+'Banking 3'!H8+'Banking 4'!H8+'Banking 5'!H12</f>
        <v>0</v>
      </c>
      <c r="I5" s="162">
        <f t="shared" si="1"/>
        <v>0</v>
      </c>
      <c r="J5" s="162">
        <f>'Banking 1'!J8+'Banking 2'!J8+'Banking 3'!J8+'Banking 4'!J8+'Banking 5'!J12</f>
        <v>0</v>
      </c>
      <c r="K5" s="160">
        <f>'Banking 1'!K8+'Banking 2'!K8+'Banking 3'!K8+'Banking 4'!K8+'Banking 5'!K12</f>
        <v>0</v>
      </c>
      <c r="L5" s="161">
        <f>'Banking 1'!L8+'Banking 2'!L8+'Banking 3'!L8+'Banking 4'!L8+'Banking 5'!L12</f>
        <v>0</v>
      </c>
      <c r="M5" s="161">
        <f t="shared" si="2"/>
        <v>0</v>
      </c>
      <c r="N5" s="161">
        <f>'Banking 1'!N8+'Banking 2'!N8+'Banking 3'!N8+'Banking 4'!N8+'Banking 5'!N12</f>
        <v>0</v>
      </c>
      <c r="O5" s="161">
        <f>'Banking 1'!O8+'Banking 2'!O8+'Banking 3'!O8+'Banking 4'!O8+'Banking 5'!O12</f>
        <v>0</v>
      </c>
      <c r="P5" s="161">
        <f>'Banking 1'!P8+'Banking 2'!P8+'Banking 3'!P8+'Banking 4'!P8+'Banking 5'!P12</f>
        <v>0</v>
      </c>
      <c r="Q5" s="161">
        <f>'Banking 1'!Q8+'Banking 2'!Q8+'Banking 3'!Q8+'Banking 4'!Q8+'Banking 5'!Q12</f>
        <v>0</v>
      </c>
      <c r="R5" s="161">
        <f>'Banking 1'!R8+'Banking 2'!R8+'Banking 3'!R8+'Banking 4'!R8+'Banking 5'!R12</f>
        <v>0</v>
      </c>
      <c r="S5" s="161">
        <f>'Banking 1'!S8+'Banking 2'!S8+'Banking 3'!S8+'Banking 4'!S8+'Banking 5'!S12</f>
        <v>0</v>
      </c>
      <c r="T5" s="161">
        <f>'Banking 1'!T8+'Banking 2'!T8+'Banking 3'!T8+'Banking 4'!T8+'Banking 5'!T12</f>
        <v>0</v>
      </c>
      <c r="U5" s="161">
        <f>'Banking 1'!U8+'Banking 2'!U8+'Banking 3'!U8+'Banking 4'!U8+'Banking 5'!U12</f>
        <v>0</v>
      </c>
      <c r="V5" s="161">
        <f>'Banking 1'!V8+'Banking 2'!V8+'Banking 3'!V8+'Banking 4'!V8+'Banking 5'!V12</f>
        <v>0</v>
      </c>
      <c r="W5" s="161">
        <f>'Banking 1'!W8+'Banking 2'!W8+'Banking 3'!W8+'Banking 4'!W8+'Banking 5'!W12</f>
        <v>0</v>
      </c>
      <c r="X5" s="161">
        <f>'Banking 1'!X8+'Banking 2'!X8+'Banking 3'!X8+'Banking 4'!X8+'Banking 5'!X12</f>
        <v>0</v>
      </c>
      <c r="Y5" s="161">
        <f>'Banking 1'!Y8+'Banking 2'!Y8+'Banking 3'!Y8+'Banking 4'!Y8+'Banking 5'!Y12</f>
        <v>0</v>
      </c>
      <c r="Z5" s="161">
        <f>'Banking 1'!Z8+'Banking 2'!Z8+'Banking 3'!Z8+'Banking 4'!Z8+'Banking 5'!Z12</f>
        <v>0</v>
      </c>
      <c r="AA5" s="161">
        <f>'Banking 1'!AA8+'Banking 2'!AA8+'Banking 3'!AA8+'Banking 4'!AA8+'Banking 5'!AA12</f>
        <v>0</v>
      </c>
      <c r="AB5" s="161">
        <f>'Banking 1'!AB8+'Banking 2'!AB8+'Banking 3'!AB8+'Banking 4'!AB8+'Banking 5'!AB12</f>
        <v>0</v>
      </c>
      <c r="AC5" s="161">
        <f>'Banking 1'!AC8+'Banking 2'!AC8+'Banking 3'!AC8+'Banking 4'!AC8+'Banking 5'!AC12</f>
        <v>0</v>
      </c>
      <c r="AD5" s="161">
        <f>'Banking 1'!AD8+'Banking 2'!AD8+'Banking 3'!AD8+'Banking 4'!AD8+'Banking 5'!AD12</f>
        <v>0</v>
      </c>
      <c r="AE5" s="161">
        <f>'Banking 1'!AE8+'Banking 2'!AE8+'Banking 3'!AE8+'Banking 4'!AE8+'Banking 5'!AE12</f>
        <v>0</v>
      </c>
      <c r="AF5" s="161">
        <f>'Banking 1'!AF8+'Banking 2'!AF8+'Banking 3'!AF8+'Banking 4'!AF8+'Banking 5'!AF12</f>
        <v>0</v>
      </c>
      <c r="AG5" s="161">
        <f>'Banking 1'!AG8+'Banking 2'!AG8+'Banking 3'!AG8+'Banking 4'!AG8+'Banking 5'!AG12</f>
        <v>0</v>
      </c>
      <c r="AH5" s="161">
        <f>'Banking 1'!AH8+'Banking 2'!AH8+'Banking 3'!AH8+'Banking 4'!AH8+'Banking 5'!AH12</f>
        <v>0</v>
      </c>
      <c r="AI5" s="161">
        <f>'Banking 1'!AI8+'Banking 2'!AI8+'Banking 3'!AI8+'Banking 4'!AI8+'Banking 5'!AI12</f>
        <v>0</v>
      </c>
      <c r="AJ5" s="161">
        <f>'Banking 1'!AJ8+'Banking 2'!AJ8+'Banking 3'!AJ8+'Banking 4'!AJ8+'Banking 5'!AJ12</f>
        <v>0</v>
      </c>
      <c r="AK5" s="161">
        <f>'Banking 1'!AK8+'Banking 2'!AK8+'Banking 3'!AK8+'Banking 4'!AK8+'Banking 5'!AK12</f>
        <v>0</v>
      </c>
      <c r="AL5" s="161">
        <f>'Banking 1'!AL8+'Banking 2'!AL8+'Banking 3'!AL8+'Banking 4'!AL8+'Banking 5'!AL12</f>
        <v>0</v>
      </c>
      <c r="AM5" s="161">
        <f>'Banking 1'!AM8+'Banking 2'!AM8+'Banking 3'!AM8+'Banking 4'!AM8+'Banking 5'!AM12</f>
        <v>0</v>
      </c>
      <c r="AN5" s="161">
        <f>'Banking 1'!AN8+'Banking 2'!AN8+'Banking 3'!AN8+'Banking 4'!AN8+'Banking 5'!AN12</f>
        <v>0</v>
      </c>
      <c r="AO5" s="161">
        <f>'Banking 1'!AO8+'Banking 2'!AO8+'Banking 3'!AO8+'Banking 4'!AO8+'Banking 5'!AO12</f>
        <v>0</v>
      </c>
      <c r="AP5" s="161">
        <f>'Banking 1'!AP8+'Banking 2'!AP8+'Banking 3'!AP8+'Banking 4'!AP8+'Banking 5'!AP12</f>
        <v>0</v>
      </c>
      <c r="AQ5" s="161">
        <f>'Banking 1'!AQ8+'Banking 2'!AQ8+'Banking 3'!AQ8+'Banking 4'!AQ8+'Banking 5'!AQ12</f>
        <v>0</v>
      </c>
      <c r="AR5" s="161">
        <f>'Banking 1'!AR8+'Banking 2'!AR8+'Banking 3'!AR8+'Banking 4'!AR8+'Banking 5'!AR12</f>
        <v>0</v>
      </c>
      <c r="AS5" s="161">
        <f>'Banking 1'!AS8+'Banking 2'!AS8+'Banking 3'!AS8+'Banking 4'!AS8+'Banking 5'!AS12</f>
        <v>0</v>
      </c>
      <c r="AT5" s="161">
        <f>'Banking 1'!AT8+'Banking 2'!AT8+'Banking 3'!AT8+'Banking 4'!AT8+'Banking 5'!AT12</f>
        <v>0</v>
      </c>
      <c r="AU5" s="161">
        <f>'Banking 1'!AU8+'Banking 2'!AU8+'Banking 3'!AU8+'Banking 4'!AU8+'Banking 5'!AU12</f>
        <v>0</v>
      </c>
      <c r="AV5" s="161">
        <f>'Banking 1'!AV8+'Banking 2'!AV8+'Banking 3'!AV8+'Banking 4'!AV8+'Banking 5'!AV12</f>
        <v>0</v>
      </c>
      <c r="AW5" s="161">
        <f>'Banking 1'!AW8+'Banking 2'!AW8+'Banking 3'!AW8+'Banking 4'!AW8+'Banking 5'!AW12</f>
        <v>0</v>
      </c>
      <c r="AX5" s="161">
        <f>'Banking 1'!AX8+'Banking 2'!AX8+'Banking 3'!AX8+'Banking 4'!AX8+'Banking 5'!AX12</f>
        <v>0</v>
      </c>
      <c r="AY5" s="161">
        <f>'Banking 1'!AY8+'Banking 2'!AY8+'Banking 3'!AY8+'Banking 4'!AY8+'Banking 5'!AY12</f>
        <v>0</v>
      </c>
      <c r="AZ5" s="161">
        <f>'Banking 1'!AZ8+'Banking 2'!AZ8+'Banking 3'!AZ8+'Banking 4'!AZ8+'Banking 5'!AZ12</f>
        <v>0</v>
      </c>
      <c r="BA5" s="163">
        <f>'Banking 1'!BA8+'Banking 2'!BA8+'Banking 3'!BA8+'Banking 4'!BA8+'Banking 5'!BA12</f>
        <v>0</v>
      </c>
      <c r="BB5" s="163">
        <f t="shared" si="3"/>
        <v>0</v>
      </c>
    </row>
    <row r="6" spans="1:54" ht="14.25" customHeight="1">
      <c r="A6" s="146">
        <f t="shared" si="0"/>
        <v>44621</v>
      </c>
      <c r="B6" s="159">
        <f>'Banking 1'!B9+'Banking 2'!B9+'Banking 3'!B9+'Banking 4'!B9+'Banking 5'!B13</f>
        <v>0</v>
      </c>
      <c r="C6" s="159">
        <f>'Banking 1'!C9+'Banking 2'!C9+'Banking 3'!C9+'Banking 4'!C9+'Banking 5'!C13</f>
        <v>0</v>
      </c>
      <c r="D6" s="159">
        <f>'Banking 1'!D9+'Banking 2'!D9+'Banking 3'!D9+'Banking 4'!D9+'Banking 5'!D13</f>
        <v>0</v>
      </c>
      <c r="E6" s="159">
        <f>'Banking 1'!E9+'Banking 2'!E9+'Banking 3'!E9+'Banking 4'!E9+'Banking 5'!E13</f>
        <v>0</v>
      </c>
      <c r="F6" s="159">
        <f>'Banking 1'!F9+'Banking 2'!F9+'Banking 3'!F9+'Banking 4'!F9+'Banking 5'!F13</f>
        <v>0</v>
      </c>
      <c r="G6" s="159">
        <f>'Banking 1'!G9+'Banking 2'!G9+'Banking 3'!G9+'Banking 4'!G9+'Banking 5'!G13</f>
        <v>0</v>
      </c>
      <c r="H6" s="159">
        <f>'Banking 1'!H9+'Banking 2'!H9+'Banking 3'!H9+'Banking 4'!H9+'Banking 5'!H13</f>
        <v>0</v>
      </c>
      <c r="I6" s="162">
        <f t="shared" si="1"/>
        <v>0</v>
      </c>
      <c r="J6" s="162">
        <f>'Banking 1'!J9+'Banking 2'!J9+'Banking 3'!J9+'Banking 4'!J9+'Banking 5'!J13</f>
        <v>0</v>
      </c>
      <c r="K6" s="160">
        <f>'Banking 1'!K9+'Banking 2'!K9+'Banking 3'!K9+'Banking 4'!K9+'Banking 5'!K13</f>
        <v>0</v>
      </c>
      <c r="L6" s="161">
        <f>'Banking 1'!L9+'Banking 2'!L9+'Banking 3'!L9+'Banking 4'!L9+'Banking 5'!L13</f>
        <v>0</v>
      </c>
      <c r="M6" s="161">
        <f t="shared" si="2"/>
        <v>0</v>
      </c>
      <c r="N6" s="161">
        <f>'Banking 1'!N9+'Banking 2'!N9+'Banking 3'!N9+'Banking 4'!N9+'Banking 5'!N13</f>
        <v>0</v>
      </c>
      <c r="O6" s="161">
        <f>'Banking 1'!O9+'Banking 2'!O9+'Banking 3'!O9+'Banking 4'!O9+'Banking 5'!O13</f>
        <v>0</v>
      </c>
      <c r="P6" s="161">
        <f>'Banking 1'!P9+'Banking 2'!P9+'Banking 3'!P9+'Banking 4'!P9+'Banking 5'!P13</f>
        <v>0</v>
      </c>
      <c r="Q6" s="161">
        <f>'Banking 1'!Q9+'Banking 2'!Q9+'Banking 3'!Q9+'Banking 4'!Q9+'Banking 5'!Q13</f>
        <v>0</v>
      </c>
      <c r="R6" s="161">
        <f>'Banking 1'!R9+'Banking 2'!R9+'Banking 3'!R9+'Banking 4'!R9+'Banking 5'!R13</f>
        <v>0</v>
      </c>
      <c r="S6" s="161">
        <f>'Banking 1'!S9+'Banking 2'!S9+'Banking 3'!S9+'Banking 4'!S9+'Banking 5'!S13</f>
        <v>0</v>
      </c>
      <c r="T6" s="161">
        <f>'Banking 1'!T9+'Banking 2'!T9+'Banking 3'!T9+'Banking 4'!T9+'Banking 5'!T13</f>
        <v>0</v>
      </c>
      <c r="U6" s="161">
        <f>'Banking 1'!U9+'Banking 2'!U9+'Banking 3'!U9+'Banking 4'!U9+'Banking 5'!U13</f>
        <v>0</v>
      </c>
      <c r="V6" s="161">
        <f>'Banking 1'!V9+'Banking 2'!V9+'Banking 3'!V9+'Banking 4'!V9+'Banking 5'!V13</f>
        <v>0</v>
      </c>
      <c r="W6" s="161">
        <f>'Banking 1'!W9+'Banking 2'!W9+'Banking 3'!W9+'Banking 4'!W9+'Banking 5'!W13</f>
        <v>0</v>
      </c>
      <c r="X6" s="161">
        <f>'Banking 1'!X9+'Banking 2'!X9+'Banking 3'!X9+'Banking 4'!X9+'Banking 5'!X13</f>
        <v>0</v>
      </c>
      <c r="Y6" s="161">
        <f>'Banking 1'!Y9+'Banking 2'!Y9+'Banking 3'!Y9+'Banking 4'!Y9+'Banking 5'!Y13</f>
        <v>0</v>
      </c>
      <c r="Z6" s="161">
        <f>'Banking 1'!Z9+'Banking 2'!Z9+'Banking 3'!Z9+'Banking 4'!Z9+'Banking 5'!Z13</f>
        <v>0</v>
      </c>
      <c r="AA6" s="161">
        <f>'Banking 1'!AA9+'Banking 2'!AA9+'Banking 3'!AA9+'Banking 4'!AA9+'Banking 5'!AA13</f>
        <v>0</v>
      </c>
      <c r="AB6" s="161">
        <f>'Banking 1'!AB9+'Banking 2'!AB9+'Banking 3'!AB9+'Banking 4'!AB9+'Banking 5'!AB13</f>
        <v>0</v>
      </c>
      <c r="AC6" s="161">
        <f>'Banking 1'!AC9+'Banking 2'!AC9+'Banking 3'!AC9+'Banking 4'!AC9+'Banking 5'!AC13</f>
        <v>0</v>
      </c>
      <c r="AD6" s="161">
        <f>'Banking 1'!AD9+'Banking 2'!AD9+'Banking 3'!AD9+'Banking 4'!AD9+'Banking 5'!AD13</f>
        <v>0</v>
      </c>
      <c r="AE6" s="161">
        <f>'Banking 1'!AE9+'Banking 2'!AE9+'Banking 3'!AE9+'Banking 4'!AE9+'Banking 5'!AE13</f>
        <v>0</v>
      </c>
      <c r="AF6" s="161">
        <f>'Banking 1'!AF9+'Banking 2'!AF9+'Banking 3'!AF9+'Banking 4'!AF9+'Banking 5'!AF13</f>
        <v>0</v>
      </c>
      <c r="AG6" s="161">
        <f>'Banking 1'!AG9+'Banking 2'!AG9+'Banking 3'!AG9+'Banking 4'!AG9+'Banking 5'!AG13</f>
        <v>0</v>
      </c>
      <c r="AH6" s="161">
        <f>'Banking 1'!AH9+'Banking 2'!AH9+'Banking 3'!AH9+'Banking 4'!AH9+'Banking 5'!AH13</f>
        <v>0</v>
      </c>
      <c r="AI6" s="161">
        <f>'Banking 1'!AI9+'Banking 2'!AI9+'Banking 3'!AI9+'Banking 4'!AI9+'Banking 5'!AI13</f>
        <v>0</v>
      </c>
      <c r="AJ6" s="161">
        <f>'Banking 1'!AJ9+'Banking 2'!AJ9+'Banking 3'!AJ9+'Banking 4'!AJ9+'Banking 5'!AJ13</f>
        <v>0</v>
      </c>
      <c r="AK6" s="161">
        <f>'Banking 1'!AK9+'Banking 2'!AK9+'Banking 3'!AK9+'Banking 4'!AK9+'Banking 5'!AK13</f>
        <v>0</v>
      </c>
      <c r="AL6" s="161">
        <f>'Banking 1'!AL9+'Banking 2'!AL9+'Banking 3'!AL9+'Banking 4'!AL9+'Banking 5'!AL13</f>
        <v>0</v>
      </c>
      <c r="AM6" s="161">
        <f>'Banking 1'!AM9+'Banking 2'!AM9+'Banking 3'!AM9+'Banking 4'!AM9+'Banking 5'!AM13</f>
        <v>0</v>
      </c>
      <c r="AN6" s="161">
        <f>'Banking 1'!AN9+'Banking 2'!AN9+'Banking 3'!AN9+'Banking 4'!AN9+'Banking 5'!AN13</f>
        <v>0</v>
      </c>
      <c r="AO6" s="161">
        <f>'Banking 1'!AO9+'Banking 2'!AO9+'Banking 3'!AO9+'Banking 4'!AO9+'Banking 5'!AO13</f>
        <v>0</v>
      </c>
      <c r="AP6" s="161">
        <f>'Banking 1'!AP9+'Banking 2'!AP9+'Banking 3'!AP9+'Banking 4'!AP9+'Banking 5'!AP13</f>
        <v>0</v>
      </c>
      <c r="AQ6" s="161">
        <f>'Banking 1'!AQ9+'Banking 2'!AQ9+'Banking 3'!AQ9+'Banking 4'!AQ9+'Banking 5'!AQ13</f>
        <v>0</v>
      </c>
      <c r="AR6" s="161">
        <f>'Banking 1'!AR9+'Banking 2'!AR9+'Banking 3'!AR9+'Banking 4'!AR9+'Banking 5'!AR13</f>
        <v>0</v>
      </c>
      <c r="AS6" s="161">
        <f>'Banking 1'!AS9+'Banking 2'!AS9+'Banking 3'!AS9+'Banking 4'!AS9+'Banking 5'!AS13</f>
        <v>0</v>
      </c>
      <c r="AT6" s="161">
        <f>'Banking 1'!AT9+'Banking 2'!AT9+'Banking 3'!AT9+'Banking 4'!AT9+'Banking 5'!AT13</f>
        <v>0</v>
      </c>
      <c r="AU6" s="161">
        <f>'Banking 1'!AU9+'Banking 2'!AU9+'Banking 3'!AU9+'Banking 4'!AU9+'Banking 5'!AU13</f>
        <v>0</v>
      </c>
      <c r="AV6" s="161">
        <f>'Banking 1'!AV9+'Banking 2'!AV9+'Banking 3'!AV9+'Banking 4'!AV9+'Banking 5'!AV13</f>
        <v>0</v>
      </c>
      <c r="AW6" s="161">
        <f>'Banking 1'!AW9+'Banking 2'!AW9+'Banking 3'!AW9+'Banking 4'!AW9+'Banking 5'!AW13</f>
        <v>0</v>
      </c>
      <c r="AX6" s="161">
        <f>'Banking 1'!AX9+'Banking 2'!AX9+'Banking 3'!AX9+'Banking 4'!AX9+'Banking 5'!AX13</f>
        <v>0</v>
      </c>
      <c r="AY6" s="161">
        <f>'Banking 1'!AY9+'Banking 2'!AY9+'Banking 3'!AY9+'Banking 4'!AY9+'Banking 5'!AY13</f>
        <v>0</v>
      </c>
      <c r="AZ6" s="161">
        <f>'Banking 1'!AZ9+'Banking 2'!AZ9+'Banking 3'!AZ9+'Banking 4'!AZ9+'Banking 5'!AZ13</f>
        <v>0</v>
      </c>
      <c r="BA6" s="163">
        <f>'Banking 1'!BA9+'Banking 2'!BA9+'Banking 3'!BA9+'Banking 4'!BA9+'Banking 5'!BA13</f>
        <v>0</v>
      </c>
      <c r="BB6" s="163">
        <f t="shared" si="3"/>
        <v>0</v>
      </c>
    </row>
    <row r="7" spans="1:54">
      <c r="A7" s="146">
        <f t="shared" si="0"/>
        <v>44652</v>
      </c>
      <c r="B7" s="159">
        <f>'Banking 1'!B10+'Banking 2'!B10+'Banking 3'!B10+'Banking 4'!B10+'Banking 5'!B14</f>
        <v>0</v>
      </c>
      <c r="C7" s="159">
        <f>'Banking 1'!C10+'Banking 2'!C10+'Banking 3'!C10+'Banking 4'!C10+'Banking 5'!C14</f>
        <v>0</v>
      </c>
      <c r="D7" s="159">
        <f>'Banking 1'!D10+'Banking 2'!D10+'Banking 3'!D10+'Banking 4'!D10+'Banking 5'!D14</f>
        <v>0</v>
      </c>
      <c r="E7" s="159">
        <f>'Banking 1'!E10+'Banking 2'!E10+'Banking 3'!E10+'Banking 4'!E10+'Banking 5'!E14</f>
        <v>0</v>
      </c>
      <c r="F7" s="159">
        <f>'Banking 1'!F10+'Banking 2'!F10+'Banking 3'!F10+'Banking 4'!F10+'Banking 5'!F14</f>
        <v>0</v>
      </c>
      <c r="G7" s="159">
        <f>'Banking 1'!G10+'Banking 2'!G10+'Banking 3'!G10+'Banking 4'!G10+'Banking 5'!G14</f>
        <v>0</v>
      </c>
      <c r="H7" s="159">
        <f>'Banking 1'!H10+'Banking 2'!H10+'Banking 3'!H10+'Banking 4'!H10+'Banking 5'!H14</f>
        <v>0</v>
      </c>
      <c r="I7" s="162">
        <f t="shared" si="1"/>
        <v>0</v>
      </c>
      <c r="J7" s="162">
        <f>'Banking 1'!J10+'Banking 2'!J10+'Banking 3'!J10+'Banking 4'!J10+'Banking 5'!J14</f>
        <v>0</v>
      </c>
      <c r="K7" s="160">
        <f>'Banking 1'!K10+'Banking 2'!K10+'Banking 3'!K10+'Banking 4'!K10+'Banking 5'!K14</f>
        <v>0</v>
      </c>
      <c r="L7" s="161">
        <f>'Banking 1'!L10+'Banking 2'!L10+'Banking 3'!L10+'Banking 4'!L10+'Banking 5'!L14</f>
        <v>0</v>
      </c>
      <c r="M7" s="161">
        <f t="shared" si="2"/>
        <v>0</v>
      </c>
      <c r="N7" s="161">
        <f>'Banking 1'!N10+'Banking 2'!N10+'Banking 3'!N10+'Banking 4'!N10+'Banking 5'!N14</f>
        <v>0</v>
      </c>
      <c r="O7" s="161">
        <f>'Banking 1'!O10+'Banking 2'!O10+'Banking 3'!O10+'Banking 4'!O10+'Banking 5'!O14</f>
        <v>0</v>
      </c>
      <c r="P7" s="161">
        <f>'Banking 1'!P10+'Banking 2'!P10+'Banking 3'!P10+'Banking 4'!P10+'Banking 5'!P14</f>
        <v>0</v>
      </c>
      <c r="Q7" s="161">
        <f>'Banking 1'!Q10+'Banking 2'!Q10+'Banking 3'!Q10+'Banking 4'!Q10+'Banking 5'!Q14</f>
        <v>0</v>
      </c>
      <c r="R7" s="161">
        <f>'Banking 1'!R10+'Banking 2'!R10+'Banking 3'!R10+'Banking 4'!R10+'Banking 5'!R14</f>
        <v>0</v>
      </c>
      <c r="S7" s="161">
        <f>'Banking 1'!S10+'Banking 2'!S10+'Banking 3'!S10+'Banking 4'!S10+'Banking 5'!S14</f>
        <v>0</v>
      </c>
      <c r="T7" s="161">
        <f>'Banking 1'!T10+'Banking 2'!T10+'Banking 3'!T10+'Banking 4'!T10+'Banking 5'!T14</f>
        <v>0</v>
      </c>
      <c r="U7" s="161">
        <f>'Banking 1'!U10+'Banking 2'!U10+'Banking 3'!U10+'Banking 4'!U10+'Banking 5'!U14</f>
        <v>0</v>
      </c>
      <c r="V7" s="161">
        <f>'Banking 1'!V10+'Banking 2'!V10+'Banking 3'!V10+'Banking 4'!V10+'Banking 5'!V14</f>
        <v>0</v>
      </c>
      <c r="W7" s="161">
        <f>'Banking 1'!W10+'Banking 2'!W10+'Banking 3'!W10+'Banking 4'!W10+'Banking 5'!W14</f>
        <v>0</v>
      </c>
      <c r="X7" s="161">
        <f>'Banking 1'!X10+'Banking 2'!X10+'Banking 3'!X10+'Banking 4'!X10+'Banking 5'!X14</f>
        <v>0</v>
      </c>
      <c r="Y7" s="161">
        <f>'Banking 1'!Y10+'Banking 2'!Y10+'Banking 3'!Y10+'Banking 4'!Y10+'Banking 5'!Y14</f>
        <v>0</v>
      </c>
      <c r="Z7" s="161">
        <f>'Banking 1'!Z10+'Banking 2'!Z10+'Banking 3'!Z10+'Banking 4'!Z10+'Banking 5'!Z14</f>
        <v>0</v>
      </c>
      <c r="AA7" s="161">
        <f>'Banking 1'!AA10+'Banking 2'!AA10+'Banking 3'!AA10+'Banking 4'!AA10+'Banking 5'!AA14</f>
        <v>0</v>
      </c>
      <c r="AB7" s="161">
        <f>'Banking 1'!AB10+'Banking 2'!AB10+'Banking 3'!AB10+'Banking 4'!AB10+'Banking 5'!AB14</f>
        <v>0</v>
      </c>
      <c r="AC7" s="161">
        <f>'Banking 1'!AC10+'Banking 2'!AC10+'Banking 3'!AC10+'Banking 4'!AC10+'Banking 5'!AC14</f>
        <v>0</v>
      </c>
      <c r="AD7" s="161">
        <f>'Banking 1'!AD10+'Banking 2'!AD10+'Banking 3'!AD10+'Banking 4'!AD10+'Banking 5'!AD14</f>
        <v>0</v>
      </c>
      <c r="AE7" s="161">
        <f>'Banking 1'!AE10+'Banking 2'!AE10+'Banking 3'!AE10+'Banking 4'!AE10+'Banking 5'!AE14</f>
        <v>0</v>
      </c>
      <c r="AF7" s="161">
        <f>'Banking 1'!AF10+'Banking 2'!AF10+'Banking 3'!AF10+'Banking 4'!AF10+'Banking 5'!AF14</f>
        <v>0</v>
      </c>
      <c r="AG7" s="161">
        <f>'Banking 1'!AG10+'Banking 2'!AG10+'Banking 3'!AG10+'Banking 4'!AG10+'Banking 5'!AG14</f>
        <v>0</v>
      </c>
      <c r="AH7" s="161">
        <f>'Banking 1'!AH10+'Banking 2'!AH10+'Banking 3'!AH10+'Banking 4'!AH10+'Banking 5'!AH14</f>
        <v>0</v>
      </c>
      <c r="AI7" s="161">
        <f>'Banking 1'!AI10+'Banking 2'!AI10+'Banking 3'!AI10+'Banking 4'!AI10+'Banking 5'!AI14</f>
        <v>0</v>
      </c>
      <c r="AJ7" s="161">
        <f>'Banking 1'!AJ10+'Banking 2'!AJ10+'Banking 3'!AJ10+'Banking 4'!AJ10+'Banking 5'!AJ14</f>
        <v>0</v>
      </c>
      <c r="AK7" s="161">
        <f>'Banking 1'!AK10+'Banking 2'!AK10+'Banking 3'!AK10+'Banking 4'!AK10+'Banking 5'!AK14</f>
        <v>0</v>
      </c>
      <c r="AL7" s="161">
        <f>'Banking 1'!AL10+'Banking 2'!AL10+'Banking 3'!AL10+'Banking 4'!AL10+'Banking 5'!AL14</f>
        <v>0</v>
      </c>
      <c r="AM7" s="161">
        <f>'Banking 1'!AM10+'Banking 2'!AM10+'Banking 3'!AM10+'Banking 4'!AM10+'Banking 5'!AM14</f>
        <v>0</v>
      </c>
      <c r="AN7" s="161">
        <f>'Banking 1'!AN10+'Banking 2'!AN10+'Banking 3'!AN10+'Banking 4'!AN10+'Banking 5'!AN14</f>
        <v>0</v>
      </c>
      <c r="AO7" s="161">
        <f>'Banking 1'!AO10+'Banking 2'!AO10+'Banking 3'!AO10+'Banking 4'!AO10+'Banking 5'!AO14</f>
        <v>0</v>
      </c>
      <c r="AP7" s="161">
        <f>'Banking 1'!AP10+'Banking 2'!AP10+'Banking 3'!AP10+'Banking 4'!AP10+'Banking 5'!AP14</f>
        <v>0</v>
      </c>
      <c r="AQ7" s="161">
        <f>'Banking 1'!AQ10+'Banking 2'!AQ10+'Banking 3'!AQ10+'Banking 4'!AQ10+'Banking 5'!AQ14</f>
        <v>0</v>
      </c>
      <c r="AR7" s="161">
        <f>'Banking 1'!AR10+'Banking 2'!AR10+'Banking 3'!AR10+'Banking 4'!AR10+'Banking 5'!AR14</f>
        <v>0</v>
      </c>
      <c r="AS7" s="161">
        <f>'Banking 1'!AS10+'Banking 2'!AS10+'Banking 3'!AS10+'Banking 4'!AS10+'Banking 5'!AS14</f>
        <v>0</v>
      </c>
      <c r="AT7" s="161">
        <f>'Banking 1'!AT10+'Banking 2'!AT10+'Banking 3'!AT10+'Banking 4'!AT10+'Banking 5'!AT14</f>
        <v>0</v>
      </c>
      <c r="AU7" s="161">
        <f>'Banking 1'!AU10+'Banking 2'!AU10+'Banking 3'!AU10+'Banking 4'!AU10+'Banking 5'!AU14</f>
        <v>0</v>
      </c>
      <c r="AV7" s="161">
        <f>'Banking 1'!AV10+'Banking 2'!AV10+'Banking 3'!AV10+'Banking 4'!AV10+'Banking 5'!AV14</f>
        <v>0</v>
      </c>
      <c r="AW7" s="161">
        <f>'Banking 1'!AW10+'Banking 2'!AW10+'Banking 3'!AW10+'Banking 4'!AW10+'Banking 5'!AW14</f>
        <v>0</v>
      </c>
      <c r="AX7" s="161">
        <f>'Banking 1'!AX10+'Banking 2'!AX10+'Banking 3'!AX10+'Banking 4'!AX10+'Banking 5'!AX14</f>
        <v>0</v>
      </c>
      <c r="AY7" s="161">
        <f>'Banking 1'!AY10+'Banking 2'!AY10+'Banking 3'!AY10+'Banking 4'!AY10+'Banking 5'!AY14</f>
        <v>0</v>
      </c>
      <c r="AZ7" s="161">
        <f>'Banking 1'!AZ10+'Banking 2'!AZ10+'Banking 3'!AZ10+'Banking 4'!AZ10+'Banking 5'!AZ14</f>
        <v>0</v>
      </c>
      <c r="BA7" s="163">
        <f>'Banking 1'!BA10+'Banking 2'!BA10+'Banking 3'!BA10+'Banking 4'!BA10+'Banking 5'!BA14</f>
        <v>0</v>
      </c>
      <c r="BB7" s="163">
        <f t="shared" si="3"/>
        <v>0</v>
      </c>
    </row>
    <row r="8" spans="1:54">
      <c r="A8" s="146">
        <f t="shared" si="0"/>
        <v>44682</v>
      </c>
      <c r="B8" s="159">
        <f>'Banking 1'!B11+'Banking 2'!B11+'Banking 3'!B11+'Banking 4'!B11+'Banking 5'!B15</f>
        <v>0</v>
      </c>
      <c r="C8" s="159">
        <f>'Banking 1'!C11+'Banking 2'!C11+'Banking 3'!C11+'Banking 4'!C11+'Banking 5'!C15</f>
        <v>0</v>
      </c>
      <c r="D8" s="159">
        <f>'Banking 1'!D11+'Banking 2'!D11+'Banking 3'!D11+'Banking 4'!D11+'Banking 5'!D15</f>
        <v>0</v>
      </c>
      <c r="E8" s="159">
        <f>'Banking 1'!E11+'Banking 2'!E11+'Banking 3'!E11+'Banking 4'!E11+'Banking 5'!E15</f>
        <v>0</v>
      </c>
      <c r="F8" s="159">
        <f>'Banking 1'!F11+'Banking 2'!F11+'Banking 3'!F11+'Banking 4'!F11+'Banking 5'!F15</f>
        <v>0</v>
      </c>
      <c r="G8" s="159">
        <f>'Banking 1'!G11+'Banking 2'!G11+'Banking 3'!G11+'Banking 4'!G11+'Banking 5'!G15</f>
        <v>0</v>
      </c>
      <c r="H8" s="159">
        <f>'Banking 1'!H11+'Banking 2'!H11+'Banking 3'!H11+'Banking 4'!H11+'Banking 5'!H15</f>
        <v>0</v>
      </c>
      <c r="I8" s="162">
        <f t="shared" si="1"/>
        <v>0</v>
      </c>
      <c r="J8" s="162">
        <f>'Banking 1'!J11+'Banking 2'!J11+'Banking 3'!J11+'Banking 4'!J11+'Banking 5'!J15</f>
        <v>0</v>
      </c>
      <c r="K8" s="160">
        <f>'Banking 1'!K11+'Banking 2'!K11+'Banking 3'!K11+'Banking 4'!K11+'Banking 5'!K15</f>
        <v>0</v>
      </c>
      <c r="L8" s="161">
        <f>'Banking 1'!L11+'Banking 2'!L11+'Banking 3'!L11+'Banking 4'!L11+'Banking 5'!L15</f>
        <v>0</v>
      </c>
      <c r="M8" s="161">
        <f t="shared" si="2"/>
        <v>0</v>
      </c>
      <c r="N8" s="161">
        <f>'Banking 1'!N11+'Banking 2'!N11+'Banking 3'!N11+'Banking 4'!N11+'Banking 5'!N15</f>
        <v>0</v>
      </c>
      <c r="O8" s="161">
        <f>'Banking 1'!O11+'Banking 2'!O11+'Banking 3'!O11+'Banking 4'!O11+'Banking 5'!O15</f>
        <v>0</v>
      </c>
      <c r="P8" s="161">
        <f>'Banking 1'!P11+'Banking 2'!P11+'Banking 3'!P11+'Banking 4'!P11+'Banking 5'!P15</f>
        <v>0</v>
      </c>
      <c r="Q8" s="161">
        <f>'Banking 1'!Q11+'Banking 2'!Q11+'Banking 3'!Q11+'Banking 4'!Q11+'Banking 5'!Q15</f>
        <v>0</v>
      </c>
      <c r="R8" s="161">
        <f>'Banking 1'!R11+'Banking 2'!R11+'Banking 3'!R11+'Banking 4'!R11+'Banking 5'!R15</f>
        <v>0</v>
      </c>
      <c r="S8" s="161">
        <f>'Banking 1'!S11+'Banking 2'!S11+'Banking 3'!S11+'Banking 4'!S11+'Banking 5'!S15</f>
        <v>0</v>
      </c>
      <c r="T8" s="161">
        <f>'Banking 1'!T11+'Banking 2'!T11+'Banking 3'!T11+'Banking 4'!T11+'Banking 5'!T15</f>
        <v>0</v>
      </c>
      <c r="U8" s="161">
        <f>'Banking 1'!U11+'Banking 2'!U11+'Banking 3'!U11+'Banking 4'!U11+'Banking 5'!U15</f>
        <v>0</v>
      </c>
      <c r="V8" s="161">
        <f>'Banking 1'!V11+'Banking 2'!V11+'Banking 3'!V11+'Banking 4'!V11+'Banking 5'!V15</f>
        <v>0</v>
      </c>
      <c r="W8" s="161">
        <f>'Banking 1'!W11+'Banking 2'!W11+'Banking 3'!W11+'Banking 4'!W11+'Banking 5'!W15</f>
        <v>0</v>
      </c>
      <c r="X8" s="161">
        <f>'Banking 1'!X11+'Banking 2'!X11+'Banking 3'!X11+'Banking 4'!X11+'Banking 5'!X15</f>
        <v>0</v>
      </c>
      <c r="Y8" s="161">
        <f>'Banking 1'!Y11+'Banking 2'!Y11+'Banking 3'!Y11+'Banking 4'!Y11+'Banking 5'!Y15</f>
        <v>0</v>
      </c>
      <c r="Z8" s="161">
        <f>'Banking 1'!Z11+'Banking 2'!Z11+'Banking 3'!Z11+'Banking 4'!Z11+'Banking 5'!Z15</f>
        <v>0</v>
      </c>
      <c r="AA8" s="161">
        <f>'Banking 1'!AA11+'Banking 2'!AA11+'Banking 3'!AA11+'Banking 4'!AA11+'Banking 5'!AA15</f>
        <v>0</v>
      </c>
      <c r="AB8" s="161">
        <f>'Banking 1'!AB11+'Banking 2'!AB11+'Banking 3'!AB11+'Banking 4'!AB11+'Banking 5'!AB15</f>
        <v>0</v>
      </c>
      <c r="AC8" s="161">
        <f>'Banking 1'!AC11+'Banking 2'!AC11+'Banking 3'!AC11+'Banking 4'!AC11+'Banking 5'!AC15</f>
        <v>0</v>
      </c>
      <c r="AD8" s="161">
        <f>'Banking 1'!AD11+'Banking 2'!AD11+'Banking 3'!AD11+'Banking 4'!AD11+'Banking 5'!AD15</f>
        <v>0</v>
      </c>
      <c r="AE8" s="161">
        <f>'Banking 1'!AE11+'Banking 2'!AE11+'Banking 3'!AE11+'Banking 4'!AE11+'Banking 5'!AE15</f>
        <v>0</v>
      </c>
      <c r="AF8" s="161">
        <f>'Banking 1'!AF11+'Banking 2'!AF11+'Banking 3'!AF11+'Banking 4'!AF11+'Banking 5'!AF15</f>
        <v>0</v>
      </c>
      <c r="AG8" s="161">
        <f>'Banking 1'!AG11+'Banking 2'!AG11+'Banking 3'!AG11+'Banking 4'!AG11+'Banking 5'!AG15</f>
        <v>0</v>
      </c>
      <c r="AH8" s="161">
        <f>'Banking 1'!AH11+'Banking 2'!AH11+'Banking 3'!AH11+'Banking 4'!AH11+'Banking 5'!AH15</f>
        <v>0</v>
      </c>
      <c r="AI8" s="161">
        <f>'Banking 1'!AI11+'Banking 2'!AI11+'Banking 3'!AI11+'Banking 4'!AI11+'Banking 5'!AI15</f>
        <v>0</v>
      </c>
      <c r="AJ8" s="161">
        <f>'Banking 1'!AJ11+'Banking 2'!AJ11+'Banking 3'!AJ11+'Banking 4'!AJ11+'Banking 5'!AJ15</f>
        <v>0</v>
      </c>
      <c r="AK8" s="161">
        <f>'Banking 1'!AK11+'Banking 2'!AK11+'Banking 3'!AK11+'Banking 4'!AK11+'Banking 5'!AK15</f>
        <v>0</v>
      </c>
      <c r="AL8" s="161">
        <f>'Banking 1'!AL11+'Banking 2'!AL11+'Banking 3'!AL11+'Banking 4'!AL11+'Banking 5'!AL15</f>
        <v>0</v>
      </c>
      <c r="AM8" s="161">
        <f>'Banking 1'!AM11+'Banking 2'!AM11+'Banking 3'!AM11+'Banking 4'!AM11+'Banking 5'!AM15</f>
        <v>0</v>
      </c>
      <c r="AN8" s="161">
        <f>'Banking 1'!AN11+'Banking 2'!AN11+'Banking 3'!AN11+'Banking 4'!AN11+'Banking 5'!AN15</f>
        <v>0</v>
      </c>
      <c r="AO8" s="161">
        <f>'Banking 1'!AO11+'Banking 2'!AO11+'Banking 3'!AO11+'Banking 4'!AO11+'Banking 5'!AO15</f>
        <v>0</v>
      </c>
      <c r="AP8" s="161">
        <f>'Banking 1'!AP11+'Banking 2'!AP11+'Banking 3'!AP11+'Banking 4'!AP11+'Banking 5'!AP15</f>
        <v>0</v>
      </c>
      <c r="AQ8" s="161">
        <f>'Banking 1'!AQ11+'Banking 2'!AQ11+'Banking 3'!AQ11+'Banking 4'!AQ11+'Banking 5'!AQ15</f>
        <v>0</v>
      </c>
      <c r="AR8" s="161">
        <f>'Banking 1'!AR11+'Banking 2'!AR11+'Banking 3'!AR11+'Banking 4'!AR11+'Banking 5'!AR15</f>
        <v>0</v>
      </c>
      <c r="AS8" s="161">
        <f>'Banking 1'!AS11+'Banking 2'!AS11+'Banking 3'!AS11+'Banking 4'!AS11+'Banking 5'!AS15</f>
        <v>0</v>
      </c>
      <c r="AT8" s="161">
        <f>'Banking 1'!AT11+'Banking 2'!AT11+'Banking 3'!AT11+'Banking 4'!AT11+'Banking 5'!AT15</f>
        <v>0</v>
      </c>
      <c r="AU8" s="161">
        <f>'Banking 1'!AU11+'Banking 2'!AU11+'Banking 3'!AU11+'Banking 4'!AU11+'Banking 5'!AU15</f>
        <v>0</v>
      </c>
      <c r="AV8" s="161">
        <f>'Banking 1'!AV11+'Banking 2'!AV11+'Banking 3'!AV11+'Banking 4'!AV11+'Banking 5'!AV15</f>
        <v>0</v>
      </c>
      <c r="AW8" s="161">
        <f>'Banking 1'!AW11+'Banking 2'!AW11+'Banking 3'!AW11+'Banking 4'!AW11+'Banking 5'!AW15</f>
        <v>0</v>
      </c>
      <c r="AX8" s="161">
        <f>'Banking 1'!AX11+'Banking 2'!AX11+'Banking 3'!AX11+'Banking 4'!AX11+'Banking 5'!AX15</f>
        <v>0</v>
      </c>
      <c r="AY8" s="161">
        <f>'Banking 1'!AY11+'Banking 2'!AY11+'Banking 3'!AY11+'Banking 4'!AY11+'Banking 5'!AY15</f>
        <v>0</v>
      </c>
      <c r="AZ8" s="161">
        <f>'Banking 1'!AZ11+'Banking 2'!AZ11+'Banking 3'!AZ11+'Banking 4'!AZ11+'Banking 5'!AZ15</f>
        <v>0</v>
      </c>
      <c r="BA8" s="163">
        <f>'Banking 1'!BA11+'Banking 2'!BA11+'Banking 3'!BA11+'Banking 4'!BA11+'Banking 5'!BA15</f>
        <v>0</v>
      </c>
      <c r="BB8" s="163">
        <f t="shared" si="3"/>
        <v>0</v>
      </c>
    </row>
    <row r="9" spans="1:54">
      <c r="A9" s="146">
        <f t="shared" si="0"/>
        <v>44713</v>
      </c>
      <c r="B9" s="159">
        <f>'Banking 1'!B12+'Banking 2'!B12+'Banking 3'!B12+'Banking 4'!B12+'Banking 5'!B16</f>
        <v>0</v>
      </c>
      <c r="C9" s="159">
        <f>'Banking 1'!C12+'Banking 2'!C12+'Banking 3'!C12+'Banking 4'!C12+'Banking 5'!C16</f>
        <v>0</v>
      </c>
      <c r="D9" s="159">
        <f>'Banking 1'!D12+'Banking 2'!D12+'Banking 3'!D12+'Banking 4'!D12+'Banking 5'!D16</f>
        <v>0</v>
      </c>
      <c r="E9" s="159">
        <f>'Banking 1'!E12+'Banking 2'!E12+'Banking 3'!E12+'Banking 4'!E12+'Banking 5'!E16</f>
        <v>0</v>
      </c>
      <c r="F9" s="159">
        <f>'Banking 1'!F12+'Banking 2'!F12+'Banking 3'!F12+'Banking 4'!F12+'Banking 5'!F16</f>
        <v>0</v>
      </c>
      <c r="G9" s="159">
        <f>'Banking 1'!G12+'Banking 2'!G12+'Banking 3'!G12+'Banking 4'!G12+'Banking 5'!G16</f>
        <v>0</v>
      </c>
      <c r="H9" s="159">
        <f>'Banking 1'!H12+'Banking 2'!H12+'Banking 3'!H12+'Banking 4'!H12+'Banking 5'!H16</f>
        <v>0</v>
      </c>
      <c r="I9" s="162">
        <f t="shared" si="1"/>
        <v>0</v>
      </c>
      <c r="J9" s="162">
        <f>'Banking 1'!J12+'Banking 2'!J12+'Banking 3'!J12+'Banking 4'!J12+'Banking 5'!J16</f>
        <v>0</v>
      </c>
      <c r="K9" s="160">
        <f>'Banking 1'!K12+'Banking 2'!K12+'Banking 3'!K12+'Banking 4'!K12+'Banking 5'!K16</f>
        <v>0</v>
      </c>
      <c r="L9" s="161">
        <f>'Banking 1'!L12+'Banking 2'!L12+'Banking 3'!L12+'Banking 4'!L12+'Banking 5'!L16</f>
        <v>0</v>
      </c>
      <c r="M9" s="161">
        <f t="shared" si="2"/>
        <v>0</v>
      </c>
      <c r="N9" s="161">
        <f>'Banking 1'!N12+'Banking 2'!N12+'Banking 3'!N12+'Banking 4'!N12+'Banking 5'!N16</f>
        <v>0</v>
      </c>
      <c r="O9" s="161">
        <f>'Banking 1'!O12+'Banking 2'!O12+'Banking 3'!O12+'Banking 4'!O12+'Banking 5'!O16</f>
        <v>0</v>
      </c>
      <c r="P9" s="161">
        <f>'Banking 1'!P12+'Banking 2'!P12+'Banking 3'!P12+'Banking 4'!P12+'Banking 5'!P16</f>
        <v>0</v>
      </c>
      <c r="Q9" s="161">
        <f>'Banking 1'!Q12+'Banking 2'!Q12+'Banking 3'!Q12+'Banking 4'!Q12+'Banking 5'!Q16</f>
        <v>0</v>
      </c>
      <c r="R9" s="161">
        <f>'Banking 1'!R12+'Banking 2'!R12+'Banking 3'!R12+'Banking 4'!R12+'Banking 5'!R16</f>
        <v>0</v>
      </c>
      <c r="S9" s="161">
        <f>'Banking 1'!S12+'Banking 2'!S12+'Banking 3'!S12+'Banking 4'!S12+'Banking 5'!S16</f>
        <v>0</v>
      </c>
      <c r="T9" s="161">
        <f>'Banking 1'!T12+'Banking 2'!T12+'Banking 3'!T12+'Banking 4'!T12+'Banking 5'!T16</f>
        <v>0</v>
      </c>
      <c r="U9" s="161">
        <f>'Banking 1'!U12+'Banking 2'!U12+'Banking 3'!U12+'Banking 4'!U12+'Banking 5'!U16</f>
        <v>0</v>
      </c>
      <c r="V9" s="161">
        <f>'Banking 1'!V12+'Banking 2'!V12+'Banking 3'!V12+'Banking 4'!V12+'Banking 5'!V16</f>
        <v>0</v>
      </c>
      <c r="W9" s="161">
        <f>'Banking 1'!W12+'Banking 2'!W12+'Banking 3'!W12+'Banking 4'!W12+'Banking 5'!W16</f>
        <v>0</v>
      </c>
      <c r="X9" s="161">
        <f>'Banking 1'!X12+'Banking 2'!X12+'Banking 3'!X12+'Banking 4'!X12+'Banking 5'!X16</f>
        <v>0</v>
      </c>
      <c r="Y9" s="161">
        <f>'Banking 1'!Y12+'Banking 2'!Y12+'Banking 3'!Y12+'Banking 4'!Y12+'Banking 5'!Y16</f>
        <v>0</v>
      </c>
      <c r="Z9" s="161">
        <f>'Banking 1'!Z12+'Banking 2'!Z12+'Banking 3'!Z12+'Banking 4'!Z12+'Banking 5'!Z16</f>
        <v>0</v>
      </c>
      <c r="AA9" s="161">
        <f>'Banking 1'!AA12+'Banking 2'!AA12+'Banking 3'!AA12+'Banking 4'!AA12+'Banking 5'!AA16</f>
        <v>0</v>
      </c>
      <c r="AB9" s="161">
        <f>'Banking 1'!AB12+'Banking 2'!AB12+'Banking 3'!AB12+'Banking 4'!AB12+'Banking 5'!AB16</f>
        <v>0</v>
      </c>
      <c r="AC9" s="161">
        <f>'Banking 1'!AC12+'Banking 2'!AC12+'Banking 3'!AC12+'Banking 4'!AC12+'Banking 5'!AC16</f>
        <v>0</v>
      </c>
      <c r="AD9" s="161">
        <f>'Banking 1'!AD12+'Banking 2'!AD12+'Banking 3'!AD12+'Banking 4'!AD12+'Banking 5'!AD16</f>
        <v>0</v>
      </c>
      <c r="AE9" s="161">
        <f>'Banking 1'!AE12+'Banking 2'!AE12+'Banking 3'!AE12+'Banking 4'!AE12+'Banking 5'!AE16</f>
        <v>0</v>
      </c>
      <c r="AF9" s="161">
        <f>'Banking 1'!AF12+'Banking 2'!AF12+'Banking 3'!AF12+'Banking 4'!AF12+'Banking 5'!AF16</f>
        <v>0</v>
      </c>
      <c r="AG9" s="161">
        <f>'Banking 1'!AG12+'Banking 2'!AG12+'Banking 3'!AG12+'Banking 4'!AG12+'Banking 5'!AG16</f>
        <v>0</v>
      </c>
      <c r="AH9" s="161">
        <f>'Banking 1'!AH12+'Banking 2'!AH12+'Banking 3'!AH12+'Banking 4'!AH12+'Banking 5'!AH16</f>
        <v>0</v>
      </c>
      <c r="AI9" s="161">
        <f>'Banking 1'!AI12+'Banking 2'!AI12+'Banking 3'!AI12+'Banking 4'!AI12+'Banking 5'!AI16</f>
        <v>0</v>
      </c>
      <c r="AJ9" s="161">
        <f>'Banking 1'!AJ12+'Banking 2'!AJ12+'Banking 3'!AJ12+'Banking 4'!AJ12+'Banking 5'!AJ16</f>
        <v>0</v>
      </c>
      <c r="AK9" s="161">
        <f>'Banking 1'!AK12+'Banking 2'!AK12+'Banking 3'!AK12+'Banking 4'!AK12+'Banking 5'!AK16</f>
        <v>0</v>
      </c>
      <c r="AL9" s="161">
        <f>'Banking 1'!AL12+'Banking 2'!AL12+'Banking 3'!AL12+'Banking 4'!AL12+'Banking 5'!AL16</f>
        <v>0</v>
      </c>
      <c r="AM9" s="161">
        <f>'Banking 1'!AM12+'Banking 2'!AM12+'Banking 3'!AM12+'Banking 4'!AM12+'Banking 5'!AM16</f>
        <v>0</v>
      </c>
      <c r="AN9" s="161">
        <f>'Banking 1'!AN12+'Banking 2'!AN12+'Banking 3'!AN12+'Banking 4'!AN12+'Banking 5'!AN16</f>
        <v>0</v>
      </c>
      <c r="AO9" s="161">
        <f>'Banking 1'!AO12+'Banking 2'!AO12+'Banking 3'!AO12+'Banking 4'!AO12+'Banking 5'!AO16</f>
        <v>0</v>
      </c>
      <c r="AP9" s="161">
        <f>'Banking 1'!AP12+'Banking 2'!AP12+'Banking 3'!AP12+'Banking 4'!AP12+'Banking 5'!AP16</f>
        <v>0</v>
      </c>
      <c r="AQ9" s="161">
        <f>'Banking 1'!AQ12+'Banking 2'!AQ12+'Banking 3'!AQ12+'Banking 4'!AQ12+'Banking 5'!AQ16</f>
        <v>0</v>
      </c>
      <c r="AR9" s="161">
        <f>'Banking 1'!AR12+'Banking 2'!AR12+'Banking 3'!AR12+'Banking 4'!AR12+'Banking 5'!AR16</f>
        <v>0</v>
      </c>
      <c r="AS9" s="161">
        <f>'Banking 1'!AS12+'Banking 2'!AS12+'Banking 3'!AS12+'Banking 4'!AS12+'Banking 5'!AS16</f>
        <v>0</v>
      </c>
      <c r="AT9" s="161">
        <f>'Banking 1'!AT12+'Banking 2'!AT12+'Banking 3'!AT12+'Banking 4'!AT12+'Banking 5'!AT16</f>
        <v>0</v>
      </c>
      <c r="AU9" s="161">
        <f>'Banking 1'!AU12+'Banking 2'!AU12+'Banking 3'!AU12+'Banking 4'!AU12+'Banking 5'!AU16</f>
        <v>0</v>
      </c>
      <c r="AV9" s="161">
        <f>'Banking 1'!AV12+'Banking 2'!AV12+'Banking 3'!AV12+'Banking 4'!AV12+'Banking 5'!AV16</f>
        <v>0</v>
      </c>
      <c r="AW9" s="161">
        <f>'Banking 1'!AW12+'Banking 2'!AW12+'Banking 3'!AW12+'Banking 4'!AW12+'Banking 5'!AW16</f>
        <v>0</v>
      </c>
      <c r="AX9" s="161">
        <f>'Banking 1'!AX12+'Banking 2'!AX12+'Banking 3'!AX12+'Banking 4'!AX12+'Banking 5'!AX16</f>
        <v>0</v>
      </c>
      <c r="AY9" s="161">
        <f>'Banking 1'!AY12+'Banking 2'!AY12+'Banking 3'!AY12+'Banking 4'!AY12+'Banking 5'!AY16</f>
        <v>0</v>
      </c>
      <c r="AZ9" s="161">
        <f>'Banking 1'!AZ12+'Banking 2'!AZ12+'Banking 3'!AZ12+'Banking 4'!AZ12+'Banking 5'!AZ16</f>
        <v>0</v>
      </c>
      <c r="BA9" s="163">
        <f>'Banking 1'!BA12+'Banking 2'!BA12+'Banking 3'!BA12+'Banking 4'!BA12+'Banking 5'!BA16</f>
        <v>0</v>
      </c>
      <c r="BB9" s="163">
        <f t="shared" si="3"/>
        <v>0</v>
      </c>
    </row>
    <row r="10" spans="1:54">
      <c r="A10" s="146">
        <f t="shared" si="0"/>
        <v>44743</v>
      </c>
      <c r="B10" s="159">
        <f>'Banking 1'!B13+'Banking 2'!B13+'Banking 3'!B13+'Banking 4'!B13+'Banking 5'!B16</f>
        <v>0</v>
      </c>
      <c r="C10" s="159">
        <f>'Banking 1'!C13+'Banking 2'!C13+'Banking 3'!C13+'Banking 4'!C13+'Banking 5'!C16</f>
        <v>0</v>
      </c>
      <c r="D10" s="159">
        <f>'Banking 1'!D13+'Banking 2'!D13+'Banking 3'!D13+'Banking 4'!D13+'Banking 5'!D16</f>
        <v>0</v>
      </c>
      <c r="E10" s="159">
        <f>'Banking 1'!E13+'Banking 2'!E13+'Banking 3'!E13+'Banking 4'!E13+'Banking 5'!E16</f>
        <v>0</v>
      </c>
      <c r="F10" s="159">
        <f>'Banking 1'!F13+'Banking 2'!F13+'Banking 3'!F13+'Banking 4'!F13+'Banking 5'!F16</f>
        <v>0</v>
      </c>
      <c r="G10" s="159">
        <f>'Banking 1'!G13+'Banking 2'!G13+'Banking 3'!G13+'Banking 4'!G13+'Banking 5'!G16</f>
        <v>0</v>
      </c>
      <c r="H10" s="159">
        <f>'Banking 1'!H13+'Banking 2'!H13+'Banking 3'!H13+'Banking 4'!H13+'Banking 5'!H16</f>
        <v>0</v>
      </c>
      <c r="I10" s="162">
        <f t="shared" si="1"/>
        <v>0</v>
      </c>
      <c r="J10" s="162">
        <f>'Banking 1'!J13+'Banking 2'!J13+'Banking 3'!J13+'Banking 4'!J13+'Banking 5'!J16</f>
        <v>0</v>
      </c>
      <c r="K10" s="160">
        <f>'Banking 1'!K13+'Banking 2'!K13+'Banking 3'!K13+'Banking 4'!K13+'Banking 5'!K16</f>
        <v>0</v>
      </c>
      <c r="L10" s="161">
        <f>'Banking 1'!L13+'Banking 2'!L13+'Banking 3'!L13+'Banking 4'!L13+'Banking 5'!L16</f>
        <v>0</v>
      </c>
      <c r="M10" s="161">
        <f t="shared" si="2"/>
        <v>0</v>
      </c>
      <c r="N10" s="161">
        <f>'Banking 1'!N13+'Banking 2'!N13+'Banking 3'!N13+'Banking 4'!N13+'Banking 5'!N16</f>
        <v>0</v>
      </c>
      <c r="O10" s="161">
        <f>'Banking 1'!O13+'Banking 2'!O13+'Banking 3'!O13+'Banking 4'!O13+'Banking 5'!O16</f>
        <v>0</v>
      </c>
      <c r="P10" s="161">
        <f>'Banking 1'!P13+'Banking 2'!P13+'Banking 3'!P13+'Banking 4'!P13+'Banking 5'!P16</f>
        <v>0</v>
      </c>
      <c r="Q10" s="161">
        <f>'Banking 1'!Q13+'Banking 2'!Q13+'Banking 3'!Q13+'Banking 4'!Q13+'Banking 5'!Q16</f>
        <v>0</v>
      </c>
      <c r="R10" s="161">
        <f>'Banking 1'!R13+'Banking 2'!R13+'Banking 3'!R13+'Banking 4'!R13+'Banking 5'!R16</f>
        <v>0</v>
      </c>
      <c r="S10" s="161">
        <f>'Banking 1'!S13+'Banking 2'!S13+'Banking 3'!S13+'Banking 4'!S13+'Banking 5'!S16</f>
        <v>0</v>
      </c>
      <c r="T10" s="161">
        <f>'Banking 1'!T13+'Banking 2'!T13+'Banking 3'!T13+'Banking 4'!T13+'Banking 5'!T16</f>
        <v>0</v>
      </c>
      <c r="U10" s="161">
        <f>'Banking 1'!U13+'Banking 2'!U13+'Banking 3'!U13+'Banking 4'!U13+'Banking 5'!U16</f>
        <v>0</v>
      </c>
      <c r="V10" s="161">
        <f>'Banking 1'!V13+'Banking 2'!V13+'Banking 3'!V13+'Banking 4'!V13+'Banking 5'!V16</f>
        <v>0</v>
      </c>
      <c r="W10" s="161">
        <f>'Banking 1'!W13+'Banking 2'!W13+'Banking 3'!W13+'Banking 4'!W13+'Banking 5'!W16</f>
        <v>0</v>
      </c>
      <c r="X10" s="161">
        <f>'Banking 1'!X13+'Banking 2'!X13+'Banking 3'!X13+'Banking 4'!X13+'Banking 5'!X16</f>
        <v>0</v>
      </c>
      <c r="Y10" s="161">
        <f>'Banking 1'!Y13+'Banking 2'!Y13+'Banking 3'!Y13+'Banking 4'!Y13+'Banking 5'!Y16</f>
        <v>0</v>
      </c>
      <c r="Z10" s="161">
        <f>'Banking 1'!Z13+'Banking 2'!Z13+'Banking 3'!Z13+'Banking 4'!Z13+'Banking 5'!Z16</f>
        <v>0</v>
      </c>
      <c r="AA10" s="161">
        <f>'Banking 1'!AA13+'Banking 2'!AA13+'Banking 3'!AA13+'Banking 4'!AA13+'Banking 5'!AA16</f>
        <v>0</v>
      </c>
      <c r="AB10" s="161">
        <f>'Banking 1'!AB13+'Banking 2'!AB13+'Banking 3'!AB13+'Banking 4'!AB13+'Banking 5'!AB16</f>
        <v>0</v>
      </c>
      <c r="AC10" s="161">
        <f>'Banking 1'!AC13+'Banking 2'!AC13+'Banking 3'!AC13+'Banking 4'!AC13+'Banking 5'!AC16</f>
        <v>0</v>
      </c>
      <c r="AD10" s="161">
        <f>'Banking 1'!AD13+'Banking 2'!AD13+'Banking 3'!AD13+'Banking 4'!AD13+'Banking 5'!AD16</f>
        <v>0</v>
      </c>
      <c r="AE10" s="161">
        <f>'Banking 1'!AE13+'Banking 2'!AE13+'Banking 3'!AE13+'Banking 4'!AE13+'Banking 5'!AE16</f>
        <v>0</v>
      </c>
      <c r="AF10" s="161">
        <f>'Banking 1'!AF13+'Banking 2'!AF13+'Banking 3'!AF13+'Banking 4'!AF13+'Banking 5'!AF16</f>
        <v>0</v>
      </c>
      <c r="AG10" s="161">
        <f>'Banking 1'!AG13+'Banking 2'!AG13+'Banking 3'!AG13+'Banking 4'!AG13+'Banking 5'!AG16</f>
        <v>0</v>
      </c>
      <c r="AH10" s="161">
        <f>'Banking 1'!AH13+'Banking 2'!AH13+'Banking 3'!AH13+'Banking 4'!AH13+'Banking 5'!AH16</f>
        <v>0</v>
      </c>
      <c r="AI10" s="161">
        <f>'Banking 1'!AI13+'Banking 2'!AI13+'Banking 3'!AI13+'Banking 4'!AI13+'Banking 5'!AI16</f>
        <v>0</v>
      </c>
      <c r="AJ10" s="161">
        <f>'Banking 1'!AJ13+'Banking 2'!AJ13+'Banking 3'!AJ13+'Banking 4'!AJ13+'Banking 5'!AJ16</f>
        <v>0</v>
      </c>
      <c r="AK10" s="161">
        <f>'Banking 1'!AK13+'Banking 2'!AK13+'Banking 3'!AK13+'Banking 4'!AK13+'Banking 5'!AK16</f>
        <v>0</v>
      </c>
      <c r="AL10" s="161">
        <f>'Banking 1'!AL13+'Banking 2'!AL13+'Banking 3'!AL13+'Banking 4'!AL13+'Banking 5'!AL16</f>
        <v>0</v>
      </c>
      <c r="AM10" s="161">
        <f>'Banking 1'!AM13+'Banking 2'!AM13+'Banking 3'!AM13+'Banking 4'!AM13+'Banking 5'!AM16</f>
        <v>0</v>
      </c>
      <c r="AN10" s="161">
        <f>'Banking 1'!AN13+'Banking 2'!AN13+'Banking 3'!AN13+'Banking 4'!AN13+'Banking 5'!AN16</f>
        <v>0</v>
      </c>
      <c r="AO10" s="161">
        <f>'Banking 1'!AO13+'Banking 2'!AO13+'Banking 3'!AO13+'Banking 4'!AO13+'Banking 5'!AO16</f>
        <v>0</v>
      </c>
      <c r="AP10" s="161">
        <f>'Banking 1'!AP13+'Banking 2'!AP13+'Banking 3'!AP13+'Banking 4'!AP13+'Banking 5'!AP16</f>
        <v>0</v>
      </c>
      <c r="AQ10" s="161">
        <f>'Banking 1'!AQ13+'Banking 2'!AQ13+'Banking 3'!AQ13+'Banking 4'!AQ13+'Banking 5'!AQ16</f>
        <v>0</v>
      </c>
      <c r="AR10" s="161">
        <f>'Banking 1'!AR13+'Banking 2'!AR13+'Banking 3'!AR13+'Banking 4'!AR13+'Banking 5'!AR16</f>
        <v>0</v>
      </c>
      <c r="AS10" s="161">
        <f>'Banking 1'!AS13+'Banking 2'!AS13+'Banking 3'!AS13+'Banking 4'!AS13+'Banking 5'!AS16</f>
        <v>0</v>
      </c>
      <c r="AT10" s="161">
        <f>'Banking 1'!AT13+'Banking 2'!AT13+'Banking 3'!AT13+'Banking 4'!AT13+'Banking 5'!AT16</f>
        <v>0</v>
      </c>
      <c r="AU10" s="161">
        <f>'Banking 1'!AU13+'Banking 2'!AU13+'Banking 3'!AU13+'Banking 4'!AU13+'Banking 5'!AU16</f>
        <v>0</v>
      </c>
      <c r="AV10" s="161">
        <f>'Banking 1'!AV13+'Banking 2'!AV13+'Banking 3'!AV13+'Banking 4'!AV13+'Banking 5'!AV16</f>
        <v>0</v>
      </c>
      <c r="AW10" s="161">
        <f>'Banking 1'!AW13+'Banking 2'!AW13+'Banking 3'!AW13+'Banking 4'!AW13+'Banking 5'!AW16</f>
        <v>0</v>
      </c>
      <c r="AX10" s="161">
        <f>'Banking 1'!AX13+'Banking 2'!AX13+'Banking 3'!AX13+'Banking 4'!AX13+'Banking 5'!AX16</f>
        <v>0</v>
      </c>
      <c r="AY10" s="161">
        <f>'Banking 1'!AY13+'Banking 2'!AY13+'Banking 3'!AY13+'Banking 4'!AY13+'Banking 5'!AY16</f>
        <v>0</v>
      </c>
      <c r="AZ10" s="161">
        <f>'Banking 1'!AZ13+'Banking 2'!AZ13+'Banking 3'!AZ13+'Banking 4'!AZ13+'Banking 5'!AZ16</f>
        <v>0</v>
      </c>
      <c r="BA10" s="163">
        <f>'Banking 1'!BA13+'Banking 2'!BA13+'Banking 3'!BA13+'Banking 4'!BA13+'Banking 5'!BA16</f>
        <v>0</v>
      </c>
      <c r="BB10" s="163">
        <f t="shared" si="3"/>
        <v>0</v>
      </c>
    </row>
    <row r="11" spans="1:54">
      <c r="A11" s="146">
        <f t="shared" si="0"/>
        <v>44774</v>
      </c>
      <c r="B11" s="159">
        <f>'Banking 1'!B14+'Banking 2'!B14+'Banking 3'!B14+'Banking 4'!B14+'Banking 5'!B16</f>
        <v>0</v>
      </c>
      <c r="C11" s="159">
        <f>'Banking 1'!C14+'Banking 2'!C14+'Banking 3'!C14+'Banking 4'!C14+'Banking 5'!C16</f>
        <v>0</v>
      </c>
      <c r="D11" s="159">
        <f>'Banking 1'!D14+'Banking 2'!D14+'Banking 3'!D14+'Banking 4'!D14+'Banking 5'!D16</f>
        <v>0</v>
      </c>
      <c r="E11" s="159">
        <f>'Banking 1'!E14+'Banking 2'!E14+'Banking 3'!E14+'Banking 4'!E14+'Banking 5'!E16</f>
        <v>0</v>
      </c>
      <c r="F11" s="159">
        <f>'Banking 1'!F14+'Banking 2'!F14+'Banking 3'!F14+'Banking 4'!F14+'Banking 5'!F16</f>
        <v>0</v>
      </c>
      <c r="G11" s="159">
        <f>'Banking 1'!G14+'Banking 2'!G14+'Banking 3'!G14+'Banking 4'!G14+'Banking 5'!G16</f>
        <v>0</v>
      </c>
      <c r="H11" s="159">
        <f>'Banking 1'!H14+'Banking 2'!H14+'Banking 3'!H14+'Banking 4'!H14+'Banking 5'!H16</f>
        <v>0</v>
      </c>
      <c r="I11" s="162">
        <f t="shared" si="1"/>
        <v>0</v>
      </c>
      <c r="J11" s="162">
        <f>'Banking 1'!J14+'Banking 2'!J14+'Banking 3'!J14+'Banking 4'!J14+'Banking 5'!J16</f>
        <v>0</v>
      </c>
      <c r="K11" s="160">
        <f>'Banking 1'!K14+'Banking 2'!K14+'Banking 3'!K14+'Banking 4'!K14+'Banking 5'!K16</f>
        <v>0</v>
      </c>
      <c r="L11" s="161">
        <f>'Banking 1'!L14+'Banking 2'!L14+'Banking 3'!L14+'Banking 4'!L14+'Banking 5'!L16</f>
        <v>0</v>
      </c>
      <c r="M11" s="161">
        <f t="shared" si="2"/>
        <v>0</v>
      </c>
      <c r="N11" s="161">
        <f>'Banking 1'!N14+'Banking 2'!N14+'Banking 3'!N14+'Banking 4'!N14+'Banking 5'!N16</f>
        <v>0</v>
      </c>
      <c r="O11" s="161">
        <f>'Banking 1'!O14+'Banking 2'!O14+'Banking 3'!O14+'Banking 4'!O14+'Banking 5'!O16</f>
        <v>0</v>
      </c>
      <c r="P11" s="161">
        <f>'Banking 1'!P14+'Banking 2'!P14+'Banking 3'!P14+'Banking 4'!P14+'Banking 5'!P16</f>
        <v>0</v>
      </c>
      <c r="Q11" s="161">
        <f>'Banking 1'!Q14+'Banking 2'!Q14+'Banking 3'!Q14+'Banking 4'!Q14+'Banking 5'!Q16</f>
        <v>0</v>
      </c>
      <c r="R11" s="161">
        <f>'Banking 1'!R14+'Banking 2'!R14+'Banking 3'!R14+'Banking 4'!R14+'Banking 5'!R16</f>
        <v>0</v>
      </c>
      <c r="S11" s="161">
        <f>'Banking 1'!S14+'Banking 2'!S14+'Banking 3'!S14+'Banking 4'!S14+'Banking 5'!S16</f>
        <v>0</v>
      </c>
      <c r="T11" s="161">
        <f>'Banking 1'!T14+'Banking 2'!T14+'Banking 3'!T14+'Banking 4'!T14+'Banking 5'!T16</f>
        <v>0</v>
      </c>
      <c r="U11" s="161">
        <f>'Banking 1'!U14+'Banking 2'!U14+'Banking 3'!U14+'Banking 4'!U14+'Banking 5'!U16</f>
        <v>0</v>
      </c>
      <c r="V11" s="161">
        <f>'Banking 1'!V14+'Banking 2'!V14+'Banking 3'!V14+'Banking 4'!V14+'Banking 5'!V16</f>
        <v>0</v>
      </c>
      <c r="W11" s="161">
        <f>'Banking 1'!W14+'Banking 2'!W14+'Banking 3'!W14+'Banking 4'!W14+'Banking 5'!W16</f>
        <v>0</v>
      </c>
      <c r="X11" s="161">
        <f>'Banking 1'!X14+'Banking 2'!X14+'Banking 3'!X14+'Banking 4'!X14+'Banking 5'!X16</f>
        <v>0</v>
      </c>
      <c r="Y11" s="161">
        <f>'Banking 1'!Y14+'Banking 2'!Y14+'Banking 3'!Y14+'Banking 4'!Y14+'Banking 5'!Y16</f>
        <v>0</v>
      </c>
      <c r="Z11" s="161">
        <f>'Banking 1'!Z14+'Banking 2'!Z14+'Banking 3'!Z14+'Banking 4'!Z14+'Banking 5'!Z16</f>
        <v>0</v>
      </c>
      <c r="AA11" s="161">
        <f>'Banking 1'!AA14+'Banking 2'!AA14+'Banking 3'!AA14+'Banking 4'!AA14+'Banking 5'!AA16</f>
        <v>0</v>
      </c>
      <c r="AB11" s="161">
        <f>'Banking 1'!AB14+'Banking 2'!AB14+'Banking 3'!AB14+'Banking 4'!AB14+'Banking 5'!AB16</f>
        <v>0</v>
      </c>
      <c r="AC11" s="161">
        <f>'Banking 1'!AC14+'Banking 2'!AC14+'Banking 3'!AC14+'Banking 4'!AC14+'Banking 5'!AC16</f>
        <v>0</v>
      </c>
      <c r="AD11" s="161">
        <f>'Banking 1'!AD14+'Banking 2'!AD14+'Banking 3'!AD14+'Banking 4'!AD14+'Banking 5'!AD16</f>
        <v>0</v>
      </c>
      <c r="AE11" s="161">
        <f>'Banking 1'!AE14+'Banking 2'!AE14+'Banking 3'!AE14+'Banking 4'!AE14+'Banking 5'!AE16</f>
        <v>0</v>
      </c>
      <c r="AF11" s="161">
        <f>'Banking 1'!AF14+'Banking 2'!AF14+'Banking 3'!AF14+'Banking 4'!AF14+'Banking 5'!AF16</f>
        <v>0</v>
      </c>
      <c r="AG11" s="161">
        <f>'Banking 1'!AG14+'Banking 2'!AG14+'Banking 3'!AG14+'Banking 4'!AG14+'Banking 5'!AG16</f>
        <v>0</v>
      </c>
      <c r="AH11" s="161">
        <f>'Banking 1'!AH14+'Banking 2'!AH14+'Banking 3'!AH14+'Banking 4'!AH14+'Banking 5'!AH16</f>
        <v>0</v>
      </c>
      <c r="AI11" s="161">
        <f>'Banking 1'!AI14+'Banking 2'!AI14+'Banking 3'!AI14+'Banking 4'!AI14+'Banking 5'!AI16</f>
        <v>0</v>
      </c>
      <c r="AJ11" s="161">
        <f>'Banking 1'!AJ14+'Banking 2'!AJ14+'Banking 3'!AJ14+'Banking 4'!AJ14+'Banking 5'!AJ16</f>
        <v>0</v>
      </c>
      <c r="AK11" s="161">
        <f>'Banking 1'!AK14+'Banking 2'!AK14+'Banking 3'!AK14+'Banking 4'!AK14+'Banking 5'!AK16</f>
        <v>0</v>
      </c>
      <c r="AL11" s="161">
        <f>'Banking 1'!AL14+'Banking 2'!AL14+'Banking 3'!AL14+'Banking 4'!AL14+'Banking 5'!AL16</f>
        <v>0</v>
      </c>
      <c r="AM11" s="161">
        <f>'Banking 1'!AM14+'Banking 2'!AM14+'Banking 3'!AM14+'Banking 4'!AM14+'Banking 5'!AM16</f>
        <v>0</v>
      </c>
      <c r="AN11" s="161">
        <f>'Banking 1'!AN14+'Banking 2'!AN14+'Banking 3'!AN14+'Banking 4'!AN14+'Banking 5'!AN16</f>
        <v>0</v>
      </c>
      <c r="AO11" s="161">
        <f>'Banking 1'!AO14+'Banking 2'!AO14+'Banking 3'!AO14+'Banking 4'!AO14+'Banking 5'!AO16</f>
        <v>0</v>
      </c>
      <c r="AP11" s="161">
        <f>'Banking 1'!AP14+'Banking 2'!AP14+'Banking 3'!AP14+'Banking 4'!AP14+'Banking 5'!AP16</f>
        <v>0</v>
      </c>
      <c r="AQ11" s="161">
        <f>'Banking 1'!AQ14+'Banking 2'!AQ14+'Banking 3'!AQ14+'Banking 4'!AQ14+'Banking 5'!AQ16</f>
        <v>0</v>
      </c>
      <c r="AR11" s="161">
        <f>'Banking 1'!AR14+'Banking 2'!AR14+'Banking 3'!AR14+'Banking 4'!AR14+'Banking 5'!AR16</f>
        <v>0</v>
      </c>
      <c r="AS11" s="161">
        <f>'Banking 1'!AS14+'Banking 2'!AS14+'Banking 3'!AS14+'Banking 4'!AS14+'Banking 5'!AS16</f>
        <v>0</v>
      </c>
      <c r="AT11" s="161">
        <f>'Banking 1'!AT14+'Banking 2'!AT14+'Banking 3'!AT14+'Banking 4'!AT14+'Banking 5'!AT16</f>
        <v>0</v>
      </c>
      <c r="AU11" s="161">
        <f>'Banking 1'!AU14+'Banking 2'!AU14+'Banking 3'!AU14+'Banking 4'!AU14+'Banking 5'!AU16</f>
        <v>0</v>
      </c>
      <c r="AV11" s="161">
        <f>'Banking 1'!AV14+'Banking 2'!AV14+'Banking 3'!AV14+'Banking 4'!AV14+'Banking 5'!AV16</f>
        <v>0</v>
      </c>
      <c r="AW11" s="161">
        <f>'Banking 1'!AW14+'Banking 2'!AW14+'Banking 3'!AW14+'Banking 4'!AW14+'Banking 5'!AW16</f>
        <v>0</v>
      </c>
      <c r="AX11" s="161">
        <f>'Banking 1'!AX14+'Banking 2'!AX14+'Banking 3'!AX14+'Banking 4'!AX14+'Banking 5'!AX16</f>
        <v>0</v>
      </c>
      <c r="AY11" s="161">
        <f>'Banking 1'!AY14+'Banking 2'!AY14+'Banking 3'!AY14+'Banking 4'!AY14+'Banking 5'!AY16</f>
        <v>0</v>
      </c>
      <c r="AZ11" s="161">
        <f>'Banking 1'!AZ14+'Banking 2'!AZ14+'Banking 3'!AZ14+'Banking 4'!AZ14+'Banking 5'!AZ16</f>
        <v>0</v>
      </c>
      <c r="BA11" s="163">
        <f>'Banking 1'!BA14+'Banking 2'!BA14+'Banking 3'!BA14+'Banking 4'!BA14+'Banking 5'!BA16</f>
        <v>0</v>
      </c>
      <c r="BB11" s="163">
        <f t="shared" si="3"/>
        <v>0</v>
      </c>
    </row>
    <row r="12" spans="1:54">
      <c r="A12" s="146">
        <f>EDATE(A13,-1)</f>
        <v>44805</v>
      </c>
      <c r="B12" s="159">
        <f>'Banking 1'!B15+'Banking 2'!B15+'Banking 3'!B15+'Banking 4'!B15+'Banking 5'!B16</f>
        <v>0</v>
      </c>
      <c r="C12" s="159">
        <f>'Banking 1'!C15+'Banking 2'!C15+'Banking 3'!C15+'Banking 4'!C15+'Banking 5'!C16</f>
        <v>0</v>
      </c>
      <c r="D12" s="159">
        <f>'Banking 1'!D15+'Banking 2'!D15+'Banking 3'!D15+'Banking 4'!D15+'Banking 5'!D16</f>
        <v>0</v>
      </c>
      <c r="E12" s="159">
        <f>'Banking 1'!E15+'Banking 2'!E15+'Banking 3'!E15+'Banking 4'!E15+'Banking 5'!E16</f>
        <v>0</v>
      </c>
      <c r="F12" s="159">
        <f>'Banking 1'!F15+'Banking 2'!F15+'Banking 3'!F15+'Banking 4'!F15+'Banking 5'!F16</f>
        <v>0</v>
      </c>
      <c r="G12" s="159">
        <f>'Banking 1'!G15+'Banking 2'!G15+'Banking 3'!G15+'Banking 4'!G15+'Banking 5'!G16</f>
        <v>0</v>
      </c>
      <c r="H12" s="159">
        <f>'Banking 1'!H15+'Banking 2'!H15+'Banking 3'!H15+'Banking 4'!H15+'Banking 5'!H16</f>
        <v>0</v>
      </c>
      <c r="I12" s="162">
        <f t="shared" si="1"/>
        <v>0</v>
      </c>
      <c r="J12" s="162">
        <f>'Banking 1'!J15+'Banking 2'!J15+'Banking 3'!J15+'Banking 4'!J15+'Banking 5'!J16</f>
        <v>0</v>
      </c>
      <c r="K12" s="160">
        <f>'Banking 1'!K15+'Banking 2'!K15+'Banking 3'!K15+'Banking 4'!K15+'Banking 5'!K16</f>
        <v>0</v>
      </c>
      <c r="L12" s="161">
        <f>'Banking 1'!L15+'Banking 2'!L15+'Banking 3'!L15+'Banking 4'!L15+'Banking 5'!L16</f>
        <v>0</v>
      </c>
      <c r="M12" s="161">
        <f t="shared" si="2"/>
        <v>0</v>
      </c>
      <c r="N12" s="161">
        <f>'Banking 1'!N15+'Banking 2'!N15+'Banking 3'!N15+'Banking 4'!N15+'Banking 5'!N16</f>
        <v>0</v>
      </c>
      <c r="O12" s="161">
        <f>'Banking 1'!O15+'Banking 2'!O15+'Banking 3'!O15+'Banking 4'!O15+'Banking 5'!O16</f>
        <v>0</v>
      </c>
      <c r="P12" s="161">
        <f>'Banking 1'!P15+'Banking 2'!P15+'Banking 3'!P15+'Banking 4'!P15+'Banking 5'!P16</f>
        <v>0</v>
      </c>
      <c r="Q12" s="161">
        <f>'Banking 1'!Q15+'Banking 2'!Q15+'Banking 3'!Q15+'Banking 4'!Q15+'Banking 5'!Q16</f>
        <v>0</v>
      </c>
      <c r="R12" s="161">
        <f>'Banking 1'!R15+'Banking 2'!R15+'Banking 3'!R15+'Banking 4'!R15+'Banking 5'!R16</f>
        <v>0</v>
      </c>
      <c r="S12" s="161">
        <f>'Banking 1'!S15+'Banking 2'!S15+'Banking 3'!S15+'Banking 4'!S15+'Banking 5'!S16</f>
        <v>0</v>
      </c>
      <c r="T12" s="161">
        <f>'Banking 1'!T15+'Banking 2'!T15+'Banking 3'!T15+'Banking 4'!T15+'Banking 5'!T16</f>
        <v>0</v>
      </c>
      <c r="U12" s="161">
        <f>'Banking 1'!U15+'Banking 2'!U15+'Banking 3'!U15+'Banking 4'!U15+'Banking 5'!U16</f>
        <v>0</v>
      </c>
      <c r="V12" s="161">
        <f>'Banking 1'!V15+'Banking 2'!V15+'Banking 3'!V15+'Banking 4'!V15+'Banking 5'!V16</f>
        <v>0</v>
      </c>
      <c r="W12" s="161">
        <f>'Banking 1'!W15+'Banking 2'!W15+'Banking 3'!W15+'Banking 4'!W15+'Banking 5'!W16</f>
        <v>0</v>
      </c>
      <c r="X12" s="161">
        <f>'Banking 1'!X15+'Banking 2'!X15+'Banking 3'!X15+'Banking 4'!X15+'Banking 5'!X16</f>
        <v>0</v>
      </c>
      <c r="Y12" s="161">
        <f>'Banking 1'!Y15+'Banking 2'!Y15+'Banking 3'!Y15+'Banking 4'!Y15+'Banking 5'!Y16</f>
        <v>0</v>
      </c>
      <c r="Z12" s="161">
        <f>'Banking 1'!Z15+'Banking 2'!Z15+'Banking 3'!Z15+'Banking 4'!Z15+'Banking 5'!Z16</f>
        <v>0</v>
      </c>
      <c r="AA12" s="161">
        <f>'Banking 1'!AA15+'Banking 2'!AA15+'Banking 3'!AA15+'Banking 4'!AA15+'Banking 5'!AA16</f>
        <v>0</v>
      </c>
      <c r="AB12" s="161">
        <f>'Banking 1'!AB15+'Banking 2'!AB15+'Banking 3'!AB15+'Banking 4'!AB15+'Banking 5'!AB16</f>
        <v>0</v>
      </c>
      <c r="AC12" s="161">
        <f>'Banking 1'!AC15+'Banking 2'!AC15+'Banking 3'!AC15+'Banking 4'!AC15+'Banking 5'!AC16</f>
        <v>0</v>
      </c>
      <c r="AD12" s="161">
        <f>'Banking 1'!AD15+'Banking 2'!AD15+'Banking 3'!AD15+'Banking 4'!AD15+'Banking 5'!AD16</f>
        <v>0</v>
      </c>
      <c r="AE12" s="161">
        <f>'Banking 1'!AE15+'Banking 2'!AE15+'Banking 3'!AE15+'Banking 4'!AE15+'Banking 5'!AE16</f>
        <v>0</v>
      </c>
      <c r="AF12" s="161">
        <f>'Banking 1'!AF15+'Banking 2'!AF15+'Banking 3'!AF15+'Banking 4'!AF15+'Banking 5'!AF16</f>
        <v>0</v>
      </c>
      <c r="AG12" s="161">
        <f>'Banking 1'!AG15+'Banking 2'!AG15+'Banking 3'!AG15+'Banking 4'!AG15+'Banking 5'!AG16</f>
        <v>0</v>
      </c>
      <c r="AH12" s="161">
        <f>'Banking 1'!AH15+'Banking 2'!AH15+'Banking 3'!AH15+'Banking 4'!AH15+'Banking 5'!AH16</f>
        <v>0</v>
      </c>
      <c r="AI12" s="161">
        <f>'Banking 1'!AI15+'Banking 2'!AI15+'Banking 3'!AI15+'Banking 4'!AI15+'Banking 5'!AI16</f>
        <v>0</v>
      </c>
      <c r="AJ12" s="161">
        <f>'Banking 1'!AJ15+'Banking 2'!AJ15+'Banking 3'!AJ15+'Banking 4'!AJ15+'Banking 5'!AJ16</f>
        <v>0</v>
      </c>
      <c r="AK12" s="161">
        <f>'Banking 1'!AK15+'Banking 2'!AK15+'Banking 3'!AK15+'Banking 4'!AK15+'Banking 5'!AK16</f>
        <v>0</v>
      </c>
      <c r="AL12" s="161">
        <f>'Banking 1'!AL15+'Banking 2'!AL15+'Banking 3'!AL15+'Banking 4'!AL15+'Banking 5'!AL16</f>
        <v>0</v>
      </c>
      <c r="AM12" s="161">
        <f>'Banking 1'!AM15+'Banking 2'!AM15+'Banking 3'!AM15+'Banking 4'!AM15+'Banking 5'!AM16</f>
        <v>0</v>
      </c>
      <c r="AN12" s="161">
        <f>'Banking 1'!AN15+'Banking 2'!AN15+'Banking 3'!AN15+'Banking 4'!AN15+'Banking 5'!AN16</f>
        <v>0</v>
      </c>
      <c r="AO12" s="161">
        <f>'Banking 1'!AO15+'Banking 2'!AO15+'Banking 3'!AO15+'Banking 4'!AO15+'Banking 5'!AO16</f>
        <v>0</v>
      </c>
      <c r="AP12" s="161">
        <f>'Banking 1'!AP15+'Banking 2'!AP15+'Banking 3'!AP15+'Banking 4'!AP15+'Banking 5'!AP16</f>
        <v>0</v>
      </c>
      <c r="AQ12" s="161">
        <f>'Banking 1'!AQ15+'Banking 2'!AQ15+'Banking 3'!AQ15+'Banking 4'!AQ15+'Banking 5'!AQ16</f>
        <v>0</v>
      </c>
      <c r="AR12" s="161">
        <f>'Banking 1'!AR15+'Banking 2'!AR15+'Banking 3'!AR15+'Banking 4'!AR15+'Banking 5'!AR16</f>
        <v>0</v>
      </c>
      <c r="AS12" s="161">
        <f>'Banking 1'!AS15+'Banking 2'!AS15+'Banking 3'!AS15+'Banking 4'!AS15+'Banking 5'!AS16</f>
        <v>0</v>
      </c>
      <c r="AT12" s="161">
        <f>'Banking 1'!AT15+'Banking 2'!AT15+'Banking 3'!AT15+'Banking 4'!AT15+'Banking 5'!AT16</f>
        <v>0</v>
      </c>
      <c r="AU12" s="161">
        <f>'Banking 1'!AU15+'Banking 2'!AU15+'Banking 3'!AU15+'Banking 4'!AU15+'Banking 5'!AU16</f>
        <v>0</v>
      </c>
      <c r="AV12" s="161">
        <f>'Banking 1'!AV15+'Banking 2'!AV15+'Banking 3'!AV15+'Banking 4'!AV15+'Banking 5'!AV16</f>
        <v>0</v>
      </c>
      <c r="AW12" s="161">
        <f>'Banking 1'!AW15+'Banking 2'!AW15+'Banking 3'!AW15+'Banking 4'!AW15+'Banking 5'!AW16</f>
        <v>0</v>
      </c>
      <c r="AX12" s="161">
        <f>'Banking 1'!AX15+'Banking 2'!AX15+'Banking 3'!AX15+'Banking 4'!AX15+'Banking 5'!AX16</f>
        <v>0</v>
      </c>
      <c r="AY12" s="161">
        <f>'Banking 1'!AY15+'Banking 2'!AY15+'Banking 3'!AY15+'Banking 4'!AY15+'Banking 5'!AY16</f>
        <v>0</v>
      </c>
      <c r="AZ12" s="161">
        <f>'Banking 1'!AZ15+'Banking 2'!AZ15+'Banking 3'!AZ15+'Banking 4'!AZ15+'Banking 5'!AZ16</f>
        <v>0</v>
      </c>
      <c r="BA12" s="163">
        <f>'Banking 1'!BA15+'Banking 2'!BA15+'Banking 3'!BA15+'Banking 4'!BA15+'Banking 5'!BA16</f>
        <v>0</v>
      </c>
      <c r="BB12" s="163">
        <f t="shared" si="3"/>
        <v>0</v>
      </c>
    </row>
    <row r="13" spans="1:54" ht="15.75" thickBot="1">
      <c r="A13" s="149">
        <f>MAX('Banking 1'!A16,'Banking 2'!A16,'Banking 3'!A16,'Banking 4'!A16,'Banking 5'!A16)</f>
        <v>44835</v>
      </c>
      <c r="B13" s="218">
        <f>'Banking 1'!B16+'Banking 2'!B16+'Banking 3'!B16+'Banking 4'!B16+'Banking 5'!B16</f>
        <v>0</v>
      </c>
      <c r="C13" s="218">
        <f>'Banking 1'!C16+'Banking 2'!C16+'Banking 3'!C16+'Banking 4'!C16+'Banking 5'!C16</f>
        <v>0</v>
      </c>
      <c r="D13" s="218">
        <f>'Banking 1'!D16+'Banking 2'!D16+'Banking 3'!D16+'Banking 4'!D16+'Banking 5'!D16</f>
        <v>0</v>
      </c>
      <c r="E13" s="218">
        <f>'Banking 1'!E16+'Banking 2'!E16+'Banking 3'!E16+'Banking 4'!E16+'Banking 5'!E16</f>
        <v>0</v>
      </c>
      <c r="F13" s="218">
        <f>'Banking 1'!F16+'Banking 2'!F16+'Banking 3'!F16+'Banking 4'!F16+'Banking 5'!F16</f>
        <v>0</v>
      </c>
      <c r="G13" s="218">
        <f>'Banking 1'!G16+'Banking 2'!G16+'Banking 3'!G16+'Banking 4'!G16+'Banking 5'!G16</f>
        <v>0</v>
      </c>
      <c r="H13" s="218">
        <f>'Banking 1'!H16+'Banking 2'!H16+'Banking 3'!H16+'Banking 4'!H16+'Banking 5'!H16</f>
        <v>0</v>
      </c>
      <c r="I13" s="166">
        <f t="shared" si="1"/>
        <v>0</v>
      </c>
      <c r="J13" s="166">
        <f>'Banking 1'!J16+'Banking 2'!J16+'Banking 3'!J16+'Banking 4'!J16+'Banking 5'!J16</f>
        <v>0</v>
      </c>
      <c r="K13" s="164">
        <f>'Banking 1'!K16+'Banking 2'!K16+'Banking 3'!K16+'Banking 4'!K16+'Banking 5'!K16</f>
        <v>0</v>
      </c>
      <c r="L13" s="165">
        <f>'Banking 1'!L16+'Banking 2'!L16+'Banking 3'!L16+'Banking 4'!L16+'Banking 5'!L16</f>
        <v>0</v>
      </c>
      <c r="M13" s="165">
        <f t="shared" si="2"/>
        <v>0</v>
      </c>
      <c r="N13" s="165">
        <f>'Banking 1'!N16+'Banking 2'!N16+'Banking 3'!N16+'Banking 4'!N16+'Banking 5'!N16</f>
        <v>0</v>
      </c>
      <c r="O13" s="165">
        <f>'Banking 1'!O16+'Banking 2'!O16+'Banking 3'!O16+'Banking 4'!O16+'Banking 5'!O16</f>
        <v>0</v>
      </c>
      <c r="P13" s="165">
        <f>'Banking 1'!P16+'Banking 2'!P16+'Banking 3'!P16+'Banking 4'!P16+'Banking 5'!P16</f>
        <v>0</v>
      </c>
      <c r="Q13" s="165">
        <f>'Banking 1'!Q16+'Banking 2'!Q16+'Banking 3'!Q16+'Banking 4'!Q16+'Banking 5'!Q16</f>
        <v>0</v>
      </c>
      <c r="R13" s="165">
        <f>'Banking 1'!R16+'Banking 2'!R16+'Banking 3'!R16+'Banking 4'!R16+'Banking 5'!R16</f>
        <v>0</v>
      </c>
      <c r="S13" s="165">
        <f>'Banking 1'!S16+'Banking 2'!S16+'Banking 3'!S16+'Banking 4'!S16+'Banking 5'!S16</f>
        <v>0</v>
      </c>
      <c r="T13" s="165">
        <f>'Banking 1'!T16+'Banking 2'!T16+'Banking 3'!T16+'Banking 4'!T16+'Banking 5'!T16</f>
        <v>0</v>
      </c>
      <c r="U13" s="165">
        <f>'Banking 1'!U16+'Banking 2'!U16+'Banking 3'!U16+'Banking 4'!U16+'Banking 5'!U16</f>
        <v>0</v>
      </c>
      <c r="V13" s="165">
        <f>'Banking 1'!V16+'Banking 2'!V16+'Banking 3'!V16+'Banking 4'!V16+'Banking 5'!V16</f>
        <v>0</v>
      </c>
      <c r="W13" s="165">
        <f>'Banking 1'!W16+'Banking 2'!W16+'Banking 3'!W16+'Banking 4'!W16+'Banking 5'!W16</f>
        <v>0</v>
      </c>
      <c r="X13" s="165">
        <f>'Banking 1'!X16+'Banking 2'!X16+'Banking 3'!X16+'Banking 4'!X16+'Banking 5'!X16</f>
        <v>0</v>
      </c>
      <c r="Y13" s="165">
        <f>'Banking 1'!Y16+'Banking 2'!Y16+'Banking 3'!Y16+'Banking 4'!Y16+'Banking 5'!Y16</f>
        <v>0</v>
      </c>
      <c r="Z13" s="165">
        <f>'Banking 1'!Z16+'Banking 2'!Z16+'Banking 3'!Z16+'Banking 4'!Z16+'Banking 5'!Z16</f>
        <v>0</v>
      </c>
      <c r="AA13" s="165">
        <f>'Banking 1'!AA16+'Banking 2'!AA16+'Banking 3'!AA16+'Banking 4'!AA16+'Banking 5'!AA16</f>
        <v>0</v>
      </c>
      <c r="AB13" s="165">
        <f>'Banking 1'!AB16+'Banking 2'!AB16+'Banking 3'!AB16+'Banking 4'!AB16+'Banking 5'!AB16</f>
        <v>0</v>
      </c>
      <c r="AC13" s="165">
        <f>'Banking 1'!AC16+'Banking 2'!AC16+'Banking 3'!AC16+'Banking 4'!AC16+'Banking 5'!AC16</f>
        <v>0</v>
      </c>
      <c r="AD13" s="165">
        <f>'Banking 1'!AD16+'Banking 2'!AD16+'Banking 3'!AD16+'Banking 4'!AD16+'Banking 5'!AD16</f>
        <v>0</v>
      </c>
      <c r="AE13" s="165">
        <f>'Banking 1'!AE16+'Banking 2'!AE16+'Banking 3'!AE16+'Banking 4'!AE16+'Banking 5'!AE16</f>
        <v>0</v>
      </c>
      <c r="AF13" s="165">
        <f>'Banking 1'!AF16+'Banking 2'!AF16+'Banking 3'!AF16+'Banking 4'!AF16+'Banking 5'!AF16</f>
        <v>0</v>
      </c>
      <c r="AG13" s="165">
        <f>'Banking 1'!AG16+'Banking 2'!AG16+'Banking 3'!AG16+'Banking 4'!AG16+'Banking 5'!AG16</f>
        <v>0</v>
      </c>
      <c r="AH13" s="165">
        <f>'Banking 1'!AH16+'Banking 2'!AH16+'Banking 3'!AH16+'Banking 4'!AH16+'Banking 5'!AH16</f>
        <v>0</v>
      </c>
      <c r="AI13" s="165">
        <f>'Banking 1'!AI16+'Banking 2'!AI16+'Banking 3'!AI16+'Banking 4'!AI16+'Banking 5'!AI16</f>
        <v>0</v>
      </c>
      <c r="AJ13" s="165">
        <f>'Banking 1'!AJ16+'Banking 2'!AJ16+'Banking 3'!AJ16+'Banking 4'!AJ16+'Banking 5'!AJ16</f>
        <v>0</v>
      </c>
      <c r="AK13" s="165">
        <f>'Banking 1'!AK16+'Banking 2'!AK16+'Banking 3'!AK16+'Banking 4'!AK16+'Banking 5'!AK16</f>
        <v>0</v>
      </c>
      <c r="AL13" s="165">
        <f>'Banking 1'!AL16+'Banking 2'!AL16+'Banking 3'!AL16+'Banking 4'!AL16+'Banking 5'!AL16</f>
        <v>0</v>
      </c>
      <c r="AM13" s="165">
        <f>'Banking 1'!AM16+'Banking 2'!AM16+'Banking 3'!AM16+'Banking 4'!AM16+'Banking 5'!AM16</f>
        <v>0</v>
      </c>
      <c r="AN13" s="165">
        <f>'Banking 1'!AN16+'Banking 2'!AN16+'Banking 3'!AN16+'Banking 4'!AN16+'Banking 5'!AN16</f>
        <v>0</v>
      </c>
      <c r="AO13" s="165">
        <f>'Banking 1'!AO16+'Banking 2'!AO16+'Banking 3'!AO16+'Banking 4'!AO16+'Banking 5'!AO16</f>
        <v>0</v>
      </c>
      <c r="AP13" s="165">
        <f>'Banking 1'!AP16+'Banking 2'!AP16+'Banking 3'!AP16+'Banking 4'!AP16+'Banking 5'!AP16</f>
        <v>0</v>
      </c>
      <c r="AQ13" s="165">
        <f>'Banking 1'!AQ16+'Banking 2'!AQ16+'Banking 3'!AQ16+'Banking 4'!AQ16+'Banking 5'!AQ16</f>
        <v>0</v>
      </c>
      <c r="AR13" s="165">
        <f>'Banking 1'!AR16+'Banking 2'!AR16+'Banking 3'!AR16+'Banking 4'!AR16+'Banking 5'!AR16</f>
        <v>0</v>
      </c>
      <c r="AS13" s="165">
        <f>'Banking 1'!AS16+'Banking 2'!AS16+'Banking 3'!AS16+'Banking 4'!AS16+'Banking 5'!AS16</f>
        <v>0</v>
      </c>
      <c r="AT13" s="165">
        <f>'Banking 1'!AT16+'Banking 2'!AT16+'Banking 3'!AT16+'Banking 4'!AT16+'Banking 5'!AT16</f>
        <v>0</v>
      </c>
      <c r="AU13" s="165">
        <f>'Banking 1'!AU16+'Banking 2'!AU16+'Banking 3'!AU16+'Banking 4'!AU16+'Banking 5'!AU16</f>
        <v>0</v>
      </c>
      <c r="AV13" s="165">
        <f>'Banking 1'!AV16+'Banking 2'!AV16+'Banking 3'!AV16+'Banking 4'!AV16+'Banking 5'!AV16</f>
        <v>0</v>
      </c>
      <c r="AW13" s="165">
        <f>'Banking 1'!AW16+'Banking 2'!AW16+'Banking 3'!AW16+'Banking 4'!AW16+'Banking 5'!AW16</f>
        <v>0</v>
      </c>
      <c r="AX13" s="165">
        <f>'Banking 1'!AX16+'Banking 2'!AX16+'Banking 3'!AX16+'Banking 4'!AX16+'Banking 5'!AX16</f>
        <v>0</v>
      </c>
      <c r="AY13" s="165">
        <f>'Banking 1'!AY16+'Banking 2'!AY16+'Banking 3'!AY16+'Banking 4'!AY16+'Banking 5'!AY16</f>
        <v>0</v>
      </c>
      <c r="AZ13" s="165">
        <f>'Banking 1'!AZ16+'Banking 2'!AZ16+'Banking 3'!AZ16+'Banking 4'!AZ16+'Banking 5'!AZ16</f>
        <v>0</v>
      </c>
      <c r="BA13" s="167">
        <f>'Banking 1'!BA16+'Banking 2'!BA16+'Banking 3'!BA16+'Banking 4'!BA16+'Banking 5'!BA16</f>
        <v>0</v>
      </c>
      <c r="BB13" s="167">
        <f t="shared" si="3"/>
        <v>0</v>
      </c>
    </row>
    <row r="14" spans="1:54" ht="15.75" thickBot="1">
      <c r="A14" s="150" t="s">
        <v>34</v>
      </c>
      <c r="B14" s="168">
        <f>SUM(B2:B13)</f>
        <v>0</v>
      </c>
      <c r="C14" s="168">
        <f>SUM(C2:C13)</f>
        <v>0</v>
      </c>
      <c r="D14" s="168">
        <f>SUM(D2:D13)</f>
        <v>0</v>
      </c>
      <c r="E14" s="169">
        <f t="shared" ref="E14:AY14" si="4">AVERAGE(E2:E13)</f>
        <v>0</v>
      </c>
      <c r="F14" s="169">
        <f t="shared" si="4"/>
        <v>0</v>
      </c>
      <c r="G14" s="169">
        <f t="shared" si="4"/>
        <v>0</v>
      </c>
      <c r="H14" s="169">
        <f t="shared" si="4"/>
        <v>0</v>
      </c>
      <c r="I14" s="169">
        <f>AVERAGE(I2:I13)</f>
        <v>0</v>
      </c>
      <c r="J14" s="168">
        <f>SUM(J2:J13)</f>
        <v>0</v>
      </c>
      <c r="K14" s="168">
        <f t="shared" si="4"/>
        <v>0</v>
      </c>
      <c r="L14" s="168">
        <f t="shared" si="4"/>
        <v>0</v>
      </c>
      <c r="M14" s="168">
        <f t="shared" si="4"/>
        <v>0</v>
      </c>
      <c r="N14" s="168">
        <f t="shared" si="4"/>
        <v>0</v>
      </c>
      <c r="O14" s="168">
        <f t="shared" si="4"/>
        <v>0</v>
      </c>
      <c r="P14" s="168">
        <f t="shared" si="4"/>
        <v>0</v>
      </c>
      <c r="Q14" s="168">
        <f>AVERAGE(Q2:Q13)</f>
        <v>0</v>
      </c>
      <c r="R14" s="168">
        <f>AVERAGE(R2:R13)</f>
        <v>0</v>
      </c>
      <c r="S14" s="168">
        <f>AVERAGE(S2:S13)</f>
        <v>0</v>
      </c>
      <c r="T14" s="168">
        <f>AVERAGE(T2:T13)</f>
        <v>0</v>
      </c>
      <c r="U14" s="168">
        <f t="shared" si="4"/>
        <v>0</v>
      </c>
      <c r="V14" s="168">
        <f t="shared" si="4"/>
        <v>0</v>
      </c>
      <c r="W14" s="168">
        <f t="shared" si="4"/>
        <v>0</v>
      </c>
      <c r="X14" s="168">
        <f t="shared" si="4"/>
        <v>0</v>
      </c>
      <c r="Y14" s="168">
        <f t="shared" si="4"/>
        <v>0</v>
      </c>
      <c r="Z14" s="168">
        <f t="shared" si="4"/>
        <v>0</v>
      </c>
      <c r="AA14" s="168">
        <f t="shared" si="4"/>
        <v>0</v>
      </c>
      <c r="AB14" s="168">
        <f>AVERAGE(AB2:AB13)</f>
        <v>0</v>
      </c>
      <c r="AC14" s="168">
        <f>AVERAGE(AC2:AC13)</f>
        <v>0</v>
      </c>
      <c r="AD14" s="168">
        <f>AVERAGE(AD2:AD13)</f>
        <v>0</v>
      </c>
      <c r="AE14" s="168">
        <f>AVERAGE(AE2:AE13)</f>
        <v>0</v>
      </c>
      <c r="AF14" s="168">
        <f>AVERAGE(AF2:AF13)</f>
        <v>0</v>
      </c>
      <c r="AG14" s="168">
        <f t="shared" si="4"/>
        <v>0</v>
      </c>
      <c r="AH14" s="168">
        <f t="shared" si="4"/>
        <v>0</v>
      </c>
      <c r="AI14" s="168">
        <f t="shared" si="4"/>
        <v>0</v>
      </c>
      <c r="AJ14" s="168">
        <f t="shared" si="4"/>
        <v>0</v>
      </c>
      <c r="AK14" s="168">
        <f t="shared" si="4"/>
        <v>0</v>
      </c>
      <c r="AL14" s="168">
        <f t="shared" si="4"/>
        <v>0</v>
      </c>
      <c r="AM14" s="168">
        <f t="shared" si="4"/>
        <v>0</v>
      </c>
      <c r="AN14" s="168">
        <f>AVERAGE(AN2:AN13)</f>
        <v>0</v>
      </c>
      <c r="AO14" s="168">
        <f>AVERAGE(AO2:AO13)</f>
        <v>0</v>
      </c>
      <c r="AP14" s="168">
        <f>AVERAGE(AP2:AP13)</f>
        <v>0</v>
      </c>
      <c r="AQ14" s="168">
        <f>AVERAGE(AQ2:AQ13)</f>
        <v>0</v>
      </c>
      <c r="AR14" s="168">
        <f>AVERAGE(AR2:AR13)</f>
        <v>0</v>
      </c>
      <c r="AS14" s="168">
        <f t="shared" si="4"/>
        <v>0</v>
      </c>
      <c r="AT14" s="168">
        <f t="shared" si="4"/>
        <v>0</v>
      </c>
      <c r="AU14" s="168">
        <f t="shared" si="4"/>
        <v>0</v>
      </c>
      <c r="AV14" s="168">
        <f t="shared" si="4"/>
        <v>0</v>
      </c>
      <c r="AW14" s="168">
        <f t="shared" si="4"/>
        <v>0</v>
      </c>
      <c r="AX14" s="168">
        <f t="shared" si="4"/>
        <v>0</v>
      </c>
      <c r="AY14" s="168">
        <f t="shared" si="4"/>
        <v>0</v>
      </c>
      <c r="AZ14" s="168">
        <f>AVERAGE(AZ2:AZ13)</f>
        <v>0</v>
      </c>
      <c r="BA14" s="168">
        <f>AVERAGE(BA2:BA13)</f>
        <v>0</v>
      </c>
      <c r="BB14" s="168">
        <f t="shared" si="3"/>
        <v>0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E2F3-7FD4-41F3-8A08-8B937461EF9D}">
  <sheetPr codeName="Sheet8">
    <pageSetUpPr fitToPage="1"/>
  </sheetPr>
  <dimension ref="A1:BC19"/>
  <sheetViews>
    <sheetView zoomScale="120" zoomScaleNormal="120" workbookViewId="0"/>
  </sheetViews>
  <sheetFormatPr defaultColWidth="9.140625" defaultRowHeight="15"/>
  <cols>
    <col min="1" max="2" width="9.140625" style="145"/>
    <col min="3" max="3" width="29.42578125" style="145" bestFit="1" customWidth="1"/>
    <col min="4" max="4" width="9.5703125" style="145" bestFit="1" customWidth="1"/>
    <col min="5" max="6" width="9.140625" style="145"/>
    <col min="7" max="7" width="14" style="145" bestFit="1" customWidth="1"/>
    <col min="8" max="16384" width="9.140625" style="145"/>
  </cols>
  <sheetData>
    <row r="1" spans="1:55" ht="23.25">
      <c r="A1" s="152" t="s">
        <v>93</v>
      </c>
      <c r="B1" s="152" t="s">
        <v>94</v>
      </c>
      <c r="C1" s="152" t="s">
        <v>95</v>
      </c>
      <c r="D1" s="152" t="s">
        <v>96</v>
      </c>
      <c r="E1" s="152" t="s">
        <v>97</v>
      </c>
      <c r="F1" s="152" t="s">
        <v>98</v>
      </c>
      <c r="G1" s="126" t="s">
        <v>99</v>
      </c>
      <c r="H1" s="128" t="s">
        <v>100</v>
      </c>
      <c r="I1" s="129" t="s">
        <v>101</v>
      </c>
      <c r="J1" s="129" t="s">
        <v>102</v>
      </c>
      <c r="K1" s="129" t="s">
        <v>103</v>
      </c>
      <c r="L1" s="129" t="s">
        <v>104</v>
      </c>
      <c r="M1" s="129" t="s">
        <v>105</v>
      </c>
      <c r="N1" s="130" t="s">
        <v>106</v>
      </c>
      <c r="O1" s="153"/>
      <c r="P1" s="153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55">
      <c r="A2" s="147"/>
      <c r="B2" s="148"/>
      <c r="C2" s="148"/>
      <c r="D2" s="148"/>
      <c r="E2" s="148"/>
      <c r="F2" s="155"/>
      <c r="G2" s="127"/>
      <c r="H2" s="131"/>
      <c r="I2" s="132"/>
      <c r="J2" s="125"/>
      <c r="K2" s="133"/>
      <c r="L2" s="133"/>
      <c r="M2" s="125"/>
      <c r="N2" s="13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4" spans="1:55" ht="45.75">
      <c r="A4" s="156" t="s">
        <v>75</v>
      </c>
      <c r="B4" s="156" t="s">
        <v>76</v>
      </c>
      <c r="C4" s="156" t="s">
        <v>77</v>
      </c>
      <c r="D4" s="156" t="s">
        <v>78</v>
      </c>
      <c r="E4" s="156">
        <v>5</v>
      </c>
      <c r="F4" s="156">
        <v>15</v>
      </c>
      <c r="G4" s="156">
        <v>20</v>
      </c>
      <c r="H4" s="156">
        <v>25</v>
      </c>
      <c r="I4" s="156" t="s">
        <v>79</v>
      </c>
      <c r="J4" s="156" t="s">
        <v>80</v>
      </c>
      <c r="K4" s="156" t="s">
        <v>81</v>
      </c>
      <c r="L4" s="156" t="s">
        <v>82</v>
      </c>
      <c r="M4" s="152" t="s">
        <v>83</v>
      </c>
      <c r="N4" s="156" t="s">
        <v>84</v>
      </c>
      <c r="O4" s="156" t="s">
        <v>85</v>
      </c>
      <c r="P4" s="156" t="s">
        <v>86</v>
      </c>
      <c r="Q4" s="156" t="s">
        <v>87</v>
      </c>
      <c r="R4" s="156" t="s">
        <v>88</v>
      </c>
      <c r="S4" s="156" t="s">
        <v>89</v>
      </c>
      <c r="T4" s="152" t="s">
        <v>90</v>
      </c>
      <c r="U4" s="152" t="s">
        <v>91</v>
      </c>
      <c r="V4" s="152" t="s">
        <v>92</v>
      </c>
      <c r="W4" s="152">
        <v>1</v>
      </c>
      <c r="X4" s="152">
        <v>2</v>
      </c>
      <c r="Y4" s="152">
        <v>3</v>
      </c>
      <c r="Z4" s="152">
        <v>4</v>
      </c>
      <c r="AA4" s="152">
        <v>5</v>
      </c>
      <c r="AB4" s="152">
        <v>6</v>
      </c>
      <c r="AC4" s="152">
        <v>7</v>
      </c>
      <c r="AD4" s="152">
        <v>8</v>
      </c>
      <c r="AE4" s="152">
        <v>9</v>
      </c>
      <c r="AF4" s="152">
        <v>10</v>
      </c>
      <c r="AG4" s="152">
        <v>11</v>
      </c>
      <c r="AH4" s="152">
        <v>12</v>
      </c>
      <c r="AI4" s="152">
        <v>13</v>
      </c>
      <c r="AJ4" s="152">
        <v>14</v>
      </c>
      <c r="AK4" s="152">
        <v>15</v>
      </c>
      <c r="AL4" s="152">
        <v>16</v>
      </c>
      <c r="AM4" s="152">
        <v>17</v>
      </c>
      <c r="AN4" s="152">
        <v>18</v>
      </c>
      <c r="AO4" s="152">
        <v>19</v>
      </c>
      <c r="AP4" s="152">
        <v>20</v>
      </c>
      <c r="AQ4" s="152">
        <v>21</v>
      </c>
      <c r="AR4" s="152">
        <v>22</v>
      </c>
      <c r="AS4" s="152">
        <v>23</v>
      </c>
      <c r="AT4" s="152">
        <v>24</v>
      </c>
      <c r="AU4" s="152">
        <v>25</v>
      </c>
      <c r="AV4" s="152">
        <v>26</v>
      </c>
      <c r="AW4" s="152">
        <v>27</v>
      </c>
      <c r="AX4" s="152">
        <v>28</v>
      </c>
      <c r="AY4" s="152">
        <v>29</v>
      </c>
      <c r="AZ4" s="152">
        <v>30</v>
      </c>
      <c r="BA4" s="152">
        <v>31</v>
      </c>
      <c r="BB4" s="152" t="s">
        <v>79</v>
      </c>
    </row>
    <row r="5" spans="1:55">
      <c r="A5" s="157">
        <f t="shared" ref="A5:A13" si="0">EDATE(A6,-1)</f>
        <v>44501</v>
      </c>
      <c r="B5" s="147"/>
      <c r="C5" s="147"/>
      <c r="D5" s="147"/>
      <c r="E5" s="147"/>
      <c r="F5" s="147"/>
      <c r="G5" s="147"/>
      <c r="H5" s="147"/>
      <c r="I5" s="158" t="e">
        <f>+AVERAGE(E5:H5)</f>
        <v>#DIV/0!</v>
      </c>
      <c r="J5" s="148"/>
      <c r="K5" s="148"/>
      <c r="L5" s="148"/>
      <c r="M5" s="148">
        <f>C5-J5</f>
        <v>0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 t="str">
        <f>IFERROR(AVERAGE(W5:BA5),"")</f>
        <v/>
      </c>
    </row>
    <row r="6" spans="1:55">
      <c r="A6" s="157">
        <f t="shared" si="0"/>
        <v>44531</v>
      </c>
      <c r="B6" s="147"/>
      <c r="C6" s="147"/>
      <c r="D6" s="147"/>
      <c r="E6" s="147"/>
      <c r="F6" s="147"/>
      <c r="G6" s="147"/>
      <c r="H6" s="147"/>
      <c r="I6" s="158" t="e">
        <f t="shared" ref="I6:I16" si="1">+AVERAGE(E6:H6)</f>
        <v>#DIV/0!</v>
      </c>
      <c r="J6" s="148"/>
      <c r="K6" s="148"/>
      <c r="L6" s="148"/>
      <c r="M6" s="148">
        <f t="shared" ref="M6:M16" si="2">C6-J6</f>
        <v>0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 t="str">
        <f t="shared" ref="BB6:BB17" si="3">IFERROR(AVERAGE(W6:BA6),"")</f>
        <v/>
      </c>
    </row>
    <row r="7" spans="1:55">
      <c r="A7" s="157">
        <f t="shared" si="0"/>
        <v>44562</v>
      </c>
      <c r="B7" s="147"/>
      <c r="C7" s="147"/>
      <c r="D7" s="147"/>
      <c r="E7" s="147"/>
      <c r="F7" s="147"/>
      <c r="G7" s="147"/>
      <c r="H7" s="147"/>
      <c r="I7" s="158" t="e">
        <f t="shared" si="1"/>
        <v>#DIV/0!</v>
      </c>
      <c r="J7" s="148"/>
      <c r="K7" s="148"/>
      <c r="L7" s="148"/>
      <c r="M7" s="148">
        <f t="shared" si="2"/>
        <v>0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 t="str">
        <f t="shared" si="3"/>
        <v/>
      </c>
    </row>
    <row r="8" spans="1:55">
      <c r="A8" s="157">
        <f t="shared" si="0"/>
        <v>44593</v>
      </c>
      <c r="B8" s="147"/>
      <c r="C8" s="147"/>
      <c r="D8" s="147"/>
      <c r="E8" s="209"/>
      <c r="F8" s="147"/>
      <c r="G8" s="147"/>
      <c r="H8" s="147"/>
      <c r="I8" s="158" t="e">
        <f t="shared" si="1"/>
        <v>#DIV/0!</v>
      </c>
      <c r="J8" s="148"/>
      <c r="K8" s="148"/>
      <c r="L8" s="148"/>
      <c r="M8" s="148">
        <f t="shared" si="2"/>
        <v>0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 t="str">
        <f t="shared" si="3"/>
        <v/>
      </c>
    </row>
    <row r="9" spans="1:55" ht="14.25" customHeight="1">
      <c r="A9" s="157">
        <f t="shared" si="0"/>
        <v>44621</v>
      </c>
      <c r="B9" s="147"/>
      <c r="C9" s="147"/>
      <c r="D9" s="147"/>
      <c r="E9" s="209"/>
      <c r="F9" s="147"/>
      <c r="G9" s="147"/>
      <c r="H9" s="147"/>
      <c r="I9" s="158" t="e">
        <f t="shared" si="1"/>
        <v>#DIV/0!</v>
      </c>
      <c r="J9" s="148"/>
      <c r="K9" s="148"/>
      <c r="L9" s="148"/>
      <c r="M9" s="148">
        <f t="shared" si="2"/>
        <v>0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 t="str">
        <f t="shared" si="3"/>
        <v/>
      </c>
    </row>
    <row r="10" spans="1:55">
      <c r="A10" s="157">
        <f t="shared" si="0"/>
        <v>44652</v>
      </c>
      <c r="B10" s="147"/>
      <c r="C10" s="147"/>
      <c r="D10" s="147"/>
      <c r="E10" s="147"/>
      <c r="F10" s="147"/>
      <c r="G10" s="147"/>
      <c r="H10" s="147"/>
      <c r="I10" s="158" t="e">
        <f t="shared" si="1"/>
        <v>#DIV/0!</v>
      </c>
      <c r="J10" s="148"/>
      <c r="K10" s="148"/>
      <c r="L10" s="148"/>
      <c r="M10" s="148">
        <f t="shared" si="2"/>
        <v>0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 t="str">
        <f t="shared" si="3"/>
        <v/>
      </c>
    </row>
    <row r="11" spans="1:55">
      <c r="A11" s="157">
        <f t="shared" si="0"/>
        <v>44682</v>
      </c>
      <c r="B11" s="147"/>
      <c r="C11" s="147"/>
      <c r="D11" s="148"/>
      <c r="E11" s="147"/>
      <c r="F11" s="147"/>
      <c r="G11" s="147"/>
      <c r="H11" s="147"/>
      <c r="I11" s="158" t="e">
        <f t="shared" si="1"/>
        <v>#DIV/0!</v>
      </c>
      <c r="J11" s="148"/>
      <c r="K11" s="123"/>
      <c r="L11" s="148"/>
      <c r="M11" s="148">
        <f t="shared" si="2"/>
        <v>0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 t="str">
        <f t="shared" si="3"/>
        <v/>
      </c>
    </row>
    <row r="12" spans="1:55">
      <c r="A12" s="157">
        <f t="shared" si="0"/>
        <v>44713</v>
      </c>
      <c r="B12" s="147"/>
      <c r="C12" s="147"/>
      <c r="D12" s="147"/>
      <c r="E12" s="147"/>
      <c r="F12" s="147"/>
      <c r="G12" s="147"/>
      <c r="H12" s="147"/>
      <c r="I12" s="158" t="e">
        <f t="shared" si="1"/>
        <v>#DIV/0!</v>
      </c>
      <c r="J12" s="148"/>
      <c r="K12" s="123"/>
      <c r="L12" s="148"/>
      <c r="M12" s="148">
        <f t="shared" si="2"/>
        <v>0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 t="str">
        <f t="shared" si="3"/>
        <v/>
      </c>
    </row>
    <row r="13" spans="1:55">
      <c r="A13" s="157">
        <f t="shared" si="0"/>
        <v>44743</v>
      </c>
      <c r="B13" s="147"/>
      <c r="C13" s="147"/>
      <c r="D13" s="147"/>
      <c r="E13" s="147"/>
      <c r="F13" s="147"/>
      <c r="G13" s="147"/>
      <c r="H13" s="147"/>
      <c r="I13" s="158" t="e">
        <f t="shared" si="1"/>
        <v>#DIV/0!</v>
      </c>
      <c r="J13" s="148"/>
      <c r="K13" s="124"/>
      <c r="L13" s="148"/>
      <c r="M13" s="148">
        <f t="shared" si="2"/>
        <v>0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 t="str">
        <f t="shared" si="3"/>
        <v/>
      </c>
    </row>
    <row r="14" spans="1:55">
      <c r="A14" s="157">
        <f>EDATE(A15,-1)</f>
        <v>44774</v>
      </c>
      <c r="B14" s="147"/>
      <c r="C14" s="147"/>
      <c r="D14" s="147"/>
      <c r="E14" s="147"/>
      <c r="F14" s="147"/>
      <c r="G14" s="147"/>
      <c r="H14" s="147"/>
      <c r="I14" s="158" t="e">
        <f t="shared" si="1"/>
        <v>#DIV/0!</v>
      </c>
      <c r="J14" s="148"/>
      <c r="K14" s="124"/>
      <c r="L14" s="148"/>
      <c r="M14" s="148">
        <f t="shared" si="2"/>
        <v>0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 t="str">
        <f t="shared" si="3"/>
        <v/>
      </c>
    </row>
    <row r="15" spans="1:55">
      <c r="A15" s="157">
        <f>EDATE(A16,-1)</f>
        <v>44805</v>
      </c>
      <c r="B15" s="147"/>
      <c r="C15" s="147"/>
      <c r="D15" s="147"/>
      <c r="E15" s="147"/>
      <c r="F15" s="147"/>
      <c r="G15" s="147"/>
      <c r="H15" s="147"/>
      <c r="I15" s="158" t="e">
        <f t="shared" si="1"/>
        <v>#DIV/0!</v>
      </c>
      <c r="J15" s="148"/>
      <c r="K15" s="124"/>
      <c r="L15" s="148"/>
      <c r="M15" s="148">
        <f t="shared" si="2"/>
        <v>0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 t="str">
        <f t="shared" si="3"/>
        <v/>
      </c>
    </row>
    <row r="16" spans="1:55" ht="15.75" thickBot="1">
      <c r="A16" s="157">
        <v>44835</v>
      </c>
      <c r="B16" s="147"/>
      <c r="C16" s="147"/>
      <c r="D16" s="147"/>
      <c r="E16" s="147"/>
      <c r="F16" s="147"/>
      <c r="G16" s="147"/>
      <c r="H16" s="147"/>
      <c r="I16" s="158" t="e">
        <f t="shared" si="1"/>
        <v>#DIV/0!</v>
      </c>
      <c r="J16" s="148"/>
      <c r="K16" s="124"/>
      <c r="L16" s="148"/>
      <c r="M16" s="148">
        <f t="shared" si="2"/>
        <v>0</v>
      </c>
      <c r="N16" s="119"/>
      <c r="O16" s="119"/>
      <c r="P16" s="119"/>
      <c r="Q16" s="119"/>
      <c r="R16" s="119"/>
      <c r="S16" s="14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 t="str">
        <f t="shared" si="3"/>
        <v/>
      </c>
    </row>
    <row r="17" spans="1:54" ht="15.75" thickBot="1">
      <c r="A17" s="120" t="s">
        <v>34</v>
      </c>
      <c r="B17" s="121">
        <f>SUM(B5:B16)</f>
        <v>0</v>
      </c>
      <c r="C17" s="121">
        <f>SUM(C5:C16)</f>
        <v>0</v>
      </c>
      <c r="D17" s="121">
        <f>SUM(D5:D16)</f>
        <v>0</v>
      </c>
      <c r="E17" s="122" t="e">
        <f t="shared" ref="E17:AY17" si="4">AVERAGE(E5:E16)</f>
        <v>#DIV/0!</v>
      </c>
      <c r="F17" s="122" t="e">
        <f t="shared" si="4"/>
        <v>#DIV/0!</v>
      </c>
      <c r="G17" s="122" t="e">
        <f t="shared" si="4"/>
        <v>#DIV/0!</v>
      </c>
      <c r="H17" s="122" t="e">
        <f t="shared" si="4"/>
        <v>#DIV/0!</v>
      </c>
      <c r="I17" s="122" t="e">
        <f>AVERAGE(I5:I16)</f>
        <v>#DIV/0!</v>
      </c>
      <c r="J17" s="121">
        <f>SUM(J5:J16)</f>
        <v>0</v>
      </c>
      <c r="K17" s="121" t="e">
        <f t="shared" si="4"/>
        <v>#DIV/0!</v>
      </c>
      <c r="L17" s="121" t="e">
        <f t="shared" si="4"/>
        <v>#DIV/0!</v>
      </c>
      <c r="M17" s="121">
        <f t="shared" si="4"/>
        <v>0</v>
      </c>
      <c r="N17" s="121" t="e">
        <f t="shared" si="4"/>
        <v>#DIV/0!</v>
      </c>
      <c r="O17" s="121" t="e">
        <f t="shared" si="4"/>
        <v>#DIV/0!</v>
      </c>
      <c r="P17" s="121" t="e">
        <f t="shared" si="4"/>
        <v>#DIV/0!</v>
      </c>
      <c r="Q17" s="121" t="e">
        <f>AVERAGE(Q5:Q16)</f>
        <v>#DIV/0!</v>
      </c>
      <c r="R17" s="121" t="e">
        <f>AVERAGE(R5:R16)</f>
        <v>#DIV/0!</v>
      </c>
      <c r="S17" s="121" t="e">
        <f>AVERAGE(S5:S16)</f>
        <v>#DIV/0!</v>
      </c>
      <c r="T17" s="121" t="e">
        <f>AVERAGE(T5:T16)</f>
        <v>#DIV/0!</v>
      </c>
      <c r="U17" s="121" t="e">
        <f t="shared" si="4"/>
        <v>#DIV/0!</v>
      </c>
      <c r="V17" s="121" t="e">
        <f t="shared" si="4"/>
        <v>#DIV/0!</v>
      </c>
      <c r="W17" s="121" t="e">
        <f t="shared" si="4"/>
        <v>#DIV/0!</v>
      </c>
      <c r="X17" s="121" t="e">
        <f t="shared" si="4"/>
        <v>#DIV/0!</v>
      </c>
      <c r="Y17" s="121" t="e">
        <f t="shared" si="4"/>
        <v>#DIV/0!</v>
      </c>
      <c r="Z17" s="121" t="e">
        <f t="shared" si="4"/>
        <v>#DIV/0!</v>
      </c>
      <c r="AA17" s="121" t="e">
        <f t="shared" si="4"/>
        <v>#DIV/0!</v>
      </c>
      <c r="AB17" s="121" t="e">
        <f>AVERAGE(AB5:AB16)</f>
        <v>#DIV/0!</v>
      </c>
      <c r="AC17" s="121" t="e">
        <f>AVERAGE(AC5:AC16)</f>
        <v>#DIV/0!</v>
      </c>
      <c r="AD17" s="121" t="e">
        <f>AVERAGE(AD5:AD16)</f>
        <v>#DIV/0!</v>
      </c>
      <c r="AE17" s="121" t="e">
        <f>AVERAGE(AE5:AE16)</f>
        <v>#DIV/0!</v>
      </c>
      <c r="AF17" s="121" t="e">
        <f>AVERAGE(AF5:AF16)</f>
        <v>#DIV/0!</v>
      </c>
      <c r="AG17" s="121" t="e">
        <f t="shared" si="4"/>
        <v>#DIV/0!</v>
      </c>
      <c r="AH17" s="121" t="e">
        <f t="shared" si="4"/>
        <v>#DIV/0!</v>
      </c>
      <c r="AI17" s="121" t="e">
        <f t="shared" si="4"/>
        <v>#DIV/0!</v>
      </c>
      <c r="AJ17" s="121" t="e">
        <f t="shared" si="4"/>
        <v>#DIV/0!</v>
      </c>
      <c r="AK17" s="121" t="e">
        <f t="shared" si="4"/>
        <v>#DIV/0!</v>
      </c>
      <c r="AL17" s="121" t="e">
        <f t="shared" si="4"/>
        <v>#DIV/0!</v>
      </c>
      <c r="AM17" s="121" t="e">
        <f t="shared" si="4"/>
        <v>#DIV/0!</v>
      </c>
      <c r="AN17" s="121" t="e">
        <f>AVERAGE(AN5:AN16)</f>
        <v>#DIV/0!</v>
      </c>
      <c r="AO17" s="121" t="e">
        <f>AVERAGE(AO5:AO16)</f>
        <v>#DIV/0!</v>
      </c>
      <c r="AP17" s="121" t="e">
        <f>AVERAGE(AP5:AP16)</f>
        <v>#DIV/0!</v>
      </c>
      <c r="AQ17" s="121" t="e">
        <f>AVERAGE(AQ5:AQ16)</f>
        <v>#DIV/0!</v>
      </c>
      <c r="AR17" s="121" t="e">
        <f>AVERAGE(AR5:AR16)</f>
        <v>#DIV/0!</v>
      </c>
      <c r="AS17" s="121" t="e">
        <f t="shared" si="4"/>
        <v>#DIV/0!</v>
      </c>
      <c r="AT17" s="121" t="e">
        <f t="shared" si="4"/>
        <v>#DIV/0!</v>
      </c>
      <c r="AU17" s="121" t="e">
        <f t="shared" si="4"/>
        <v>#DIV/0!</v>
      </c>
      <c r="AV17" s="121" t="e">
        <f t="shared" si="4"/>
        <v>#DIV/0!</v>
      </c>
      <c r="AW17" s="121" t="e">
        <f t="shared" si="4"/>
        <v>#DIV/0!</v>
      </c>
      <c r="AX17" s="121" t="e">
        <f t="shared" si="4"/>
        <v>#DIV/0!</v>
      </c>
      <c r="AY17" s="121" t="e">
        <f t="shared" si="4"/>
        <v>#DIV/0!</v>
      </c>
      <c r="AZ17" s="121" t="e">
        <f>AVERAGE(AZ5:AZ16)</f>
        <v>#DIV/0!</v>
      </c>
      <c r="BA17" s="121" t="e">
        <f>AVERAGE(BA5:BA16)</f>
        <v>#DIV/0!</v>
      </c>
      <c r="BB17" s="208" t="str">
        <f t="shared" si="3"/>
        <v/>
      </c>
    </row>
    <row r="19" spans="1:54">
      <c r="C19" s="147" t="s">
        <v>178</v>
      </c>
      <c r="J19" s="148" t="s">
        <v>179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92C9-5D02-4AD0-8438-A2A6B47618A8}">
  <sheetPr codeName="Sheet9">
    <pageSetUpPr fitToPage="1"/>
  </sheetPr>
  <dimension ref="A1:BC19"/>
  <sheetViews>
    <sheetView zoomScale="120" zoomScaleNormal="120" workbookViewId="0"/>
  </sheetViews>
  <sheetFormatPr defaultColWidth="9.140625" defaultRowHeight="15"/>
  <cols>
    <col min="1" max="2" width="9.140625" style="145"/>
    <col min="3" max="3" width="29.42578125" style="145" bestFit="1" customWidth="1"/>
    <col min="4" max="4" width="9.5703125" style="145" bestFit="1" customWidth="1"/>
    <col min="5" max="6" width="9.140625" style="145"/>
    <col min="7" max="7" width="14" style="145" bestFit="1" customWidth="1"/>
    <col min="8" max="16384" width="9.140625" style="145"/>
  </cols>
  <sheetData>
    <row r="1" spans="1:55" ht="23.25">
      <c r="A1" s="152" t="s">
        <v>93</v>
      </c>
      <c r="B1" s="152" t="s">
        <v>94</v>
      </c>
      <c r="C1" s="152" t="s">
        <v>95</v>
      </c>
      <c r="D1" s="152" t="s">
        <v>96</v>
      </c>
      <c r="E1" s="152" t="s">
        <v>97</v>
      </c>
      <c r="F1" s="152" t="s">
        <v>98</v>
      </c>
      <c r="G1" s="126" t="s">
        <v>99</v>
      </c>
      <c r="H1" s="128" t="s">
        <v>100</v>
      </c>
      <c r="I1" s="129" t="s">
        <v>101</v>
      </c>
      <c r="J1" s="129" t="s">
        <v>102</v>
      </c>
      <c r="K1" s="129" t="s">
        <v>103</v>
      </c>
      <c r="L1" s="129" t="s">
        <v>104</v>
      </c>
      <c r="M1" s="129" t="s">
        <v>105</v>
      </c>
      <c r="N1" s="130" t="s">
        <v>106</v>
      </c>
      <c r="O1" s="153"/>
      <c r="P1" s="153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</row>
    <row r="2" spans="1:55">
      <c r="A2" s="147"/>
      <c r="B2" s="148"/>
      <c r="C2" s="148"/>
      <c r="D2" s="148"/>
      <c r="E2" s="148"/>
      <c r="F2" s="155"/>
      <c r="G2" s="127"/>
      <c r="H2" s="131"/>
      <c r="I2" s="132"/>
      <c r="J2" s="125"/>
      <c r="K2" s="133"/>
      <c r="L2" s="133"/>
      <c r="M2" s="125"/>
      <c r="N2" s="13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4" spans="1:55" ht="45.75">
      <c r="A4" s="156" t="s">
        <v>75</v>
      </c>
      <c r="B4" s="156" t="s">
        <v>76</v>
      </c>
      <c r="C4" s="156" t="s">
        <v>77</v>
      </c>
      <c r="D4" s="156" t="s">
        <v>78</v>
      </c>
      <c r="E4" s="156">
        <v>5</v>
      </c>
      <c r="F4" s="156">
        <v>15</v>
      </c>
      <c r="G4" s="156">
        <v>20</v>
      </c>
      <c r="H4" s="156">
        <v>25</v>
      </c>
      <c r="I4" s="156" t="s">
        <v>79</v>
      </c>
      <c r="J4" s="156" t="s">
        <v>80</v>
      </c>
      <c r="K4" s="156" t="s">
        <v>81</v>
      </c>
      <c r="L4" s="156" t="s">
        <v>82</v>
      </c>
      <c r="M4" s="152" t="s">
        <v>83</v>
      </c>
      <c r="N4" s="156" t="s">
        <v>84</v>
      </c>
      <c r="O4" s="156" t="s">
        <v>85</v>
      </c>
      <c r="P4" s="156" t="s">
        <v>86</v>
      </c>
      <c r="Q4" s="156" t="s">
        <v>87</v>
      </c>
      <c r="R4" s="156" t="s">
        <v>88</v>
      </c>
      <c r="S4" s="156" t="s">
        <v>89</v>
      </c>
      <c r="T4" s="152" t="s">
        <v>90</v>
      </c>
      <c r="U4" s="152" t="s">
        <v>91</v>
      </c>
      <c r="V4" s="152" t="s">
        <v>92</v>
      </c>
      <c r="W4" s="152">
        <v>1</v>
      </c>
      <c r="X4" s="152">
        <v>2</v>
      </c>
      <c r="Y4" s="152">
        <v>3</v>
      </c>
      <c r="Z4" s="152">
        <v>4</v>
      </c>
      <c r="AA4" s="152">
        <v>5</v>
      </c>
      <c r="AB4" s="152">
        <v>6</v>
      </c>
      <c r="AC4" s="152">
        <v>7</v>
      </c>
      <c r="AD4" s="152">
        <v>8</v>
      </c>
      <c r="AE4" s="152">
        <v>9</v>
      </c>
      <c r="AF4" s="152">
        <v>10</v>
      </c>
      <c r="AG4" s="152">
        <v>11</v>
      </c>
      <c r="AH4" s="152">
        <v>12</v>
      </c>
      <c r="AI4" s="152">
        <v>13</v>
      </c>
      <c r="AJ4" s="152">
        <v>14</v>
      </c>
      <c r="AK4" s="152">
        <v>15</v>
      </c>
      <c r="AL4" s="152">
        <v>16</v>
      </c>
      <c r="AM4" s="152">
        <v>17</v>
      </c>
      <c r="AN4" s="152">
        <v>18</v>
      </c>
      <c r="AO4" s="152">
        <v>19</v>
      </c>
      <c r="AP4" s="152">
        <v>20</v>
      </c>
      <c r="AQ4" s="152">
        <v>21</v>
      </c>
      <c r="AR4" s="152">
        <v>22</v>
      </c>
      <c r="AS4" s="152">
        <v>23</v>
      </c>
      <c r="AT4" s="152">
        <v>24</v>
      </c>
      <c r="AU4" s="152">
        <v>25</v>
      </c>
      <c r="AV4" s="152">
        <v>26</v>
      </c>
      <c r="AW4" s="152">
        <v>27</v>
      </c>
      <c r="AX4" s="152">
        <v>28</v>
      </c>
      <c r="AY4" s="152">
        <v>29</v>
      </c>
      <c r="AZ4" s="152">
        <v>30</v>
      </c>
      <c r="BA4" s="152">
        <v>31</v>
      </c>
      <c r="BB4" s="152" t="s">
        <v>79</v>
      </c>
    </row>
    <row r="5" spans="1:55">
      <c r="A5" s="157">
        <f t="shared" ref="A5:A14" si="0">EDATE(A6,-1)</f>
        <v>44501</v>
      </c>
      <c r="B5" s="147"/>
      <c r="C5" s="147"/>
      <c r="D5" s="147"/>
      <c r="E5" s="147"/>
      <c r="F5" s="147"/>
      <c r="G5" s="147"/>
      <c r="H5" s="147"/>
      <c r="I5" s="158" t="e">
        <f>+AVERAGE(E5:H5)</f>
        <v>#DIV/0!</v>
      </c>
      <c r="J5" s="148"/>
      <c r="K5" s="148"/>
      <c r="L5" s="148"/>
      <c r="M5" s="148">
        <f>C5-J5</f>
        <v>0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 t="str">
        <f>IFERROR(AVERAGE(W5:BA5),"")</f>
        <v/>
      </c>
    </row>
    <row r="6" spans="1:55">
      <c r="A6" s="157">
        <f t="shared" si="0"/>
        <v>44531</v>
      </c>
      <c r="B6" s="147"/>
      <c r="C6" s="147"/>
      <c r="D6" s="147"/>
      <c r="E6" s="147"/>
      <c r="F6" s="147"/>
      <c r="G6" s="147"/>
      <c r="H6" s="147"/>
      <c r="I6" s="158" t="e">
        <f t="shared" ref="I6:I16" si="1">+AVERAGE(E6:H6)</f>
        <v>#DIV/0!</v>
      </c>
      <c r="J6" s="148"/>
      <c r="K6" s="148"/>
      <c r="L6" s="148"/>
      <c r="M6" s="148">
        <f t="shared" ref="M6:M16" si="2">C6-J6</f>
        <v>0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 t="str">
        <f t="shared" ref="BB6:BB17" si="3">IFERROR(AVERAGE(W6:BA6),"")</f>
        <v/>
      </c>
    </row>
    <row r="7" spans="1:55">
      <c r="A7" s="157">
        <f t="shared" si="0"/>
        <v>44562</v>
      </c>
      <c r="B7" s="147"/>
      <c r="C7" s="147"/>
      <c r="D7" s="147"/>
      <c r="E7" s="147"/>
      <c r="F7" s="147"/>
      <c r="G7" s="147"/>
      <c r="H7" s="147"/>
      <c r="I7" s="158" t="e">
        <f t="shared" si="1"/>
        <v>#DIV/0!</v>
      </c>
      <c r="J7" s="148"/>
      <c r="K7" s="148"/>
      <c r="L7" s="148"/>
      <c r="M7" s="148">
        <f t="shared" si="2"/>
        <v>0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 t="str">
        <f t="shared" si="3"/>
        <v/>
      </c>
    </row>
    <row r="8" spans="1:55">
      <c r="A8" s="157">
        <f t="shared" si="0"/>
        <v>44593</v>
      </c>
      <c r="B8" s="147"/>
      <c r="C8" s="147"/>
      <c r="D8" s="147"/>
      <c r="E8" s="147"/>
      <c r="F8" s="147"/>
      <c r="G8" s="147"/>
      <c r="H8" s="147"/>
      <c r="I8" s="158" t="e">
        <f t="shared" si="1"/>
        <v>#DIV/0!</v>
      </c>
      <c r="J8" s="148"/>
      <c r="K8" s="148"/>
      <c r="L8" s="148"/>
      <c r="M8" s="148">
        <f t="shared" si="2"/>
        <v>0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 t="str">
        <f t="shared" si="3"/>
        <v/>
      </c>
    </row>
    <row r="9" spans="1:55" ht="14.25" customHeight="1">
      <c r="A9" s="157">
        <f t="shared" si="0"/>
        <v>44621</v>
      </c>
      <c r="B9" s="147"/>
      <c r="C9" s="147"/>
      <c r="D9" s="147"/>
      <c r="E9" s="147"/>
      <c r="F9" s="147"/>
      <c r="G9" s="147"/>
      <c r="H9" s="147"/>
      <c r="I9" s="158" t="e">
        <f t="shared" si="1"/>
        <v>#DIV/0!</v>
      </c>
      <c r="J9" s="148"/>
      <c r="K9" s="148"/>
      <c r="L9" s="148"/>
      <c r="M9" s="148">
        <f t="shared" si="2"/>
        <v>0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 t="str">
        <f t="shared" si="3"/>
        <v/>
      </c>
    </row>
    <row r="10" spans="1:55">
      <c r="A10" s="157">
        <f t="shared" si="0"/>
        <v>44652</v>
      </c>
      <c r="B10" s="147"/>
      <c r="C10" s="147"/>
      <c r="D10" s="147"/>
      <c r="E10" s="147"/>
      <c r="F10" s="147"/>
      <c r="G10" s="147"/>
      <c r="H10" s="147"/>
      <c r="I10" s="158" t="e">
        <f t="shared" si="1"/>
        <v>#DIV/0!</v>
      </c>
      <c r="J10" s="148"/>
      <c r="K10" s="148"/>
      <c r="L10" s="148"/>
      <c r="M10" s="148">
        <f t="shared" si="2"/>
        <v>0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 t="str">
        <f t="shared" si="3"/>
        <v/>
      </c>
    </row>
    <row r="11" spans="1:55">
      <c r="A11" s="157">
        <f t="shared" si="0"/>
        <v>44682</v>
      </c>
      <c r="B11" s="147"/>
      <c r="C11" s="147"/>
      <c r="D11" s="148"/>
      <c r="E11" s="147"/>
      <c r="F11" s="147"/>
      <c r="G11" s="147"/>
      <c r="H11" s="147"/>
      <c r="I11" s="158" t="e">
        <f t="shared" si="1"/>
        <v>#DIV/0!</v>
      </c>
      <c r="J11" s="148"/>
      <c r="K11" s="123"/>
      <c r="L11" s="148"/>
      <c r="M11" s="148">
        <f t="shared" si="2"/>
        <v>0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 t="str">
        <f t="shared" si="3"/>
        <v/>
      </c>
    </row>
    <row r="12" spans="1:55">
      <c r="A12" s="157">
        <f t="shared" si="0"/>
        <v>44713</v>
      </c>
      <c r="B12" s="147"/>
      <c r="C12" s="147"/>
      <c r="D12" s="147"/>
      <c r="E12" s="147"/>
      <c r="F12" s="147"/>
      <c r="G12" s="147"/>
      <c r="H12" s="147"/>
      <c r="I12" s="158" t="e">
        <f t="shared" si="1"/>
        <v>#DIV/0!</v>
      </c>
      <c r="J12" s="148"/>
      <c r="K12" s="123"/>
      <c r="L12" s="148"/>
      <c r="M12" s="148">
        <f t="shared" si="2"/>
        <v>0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 t="str">
        <f t="shared" si="3"/>
        <v/>
      </c>
    </row>
    <row r="13" spans="1:55">
      <c r="A13" s="157">
        <f t="shared" si="0"/>
        <v>44743</v>
      </c>
      <c r="B13" s="147"/>
      <c r="C13" s="147"/>
      <c r="D13" s="147"/>
      <c r="E13" s="147"/>
      <c r="F13" s="147"/>
      <c r="G13" s="147"/>
      <c r="H13" s="147"/>
      <c r="I13" s="158" t="e">
        <f t="shared" si="1"/>
        <v>#DIV/0!</v>
      </c>
      <c r="J13" s="148"/>
      <c r="K13" s="124"/>
      <c r="L13" s="148"/>
      <c r="M13" s="148">
        <f t="shared" si="2"/>
        <v>0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 t="str">
        <f t="shared" si="3"/>
        <v/>
      </c>
    </row>
    <row r="14" spans="1:55">
      <c r="A14" s="157">
        <f t="shared" si="0"/>
        <v>44774</v>
      </c>
      <c r="B14" s="147"/>
      <c r="C14" s="147"/>
      <c r="D14" s="147"/>
      <c r="E14" s="147"/>
      <c r="F14" s="147"/>
      <c r="G14" s="147"/>
      <c r="H14" s="147"/>
      <c r="I14" s="158" t="e">
        <f t="shared" si="1"/>
        <v>#DIV/0!</v>
      </c>
      <c r="J14" s="148"/>
      <c r="K14" s="124"/>
      <c r="L14" s="148"/>
      <c r="M14" s="148">
        <f t="shared" si="2"/>
        <v>0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 t="str">
        <f t="shared" si="3"/>
        <v/>
      </c>
    </row>
    <row r="15" spans="1:55">
      <c r="A15" s="157">
        <f>EDATE(A16,-1)</f>
        <v>44805</v>
      </c>
      <c r="B15" s="147"/>
      <c r="C15" s="147"/>
      <c r="D15" s="147"/>
      <c r="E15" s="147"/>
      <c r="F15" s="147"/>
      <c r="G15" s="147"/>
      <c r="H15" s="147"/>
      <c r="I15" s="158" t="e">
        <f t="shared" si="1"/>
        <v>#DIV/0!</v>
      </c>
      <c r="J15" s="148"/>
      <c r="K15" s="124"/>
      <c r="L15" s="148"/>
      <c r="M15" s="148">
        <f t="shared" si="2"/>
        <v>0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 t="str">
        <f t="shared" si="3"/>
        <v/>
      </c>
    </row>
    <row r="16" spans="1:55" ht="15.75" thickBot="1">
      <c r="A16" s="157">
        <v>44835</v>
      </c>
      <c r="B16" s="147"/>
      <c r="C16" s="147"/>
      <c r="D16" s="147"/>
      <c r="E16" s="147"/>
      <c r="F16" s="147"/>
      <c r="G16" s="147"/>
      <c r="H16" s="147"/>
      <c r="I16" s="158" t="e">
        <f t="shared" si="1"/>
        <v>#DIV/0!</v>
      </c>
      <c r="J16" s="148"/>
      <c r="K16" s="124"/>
      <c r="L16" s="148"/>
      <c r="M16" s="148">
        <f t="shared" si="2"/>
        <v>0</v>
      </c>
      <c r="N16" s="119"/>
      <c r="O16" s="119"/>
      <c r="P16" s="119"/>
      <c r="Q16" s="119"/>
      <c r="R16" s="119"/>
      <c r="S16" s="148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 t="str">
        <f t="shared" si="3"/>
        <v/>
      </c>
    </row>
    <row r="17" spans="1:54" ht="15.75" thickBot="1">
      <c r="A17" s="120" t="s">
        <v>34</v>
      </c>
      <c r="B17" s="121">
        <f>SUM(B5:B16)</f>
        <v>0</v>
      </c>
      <c r="C17" s="121">
        <f>SUM(C5:C16)</f>
        <v>0</v>
      </c>
      <c r="D17" s="121">
        <f>SUM(D5:D16)</f>
        <v>0</v>
      </c>
      <c r="E17" s="122" t="e">
        <f t="shared" ref="E17:AY17" si="4">AVERAGE(E5:E16)</f>
        <v>#DIV/0!</v>
      </c>
      <c r="F17" s="122" t="e">
        <f t="shared" si="4"/>
        <v>#DIV/0!</v>
      </c>
      <c r="G17" s="122" t="e">
        <f t="shared" si="4"/>
        <v>#DIV/0!</v>
      </c>
      <c r="H17" s="122" t="e">
        <f t="shared" si="4"/>
        <v>#DIV/0!</v>
      </c>
      <c r="I17" s="122" t="e">
        <f>AVERAGE(I5:I16)</f>
        <v>#DIV/0!</v>
      </c>
      <c r="J17" s="121">
        <f>SUM(J5:J16)</f>
        <v>0</v>
      </c>
      <c r="K17" s="121" t="e">
        <f t="shared" si="4"/>
        <v>#DIV/0!</v>
      </c>
      <c r="L17" s="121" t="e">
        <f t="shared" si="4"/>
        <v>#DIV/0!</v>
      </c>
      <c r="M17" s="121">
        <f t="shared" si="4"/>
        <v>0</v>
      </c>
      <c r="N17" s="121" t="e">
        <f t="shared" si="4"/>
        <v>#DIV/0!</v>
      </c>
      <c r="O17" s="121" t="e">
        <f t="shared" si="4"/>
        <v>#DIV/0!</v>
      </c>
      <c r="P17" s="121" t="e">
        <f t="shared" si="4"/>
        <v>#DIV/0!</v>
      </c>
      <c r="Q17" s="121" t="e">
        <f>AVERAGE(Q5:Q16)</f>
        <v>#DIV/0!</v>
      </c>
      <c r="R17" s="121" t="e">
        <f>AVERAGE(R5:R16)</f>
        <v>#DIV/0!</v>
      </c>
      <c r="S17" s="121" t="e">
        <f>AVERAGE(S5:S16)</f>
        <v>#DIV/0!</v>
      </c>
      <c r="T17" s="121" t="e">
        <f>AVERAGE(T5:T16)</f>
        <v>#DIV/0!</v>
      </c>
      <c r="U17" s="121" t="e">
        <f t="shared" si="4"/>
        <v>#DIV/0!</v>
      </c>
      <c r="V17" s="121" t="e">
        <f t="shared" si="4"/>
        <v>#DIV/0!</v>
      </c>
      <c r="W17" s="121" t="e">
        <f t="shared" si="4"/>
        <v>#DIV/0!</v>
      </c>
      <c r="X17" s="121" t="e">
        <f t="shared" si="4"/>
        <v>#DIV/0!</v>
      </c>
      <c r="Y17" s="121" t="e">
        <f t="shared" si="4"/>
        <v>#DIV/0!</v>
      </c>
      <c r="Z17" s="121" t="e">
        <f t="shared" si="4"/>
        <v>#DIV/0!</v>
      </c>
      <c r="AA17" s="121" t="e">
        <f t="shared" si="4"/>
        <v>#DIV/0!</v>
      </c>
      <c r="AB17" s="121" t="e">
        <f>AVERAGE(AB5:AB16)</f>
        <v>#DIV/0!</v>
      </c>
      <c r="AC17" s="121" t="e">
        <f>AVERAGE(AC5:AC16)</f>
        <v>#DIV/0!</v>
      </c>
      <c r="AD17" s="121" t="e">
        <f>AVERAGE(AD5:AD16)</f>
        <v>#DIV/0!</v>
      </c>
      <c r="AE17" s="121" t="e">
        <f>AVERAGE(AE5:AE16)</f>
        <v>#DIV/0!</v>
      </c>
      <c r="AF17" s="121" t="e">
        <f>AVERAGE(AF5:AF16)</f>
        <v>#DIV/0!</v>
      </c>
      <c r="AG17" s="121" t="e">
        <f t="shared" si="4"/>
        <v>#DIV/0!</v>
      </c>
      <c r="AH17" s="121" t="e">
        <f t="shared" si="4"/>
        <v>#DIV/0!</v>
      </c>
      <c r="AI17" s="121" t="e">
        <f t="shared" si="4"/>
        <v>#DIV/0!</v>
      </c>
      <c r="AJ17" s="121" t="e">
        <f t="shared" si="4"/>
        <v>#DIV/0!</v>
      </c>
      <c r="AK17" s="121" t="e">
        <f t="shared" si="4"/>
        <v>#DIV/0!</v>
      </c>
      <c r="AL17" s="121" t="e">
        <f t="shared" si="4"/>
        <v>#DIV/0!</v>
      </c>
      <c r="AM17" s="121" t="e">
        <f t="shared" si="4"/>
        <v>#DIV/0!</v>
      </c>
      <c r="AN17" s="121" t="e">
        <f>AVERAGE(AN5:AN16)</f>
        <v>#DIV/0!</v>
      </c>
      <c r="AO17" s="121" t="e">
        <f>AVERAGE(AO5:AO16)</f>
        <v>#DIV/0!</v>
      </c>
      <c r="AP17" s="121" t="e">
        <f>AVERAGE(AP5:AP16)</f>
        <v>#DIV/0!</v>
      </c>
      <c r="AQ17" s="121" t="e">
        <f>AVERAGE(AQ5:AQ16)</f>
        <v>#DIV/0!</v>
      </c>
      <c r="AR17" s="121" t="e">
        <f>AVERAGE(AR5:AR16)</f>
        <v>#DIV/0!</v>
      </c>
      <c r="AS17" s="121" t="e">
        <f t="shared" si="4"/>
        <v>#DIV/0!</v>
      </c>
      <c r="AT17" s="121" t="e">
        <f t="shared" si="4"/>
        <v>#DIV/0!</v>
      </c>
      <c r="AU17" s="121" t="e">
        <f t="shared" si="4"/>
        <v>#DIV/0!</v>
      </c>
      <c r="AV17" s="121" t="e">
        <f t="shared" si="4"/>
        <v>#DIV/0!</v>
      </c>
      <c r="AW17" s="121" t="e">
        <f t="shared" si="4"/>
        <v>#DIV/0!</v>
      </c>
      <c r="AX17" s="121" t="e">
        <f t="shared" si="4"/>
        <v>#DIV/0!</v>
      </c>
      <c r="AY17" s="121" t="e">
        <f t="shared" si="4"/>
        <v>#DIV/0!</v>
      </c>
      <c r="AZ17" s="121" t="e">
        <f>AVERAGE(AZ5:AZ16)</f>
        <v>#DIV/0!</v>
      </c>
      <c r="BA17" s="121" t="e">
        <f>AVERAGE(BA5:BA16)</f>
        <v>#DIV/0!</v>
      </c>
      <c r="BB17" s="208" t="str">
        <f t="shared" si="3"/>
        <v/>
      </c>
    </row>
    <row r="19" spans="1:54">
      <c r="C19" s="147" t="s">
        <v>178</v>
      </c>
      <c r="J19" s="148" t="s">
        <v>179</v>
      </c>
    </row>
  </sheetData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LAP Salaried Calculator_MFL</vt:lpstr>
      <vt:lpstr>KYC</vt:lpstr>
      <vt:lpstr>Google Check</vt:lpstr>
      <vt:lpstr>Crime Check</vt:lpstr>
      <vt:lpstr>Repayment Track</vt:lpstr>
      <vt:lpstr>Banking Consolidation</vt:lpstr>
      <vt:lpstr>Banking 1</vt:lpstr>
      <vt:lpstr>Banking 2</vt:lpstr>
      <vt:lpstr>Banking 3</vt:lpstr>
      <vt:lpstr>Banking 4</vt:lpstr>
      <vt:lpstr>Banking 5</vt:lpstr>
      <vt:lpstr>NC-RTR</vt:lpstr>
      <vt:lpstr>LEI-Check</vt:lpstr>
      <vt:lpstr>Udyam 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NCBLRL156</cp:lastModifiedBy>
  <cp:lastPrinted>2021-10-18T11:29:47Z</cp:lastPrinted>
  <dcterms:created xsi:type="dcterms:W3CDTF">2021-04-17T10:14:00Z</dcterms:created>
  <dcterms:modified xsi:type="dcterms:W3CDTF">2022-11-15T06:08:02Z</dcterms:modified>
</cp:coreProperties>
</file>