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Modern-control-principles\实验\LAB3\"/>
    </mc:Choice>
  </mc:AlternateContent>
  <xr:revisionPtr revIDLastSave="0" documentId="13_ncr:1_{3D08F64A-8045-47B6-B7A7-A7A74DA5C1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G29" i="1"/>
  <c r="E29" i="1"/>
  <c r="B29" i="1"/>
  <c r="H28" i="1"/>
  <c r="G28" i="1"/>
  <c r="E28" i="1"/>
  <c r="B28" i="1"/>
  <c r="H27" i="1"/>
  <c r="G27" i="1"/>
  <c r="E27" i="1"/>
  <c r="B27" i="1"/>
  <c r="H26" i="1"/>
  <c r="G26" i="1"/>
  <c r="E26" i="1"/>
  <c r="B26" i="1"/>
  <c r="H25" i="1"/>
  <c r="G25" i="1"/>
  <c r="E25" i="1"/>
  <c r="B25" i="1"/>
  <c r="H24" i="1"/>
  <c r="G24" i="1"/>
  <c r="E24" i="1"/>
  <c r="B24" i="1"/>
  <c r="H23" i="1"/>
  <c r="G23" i="1"/>
  <c r="E23" i="1"/>
  <c r="B23" i="1"/>
  <c r="J12" i="1"/>
  <c r="G12" i="1"/>
  <c r="F12" i="1"/>
  <c r="B12" i="1"/>
  <c r="J11" i="1"/>
  <c r="G11" i="1"/>
  <c r="F11" i="1"/>
  <c r="B11" i="1"/>
  <c r="J10" i="1"/>
  <c r="G10" i="1"/>
  <c r="F10" i="1"/>
  <c r="B10" i="1"/>
  <c r="J9" i="1"/>
  <c r="G9" i="1"/>
  <c r="F9" i="1"/>
  <c r="B9" i="1"/>
  <c r="J8" i="1"/>
  <c r="G8" i="1"/>
  <c r="F8" i="1"/>
  <c r="B8" i="1"/>
  <c r="J7" i="1"/>
  <c r="G7" i="1"/>
  <c r="F7" i="1"/>
  <c r="B7" i="1"/>
  <c r="J6" i="1"/>
  <c r="G6" i="1"/>
  <c r="F6" i="1"/>
  <c r="B6" i="1"/>
  <c r="J5" i="1"/>
  <c r="G5" i="1"/>
  <c r="F5" i="1"/>
  <c r="B5" i="1"/>
  <c r="J4" i="1"/>
  <c r="G4" i="1"/>
  <c r="F4" i="1"/>
  <c r="B4" i="1"/>
  <c r="J3" i="1"/>
  <c r="G3" i="1"/>
  <c r="F3" i="1"/>
  <c r="B3" i="1"/>
  <c r="J2" i="1"/>
  <c r="G2" i="1"/>
  <c r="F2" i="1"/>
  <c r="B2" i="1"/>
</calcChain>
</file>

<file path=xl/sharedStrings.xml><?xml version="1.0" encoding="utf-8"?>
<sst xmlns="http://schemas.openxmlformats.org/spreadsheetml/2006/main" count="23" uniqueCount="13">
  <si>
    <t>f/Hz</t>
  </si>
  <si>
    <t>w/(rad/s)</t>
  </si>
  <si>
    <t>2X0/V</t>
  </si>
  <si>
    <t>2Xm/V</t>
  </si>
  <si>
    <t>2Ym/V</t>
  </si>
  <si>
    <t>20lg|G(w)|/dB</t>
  </si>
  <si>
    <t>φx/°</t>
  </si>
  <si>
    <t>lg(w)/(rad/s)</t>
  </si>
  <si>
    <t>逆时针</t>
  </si>
  <si>
    <t>滞后</t>
  </si>
  <si>
    <t xml:space="preserve">  </t>
  </si>
  <si>
    <t xml:space="preserve"> </t>
  </si>
  <si>
    <t>顺时针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</si>
</sst>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_ "/>
    <numFmt numFmtId="179" formatCode="0.000_ "/>
    <numFmt numFmtId="180" formatCode="0.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幅频特性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973684210526"/>
          <c:y val="0.16944444444444401"/>
          <c:w val="0.869394736842105"/>
          <c:h val="0.61537037037037001"/>
        </c:manualLayout>
      </c:layout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Sheet1!$J$2:$J$12</c:f>
              <c:numCache>
                <c:formatCode>General</c:formatCode>
                <c:ptCount val="11"/>
                <c:pt idx="0">
                  <c:v>-0.201820131641885</c:v>
                </c:pt>
                <c:pt idx="1">
                  <c:v>9.9209864022096195E-2</c:v>
                </c:pt>
                <c:pt idx="2">
                  <c:v>0.27530112307777699</c:v>
                </c:pt>
                <c:pt idx="3">
                  <c:v>0.400239859686077</c:v>
                </c:pt>
                <c:pt idx="4">
                  <c:v>0.49714987269413402</c:v>
                </c:pt>
                <c:pt idx="5">
                  <c:v>0.57633111874175902</c:v>
                </c:pt>
                <c:pt idx="6">
                  <c:v>0.70126985535005903</c:v>
                </c:pt>
                <c:pt idx="7">
                  <c:v>0.79817986835811505</c:v>
                </c:pt>
                <c:pt idx="8">
                  <c:v>1.0992098640221</c:v>
                </c:pt>
                <c:pt idx="9">
                  <c:v>1.4971498726941299</c:v>
                </c:pt>
                <c:pt idx="10">
                  <c:v>1.7981798683581101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-8.72961080490018E-2</c:v>
                </c:pt>
                <c:pt idx="1">
                  <c:v>-1.01219986710174</c:v>
                </c:pt>
                <c:pt idx="2">
                  <c:v>-2.38372815438417</c:v>
                </c:pt>
                <c:pt idx="3">
                  <c:v>-3.6091212891626299</c:v>
                </c:pt>
                <c:pt idx="4">
                  <c:v>-4.8825028865501698</c:v>
                </c:pt>
                <c:pt idx="5">
                  <c:v>-6.1960783994297302</c:v>
                </c:pt>
                <c:pt idx="6">
                  <c:v>-7.9588001734407499</c:v>
                </c:pt>
                <c:pt idx="7">
                  <c:v>-9.1186391129944901</c:v>
                </c:pt>
                <c:pt idx="8">
                  <c:v>-13.555614105321601</c:v>
                </c:pt>
                <c:pt idx="9">
                  <c:v>-21.1103465569966</c:v>
                </c:pt>
                <c:pt idx="10">
                  <c:v>-25.352124803540601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1-4C74-A0C2-73F5EFE6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31182"/>
        <c:axId val="11278228"/>
      </c:scatterChart>
      <c:valAx>
        <c:axId val="9479311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lg(w)/(rad/s)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8228"/>
        <c:crosses val="autoZero"/>
        <c:crossBetween val="midCat"/>
      </c:valAx>
      <c:valAx>
        <c:axId val="11278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20lg|G(w)|/dB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93118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相频特性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973684210526"/>
          <c:y val="0.16944444444444401"/>
          <c:w val="0.869394736842105"/>
          <c:h val="0.61537037037037001"/>
        </c:manualLayout>
      </c:layout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Sheet1!$J$2:$J$12</c:f>
              <c:numCache>
                <c:formatCode>General</c:formatCode>
                <c:ptCount val="11"/>
                <c:pt idx="0">
                  <c:v>-0.201820131641885</c:v>
                </c:pt>
                <c:pt idx="1">
                  <c:v>9.9209864022096195E-2</c:v>
                </c:pt>
                <c:pt idx="2">
                  <c:v>0.27530112307777699</c:v>
                </c:pt>
                <c:pt idx="3">
                  <c:v>0.400239859686077</c:v>
                </c:pt>
                <c:pt idx="4">
                  <c:v>0.49714987269413402</c:v>
                </c:pt>
                <c:pt idx="5">
                  <c:v>0.57633111874175902</c:v>
                </c:pt>
                <c:pt idx="6">
                  <c:v>0.70126985535005903</c:v>
                </c:pt>
                <c:pt idx="7">
                  <c:v>0.79817986835811505</c:v>
                </c:pt>
                <c:pt idx="8">
                  <c:v>1.0992098640221</c:v>
                </c:pt>
                <c:pt idx="9">
                  <c:v>1.4971498726941299</c:v>
                </c:pt>
                <c:pt idx="10">
                  <c:v>1.7981798683581101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-17.457603123722102</c:v>
                </c:pt>
                <c:pt idx="1">
                  <c:v>-30</c:v>
                </c:pt>
                <c:pt idx="2">
                  <c:v>-38.316134473665699</c:v>
                </c:pt>
                <c:pt idx="3">
                  <c:v>-44.427004000805702</c:v>
                </c:pt>
                <c:pt idx="4">
                  <c:v>-53.130102354156001</c:v>
                </c:pt>
                <c:pt idx="5">
                  <c:v>-58.211669382948401</c:v>
                </c:pt>
                <c:pt idx="6">
                  <c:v>-65.505351528580306</c:v>
                </c:pt>
                <c:pt idx="7">
                  <c:v>-70.908947487139599</c:v>
                </c:pt>
                <c:pt idx="8">
                  <c:v>-77.161431859015906</c:v>
                </c:pt>
                <c:pt idx="9">
                  <c:v>-81.890385544005795</c:v>
                </c:pt>
                <c:pt idx="10">
                  <c:v>-84.268032034802303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9-4DBC-9BBC-34C215576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31182"/>
        <c:axId val="11278228"/>
      </c:scatterChart>
      <c:valAx>
        <c:axId val="9479311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lg(w)/(rad/s)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8228"/>
        <c:crosses val="autoZero"/>
        <c:crossBetween val="midCat"/>
      </c:valAx>
      <c:valAx>
        <c:axId val="11278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</a:t>
                </a:r>
                <a:r>
                  <a:rPr lang="en-US"/>
                  <a:t>x/°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93118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幅频特性</a:t>
            </a:r>
          </a:p>
        </c:rich>
      </c:tx>
      <c:layout>
        <c:manualLayout>
          <c:xMode val="edge"/>
          <c:yMode val="edge"/>
          <c:x val="0.41973684210526302"/>
          <c:y val="2.777777777777780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973684210526"/>
          <c:y val="0.16944444444444401"/>
          <c:w val="0.869394736842105"/>
          <c:h val="0.61537037037037001"/>
        </c:manualLayout>
      </c:layout>
      <c:scatterChart>
        <c:scatterStyle val="lineMarker"/>
        <c:varyColors val="0"/>
        <c:ser>
          <c:idx val="2"/>
          <c:order val="0"/>
          <c:tx>
            <c:v>实验数据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Sheet1!$H$23:$H$29</c:f>
              <c:numCache>
                <c:formatCode>General</c:formatCode>
                <c:ptCount val="7"/>
                <c:pt idx="0">
                  <c:v>-0.201820131641885</c:v>
                </c:pt>
                <c:pt idx="1">
                  <c:v>9.9209864022096195E-2</c:v>
                </c:pt>
                <c:pt idx="2">
                  <c:v>0.49714987269413402</c:v>
                </c:pt>
                <c:pt idx="3">
                  <c:v>0.79817986835811505</c:v>
                </c:pt>
                <c:pt idx="4">
                  <c:v>1.0992098640221</c:v>
                </c:pt>
                <c:pt idx="5">
                  <c:v>1.4971498726941299</c:v>
                </c:pt>
                <c:pt idx="6">
                  <c:v>1.7981798683581101</c:v>
                </c:pt>
              </c:numCache>
            </c:numRef>
          </c:xVal>
          <c:yVal>
            <c:numRef>
              <c:f>Sheet1!$E$23:$E$29</c:f>
              <c:numCache>
                <c:formatCode>General</c:formatCode>
                <c:ptCount val="7"/>
                <c:pt idx="0">
                  <c:v>18.8896534430034</c:v>
                </c:pt>
                <c:pt idx="1">
                  <c:v>16.390878710837399</c:v>
                </c:pt>
                <c:pt idx="2">
                  <c:v>10.6295783408451</c:v>
                </c:pt>
                <c:pt idx="3">
                  <c:v>3.5218251811136199</c:v>
                </c:pt>
                <c:pt idx="4">
                  <c:v>-5.5144826079842204</c:v>
                </c:pt>
                <c:pt idx="5">
                  <c:v>-19.331524890261001</c:v>
                </c:pt>
                <c:pt idx="6">
                  <c:v>-31.535082521263799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C-42B3-A5A9-9799637F061D}"/>
            </c:ext>
          </c:extLst>
        </c:ser>
        <c:ser>
          <c:idx val="0"/>
          <c:order val="1"/>
          <c:tx>
            <c:v>渐近线</c:v>
          </c:tx>
          <c:spPr>
            <a:ln w="19050" cap="flat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19050" cap="flat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5C-42B3-A5A9-9799637F061D}"/>
              </c:ext>
            </c:extLst>
          </c:dPt>
          <c:xVal>
            <c:numRef>
              <c:f>Sheet1!$F$33:$F$36</c:f>
              <c:numCache>
                <c:formatCode>General</c:formatCode>
                <c:ptCount val="4"/>
                <c:pt idx="0">
                  <c:v>-0.20182013200000001</c:v>
                </c:pt>
                <c:pt idx="1">
                  <c:v>0.08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Sheet1!$G$33:$G$36</c:f>
              <c:numCache>
                <c:formatCode>General</c:formatCode>
                <c:ptCount val="4"/>
                <c:pt idx="0">
                  <c:v>18.88965344</c:v>
                </c:pt>
                <c:pt idx="1">
                  <c:v>18.88965344</c:v>
                </c:pt>
                <c:pt idx="2">
                  <c:v>-3</c:v>
                </c:pt>
                <c:pt idx="3">
                  <c:v>-37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5C-42B3-A5A9-9799637F0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31182"/>
        <c:axId val="11278228"/>
      </c:scatterChart>
      <c:valAx>
        <c:axId val="9479311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lg(w)/(rad/s)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8228"/>
        <c:crosses val="autoZero"/>
        <c:crossBetween val="midCat"/>
      </c:valAx>
      <c:valAx>
        <c:axId val="11278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20lg|G(w)|/dB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93118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r"/>
      <c:layout>
        <c:manualLayout>
          <c:xMode val="edge"/>
          <c:yMode val="edge"/>
          <c:x val="0.80206160757259704"/>
          <c:y val="3.377469625782900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相频特性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973684210526"/>
          <c:y val="0.16944444444444401"/>
          <c:w val="0.869394736842105"/>
          <c:h val="0.61537037037037001"/>
        </c:manualLayout>
      </c:layout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Sheet1!$H$23:$H$29</c:f>
              <c:numCache>
                <c:formatCode>General</c:formatCode>
                <c:ptCount val="7"/>
                <c:pt idx="0">
                  <c:v>-0.201820131641885</c:v>
                </c:pt>
                <c:pt idx="1">
                  <c:v>9.9209864022096195E-2</c:v>
                </c:pt>
                <c:pt idx="2">
                  <c:v>0.49714987269413402</c:v>
                </c:pt>
                <c:pt idx="3">
                  <c:v>0.79817986835811505</c:v>
                </c:pt>
                <c:pt idx="4">
                  <c:v>1.0992098640221</c:v>
                </c:pt>
                <c:pt idx="5">
                  <c:v>1.4971498726941299</c:v>
                </c:pt>
                <c:pt idx="6">
                  <c:v>1.7981798683581101</c:v>
                </c:pt>
              </c:numCache>
            </c:numRef>
          </c:xVal>
          <c:yVal>
            <c:numRef>
              <c:f>Sheet1!$G$23:$G$29</c:f>
              <c:numCache>
                <c:formatCode>General</c:formatCode>
                <c:ptCount val="7"/>
                <c:pt idx="0">
                  <c:v>145.59770869052801</c:v>
                </c:pt>
                <c:pt idx="1">
                  <c:v>128.279321737928</c:v>
                </c:pt>
                <c:pt idx="2">
                  <c:v>99.936367072140698</c:v>
                </c:pt>
                <c:pt idx="3">
                  <c:v>64.158067236832906</c:v>
                </c:pt>
                <c:pt idx="4">
                  <c:v>42.067064802495203</c:v>
                </c:pt>
                <c:pt idx="5">
                  <c:v>19.268775491483801</c:v>
                </c:pt>
                <c:pt idx="6">
                  <c:v>10.0786581077877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3-4D44-A793-94162C3F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31182"/>
        <c:axId val="11278228"/>
      </c:scatterChart>
      <c:valAx>
        <c:axId val="9479311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lg(w)/(rad/s)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8228"/>
        <c:crosses val="autoZero"/>
        <c:crossBetween val="midCat"/>
      </c:valAx>
      <c:valAx>
        <c:axId val="11278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</a:t>
                </a:r>
                <a:r>
                  <a:rPr lang="en-US"/>
                  <a:t>x/°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93118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2.jpeg"/><Relationship Id="rId7" Type="http://schemas.openxmlformats.org/officeDocument/2006/relationships/chart" Target="../charts/chart2.xml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Relationship Id="rId6" Type="http://schemas.openxmlformats.org/officeDocument/2006/relationships/chart" Target="../charts/chart1.xml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14</xdr:col>
      <xdr:colOff>177800</xdr:colOff>
      <xdr:row>0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527280" y="0"/>
          <a:ext cx="177800" cy="12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158750</xdr:colOff>
      <xdr:row>0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13155930" y="0"/>
          <a:ext cx="158750" cy="12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177800</xdr:colOff>
      <xdr:row>0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13784580" y="0"/>
          <a:ext cx="177800" cy="12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222250</xdr:colOff>
      <xdr:row>0</xdr:row>
      <xdr:rowOff>127000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14413230" y="0"/>
          <a:ext cx="222250" cy="12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878205</xdr:colOff>
      <xdr:row>13</xdr:row>
      <xdr:rowOff>15240</xdr:rowOff>
    </xdr:from>
    <xdr:to>
      <xdr:col>17</xdr:col>
      <xdr:colOff>325755</xdr:colOff>
      <xdr:row>27</xdr:row>
      <xdr:rowOff>91440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601980</xdr:colOff>
      <xdr:row>12</xdr:row>
      <xdr:rowOff>154940</xdr:rowOff>
    </xdr:from>
    <xdr:to>
      <xdr:col>23</xdr:col>
      <xdr:colOff>525780</xdr:colOff>
      <xdr:row>27</xdr:row>
      <xdr:rowOff>53340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55245</xdr:colOff>
      <xdr:row>29</xdr:row>
      <xdr:rowOff>111760</xdr:rowOff>
    </xdr:from>
    <xdr:to>
      <xdr:col>16</xdr:col>
      <xdr:colOff>131445</xdr:colOff>
      <xdr:row>45</xdr:row>
      <xdr:rowOff>10160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533400</xdr:colOff>
      <xdr:row>29</xdr:row>
      <xdr:rowOff>101600</xdr:rowOff>
    </xdr:from>
    <xdr:to>
      <xdr:col>23</xdr:col>
      <xdr:colOff>457200</xdr:colOff>
      <xdr:row>45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C11" workbookViewId="0">
      <selection activeCell="H17" sqref="H17"/>
    </sheetView>
  </sheetViews>
  <sheetFormatPr defaultColWidth="9" defaultRowHeight="14" x14ac:dyDescent="0.25"/>
  <cols>
    <col min="1" max="1" width="13.6328125" customWidth="1"/>
    <col min="2" max="2" width="14.453125" customWidth="1"/>
    <col min="4" max="4" width="9.453125" customWidth="1"/>
    <col min="5" max="5" width="18.7265625" customWidth="1"/>
    <col min="6" max="6" width="17.6328125" customWidth="1"/>
    <col min="7" max="7" width="15" customWidth="1"/>
    <col min="8" max="8" width="14"/>
    <col min="9" max="9" width="17.36328125" customWidth="1"/>
    <col min="10" max="10" width="14"/>
    <col min="18" max="18" width="25.1796875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7</v>
      </c>
      <c r="N1" s="5"/>
      <c r="O1" s="5"/>
      <c r="P1" s="5"/>
      <c r="Q1" s="5"/>
      <c r="R1" s="5"/>
    </row>
    <row r="2" spans="1:18" ht="15" x14ac:dyDescent="0.25">
      <c r="A2" s="2">
        <v>0.1</v>
      </c>
      <c r="B2" s="1">
        <f>2*PI()*A2</f>
        <v>0.62831853071795896</v>
      </c>
      <c r="C2" s="2">
        <v>0.6</v>
      </c>
      <c r="D2" s="2">
        <v>2</v>
      </c>
      <c r="E2" s="2">
        <v>1.98</v>
      </c>
      <c r="F2" s="1">
        <f>20*LOG10(E2/D2)</f>
        <v>-8.72961080490018E-2</v>
      </c>
      <c r="G2" s="1">
        <f>-ASIN(C2/D2)*180/PI()</f>
        <v>-17.457603123722102</v>
      </c>
      <c r="H2" t="s">
        <v>8</v>
      </c>
      <c r="I2" t="s">
        <v>9</v>
      </c>
      <c r="J2">
        <f>LOG10(B2)</f>
        <v>-0.201820131641885</v>
      </c>
      <c r="N2" s="5"/>
      <c r="O2" s="5"/>
      <c r="P2" s="5"/>
      <c r="Q2" s="5"/>
      <c r="R2" s="5"/>
    </row>
    <row r="3" spans="1:18" ht="15" x14ac:dyDescent="0.25">
      <c r="A3" s="2">
        <v>0.2</v>
      </c>
      <c r="B3" s="1">
        <f t="shared" ref="B3:B12" si="0">2*PI()*A3</f>
        <v>1.2566370614359199</v>
      </c>
      <c r="C3" s="2">
        <v>1</v>
      </c>
      <c r="D3" s="2">
        <v>2</v>
      </c>
      <c r="E3" s="2">
        <v>1.78</v>
      </c>
      <c r="F3" s="1">
        <f t="shared" ref="F3:F12" si="1">20*LOG10(E3/D3)</f>
        <v>-1.01219986710174</v>
      </c>
      <c r="G3" s="1">
        <f t="shared" ref="G3:G12" si="2">-ASIN(C3/D3)*180/PI()</f>
        <v>-30</v>
      </c>
      <c r="H3" t="s">
        <v>8</v>
      </c>
      <c r="I3" t="s">
        <v>9</v>
      </c>
      <c r="J3">
        <f t="shared" ref="J3:J12" si="3">LOG10(B3)</f>
        <v>9.9209864022096195E-2</v>
      </c>
      <c r="N3" s="5"/>
      <c r="O3" s="5"/>
      <c r="P3" s="5"/>
      <c r="Q3" s="5"/>
      <c r="R3" s="5"/>
    </row>
    <row r="4" spans="1:18" ht="15" x14ac:dyDescent="0.25">
      <c r="A4" s="2">
        <v>0.3</v>
      </c>
      <c r="B4" s="1">
        <f t="shared" si="0"/>
        <v>1.8849555921538801</v>
      </c>
      <c r="C4" s="2">
        <v>1.24</v>
      </c>
      <c r="D4" s="2">
        <v>2</v>
      </c>
      <c r="E4" s="2">
        <v>1.52</v>
      </c>
      <c r="F4" s="1">
        <f t="shared" si="1"/>
        <v>-2.38372815438417</v>
      </c>
      <c r="G4" s="1">
        <f t="shared" si="2"/>
        <v>-38.316134473665699</v>
      </c>
      <c r="J4">
        <f t="shared" si="3"/>
        <v>0.27530112307777699</v>
      </c>
      <c r="N4" s="5"/>
      <c r="O4" s="5"/>
      <c r="P4" s="5"/>
      <c r="Q4" s="5"/>
      <c r="R4" s="5"/>
    </row>
    <row r="5" spans="1:18" ht="15" x14ac:dyDescent="0.25">
      <c r="A5" s="2">
        <v>0.4</v>
      </c>
      <c r="B5" s="1">
        <f t="shared" si="0"/>
        <v>2.5132741228718301</v>
      </c>
      <c r="C5" s="2">
        <v>1.4</v>
      </c>
      <c r="D5" s="2">
        <v>2</v>
      </c>
      <c r="E5" s="2">
        <v>1.32</v>
      </c>
      <c r="F5" s="1">
        <f t="shared" si="1"/>
        <v>-3.6091212891626299</v>
      </c>
      <c r="G5" s="1">
        <f t="shared" si="2"/>
        <v>-44.427004000805702</v>
      </c>
      <c r="J5">
        <f t="shared" si="3"/>
        <v>0.400239859686077</v>
      </c>
      <c r="N5" s="5"/>
      <c r="O5" s="5"/>
      <c r="P5" s="5"/>
      <c r="Q5" s="5"/>
      <c r="R5" s="5"/>
    </row>
    <row r="6" spans="1:18" ht="15" x14ac:dyDescent="0.25">
      <c r="A6" s="2">
        <v>0.5</v>
      </c>
      <c r="B6" s="1">
        <f t="shared" si="0"/>
        <v>3.14159265358979</v>
      </c>
      <c r="C6" s="2">
        <v>1.6</v>
      </c>
      <c r="D6" s="2">
        <v>2</v>
      </c>
      <c r="E6" s="2">
        <v>1.1399999999999999</v>
      </c>
      <c r="F6" s="1">
        <f t="shared" si="1"/>
        <v>-4.8825028865501698</v>
      </c>
      <c r="G6" s="1">
        <f t="shared" si="2"/>
        <v>-53.130102354156001</v>
      </c>
      <c r="J6">
        <f t="shared" si="3"/>
        <v>0.49714987269413402</v>
      </c>
      <c r="N6" s="5"/>
      <c r="O6" s="5"/>
      <c r="P6" s="5"/>
      <c r="Q6" s="5"/>
      <c r="R6" s="5"/>
    </row>
    <row r="7" spans="1:18" ht="15" x14ac:dyDescent="0.25">
      <c r="A7" s="2">
        <v>0.6</v>
      </c>
      <c r="B7" s="1">
        <f t="shared" si="0"/>
        <v>3.76991118430775</v>
      </c>
      <c r="C7" s="2">
        <v>1.7</v>
      </c>
      <c r="D7" s="2">
        <v>2</v>
      </c>
      <c r="E7" s="2">
        <v>0.98</v>
      </c>
      <c r="F7" s="1">
        <f t="shared" si="1"/>
        <v>-6.1960783994297302</v>
      </c>
      <c r="G7" s="1">
        <f t="shared" si="2"/>
        <v>-58.211669382948401</v>
      </c>
      <c r="J7">
        <f t="shared" si="3"/>
        <v>0.57633111874175902</v>
      </c>
      <c r="N7" s="5"/>
      <c r="O7" s="5"/>
      <c r="P7" s="5"/>
      <c r="Q7" s="5"/>
      <c r="R7" s="5"/>
    </row>
    <row r="8" spans="1:18" ht="15" x14ac:dyDescent="0.25">
      <c r="A8" s="2">
        <v>0.8</v>
      </c>
      <c r="B8" s="1">
        <f t="shared" si="0"/>
        <v>5.0265482457436699</v>
      </c>
      <c r="C8" s="2">
        <v>1.82</v>
      </c>
      <c r="D8" s="2">
        <v>2</v>
      </c>
      <c r="E8" s="2">
        <v>0.8</v>
      </c>
      <c r="F8" s="1">
        <f t="shared" si="1"/>
        <v>-7.9588001734407499</v>
      </c>
      <c r="G8" s="1">
        <f t="shared" si="2"/>
        <v>-65.505351528580306</v>
      </c>
      <c r="J8">
        <f t="shared" si="3"/>
        <v>0.70126985535005903</v>
      </c>
      <c r="N8" s="5"/>
      <c r="O8" s="5"/>
      <c r="P8" s="5"/>
      <c r="Q8" s="5"/>
      <c r="R8" s="5"/>
    </row>
    <row r="9" spans="1:18" x14ac:dyDescent="0.25">
      <c r="A9" s="2">
        <v>1</v>
      </c>
      <c r="B9" s="1">
        <f t="shared" si="0"/>
        <v>6.2831853071795898</v>
      </c>
      <c r="C9" s="2">
        <v>1.89</v>
      </c>
      <c r="D9" s="2">
        <v>2</v>
      </c>
      <c r="E9" s="2">
        <v>0.7</v>
      </c>
      <c r="F9" s="1">
        <f t="shared" si="1"/>
        <v>-9.1186391129944901</v>
      </c>
      <c r="G9" s="1">
        <f t="shared" si="2"/>
        <v>-70.908947487139599</v>
      </c>
      <c r="J9">
        <f t="shared" si="3"/>
        <v>0.79817986835811505</v>
      </c>
    </row>
    <row r="10" spans="1:18" x14ac:dyDescent="0.25">
      <c r="A10" s="2">
        <v>2</v>
      </c>
      <c r="B10" s="1">
        <f t="shared" si="0"/>
        <v>12.566370614359201</v>
      </c>
      <c r="C10" s="2">
        <v>1.95</v>
      </c>
      <c r="D10" s="2">
        <v>2</v>
      </c>
      <c r="E10" s="2">
        <v>0.42</v>
      </c>
      <c r="F10" s="1">
        <f t="shared" si="1"/>
        <v>-13.555614105321601</v>
      </c>
      <c r="G10" s="1">
        <f t="shared" si="2"/>
        <v>-77.161431859015906</v>
      </c>
      <c r="J10">
        <f t="shared" si="3"/>
        <v>1.0992098640221</v>
      </c>
    </row>
    <row r="11" spans="1:18" x14ac:dyDescent="0.25">
      <c r="A11" s="2">
        <v>5</v>
      </c>
      <c r="B11" s="1">
        <f t="shared" si="0"/>
        <v>31.415926535897899</v>
      </c>
      <c r="C11" s="3">
        <v>1.98</v>
      </c>
      <c r="D11" s="3">
        <v>2</v>
      </c>
      <c r="E11" s="3">
        <v>0.17599999999999999</v>
      </c>
      <c r="F11" s="1">
        <f t="shared" si="1"/>
        <v>-21.1103465569966</v>
      </c>
      <c r="G11" s="1">
        <f t="shared" si="2"/>
        <v>-81.890385544005795</v>
      </c>
      <c r="J11">
        <f t="shared" si="3"/>
        <v>1.4971498726941299</v>
      </c>
    </row>
    <row r="12" spans="1:18" x14ac:dyDescent="0.25">
      <c r="A12" s="2">
        <v>10</v>
      </c>
      <c r="B12" s="1">
        <f t="shared" si="0"/>
        <v>62.831853071795898</v>
      </c>
      <c r="C12" s="3">
        <v>1.99</v>
      </c>
      <c r="D12" s="3">
        <v>2</v>
      </c>
      <c r="E12" s="3">
        <v>0.108</v>
      </c>
      <c r="F12" s="1">
        <f t="shared" si="1"/>
        <v>-25.352124803540601</v>
      </c>
      <c r="G12" s="1">
        <f t="shared" si="2"/>
        <v>-84.268032034802303</v>
      </c>
      <c r="J12">
        <f t="shared" si="3"/>
        <v>1.7981798683581101</v>
      </c>
    </row>
    <row r="14" spans="1:18" x14ac:dyDescent="0.25">
      <c r="I14" t="s">
        <v>10</v>
      </c>
    </row>
    <row r="15" spans="1:18" x14ac:dyDescent="0.25">
      <c r="E15" t="s">
        <v>11</v>
      </c>
    </row>
    <row r="21" spans="1:9" x14ac:dyDescent="0.25">
      <c r="A21" t="s">
        <v>12</v>
      </c>
    </row>
    <row r="22" spans="1:9" x14ac:dyDescent="0.25">
      <c r="A22" s="1" t="s">
        <v>0</v>
      </c>
      <c r="B22" s="1" t="s">
        <v>1</v>
      </c>
      <c r="C22" s="1" t="s">
        <v>3</v>
      </c>
      <c r="D22" s="1" t="s">
        <v>4</v>
      </c>
      <c r="E22" s="1" t="s">
        <v>5</v>
      </c>
      <c r="F22" s="1" t="s">
        <v>2</v>
      </c>
      <c r="G22" s="1" t="s">
        <v>6</v>
      </c>
      <c r="H22" t="s">
        <v>7</v>
      </c>
      <c r="I22" s="1"/>
    </row>
    <row r="23" spans="1:9" x14ac:dyDescent="0.25">
      <c r="A23" s="2">
        <v>0.1</v>
      </c>
      <c r="B23" s="1">
        <f t="shared" ref="B23:B29" si="4">2*PI()*A23</f>
        <v>0.62831853071795896</v>
      </c>
      <c r="C23" s="1">
        <v>2</v>
      </c>
      <c r="D23" s="1">
        <v>17.600000000000001</v>
      </c>
      <c r="E23" s="1">
        <f t="shared" ref="E23:E29" si="5">20*LOG10(D23/C23)</f>
        <v>18.8896534430034</v>
      </c>
      <c r="F23" s="1">
        <v>1.1299999999999999</v>
      </c>
      <c r="G23" s="1">
        <f>180-ASIN(F23/C23)*180/PI()</f>
        <v>145.59770869052801</v>
      </c>
      <c r="H23">
        <f t="shared" ref="H23:H29" si="6">LOG10(B23)</f>
        <v>-0.201820131641885</v>
      </c>
      <c r="I23" s="1"/>
    </row>
    <row r="24" spans="1:9" x14ac:dyDescent="0.25">
      <c r="A24" s="2">
        <v>0.2</v>
      </c>
      <c r="B24" s="1">
        <f t="shared" si="4"/>
        <v>1.2566370614359199</v>
      </c>
      <c r="C24" s="1">
        <v>2</v>
      </c>
      <c r="D24" s="1">
        <v>13.2</v>
      </c>
      <c r="E24" s="1">
        <f t="shared" si="5"/>
        <v>16.390878710837399</v>
      </c>
      <c r="F24" s="1">
        <v>1.57</v>
      </c>
      <c r="G24" s="1">
        <f>180-ASIN(F24/C24)*180/PI()</f>
        <v>128.279321737928</v>
      </c>
      <c r="H24">
        <f t="shared" si="6"/>
        <v>9.9209864022096195E-2</v>
      </c>
      <c r="I24" s="1"/>
    </row>
    <row r="25" spans="1:9" x14ac:dyDescent="0.25">
      <c r="A25" s="2">
        <v>0.5</v>
      </c>
      <c r="B25" s="1">
        <f t="shared" si="4"/>
        <v>3.14159265358979</v>
      </c>
      <c r="C25" s="1">
        <v>2</v>
      </c>
      <c r="D25" s="1">
        <v>6.8</v>
      </c>
      <c r="E25" s="1">
        <f t="shared" si="5"/>
        <v>10.6295783408451</v>
      </c>
      <c r="F25" s="1">
        <v>1.97</v>
      </c>
      <c r="G25" s="1">
        <f>180-ASIN(F25/C25)*180/PI()</f>
        <v>99.936367072140698</v>
      </c>
      <c r="H25">
        <f t="shared" si="6"/>
        <v>0.49714987269413402</v>
      </c>
      <c r="I25" s="1"/>
    </row>
    <row r="26" spans="1:9" x14ac:dyDescent="0.25">
      <c r="A26" s="2">
        <v>1</v>
      </c>
      <c r="B26" s="1">
        <f t="shared" si="4"/>
        <v>6.2831853071795898</v>
      </c>
      <c r="C26" s="1">
        <v>2</v>
      </c>
      <c r="D26" s="4">
        <v>3</v>
      </c>
      <c r="E26" s="1">
        <f t="shared" si="5"/>
        <v>3.5218251811136199</v>
      </c>
      <c r="F26" s="1">
        <v>1.8</v>
      </c>
      <c r="G26" s="1">
        <f>ASIN(F26/C26)*180/PI()</f>
        <v>64.158067236832906</v>
      </c>
      <c r="H26">
        <f t="shared" si="6"/>
        <v>0.79817986835811505</v>
      </c>
      <c r="I26" s="1"/>
    </row>
    <row r="27" spans="1:9" x14ac:dyDescent="0.25">
      <c r="A27" s="2">
        <v>2</v>
      </c>
      <c r="B27" s="1">
        <f t="shared" si="4"/>
        <v>12.566370614359201</v>
      </c>
      <c r="C27" s="1">
        <v>2</v>
      </c>
      <c r="D27" s="1">
        <v>1.06</v>
      </c>
      <c r="E27" s="1">
        <f t="shared" si="5"/>
        <v>-5.5144826079842204</v>
      </c>
      <c r="F27" s="1">
        <v>1.34</v>
      </c>
      <c r="G27" s="1">
        <f>ASIN(F27/C27)*180/PI()</f>
        <v>42.067064802495203</v>
      </c>
      <c r="H27">
        <f t="shared" si="6"/>
        <v>1.0992098640221</v>
      </c>
      <c r="I27" s="1"/>
    </row>
    <row r="28" spans="1:9" x14ac:dyDescent="0.25">
      <c r="A28" s="2">
        <v>5</v>
      </c>
      <c r="B28" s="1">
        <f t="shared" si="4"/>
        <v>31.415926535897899</v>
      </c>
      <c r="C28" s="1">
        <v>2</v>
      </c>
      <c r="D28" s="1">
        <v>0.216</v>
      </c>
      <c r="E28" s="1">
        <f t="shared" si="5"/>
        <v>-19.331524890261001</v>
      </c>
      <c r="F28" s="1">
        <v>0.66</v>
      </c>
      <c r="G28" s="1">
        <f>ASIN(F28/C28)*180/PI()</f>
        <v>19.268775491483801</v>
      </c>
      <c r="H28">
        <f t="shared" si="6"/>
        <v>1.4971498726941299</v>
      </c>
      <c r="I28" s="1"/>
    </row>
    <row r="29" spans="1:9" x14ac:dyDescent="0.25">
      <c r="A29" s="2">
        <v>10</v>
      </c>
      <c r="B29" s="1">
        <f t="shared" si="4"/>
        <v>62.831853071795898</v>
      </c>
      <c r="C29" s="1">
        <v>2</v>
      </c>
      <c r="D29" s="1">
        <v>5.2999999999999999E-2</v>
      </c>
      <c r="E29" s="1">
        <f t="shared" si="5"/>
        <v>-31.535082521263799</v>
      </c>
      <c r="F29" s="1">
        <v>0.35</v>
      </c>
      <c r="G29" s="1">
        <f>ASIN(F29/C29)*180/PI()</f>
        <v>10.0786581077877</v>
      </c>
      <c r="H29">
        <f t="shared" si="6"/>
        <v>1.7981798683581101</v>
      </c>
      <c r="I29" s="1"/>
    </row>
    <row r="33" spans="6:7" x14ac:dyDescent="0.25">
      <c r="F33">
        <v>-0.20182013200000001</v>
      </c>
      <c r="G33">
        <v>18.88965344</v>
      </c>
    </row>
    <row r="34" spans="6:7" x14ac:dyDescent="0.25">
      <c r="F34">
        <v>0.08</v>
      </c>
      <c r="G34">
        <v>18.88965344</v>
      </c>
    </row>
    <row r="35" spans="6:7" x14ac:dyDescent="0.25">
      <c r="F35">
        <v>1</v>
      </c>
      <c r="G35">
        <v>-3</v>
      </c>
    </row>
    <row r="36" spans="6:7" x14ac:dyDescent="0.25">
      <c r="F36">
        <v>2</v>
      </c>
      <c r="G36">
        <v>-37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1309193968@qq.com</cp:lastModifiedBy>
  <dcterms:created xsi:type="dcterms:W3CDTF">2023-05-12T11:15:00Z</dcterms:created>
  <dcterms:modified xsi:type="dcterms:W3CDTF">2024-10-29T02:39:11Z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214F00C5CD714F1B8E6B579FA5C91F9C_12</vt:lpwstr>
  </property>
</Properties>
</file>