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8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9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0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1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12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3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14.xml" ContentType="application/vnd.openxmlformats-officedocument.drawing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15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drawings/drawing16.xml" ContentType="application/vnd.openxmlformats-officedocument.drawing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17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drawings/drawing18.xml" ContentType="application/vnd.openxmlformats-officedocument.drawing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drawings/drawing19.xml" ContentType="application/vnd.openxmlformats-officedocument.drawing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drawings/drawing20.xml" ContentType="application/vnd.openxmlformats-officedocument.drawing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Rimi\1. D2C\2. 차별화컨텐츠\구매기여컨텐츠\ga\"/>
    </mc:Choice>
  </mc:AlternateContent>
  <xr:revisionPtr revIDLastSave="0" documentId="13_ncr:1_{602FCCA3-CCC4-48A2-AE7E-1894CB9752FC}" xr6:coauthVersionLast="47" xr6:coauthVersionMax="47" xr10:uidLastSave="{00000000-0000-0000-0000-000000000000}"/>
  <bookViews>
    <workbookView xWindow="-24825" yWindow="3975" windowWidth="21600" windowHeight="11295" xr2:uid="{69A960FC-7036-4CB8-9D1B-7BE6CE9DBA1E}"/>
  </bookViews>
  <sheets>
    <sheet name="AI" sheetId="30" r:id="rId1"/>
    <sheet name="TV_UK" sheetId="8" r:id="rId2"/>
    <sheet name="Monitor_UK" sheetId="11" r:id="rId3"/>
    <sheet name="TV_FR" sheetId="12" r:id="rId4"/>
    <sheet name="Monitor_FR" sheetId="13" r:id="rId5"/>
    <sheet name="TV_PL" sheetId="14" r:id="rId6"/>
    <sheet name="Monitor_PL" sheetId="15" r:id="rId7"/>
    <sheet name="TV_ES" sheetId="16" r:id="rId8"/>
    <sheet name="Monitor_ES" sheetId="17" r:id="rId9"/>
    <sheet name="TV_BR" sheetId="18" r:id="rId10"/>
    <sheet name="Monitor_BR" sheetId="19" r:id="rId11"/>
    <sheet name="TV_CA_EN" sheetId="20" r:id="rId12"/>
    <sheet name="Monitor_CA_EN" sheetId="21" r:id="rId13"/>
    <sheet name="TV_CA_FR" sheetId="22" r:id="rId14"/>
    <sheet name="Monitor_CA_FR" sheetId="23" r:id="rId15"/>
    <sheet name="TV_MX" sheetId="24" r:id="rId16"/>
    <sheet name="Monitor_MX" sheetId="25" r:id="rId17"/>
    <sheet name="TV_NL" sheetId="26" r:id="rId18"/>
    <sheet name="Monitor_NL" sheetId="27" r:id="rId19"/>
    <sheet name="TV_IT" sheetId="28" r:id="rId20"/>
    <sheet name="Monitor_IT" sheetId="29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30" l="1"/>
  <c r="Q60" i="30"/>
  <c r="P60" i="30"/>
  <c r="O60" i="30"/>
  <c r="N60" i="30"/>
  <c r="M60" i="30"/>
  <c r="L60" i="30"/>
  <c r="K60" i="30"/>
  <c r="J60" i="30"/>
  <c r="I60" i="30"/>
  <c r="R59" i="30"/>
  <c r="Q59" i="30"/>
  <c r="P59" i="30"/>
  <c r="O59" i="30"/>
  <c r="N59" i="30"/>
  <c r="M59" i="30"/>
  <c r="L59" i="30"/>
  <c r="K59" i="30"/>
  <c r="J59" i="30"/>
  <c r="I59" i="30"/>
  <c r="R58" i="30"/>
  <c r="Q58" i="30"/>
  <c r="P58" i="30"/>
  <c r="O58" i="30"/>
  <c r="N58" i="30"/>
  <c r="M58" i="30"/>
  <c r="L58" i="30"/>
  <c r="K58" i="30"/>
  <c r="J58" i="30"/>
  <c r="I58" i="30"/>
  <c r="R57" i="30"/>
  <c r="Q57" i="30"/>
  <c r="P57" i="30"/>
  <c r="O57" i="30"/>
  <c r="N57" i="30"/>
  <c r="M57" i="30"/>
  <c r="L57" i="30"/>
  <c r="K57" i="30"/>
  <c r="J57" i="30"/>
  <c r="I57" i="30"/>
  <c r="R56" i="30"/>
  <c r="Q56" i="30"/>
  <c r="P56" i="30"/>
  <c r="O56" i="30"/>
  <c r="N56" i="30"/>
  <c r="M56" i="30"/>
  <c r="L56" i="30"/>
  <c r="K56" i="30"/>
  <c r="J56" i="30"/>
  <c r="I56" i="30"/>
  <c r="R47" i="30"/>
  <c r="Q47" i="30"/>
  <c r="P47" i="30"/>
  <c r="O47" i="30"/>
  <c r="N47" i="30"/>
  <c r="M47" i="30"/>
  <c r="L47" i="30"/>
  <c r="K47" i="30"/>
  <c r="J47" i="30"/>
  <c r="I47" i="30"/>
  <c r="R41" i="30"/>
  <c r="Q41" i="30"/>
  <c r="P41" i="30"/>
  <c r="O41" i="30"/>
  <c r="N41" i="30"/>
  <c r="M41" i="30"/>
  <c r="L41" i="30"/>
  <c r="K41" i="30"/>
  <c r="J41" i="30"/>
  <c r="I41" i="30"/>
  <c r="R23" i="30"/>
  <c r="Q23" i="30"/>
  <c r="P23" i="30"/>
  <c r="O23" i="30"/>
  <c r="N23" i="30"/>
  <c r="M23" i="30"/>
  <c r="L23" i="30"/>
  <c r="K23" i="30"/>
  <c r="J23" i="30"/>
  <c r="I23" i="30"/>
  <c r="R22" i="30"/>
  <c r="Q22" i="30"/>
  <c r="P22" i="30"/>
  <c r="O22" i="30"/>
  <c r="N22" i="30"/>
  <c r="M22" i="30"/>
  <c r="L22" i="30"/>
  <c r="K22" i="30"/>
  <c r="J22" i="30"/>
  <c r="I22" i="30"/>
  <c r="R21" i="30"/>
  <c r="Q21" i="30"/>
  <c r="P21" i="30"/>
  <c r="O21" i="30"/>
  <c r="N21" i="30"/>
  <c r="M21" i="30"/>
  <c r="L21" i="30"/>
  <c r="K21" i="30"/>
  <c r="J21" i="30"/>
  <c r="I21" i="30"/>
  <c r="R20" i="30"/>
  <c r="Q20" i="30"/>
  <c r="P20" i="30"/>
  <c r="O20" i="30"/>
  <c r="N20" i="30"/>
  <c r="M20" i="30"/>
  <c r="L20" i="30"/>
  <c r="K20" i="30"/>
  <c r="J20" i="30"/>
  <c r="I20" i="30"/>
  <c r="R19" i="30"/>
  <c r="Q19" i="30"/>
  <c r="P19" i="30"/>
  <c r="O19" i="30"/>
  <c r="N19" i="30"/>
  <c r="M19" i="30"/>
  <c r="L19" i="30"/>
  <c r="K19" i="30"/>
  <c r="J19" i="30"/>
  <c r="I19" i="30"/>
  <c r="R10" i="30"/>
  <c r="Q10" i="30"/>
  <c r="P10" i="30"/>
  <c r="O10" i="30"/>
  <c r="N10" i="30"/>
  <c r="M10" i="30"/>
  <c r="L10" i="30"/>
  <c r="K10" i="30"/>
  <c r="J10" i="30"/>
  <c r="I10" i="30"/>
  <c r="R4" i="30"/>
  <c r="Q4" i="30"/>
  <c r="P4" i="30"/>
  <c r="O4" i="30"/>
  <c r="N4" i="30"/>
  <c r="M4" i="30"/>
  <c r="L4" i="30"/>
  <c r="K4" i="30"/>
  <c r="J4" i="30"/>
  <c r="I4" i="30"/>
  <c r="T282" i="24"/>
  <c r="R296" i="24"/>
  <c r="R295" i="24"/>
  <c r="R291" i="24"/>
  <c r="R290" i="24"/>
  <c r="R288" i="24"/>
  <c r="R287" i="24"/>
  <c r="R285" i="24"/>
  <c r="R282" i="24"/>
  <c r="R279" i="24"/>
  <c r="R274" i="24"/>
  <c r="R269" i="24"/>
  <c r="R264" i="24"/>
  <c r="R259" i="24"/>
  <c r="R258" i="24"/>
  <c r="R226" i="24"/>
  <c r="R225" i="24"/>
  <c r="R220" i="24"/>
  <c r="R213" i="24"/>
  <c r="R212" i="24"/>
  <c r="R286" i="24" s="1"/>
  <c r="R208" i="24"/>
  <c r="R207" i="24"/>
  <c r="R205" i="24"/>
  <c r="R204" i="24"/>
  <c r="R203" i="24"/>
  <c r="R194" i="24"/>
  <c r="R197" i="24" s="1"/>
  <c r="R296" i="22"/>
  <c r="R295" i="22"/>
  <c r="R291" i="22"/>
  <c r="R290" i="22"/>
  <c r="R288" i="22"/>
  <c r="R287" i="22"/>
  <c r="R285" i="22"/>
  <c r="R282" i="22"/>
  <c r="R279" i="22"/>
  <c r="R274" i="22"/>
  <c r="R269" i="22"/>
  <c r="R264" i="22"/>
  <c r="R259" i="22"/>
  <c r="R258" i="22"/>
  <c r="R226" i="22"/>
  <c r="R225" i="22"/>
  <c r="R220" i="22"/>
  <c r="R213" i="22"/>
  <c r="R212" i="22"/>
  <c r="R286" i="22" s="1"/>
  <c r="R208" i="22"/>
  <c r="R207" i="22"/>
  <c r="R205" i="22"/>
  <c r="R204" i="22"/>
  <c r="R203" i="22"/>
  <c r="R194" i="22"/>
  <c r="R197" i="22" s="1"/>
  <c r="U266" i="21"/>
  <c r="R296" i="20"/>
  <c r="R295" i="20"/>
  <c r="R291" i="20"/>
  <c r="R290" i="20"/>
  <c r="R288" i="20"/>
  <c r="R287" i="20"/>
  <c r="R285" i="20"/>
  <c r="R282" i="20"/>
  <c r="R279" i="20"/>
  <c r="R274" i="20"/>
  <c r="R269" i="20"/>
  <c r="R264" i="20"/>
  <c r="R259" i="20"/>
  <c r="R258" i="20"/>
  <c r="R226" i="20"/>
  <c r="R225" i="20"/>
  <c r="R220" i="20"/>
  <c r="R213" i="20"/>
  <c r="R212" i="20"/>
  <c r="R286" i="20" s="1"/>
  <c r="R208" i="20"/>
  <c r="R207" i="20"/>
  <c r="R205" i="20"/>
  <c r="R204" i="20"/>
  <c r="R203" i="20"/>
  <c r="R194" i="20"/>
  <c r="R296" i="16"/>
  <c r="R295" i="16"/>
  <c r="R291" i="16"/>
  <c r="R290" i="16"/>
  <c r="R288" i="16"/>
  <c r="R287" i="16"/>
  <c r="R285" i="16"/>
  <c r="R282" i="16"/>
  <c r="R279" i="16"/>
  <c r="R274" i="16"/>
  <c r="R258" i="16" s="1"/>
  <c r="R225" i="16" s="1"/>
  <c r="R286" i="16" s="1"/>
  <c r="R269" i="16"/>
  <c r="R264" i="16"/>
  <c r="R259" i="16"/>
  <c r="R226" i="16"/>
  <c r="R220" i="16"/>
  <c r="R213" i="16"/>
  <c r="R212" i="16"/>
  <c r="R208" i="16"/>
  <c r="R207" i="16"/>
  <c r="R205" i="16"/>
  <c r="R204" i="16"/>
  <c r="R203" i="16"/>
  <c r="R194" i="16"/>
  <c r="R197" i="16" s="1"/>
  <c r="R296" i="14"/>
  <c r="R295" i="14"/>
  <c r="R291" i="14"/>
  <c r="R290" i="14"/>
  <c r="R288" i="14"/>
  <c r="R287" i="14"/>
  <c r="R285" i="14"/>
  <c r="R282" i="14"/>
  <c r="R279" i="14"/>
  <c r="R274" i="14"/>
  <c r="R269" i="14"/>
  <c r="R264" i="14"/>
  <c r="R259" i="14"/>
  <c r="R258" i="14"/>
  <c r="R226" i="14"/>
  <c r="R225" i="14"/>
  <c r="R220" i="14"/>
  <c r="R212" i="14" s="1"/>
  <c r="R286" i="14" s="1"/>
  <c r="R213" i="14"/>
  <c r="R208" i="14"/>
  <c r="R207" i="14"/>
  <c r="R205" i="14"/>
  <c r="R204" i="14"/>
  <c r="R203" i="14"/>
  <c r="R194" i="14"/>
  <c r="R197" i="14" s="1"/>
  <c r="R296" i="12"/>
  <c r="R295" i="12"/>
  <c r="R291" i="12"/>
  <c r="R290" i="12"/>
  <c r="R288" i="12"/>
  <c r="R287" i="12"/>
  <c r="R285" i="12"/>
  <c r="R282" i="12"/>
  <c r="R279" i="12"/>
  <c r="R274" i="12"/>
  <c r="R269" i="12"/>
  <c r="R264" i="12"/>
  <c r="R259" i="12"/>
  <c r="R258" i="12"/>
  <c r="R226" i="12"/>
  <c r="R225" i="12"/>
  <c r="R220" i="12"/>
  <c r="R213" i="12"/>
  <c r="R212" i="12"/>
  <c r="R208" i="12"/>
  <c r="R207" i="12"/>
  <c r="R205" i="12"/>
  <c r="R204" i="12"/>
  <c r="R203" i="12"/>
  <c r="W203" i="12" s="1"/>
  <c r="R194" i="12"/>
  <c r="R197" i="12" s="1"/>
  <c r="I165" i="11"/>
  <c r="I166" i="11"/>
  <c r="R180" i="11"/>
  <c r="R183" i="11"/>
  <c r="R189" i="11"/>
  <c r="R190" i="11"/>
  <c r="R191" i="11"/>
  <c r="R193" i="11"/>
  <c r="R194" i="11"/>
  <c r="R199" i="11"/>
  <c r="R198" i="11" s="1"/>
  <c r="R206" i="11"/>
  <c r="R210" i="11"/>
  <c r="R247" i="11"/>
  <c r="R246" i="11" s="1"/>
  <c r="R249" i="11"/>
  <c r="R251" i="11"/>
  <c r="R254" i="11"/>
  <c r="R257" i="11"/>
  <c r="R260" i="11"/>
  <c r="R259" i="11" s="1"/>
  <c r="R262" i="11"/>
  <c r="R263" i="11"/>
  <c r="R267" i="11"/>
  <c r="R268" i="11"/>
  <c r="I166" i="29"/>
  <c r="I165" i="29"/>
  <c r="I161" i="29"/>
  <c r="I160" i="29"/>
  <c r="I158" i="29"/>
  <c r="I157" i="29"/>
  <c r="I155" i="29"/>
  <c r="I152" i="29"/>
  <c r="I149" i="29"/>
  <c r="I147" i="29"/>
  <c r="I145" i="29"/>
  <c r="I144" i="29"/>
  <c r="I108" i="29"/>
  <c r="I107" i="29"/>
  <c r="I104" i="29"/>
  <c r="I97" i="29"/>
  <c r="I96" i="29"/>
  <c r="I156" i="29" s="1"/>
  <c r="I92" i="29"/>
  <c r="I91" i="29"/>
  <c r="I89" i="29"/>
  <c r="I88" i="29"/>
  <c r="I87" i="29"/>
  <c r="I78" i="29"/>
  <c r="I81" i="29" s="1"/>
  <c r="T268" i="29"/>
  <c r="S268" i="29"/>
  <c r="T267" i="29"/>
  <c r="S267" i="29"/>
  <c r="T263" i="29"/>
  <c r="S263" i="29"/>
  <c r="T262" i="29"/>
  <c r="S262" i="29"/>
  <c r="T260" i="29"/>
  <c r="S260" i="29"/>
  <c r="S259" i="29"/>
  <c r="T257" i="29"/>
  <c r="S257" i="29"/>
  <c r="T254" i="29"/>
  <c r="S254" i="29"/>
  <c r="T251" i="29"/>
  <c r="S251" i="29"/>
  <c r="T249" i="29"/>
  <c r="S249" i="29"/>
  <c r="T247" i="29"/>
  <c r="S247" i="29"/>
  <c r="T246" i="29"/>
  <c r="S246" i="29"/>
  <c r="T210" i="29"/>
  <c r="S210" i="29"/>
  <c r="T209" i="29"/>
  <c r="S209" i="29"/>
  <c r="T206" i="29"/>
  <c r="T198" i="29" s="1"/>
  <c r="T258" i="29" s="1"/>
  <c r="S206" i="29"/>
  <c r="T199" i="29"/>
  <c r="S199" i="29"/>
  <c r="S198" i="29"/>
  <c r="S258" i="29" s="1"/>
  <c r="T194" i="29"/>
  <c r="S194" i="29"/>
  <c r="T193" i="29"/>
  <c r="S193" i="29"/>
  <c r="T191" i="29"/>
  <c r="S191" i="29"/>
  <c r="T190" i="29"/>
  <c r="S190" i="29"/>
  <c r="W190" i="29" s="1"/>
  <c r="T189" i="29"/>
  <c r="S189" i="29"/>
  <c r="W189" i="29" s="1"/>
  <c r="T180" i="29"/>
  <c r="T183" i="29" s="1"/>
  <c r="S180" i="29"/>
  <c r="S183" i="29" s="1"/>
  <c r="I166" i="27"/>
  <c r="I165" i="27"/>
  <c r="I161" i="27"/>
  <c r="I160" i="27"/>
  <c r="I158" i="27"/>
  <c r="W158" i="27" s="1"/>
  <c r="W157" i="27" s="1"/>
  <c r="I157" i="27"/>
  <c r="I155" i="27"/>
  <c r="I152" i="27"/>
  <c r="I149" i="27"/>
  <c r="I147" i="27"/>
  <c r="I145" i="27"/>
  <c r="I144" i="27"/>
  <c r="W144" i="27" s="1"/>
  <c r="I108" i="27"/>
  <c r="I107" i="27"/>
  <c r="I104" i="27"/>
  <c r="I97" i="27"/>
  <c r="I96" i="27" s="1"/>
  <c r="I156" i="27" s="1"/>
  <c r="I92" i="27"/>
  <c r="I91" i="27"/>
  <c r="I89" i="27"/>
  <c r="I88" i="27"/>
  <c r="W88" i="27" s="1"/>
  <c r="I87" i="27"/>
  <c r="I78" i="27"/>
  <c r="I81" i="27" s="1"/>
  <c r="T268" i="27"/>
  <c r="S268" i="27"/>
  <c r="T267" i="27"/>
  <c r="S267" i="27"/>
  <c r="T263" i="27"/>
  <c r="S263" i="27"/>
  <c r="T262" i="27"/>
  <c r="S262" i="27"/>
  <c r="T260" i="27"/>
  <c r="S260" i="27"/>
  <c r="T259" i="27"/>
  <c r="T257" i="27"/>
  <c r="S257" i="27"/>
  <c r="T254" i="27"/>
  <c r="S254" i="27"/>
  <c r="T251" i="27"/>
  <c r="S251" i="27"/>
  <c r="T249" i="27"/>
  <c r="S249" i="27"/>
  <c r="T247" i="27"/>
  <c r="S247" i="27"/>
  <c r="S246" i="27" s="1"/>
  <c r="S209" i="27" s="1"/>
  <c r="S258" i="27" s="1"/>
  <c r="T246" i="27"/>
  <c r="T210" i="27"/>
  <c r="S210" i="27"/>
  <c r="T209" i="27"/>
  <c r="T206" i="27"/>
  <c r="S206" i="27"/>
  <c r="T199" i="27"/>
  <c r="T198" i="27" s="1"/>
  <c r="S199" i="27"/>
  <c r="S198" i="27" s="1"/>
  <c r="T194" i="27"/>
  <c r="S194" i="27"/>
  <c r="T193" i="27"/>
  <c r="S193" i="27"/>
  <c r="T191" i="27"/>
  <c r="S191" i="27"/>
  <c r="T190" i="27"/>
  <c r="S190" i="27"/>
  <c r="W190" i="27" s="1"/>
  <c r="T189" i="27"/>
  <c r="S189" i="27"/>
  <c r="W189" i="27" s="1"/>
  <c r="T180" i="27"/>
  <c r="T183" i="27" s="1"/>
  <c r="S180" i="27"/>
  <c r="S183" i="27" s="1"/>
  <c r="I166" i="25"/>
  <c r="I165" i="25"/>
  <c r="I161" i="25"/>
  <c r="I160" i="25"/>
  <c r="I158" i="25"/>
  <c r="I155" i="25"/>
  <c r="I152" i="25"/>
  <c r="I149" i="25"/>
  <c r="I147" i="25"/>
  <c r="I145" i="25"/>
  <c r="I144" i="25" s="1"/>
  <c r="I108" i="25"/>
  <c r="I104" i="25"/>
  <c r="I97" i="25"/>
  <c r="I96" i="25" s="1"/>
  <c r="I92" i="25"/>
  <c r="I91" i="25"/>
  <c r="I89" i="25"/>
  <c r="I88" i="25"/>
  <c r="I87" i="25"/>
  <c r="I78" i="25"/>
  <c r="I81" i="25" s="1"/>
  <c r="T268" i="25"/>
  <c r="S268" i="25"/>
  <c r="R268" i="25"/>
  <c r="T267" i="25"/>
  <c r="S267" i="25"/>
  <c r="R267" i="25"/>
  <c r="T263" i="25"/>
  <c r="S263" i="25"/>
  <c r="R263" i="25"/>
  <c r="T262" i="25"/>
  <c r="S262" i="25"/>
  <c r="R262" i="25"/>
  <c r="T260" i="25"/>
  <c r="T259" i="25" s="1"/>
  <c r="S260" i="25"/>
  <c r="R260" i="25"/>
  <c r="S259" i="25"/>
  <c r="T257" i="25"/>
  <c r="S257" i="25"/>
  <c r="R257" i="25"/>
  <c r="T254" i="25"/>
  <c r="S254" i="25"/>
  <c r="R254" i="25"/>
  <c r="T251" i="25"/>
  <c r="S251" i="25"/>
  <c r="R251" i="25"/>
  <c r="T249" i="25"/>
  <c r="S249" i="25"/>
  <c r="R249" i="25"/>
  <c r="R246" i="25" s="1"/>
  <c r="R209" i="25" s="1"/>
  <c r="T247" i="25"/>
  <c r="T246" i="25" s="1"/>
  <c r="T209" i="25" s="1"/>
  <c r="S247" i="25"/>
  <c r="R247" i="25"/>
  <c r="S246" i="25"/>
  <c r="T210" i="25"/>
  <c r="S210" i="25"/>
  <c r="R210" i="25"/>
  <c r="S209" i="25"/>
  <c r="T206" i="25"/>
  <c r="S206" i="25"/>
  <c r="R206" i="25"/>
  <c r="T199" i="25"/>
  <c r="S199" i="25"/>
  <c r="S198" i="25" s="1"/>
  <c r="S258" i="25" s="1"/>
  <c r="R199" i="25"/>
  <c r="R198" i="25" s="1"/>
  <c r="R258" i="25" s="1"/>
  <c r="T198" i="25"/>
  <c r="T194" i="25"/>
  <c r="S194" i="25"/>
  <c r="R194" i="25"/>
  <c r="T193" i="25"/>
  <c r="S193" i="25"/>
  <c r="R193" i="25"/>
  <c r="T191" i="25"/>
  <c r="S191" i="25"/>
  <c r="R191" i="25"/>
  <c r="T190" i="25"/>
  <c r="S190" i="25"/>
  <c r="R190" i="25"/>
  <c r="W190" i="25" s="1"/>
  <c r="T189" i="25"/>
  <c r="S189" i="25"/>
  <c r="R189" i="25"/>
  <c r="W189" i="25" s="1"/>
  <c r="T180" i="25"/>
  <c r="T183" i="25" s="1"/>
  <c r="S180" i="25"/>
  <c r="S183" i="25" s="1"/>
  <c r="R180" i="25"/>
  <c r="R183" i="25" s="1"/>
  <c r="I166" i="23"/>
  <c r="I165" i="23"/>
  <c r="I161" i="23"/>
  <c r="I160" i="23"/>
  <c r="I158" i="23"/>
  <c r="I157" i="23"/>
  <c r="I155" i="23"/>
  <c r="I152" i="23"/>
  <c r="I149" i="23"/>
  <c r="I147" i="23"/>
  <c r="I145" i="23"/>
  <c r="I144" i="23"/>
  <c r="I108" i="23"/>
  <c r="I107" i="23"/>
  <c r="I104" i="23"/>
  <c r="I97" i="23"/>
  <c r="I96" i="23"/>
  <c r="I156" i="23" s="1"/>
  <c r="I92" i="23"/>
  <c r="I91" i="23"/>
  <c r="I89" i="23"/>
  <c r="I88" i="23"/>
  <c r="W88" i="23" s="1"/>
  <c r="I87" i="23"/>
  <c r="I78" i="23"/>
  <c r="I81" i="23" s="1"/>
  <c r="T268" i="23"/>
  <c r="S268" i="23"/>
  <c r="R268" i="23"/>
  <c r="T267" i="23"/>
  <c r="S267" i="23"/>
  <c r="R267" i="23"/>
  <c r="T263" i="23"/>
  <c r="S263" i="23"/>
  <c r="R263" i="23"/>
  <c r="T262" i="23"/>
  <c r="S262" i="23"/>
  <c r="R262" i="23"/>
  <c r="T260" i="23"/>
  <c r="S260" i="23"/>
  <c r="R260" i="23"/>
  <c r="W260" i="23" s="1"/>
  <c r="W259" i="23" s="1"/>
  <c r="T259" i="23"/>
  <c r="S259" i="23"/>
  <c r="R259" i="23"/>
  <c r="T257" i="23"/>
  <c r="S257" i="23"/>
  <c r="R257" i="23"/>
  <c r="T254" i="23"/>
  <c r="S254" i="23"/>
  <c r="R254" i="23"/>
  <c r="T251" i="23"/>
  <c r="S251" i="23"/>
  <c r="R251" i="23"/>
  <c r="T249" i="23"/>
  <c r="S249" i="23"/>
  <c r="R249" i="23"/>
  <c r="T247" i="23"/>
  <c r="S247" i="23"/>
  <c r="R247" i="23"/>
  <c r="T246" i="23"/>
  <c r="S246" i="23"/>
  <c r="R246" i="23"/>
  <c r="T210" i="23"/>
  <c r="S210" i="23"/>
  <c r="R210" i="23"/>
  <c r="T209" i="23"/>
  <c r="S209" i="23"/>
  <c r="R209" i="23"/>
  <c r="T206" i="23"/>
  <c r="S206" i="23"/>
  <c r="R206" i="23"/>
  <c r="T199" i="23"/>
  <c r="S199" i="23"/>
  <c r="S198" i="23" s="1"/>
  <c r="S258" i="23" s="1"/>
  <c r="R199" i="23"/>
  <c r="T198" i="23"/>
  <c r="T258" i="23" s="1"/>
  <c r="R198" i="23"/>
  <c r="R258" i="23" s="1"/>
  <c r="T194" i="23"/>
  <c r="S194" i="23"/>
  <c r="R194" i="23"/>
  <c r="T193" i="23"/>
  <c r="S193" i="23"/>
  <c r="R193" i="23"/>
  <c r="T191" i="23"/>
  <c r="S191" i="23"/>
  <c r="R191" i="23"/>
  <c r="T190" i="23"/>
  <c r="S190" i="23"/>
  <c r="R190" i="23"/>
  <c r="T189" i="23"/>
  <c r="S189" i="23"/>
  <c r="R189" i="23"/>
  <c r="W189" i="23" s="1"/>
  <c r="T180" i="23"/>
  <c r="T183" i="23" s="1"/>
  <c r="S180" i="23"/>
  <c r="S183" i="23" s="1"/>
  <c r="R180" i="23"/>
  <c r="R183" i="23" s="1"/>
  <c r="I166" i="21"/>
  <c r="I165" i="21"/>
  <c r="I161" i="21"/>
  <c r="I160" i="21"/>
  <c r="I158" i="21"/>
  <c r="I157" i="21"/>
  <c r="I155" i="21"/>
  <c r="I152" i="21"/>
  <c r="I149" i="21"/>
  <c r="I147" i="21"/>
  <c r="I145" i="21"/>
  <c r="I108" i="21"/>
  <c r="I104" i="21"/>
  <c r="I97" i="21"/>
  <c r="I96" i="21"/>
  <c r="I92" i="21"/>
  <c r="I91" i="21"/>
  <c r="I89" i="21"/>
  <c r="I88" i="21"/>
  <c r="I87" i="21"/>
  <c r="I78" i="21"/>
  <c r="I81" i="21" s="1"/>
  <c r="T268" i="21"/>
  <c r="S268" i="21"/>
  <c r="R268" i="21"/>
  <c r="T267" i="21"/>
  <c r="S267" i="21"/>
  <c r="R267" i="21"/>
  <c r="T263" i="21"/>
  <c r="S263" i="21"/>
  <c r="R263" i="21"/>
  <c r="T262" i="21"/>
  <c r="S262" i="21"/>
  <c r="R262" i="21"/>
  <c r="T260" i="21"/>
  <c r="W260" i="21" s="1"/>
  <c r="S260" i="21"/>
  <c r="S259" i="21" s="1"/>
  <c r="R260" i="21"/>
  <c r="T259" i="21"/>
  <c r="R259" i="21"/>
  <c r="T257" i="21"/>
  <c r="S257" i="21"/>
  <c r="R257" i="21"/>
  <c r="T254" i="21"/>
  <c r="S254" i="21"/>
  <c r="R254" i="21"/>
  <c r="T251" i="21"/>
  <c r="S251" i="21"/>
  <c r="R251" i="21"/>
  <c r="T249" i="21"/>
  <c r="S249" i="21"/>
  <c r="R249" i="21"/>
  <c r="T247" i="21"/>
  <c r="S247" i="21"/>
  <c r="R247" i="21"/>
  <c r="T246" i="21"/>
  <c r="S246" i="21"/>
  <c r="R246" i="21"/>
  <c r="T210" i="21"/>
  <c r="S210" i="21"/>
  <c r="R210" i="21"/>
  <c r="T209" i="21"/>
  <c r="S209" i="21"/>
  <c r="R209" i="21"/>
  <c r="T206" i="21"/>
  <c r="S206" i="21"/>
  <c r="R206" i="21"/>
  <c r="T199" i="21"/>
  <c r="T198" i="21" s="1"/>
  <c r="S199" i="21"/>
  <c r="S198" i="21" s="1"/>
  <c r="S258" i="21" s="1"/>
  <c r="R199" i="21"/>
  <c r="R198" i="21"/>
  <c r="R258" i="21" s="1"/>
  <c r="T194" i="21"/>
  <c r="S194" i="21"/>
  <c r="R194" i="21"/>
  <c r="T193" i="21"/>
  <c r="S193" i="21"/>
  <c r="R193" i="21"/>
  <c r="T191" i="21"/>
  <c r="S191" i="21"/>
  <c r="R191" i="21"/>
  <c r="T190" i="21"/>
  <c r="W190" i="21" s="1"/>
  <c r="S190" i="21"/>
  <c r="R190" i="21"/>
  <c r="T189" i="21"/>
  <c r="S189" i="21"/>
  <c r="R189" i="21"/>
  <c r="T180" i="21"/>
  <c r="T183" i="21" s="1"/>
  <c r="S180" i="21"/>
  <c r="S183" i="21" s="1"/>
  <c r="R180" i="21"/>
  <c r="R183" i="21" s="1"/>
  <c r="I166" i="19"/>
  <c r="I165" i="19"/>
  <c r="I161" i="19"/>
  <c r="I160" i="19"/>
  <c r="I158" i="19"/>
  <c r="I157" i="19"/>
  <c r="I155" i="19"/>
  <c r="I152" i="19"/>
  <c r="I149" i="19"/>
  <c r="I147" i="19"/>
  <c r="I145" i="19"/>
  <c r="I144" i="19"/>
  <c r="I108" i="19"/>
  <c r="I107" i="19"/>
  <c r="I104" i="19"/>
  <c r="I97" i="19"/>
  <c r="I96" i="19"/>
  <c r="I156" i="19" s="1"/>
  <c r="I92" i="19"/>
  <c r="I91" i="19"/>
  <c r="I89" i="19"/>
  <c r="I88" i="19"/>
  <c r="I87" i="19"/>
  <c r="I78" i="19"/>
  <c r="I81" i="19" s="1"/>
  <c r="T268" i="19"/>
  <c r="S268" i="19"/>
  <c r="R268" i="19"/>
  <c r="T267" i="19"/>
  <c r="S267" i="19"/>
  <c r="R267" i="19"/>
  <c r="T263" i="19"/>
  <c r="S263" i="19"/>
  <c r="R263" i="19"/>
  <c r="T262" i="19"/>
  <c r="S262" i="19"/>
  <c r="R262" i="19"/>
  <c r="T260" i="19"/>
  <c r="S260" i="19"/>
  <c r="S259" i="19" s="1"/>
  <c r="R260" i="19"/>
  <c r="W260" i="19" s="1"/>
  <c r="W259" i="19" s="1"/>
  <c r="T259" i="19"/>
  <c r="R259" i="19"/>
  <c r="T257" i="19"/>
  <c r="S257" i="19"/>
  <c r="R257" i="19"/>
  <c r="T254" i="19"/>
  <c r="S254" i="19"/>
  <c r="R254" i="19"/>
  <c r="T251" i="19"/>
  <c r="S251" i="19"/>
  <c r="R251" i="19"/>
  <c r="T249" i="19"/>
  <c r="S249" i="19"/>
  <c r="R249" i="19"/>
  <c r="T247" i="19"/>
  <c r="S247" i="19"/>
  <c r="S246" i="19" s="1"/>
  <c r="R247" i="19"/>
  <c r="T246" i="19"/>
  <c r="R246" i="19"/>
  <c r="T210" i="19"/>
  <c r="T209" i="19" s="1"/>
  <c r="S210" i="19"/>
  <c r="S209" i="19" s="1"/>
  <c r="R210" i="19"/>
  <c r="R209" i="19"/>
  <c r="T206" i="19"/>
  <c r="S206" i="19"/>
  <c r="R206" i="19"/>
  <c r="T199" i="19"/>
  <c r="S199" i="19"/>
  <c r="S198" i="19" s="1"/>
  <c r="S258" i="19" s="1"/>
  <c r="R199" i="19"/>
  <c r="T198" i="19"/>
  <c r="R198" i="19"/>
  <c r="R258" i="19" s="1"/>
  <c r="T194" i="19"/>
  <c r="S194" i="19"/>
  <c r="R194" i="19"/>
  <c r="T193" i="19"/>
  <c r="S193" i="19"/>
  <c r="R193" i="19"/>
  <c r="T191" i="19"/>
  <c r="S191" i="19"/>
  <c r="R191" i="19"/>
  <c r="T190" i="19"/>
  <c r="S190" i="19"/>
  <c r="R190" i="19"/>
  <c r="W190" i="19" s="1"/>
  <c r="T189" i="19"/>
  <c r="S189" i="19"/>
  <c r="R189" i="19"/>
  <c r="T180" i="19"/>
  <c r="T183" i="19" s="1"/>
  <c r="S180" i="19"/>
  <c r="S183" i="19" s="1"/>
  <c r="R180" i="19"/>
  <c r="R183" i="19" s="1"/>
  <c r="I166" i="17"/>
  <c r="I165" i="17"/>
  <c r="I161" i="17"/>
  <c r="I160" i="17"/>
  <c r="I158" i="17"/>
  <c r="I157" i="17"/>
  <c r="I155" i="17"/>
  <c r="I152" i="17"/>
  <c r="I149" i="17"/>
  <c r="I147" i="17"/>
  <c r="I145" i="17"/>
  <c r="I144" i="17"/>
  <c r="I108" i="17"/>
  <c r="I107" i="17"/>
  <c r="I104" i="17"/>
  <c r="I97" i="17"/>
  <c r="I92" i="17"/>
  <c r="I91" i="17"/>
  <c r="I89" i="17"/>
  <c r="I88" i="17"/>
  <c r="I87" i="17"/>
  <c r="I78" i="17"/>
  <c r="I81" i="17" s="1"/>
  <c r="T268" i="17"/>
  <c r="S268" i="17"/>
  <c r="R268" i="17"/>
  <c r="T267" i="17"/>
  <c r="S267" i="17"/>
  <c r="R267" i="17"/>
  <c r="T263" i="17"/>
  <c r="S263" i="17"/>
  <c r="R263" i="17"/>
  <c r="T262" i="17"/>
  <c r="S262" i="17"/>
  <c r="R262" i="17"/>
  <c r="T260" i="17"/>
  <c r="T259" i="17" s="1"/>
  <c r="S260" i="17"/>
  <c r="R260" i="17"/>
  <c r="S259" i="17"/>
  <c r="R259" i="17"/>
  <c r="T257" i="17"/>
  <c r="S257" i="17"/>
  <c r="R257" i="17"/>
  <c r="T254" i="17"/>
  <c r="S254" i="17"/>
  <c r="R254" i="17"/>
  <c r="T251" i="17"/>
  <c r="S251" i="17"/>
  <c r="R251" i="17"/>
  <c r="T249" i="17"/>
  <c r="S249" i="17"/>
  <c r="R249" i="17"/>
  <c r="T247" i="17"/>
  <c r="S247" i="17"/>
  <c r="R247" i="17"/>
  <c r="T246" i="17"/>
  <c r="S246" i="17"/>
  <c r="R246" i="17"/>
  <c r="T210" i="17"/>
  <c r="S210" i="17"/>
  <c r="R210" i="17"/>
  <c r="T209" i="17"/>
  <c r="S209" i="17"/>
  <c r="R209" i="17"/>
  <c r="T206" i="17"/>
  <c r="S206" i="17"/>
  <c r="R206" i="17"/>
  <c r="T199" i="17"/>
  <c r="T198" i="17" s="1"/>
  <c r="T258" i="17" s="1"/>
  <c r="S199" i="17"/>
  <c r="S198" i="17" s="1"/>
  <c r="S258" i="17" s="1"/>
  <c r="R199" i="17"/>
  <c r="R198" i="17"/>
  <c r="R258" i="17" s="1"/>
  <c r="T194" i="17"/>
  <c r="S194" i="17"/>
  <c r="R194" i="17"/>
  <c r="T193" i="17"/>
  <c r="S193" i="17"/>
  <c r="R193" i="17"/>
  <c r="T191" i="17"/>
  <c r="S191" i="17"/>
  <c r="R191" i="17"/>
  <c r="T190" i="17"/>
  <c r="S190" i="17"/>
  <c r="R190" i="17"/>
  <c r="T189" i="17"/>
  <c r="S189" i="17"/>
  <c r="R189" i="17"/>
  <c r="T180" i="17"/>
  <c r="T183" i="17" s="1"/>
  <c r="S180" i="17"/>
  <c r="S183" i="17" s="1"/>
  <c r="R180" i="17"/>
  <c r="R183" i="17" s="1"/>
  <c r="I166" i="15"/>
  <c r="I165" i="15"/>
  <c r="I161" i="15"/>
  <c r="I160" i="15"/>
  <c r="I158" i="15"/>
  <c r="I157" i="15"/>
  <c r="I155" i="15"/>
  <c r="I152" i="15"/>
  <c r="I149" i="15"/>
  <c r="I147" i="15"/>
  <c r="I145" i="15"/>
  <c r="I144" i="15"/>
  <c r="I108" i="15"/>
  <c r="I107" i="15"/>
  <c r="I104" i="15"/>
  <c r="I97" i="15"/>
  <c r="I96" i="15" s="1"/>
  <c r="I156" i="15" s="1"/>
  <c r="I92" i="15"/>
  <c r="I91" i="15"/>
  <c r="I89" i="15"/>
  <c r="I88" i="15"/>
  <c r="I87" i="15"/>
  <c r="I78" i="15"/>
  <c r="I81" i="15" s="1"/>
  <c r="T268" i="15"/>
  <c r="S268" i="15"/>
  <c r="R268" i="15"/>
  <c r="T267" i="15"/>
  <c r="S267" i="15"/>
  <c r="R267" i="15"/>
  <c r="T263" i="15"/>
  <c r="S263" i="15"/>
  <c r="R263" i="15"/>
  <c r="T262" i="15"/>
  <c r="S262" i="15"/>
  <c r="R262" i="15"/>
  <c r="T260" i="15"/>
  <c r="S260" i="15"/>
  <c r="R260" i="15"/>
  <c r="T259" i="15"/>
  <c r="S259" i="15"/>
  <c r="R259" i="15"/>
  <c r="T257" i="15"/>
  <c r="S257" i="15"/>
  <c r="R257" i="15"/>
  <c r="T254" i="15"/>
  <c r="S254" i="15"/>
  <c r="R254" i="15"/>
  <c r="T251" i="15"/>
  <c r="S251" i="15"/>
  <c r="R251" i="15"/>
  <c r="T249" i="15"/>
  <c r="S249" i="15"/>
  <c r="R249" i="15"/>
  <c r="T247" i="15"/>
  <c r="S247" i="15"/>
  <c r="R247" i="15"/>
  <c r="T246" i="15"/>
  <c r="S246" i="15"/>
  <c r="R246" i="15"/>
  <c r="T210" i="15"/>
  <c r="S210" i="15"/>
  <c r="R210" i="15"/>
  <c r="T209" i="15"/>
  <c r="S209" i="15"/>
  <c r="R209" i="15"/>
  <c r="T206" i="15"/>
  <c r="S206" i="15"/>
  <c r="R206" i="15"/>
  <c r="T199" i="15"/>
  <c r="T198" i="15" s="1"/>
  <c r="T258" i="15" s="1"/>
  <c r="S199" i="15"/>
  <c r="R199" i="15"/>
  <c r="S198" i="15"/>
  <c r="S258" i="15" s="1"/>
  <c r="R198" i="15"/>
  <c r="R258" i="15" s="1"/>
  <c r="T194" i="15"/>
  <c r="S194" i="15"/>
  <c r="R194" i="15"/>
  <c r="T193" i="15"/>
  <c r="S193" i="15"/>
  <c r="R193" i="15"/>
  <c r="T191" i="15"/>
  <c r="S191" i="15"/>
  <c r="R191" i="15"/>
  <c r="T190" i="15"/>
  <c r="S190" i="15"/>
  <c r="R190" i="15"/>
  <c r="T189" i="15"/>
  <c r="W189" i="15" s="1"/>
  <c r="S189" i="15"/>
  <c r="R189" i="15"/>
  <c r="T180" i="15"/>
  <c r="T183" i="15" s="1"/>
  <c r="S180" i="15"/>
  <c r="R180" i="15"/>
  <c r="R183" i="15" s="1"/>
  <c r="I166" i="13"/>
  <c r="I165" i="13"/>
  <c r="I161" i="13"/>
  <c r="I160" i="13"/>
  <c r="I158" i="13"/>
  <c r="I157" i="13"/>
  <c r="I155" i="13"/>
  <c r="I152" i="13"/>
  <c r="I149" i="13"/>
  <c r="I147" i="13"/>
  <c r="I145" i="13"/>
  <c r="I144" i="13"/>
  <c r="I108" i="13"/>
  <c r="I107" i="13"/>
  <c r="I104" i="13"/>
  <c r="I97" i="13"/>
  <c r="I96" i="13" s="1"/>
  <c r="I156" i="13" s="1"/>
  <c r="I92" i="13"/>
  <c r="I91" i="13"/>
  <c r="I89" i="13"/>
  <c r="I88" i="13"/>
  <c r="I87" i="13"/>
  <c r="I78" i="13"/>
  <c r="I81" i="13" s="1"/>
  <c r="T268" i="13"/>
  <c r="S268" i="13"/>
  <c r="R268" i="13"/>
  <c r="T267" i="13"/>
  <c r="S267" i="13"/>
  <c r="R267" i="13"/>
  <c r="T263" i="13"/>
  <c r="S263" i="13"/>
  <c r="R263" i="13"/>
  <c r="T262" i="13"/>
  <c r="S262" i="13"/>
  <c r="R262" i="13"/>
  <c r="T260" i="13"/>
  <c r="S260" i="13"/>
  <c r="S259" i="13" s="1"/>
  <c r="R260" i="13"/>
  <c r="T259" i="13"/>
  <c r="R259" i="13"/>
  <c r="T257" i="13"/>
  <c r="S257" i="13"/>
  <c r="R257" i="13"/>
  <c r="T254" i="13"/>
  <c r="S254" i="13"/>
  <c r="R254" i="13"/>
  <c r="T251" i="13"/>
  <c r="S251" i="13"/>
  <c r="R251" i="13"/>
  <c r="T249" i="13"/>
  <c r="S249" i="13"/>
  <c r="R249" i="13"/>
  <c r="T247" i="13"/>
  <c r="S247" i="13"/>
  <c r="R247" i="13"/>
  <c r="T246" i="13"/>
  <c r="S246" i="13"/>
  <c r="R246" i="13"/>
  <c r="T210" i="13"/>
  <c r="S210" i="13"/>
  <c r="R210" i="13"/>
  <c r="T209" i="13"/>
  <c r="S209" i="13"/>
  <c r="R209" i="13"/>
  <c r="T206" i="13"/>
  <c r="S206" i="13"/>
  <c r="R206" i="13"/>
  <c r="T199" i="13"/>
  <c r="S199" i="13"/>
  <c r="S198" i="13" s="1"/>
  <c r="S258" i="13" s="1"/>
  <c r="R199" i="13"/>
  <c r="T198" i="13"/>
  <c r="T258" i="13" s="1"/>
  <c r="R198" i="13"/>
  <c r="R258" i="13" s="1"/>
  <c r="T194" i="13"/>
  <c r="S194" i="13"/>
  <c r="R194" i="13"/>
  <c r="T193" i="13"/>
  <c r="S193" i="13"/>
  <c r="R193" i="13"/>
  <c r="T191" i="13"/>
  <c r="S191" i="13"/>
  <c r="R191" i="13"/>
  <c r="T190" i="13"/>
  <c r="S190" i="13"/>
  <c r="R190" i="13"/>
  <c r="W190" i="13" s="1"/>
  <c r="T189" i="13"/>
  <c r="S189" i="13"/>
  <c r="R189" i="13"/>
  <c r="T180" i="13"/>
  <c r="T183" i="13" s="1"/>
  <c r="S180" i="13"/>
  <c r="S183" i="13" s="1"/>
  <c r="R180" i="13"/>
  <c r="R183" i="13" s="1"/>
  <c r="T268" i="11"/>
  <c r="S268" i="11"/>
  <c r="T267" i="11"/>
  <c r="S267" i="11"/>
  <c r="T263" i="11"/>
  <c r="S263" i="11"/>
  <c r="T262" i="11"/>
  <c r="S262" i="11"/>
  <c r="T260" i="11"/>
  <c r="T259" i="11" s="1"/>
  <c r="S260" i="11"/>
  <c r="S259" i="11"/>
  <c r="T257" i="11"/>
  <c r="S257" i="11"/>
  <c r="T254" i="11"/>
  <c r="S254" i="11"/>
  <c r="T251" i="11"/>
  <c r="S251" i="11"/>
  <c r="T249" i="11"/>
  <c r="S249" i="11"/>
  <c r="T247" i="11"/>
  <c r="S247" i="11"/>
  <c r="T246" i="11"/>
  <c r="S246" i="11"/>
  <c r="T210" i="11"/>
  <c r="S210" i="11"/>
  <c r="T209" i="11"/>
  <c r="S209" i="11"/>
  <c r="T206" i="11"/>
  <c r="S206" i="11"/>
  <c r="T199" i="11"/>
  <c r="S199" i="11"/>
  <c r="T194" i="11"/>
  <c r="S194" i="11"/>
  <c r="T193" i="11"/>
  <c r="S193" i="11"/>
  <c r="T191" i="11"/>
  <c r="S191" i="11"/>
  <c r="T190" i="11"/>
  <c r="S190" i="11"/>
  <c r="T189" i="11"/>
  <c r="S189" i="11"/>
  <c r="T180" i="11"/>
  <c r="T183" i="11" s="1"/>
  <c r="S180" i="11"/>
  <c r="S183" i="11" s="1"/>
  <c r="I161" i="11"/>
  <c r="I160" i="11"/>
  <c r="I158" i="11"/>
  <c r="I157" i="11"/>
  <c r="I155" i="11"/>
  <c r="I152" i="11"/>
  <c r="I149" i="11"/>
  <c r="I147" i="11"/>
  <c r="I145" i="11"/>
  <c r="I144" i="11"/>
  <c r="I108" i="11"/>
  <c r="I107" i="11"/>
  <c r="I104" i="11"/>
  <c r="I97" i="11"/>
  <c r="I92" i="11"/>
  <c r="I91" i="11"/>
  <c r="I89" i="11"/>
  <c r="I88" i="11"/>
  <c r="I87" i="11"/>
  <c r="I78" i="11"/>
  <c r="I81" i="11" s="1"/>
  <c r="T296" i="28"/>
  <c r="S296" i="28"/>
  <c r="T295" i="28"/>
  <c r="S295" i="28"/>
  <c r="T291" i="28"/>
  <c r="S291" i="28"/>
  <c r="T290" i="28"/>
  <c r="S290" i="28"/>
  <c r="T288" i="28"/>
  <c r="S288" i="28"/>
  <c r="T287" i="28"/>
  <c r="S287" i="28"/>
  <c r="T285" i="28"/>
  <c r="S285" i="28"/>
  <c r="T282" i="28"/>
  <c r="S282" i="28"/>
  <c r="T279" i="28"/>
  <c r="S279" i="28"/>
  <c r="T274" i="28"/>
  <c r="S274" i="28"/>
  <c r="T269" i="28"/>
  <c r="S269" i="28"/>
  <c r="T264" i="28"/>
  <c r="S264" i="28"/>
  <c r="T259" i="28"/>
  <c r="S259" i="28"/>
  <c r="T258" i="28"/>
  <c r="T225" i="28" s="1"/>
  <c r="T286" i="28" s="1"/>
  <c r="S258" i="28"/>
  <c r="T226" i="28"/>
  <c r="S226" i="28"/>
  <c r="S225" i="28"/>
  <c r="T220" i="28"/>
  <c r="S220" i="28"/>
  <c r="T213" i="28"/>
  <c r="T212" i="28" s="1"/>
  <c r="S213" i="28"/>
  <c r="S212" i="28" s="1"/>
  <c r="S286" i="28" s="1"/>
  <c r="T208" i="28"/>
  <c r="S208" i="28"/>
  <c r="T207" i="28"/>
  <c r="S207" i="28"/>
  <c r="T205" i="28"/>
  <c r="S205" i="28"/>
  <c r="T204" i="28"/>
  <c r="S204" i="28"/>
  <c r="T203" i="28"/>
  <c r="S203" i="28"/>
  <c r="T194" i="28"/>
  <c r="T197" i="28" s="1"/>
  <c r="S194" i="28"/>
  <c r="S197" i="28" s="1"/>
  <c r="I180" i="28"/>
  <c r="I179" i="28"/>
  <c r="I175" i="28"/>
  <c r="I174" i="28"/>
  <c r="I172" i="28"/>
  <c r="I171" i="28" s="1"/>
  <c r="I169" i="28"/>
  <c r="I166" i="28"/>
  <c r="I163" i="28"/>
  <c r="I158" i="28"/>
  <c r="I142" i="28" s="1"/>
  <c r="I109" i="28" s="1"/>
  <c r="I170" i="28" s="1"/>
  <c r="I153" i="28"/>
  <c r="I148" i="28"/>
  <c r="I143" i="28"/>
  <c r="I110" i="28"/>
  <c r="I104" i="28"/>
  <c r="I97" i="28"/>
  <c r="I96" i="28" s="1"/>
  <c r="I92" i="28"/>
  <c r="I91" i="28"/>
  <c r="I89" i="28"/>
  <c r="I88" i="28"/>
  <c r="I87" i="28"/>
  <c r="I78" i="28"/>
  <c r="I81" i="28" s="1"/>
  <c r="T296" i="26"/>
  <c r="S296" i="26"/>
  <c r="T295" i="26"/>
  <c r="S295" i="26"/>
  <c r="T291" i="26"/>
  <c r="S291" i="26"/>
  <c r="T290" i="26"/>
  <c r="S290" i="26"/>
  <c r="T288" i="26"/>
  <c r="S288" i="26"/>
  <c r="S287" i="26"/>
  <c r="T285" i="26"/>
  <c r="S285" i="26"/>
  <c r="T282" i="26"/>
  <c r="S282" i="26"/>
  <c r="T279" i="26"/>
  <c r="T274" i="26" s="1"/>
  <c r="T258" i="26" s="1"/>
  <c r="T225" i="26" s="1"/>
  <c r="S279" i="26"/>
  <c r="S274" i="26"/>
  <c r="T269" i="26"/>
  <c r="S269" i="26"/>
  <c r="T264" i="26"/>
  <c r="S264" i="26"/>
  <c r="T259" i="26"/>
  <c r="S259" i="26"/>
  <c r="S258" i="26"/>
  <c r="T226" i="26"/>
  <c r="S226" i="26"/>
  <c r="S225" i="26"/>
  <c r="T220" i="26"/>
  <c r="S220" i="26"/>
  <c r="T213" i="26"/>
  <c r="S213" i="26"/>
  <c r="S212" i="26" s="1"/>
  <c r="S286" i="26" s="1"/>
  <c r="T212" i="26"/>
  <c r="T208" i="26"/>
  <c r="S208" i="26"/>
  <c r="T207" i="26"/>
  <c r="S207" i="26"/>
  <c r="T205" i="26"/>
  <c r="S205" i="26"/>
  <c r="T204" i="26"/>
  <c r="W204" i="26" s="1"/>
  <c r="S204" i="26"/>
  <c r="T203" i="26"/>
  <c r="W203" i="26" s="1"/>
  <c r="S203" i="26"/>
  <c r="T194" i="26"/>
  <c r="T197" i="26" s="1"/>
  <c r="S194" i="26"/>
  <c r="S197" i="26" s="1"/>
  <c r="I180" i="26"/>
  <c r="I179" i="26"/>
  <c r="I175" i="26"/>
  <c r="I174" i="26"/>
  <c r="I172" i="26"/>
  <c r="I171" i="26" s="1"/>
  <c r="I169" i="26"/>
  <c r="I166" i="26"/>
  <c r="I163" i="26"/>
  <c r="I158" i="26" s="1"/>
  <c r="I153" i="26"/>
  <c r="I148" i="26"/>
  <c r="I143" i="26"/>
  <c r="I142" i="26" s="1"/>
  <c r="I109" i="26" s="1"/>
  <c r="I110" i="26"/>
  <c r="I104" i="26"/>
  <c r="I97" i="26"/>
  <c r="I92" i="26"/>
  <c r="I91" i="26"/>
  <c r="I89" i="26"/>
  <c r="I88" i="26"/>
  <c r="I87" i="26"/>
  <c r="I78" i="26"/>
  <c r="I81" i="26" s="1"/>
  <c r="T296" i="24"/>
  <c r="S296" i="24"/>
  <c r="T295" i="24"/>
  <c r="S295" i="24"/>
  <c r="T291" i="24"/>
  <c r="S291" i="24"/>
  <c r="T290" i="24"/>
  <c r="S290" i="24"/>
  <c r="T288" i="24"/>
  <c r="S288" i="24"/>
  <c r="T287" i="24"/>
  <c r="S287" i="24"/>
  <c r="T285" i="24"/>
  <c r="S285" i="24"/>
  <c r="S282" i="24"/>
  <c r="T279" i="24"/>
  <c r="S279" i="24"/>
  <c r="T274" i="24"/>
  <c r="S274" i="24"/>
  <c r="T269" i="24"/>
  <c r="S269" i="24"/>
  <c r="T264" i="24"/>
  <c r="S264" i="24"/>
  <c r="T259" i="24"/>
  <c r="S259" i="24"/>
  <c r="S258" i="24"/>
  <c r="T226" i="24"/>
  <c r="S226" i="24"/>
  <c r="S225" i="24"/>
  <c r="T220" i="24"/>
  <c r="S220" i="24"/>
  <c r="T213" i="24"/>
  <c r="S213" i="24"/>
  <c r="T212" i="24"/>
  <c r="S212" i="24"/>
  <c r="S286" i="24" s="1"/>
  <c r="T208" i="24"/>
  <c r="S208" i="24"/>
  <c r="T207" i="24"/>
  <c r="S207" i="24"/>
  <c r="T205" i="24"/>
  <c r="S205" i="24"/>
  <c r="T204" i="24"/>
  <c r="S204" i="24"/>
  <c r="T203" i="24"/>
  <c r="S203" i="24"/>
  <c r="T194" i="24"/>
  <c r="T197" i="24" s="1"/>
  <c r="S194" i="24"/>
  <c r="S197" i="24" s="1"/>
  <c r="I180" i="24"/>
  <c r="I179" i="24"/>
  <c r="I175" i="24"/>
  <c r="I174" i="24"/>
  <c r="I172" i="24"/>
  <c r="I169" i="24"/>
  <c r="I166" i="24"/>
  <c r="I163" i="24"/>
  <c r="I158" i="24" s="1"/>
  <c r="I142" i="24" s="1"/>
  <c r="I109" i="24" s="1"/>
  <c r="I153" i="24"/>
  <c r="I148" i="24"/>
  <c r="I143" i="24"/>
  <c r="I110" i="24"/>
  <c r="I104" i="24"/>
  <c r="I97" i="24"/>
  <c r="I92" i="24"/>
  <c r="I91" i="24"/>
  <c r="I89" i="24"/>
  <c r="I88" i="24"/>
  <c r="W88" i="24" s="1"/>
  <c r="I87" i="24"/>
  <c r="I78" i="24"/>
  <c r="I81" i="24" s="1"/>
  <c r="T296" i="22"/>
  <c r="S296" i="22"/>
  <c r="T295" i="22"/>
  <c r="S295" i="22"/>
  <c r="T291" i="22"/>
  <c r="S291" i="22"/>
  <c r="T290" i="22"/>
  <c r="S290" i="22"/>
  <c r="T288" i="22"/>
  <c r="S288" i="22"/>
  <c r="T287" i="22"/>
  <c r="S287" i="22"/>
  <c r="T285" i="22"/>
  <c r="S285" i="22"/>
  <c r="T282" i="22"/>
  <c r="S282" i="22"/>
  <c r="T279" i="22"/>
  <c r="T274" i="22" s="1"/>
  <c r="T258" i="22" s="1"/>
  <c r="T225" i="22" s="1"/>
  <c r="S279" i="22"/>
  <c r="S274" i="22"/>
  <c r="T269" i="22"/>
  <c r="S269" i="22"/>
  <c r="T264" i="22"/>
  <c r="S264" i="22"/>
  <c r="T259" i="22"/>
  <c r="S259" i="22"/>
  <c r="S258" i="22" s="1"/>
  <c r="S225" i="22" s="1"/>
  <c r="S286" i="22" s="1"/>
  <c r="T226" i="22"/>
  <c r="S226" i="22"/>
  <c r="T220" i="22"/>
  <c r="S220" i="22"/>
  <c r="T213" i="22"/>
  <c r="S213" i="22"/>
  <c r="S212" i="22" s="1"/>
  <c r="T212" i="22"/>
  <c r="T208" i="22"/>
  <c r="S208" i="22"/>
  <c r="T207" i="22"/>
  <c r="S207" i="22"/>
  <c r="T205" i="22"/>
  <c r="S205" i="22"/>
  <c r="T204" i="22"/>
  <c r="S204" i="22"/>
  <c r="T203" i="22"/>
  <c r="S203" i="22"/>
  <c r="T194" i="22"/>
  <c r="T197" i="22" s="1"/>
  <c r="S194" i="22"/>
  <c r="S197" i="22" s="1"/>
  <c r="I180" i="22"/>
  <c r="I179" i="22"/>
  <c r="I175" i="22"/>
  <c r="I174" i="22"/>
  <c r="I172" i="22"/>
  <c r="I171" i="22" s="1"/>
  <c r="I169" i="22"/>
  <c r="I166" i="22"/>
  <c r="I163" i="22"/>
  <c r="I158" i="22" s="1"/>
  <c r="I153" i="22"/>
  <c r="I148" i="22"/>
  <c r="I143" i="22"/>
  <c r="I142" i="22" s="1"/>
  <c r="I109" i="22" s="1"/>
  <c r="I110" i="22"/>
  <c r="I104" i="22"/>
  <c r="I97" i="22"/>
  <c r="I96" i="22"/>
  <c r="I92" i="22"/>
  <c r="I91" i="22"/>
  <c r="I89" i="22"/>
  <c r="I88" i="22"/>
  <c r="I87" i="22"/>
  <c r="I78" i="22"/>
  <c r="I81" i="22" s="1"/>
  <c r="T296" i="20"/>
  <c r="S296" i="20"/>
  <c r="T295" i="20"/>
  <c r="S295" i="20"/>
  <c r="T291" i="20"/>
  <c r="S291" i="20"/>
  <c r="T290" i="20"/>
  <c r="S290" i="20"/>
  <c r="T288" i="20"/>
  <c r="T287" i="20" s="1"/>
  <c r="S288" i="20"/>
  <c r="S287" i="20" s="1"/>
  <c r="T285" i="20"/>
  <c r="S285" i="20"/>
  <c r="T282" i="20"/>
  <c r="S282" i="20"/>
  <c r="T279" i="20"/>
  <c r="T274" i="20" s="1"/>
  <c r="S279" i="20"/>
  <c r="S274" i="20" s="1"/>
  <c r="T269" i="20"/>
  <c r="S269" i="20"/>
  <c r="T264" i="20"/>
  <c r="S264" i="20"/>
  <c r="T259" i="20"/>
  <c r="S259" i="20"/>
  <c r="T226" i="20"/>
  <c r="S226" i="20"/>
  <c r="T220" i="20"/>
  <c r="S220" i="20"/>
  <c r="T213" i="20"/>
  <c r="S213" i="20"/>
  <c r="S212" i="20" s="1"/>
  <c r="T208" i="20"/>
  <c r="S208" i="20"/>
  <c r="T207" i="20"/>
  <c r="S207" i="20"/>
  <c r="T205" i="20"/>
  <c r="S205" i="20"/>
  <c r="T204" i="20"/>
  <c r="S204" i="20"/>
  <c r="T203" i="20"/>
  <c r="S203" i="20"/>
  <c r="T194" i="20"/>
  <c r="T197" i="20" s="1"/>
  <c r="S194" i="20"/>
  <c r="S197" i="20" s="1"/>
  <c r="I180" i="20"/>
  <c r="I179" i="20"/>
  <c r="I175" i="20"/>
  <c r="I174" i="20"/>
  <c r="I172" i="20"/>
  <c r="I171" i="20"/>
  <c r="I169" i="20"/>
  <c r="I166" i="20"/>
  <c r="I163" i="20"/>
  <c r="I158" i="20"/>
  <c r="I142" i="20" s="1"/>
  <c r="I109" i="20" s="1"/>
  <c r="I170" i="20" s="1"/>
  <c r="I153" i="20"/>
  <c r="I148" i="20"/>
  <c r="I143" i="20"/>
  <c r="I110" i="20"/>
  <c r="I104" i="20"/>
  <c r="I97" i="20"/>
  <c r="I96" i="20"/>
  <c r="I92" i="20"/>
  <c r="I91" i="20"/>
  <c r="I89" i="20"/>
  <c r="I88" i="20"/>
  <c r="I87" i="20"/>
  <c r="I78" i="20"/>
  <c r="I81" i="20" s="1"/>
  <c r="T296" i="18"/>
  <c r="S296" i="18"/>
  <c r="T295" i="18"/>
  <c r="S295" i="18"/>
  <c r="T291" i="18"/>
  <c r="S291" i="18"/>
  <c r="T290" i="18"/>
  <c r="S290" i="18"/>
  <c r="T288" i="18"/>
  <c r="S288" i="18"/>
  <c r="S287" i="18" s="1"/>
  <c r="T287" i="18"/>
  <c r="T285" i="18"/>
  <c r="S285" i="18"/>
  <c r="T282" i="18"/>
  <c r="S282" i="18"/>
  <c r="T279" i="18"/>
  <c r="S279" i="18"/>
  <c r="T274" i="18"/>
  <c r="S274" i="18"/>
  <c r="T269" i="18"/>
  <c r="S269" i="18"/>
  <c r="T264" i="18"/>
  <c r="T258" i="18" s="1"/>
  <c r="T225" i="18" s="1"/>
  <c r="T286" i="18" s="1"/>
  <c r="S264" i="18"/>
  <c r="T259" i="18"/>
  <c r="S259" i="18"/>
  <c r="T226" i="18"/>
  <c r="S226" i="18"/>
  <c r="T220" i="18"/>
  <c r="T212" i="18" s="1"/>
  <c r="S220" i="18"/>
  <c r="T213" i="18"/>
  <c r="S213" i="18"/>
  <c r="S212" i="18"/>
  <c r="T208" i="18"/>
  <c r="S208" i="18"/>
  <c r="T207" i="18"/>
  <c r="S207" i="18"/>
  <c r="T205" i="18"/>
  <c r="S205" i="18"/>
  <c r="T204" i="18"/>
  <c r="S204" i="18"/>
  <c r="T203" i="18"/>
  <c r="S203" i="18"/>
  <c r="T194" i="18"/>
  <c r="T197" i="18" s="1"/>
  <c r="S194" i="18"/>
  <c r="S197" i="18" s="1"/>
  <c r="I180" i="18"/>
  <c r="I179" i="18"/>
  <c r="I175" i="18"/>
  <c r="I174" i="18"/>
  <c r="I172" i="18"/>
  <c r="I171" i="18" s="1"/>
  <c r="I169" i="18"/>
  <c r="I166" i="18"/>
  <c r="I163" i="18"/>
  <c r="I158" i="18" s="1"/>
  <c r="I142" i="18" s="1"/>
  <c r="I109" i="18" s="1"/>
  <c r="I153" i="18"/>
  <c r="I148" i="18"/>
  <c r="I143" i="18"/>
  <c r="I110" i="18"/>
  <c r="I104" i="18"/>
  <c r="I96" i="18" s="1"/>
  <c r="I97" i="18"/>
  <c r="I92" i="18"/>
  <c r="I91" i="18"/>
  <c r="I89" i="18"/>
  <c r="I88" i="18"/>
  <c r="I87" i="18"/>
  <c r="I78" i="18"/>
  <c r="I81" i="18" s="1"/>
  <c r="T296" i="16"/>
  <c r="S296" i="16"/>
  <c r="T295" i="16"/>
  <c r="S295" i="16"/>
  <c r="T291" i="16"/>
  <c r="S291" i="16"/>
  <c r="T290" i="16"/>
  <c r="S290" i="16"/>
  <c r="T288" i="16"/>
  <c r="S288" i="16"/>
  <c r="T287" i="16"/>
  <c r="S287" i="16"/>
  <c r="T285" i="16"/>
  <c r="S285" i="16"/>
  <c r="T282" i="16"/>
  <c r="S282" i="16"/>
  <c r="T279" i="16"/>
  <c r="T274" i="16" s="1"/>
  <c r="S279" i="16"/>
  <c r="S274" i="16" s="1"/>
  <c r="T269" i="16"/>
  <c r="S269" i="16"/>
  <c r="T264" i="16"/>
  <c r="S264" i="16"/>
  <c r="T259" i="16"/>
  <c r="S259" i="16"/>
  <c r="T226" i="16"/>
  <c r="S226" i="16"/>
  <c r="T220" i="16"/>
  <c r="S220" i="16"/>
  <c r="T213" i="16"/>
  <c r="S213" i="16"/>
  <c r="T208" i="16"/>
  <c r="S208" i="16"/>
  <c r="T207" i="16"/>
  <c r="S207" i="16"/>
  <c r="T205" i="16"/>
  <c r="S205" i="16"/>
  <c r="T204" i="16"/>
  <c r="S204" i="16"/>
  <c r="T203" i="16"/>
  <c r="S203" i="16"/>
  <c r="T194" i="16"/>
  <c r="T197" i="16" s="1"/>
  <c r="S194" i="16"/>
  <c r="S197" i="16" s="1"/>
  <c r="I180" i="16"/>
  <c r="I179" i="16"/>
  <c r="I175" i="16"/>
  <c r="I174" i="16"/>
  <c r="I172" i="16"/>
  <c r="I171" i="16"/>
  <c r="I169" i="16"/>
  <c r="I166" i="16"/>
  <c r="I163" i="16"/>
  <c r="I158" i="16"/>
  <c r="I153" i="16"/>
  <c r="I148" i="16"/>
  <c r="I143" i="16"/>
  <c r="I142" i="16"/>
  <c r="I110" i="16"/>
  <c r="I109" i="16"/>
  <c r="I104" i="16"/>
  <c r="I97" i="16"/>
  <c r="I96" i="16" s="1"/>
  <c r="I92" i="16"/>
  <c r="I91" i="16"/>
  <c r="I89" i="16"/>
  <c r="I88" i="16"/>
  <c r="I87" i="16"/>
  <c r="I78" i="16"/>
  <c r="I81" i="16" s="1"/>
  <c r="T296" i="14"/>
  <c r="S296" i="14"/>
  <c r="T295" i="14"/>
  <c r="S295" i="14"/>
  <c r="T291" i="14"/>
  <c r="S291" i="14"/>
  <c r="T290" i="14"/>
  <c r="S290" i="14"/>
  <c r="T288" i="14"/>
  <c r="T287" i="14" s="1"/>
  <c r="S288" i="14"/>
  <c r="S287" i="14"/>
  <c r="T285" i="14"/>
  <c r="S285" i="14"/>
  <c r="T282" i="14"/>
  <c r="S282" i="14"/>
  <c r="T279" i="14"/>
  <c r="S279" i="14"/>
  <c r="T274" i="14"/>
  <c r="T258" i="14" s="1"/>
  <c r="T225" i="14" s="1"/>
  <c r="S274" i="14"/>
  <c r="T269" i="14"/>
  <c r="S269" i="14"/>
  <c r="T264" i="14"/>
  <c r="S264" i="14"/>
  <c r="T259" i="14"/>
  <c r="S259" i="14"/>
  <c r="S258" i="14"/>
  <c r="T226" i="14"/>
  <c r="S226" i="14"/>
  <c r="S225" i="14"/>
  <c r="T220" i="14"/>
  <c r="S220" i="14"/>
  <c r="T213" i="14"/>
  <c r="S213" i="14"/>
  <c r="S212" i="14" s="1"/>
  <c r="T212" i="14"/>
  <c r="T208" i="14"/>
  <c r="S208" i="14"/>
  <c r="T207" i="14"/>
  <c r="S207" i="14"/>
  <c r="T205" i="14"/>
  <c r="S205" i="14"/>
  <c r="T204" i="14"/>
  <c r="S204" i="14"/>
  <c r="T203" i="14"/>
  <c r="S203" i="14"/>
  <c r="T194" i="14"/>
  <c r="T197" i="14" s="1"/>
  <c r="S194" i="14"/>
  <c r="S197" i="14" s="1"/>
  <c r="I180" i="14"/>
  <c r="I179" i="14"/>
  <c r="I175" i="14"/>
  <c r="I174" i="14"/>
  <c r="I172" i="14"/>
  <c r="I171" i="14" s="1"/>
  <c r="I169" i="14"/>
  <c r="I166" i="14"/>
  <c r="I163" i="14"/>
  <c r="I158" i="14"/>
  <c r="I153" i="14"/>
  <c r="I148" i="14"/>
  <c r="I143" i="14"/>
  <c r="I142" i="14"/>
  <c r="I110" i="14"/>
  <c r="I109" i="14"/>
  <c r="I104" i="14"/>
  <c r="I97" i="14"/>
  <c r="I96" i="14" s="1"/>
  <c r="I92" i="14"/>
  <c r="I91" i="14"/>
  <c r="I89" i="14"/>
  <c r="I88" i="14"/>
  <c r="I87" i="14"/>
  <c r="I78" i="14"/>
  <c r="I81" i="14" s="1"/>
  <c r="T296" i="12"/>
  <c r="S296" i="12"/>
  <c r="T295" i="12"/>
  <c r="S295" i="12"/>
  <c r="T291" i="12"/>
  <c r="S291" i="12"/>
  <c r="T290" i="12"/>
  <c r="S290" i="12"/>
  <c r="T288" i="12"/>
  <c r="T287" i="12" s="1"/>
  <c r="S288" i="12"/>
  <c r="S287" i="12"/>
  <c r="T285" i="12"/>
  <c r="S285" i="12"/>
  <c r="T282" i="12"/>
  <c r="S282" i="12"/>
  <c r="T279" i="12"/>
  <c r="S279" i="12"/>
  <c r="T274" i="12"/>
  <c r="S274" i="12"/>
  <c r="T269" i="12"/>
  <c r="S269" i="12"/>
  <c r="T264" i="12"/>
  <c r="S264" i="12"/>
  <c r="T259" i="12"/>
  <c r="S259" i="12"/>
  <c r="T258" i="12"/>
  <c r="T226" i="12"/>
  <c r="S226" i="12"/>
  <c r="T225" i="12"/>
  <c r="T220" i="12"/>
  <c r="S220" i="12"/>
  <c r="T213" i="12"/>
  <c r="S213" i="12"/>
  <c r="T212" i="12"/>
  <c r="T286" i="12" s="1"/>
  <c r="T208" i="12"/>
  <c r="S208" i="12"/>
  <c r="T207" i="12"/>
  <c r="S207" i="12"/>
  <c r="T205" i="12"/>
  <c r="S205" i="12"/>
  <c r="T204" i="12"/>
  <c r="S204" i="12"/>
  <c r="T203" i="12"/>
  <c r="S203" i="12"/>
  <c r="T194" i="12"/>
  <c r="T197" i="12" s="1"/>
  <c r="S194" i="12"/>
  <c r="S197" i="12" s="1"/>
  <c r="I180" i="12"/>
  <c r="I179" i="12"/>
  <c r="I175" i="12"/>
  <c r="I174" i="12"/>
  <c r="I172" i="12"/>
  <c r="I171" i="12" s="1"/>
  <c r="I169" i="12"/>
  <c r="I166" i="12"/>
  <c r="I163" i="12"/>
  <c r="I158" i="12" s="1"/>
  <c r="I153" i="12"/>
  <c r="I148" i="12"/>
  <c r="I143" i="12"/>
  <c r="I110" i="12"/>
  <c r="I104" i="12"/>
  <c r="I96" i="12" s="1"/>
  <c r="I97" i="12"/>
  <c r="I92" i="12"/>
  <c r="I91" i="12"/>
  <c r="I89" i="12"/>
  <c r="I88" i="12"/>
  <c r="I87" i="12"/>
  <c r="I78" i="12"/>
  <c r="I81" i="12" s="1"/>
  <c r="T296" i="8"/>
  <c r="S296" i="8"/>
  <c r="T295" i="8"/>
  <c r="S295" i="8"/>
  <c r="T291" i="8"/>
  <c r="S291" i="8"/>
  <c r="T290" i="8"/>
  <c r="S290" i="8"/>
  <c r="T288" i="8"/>
  <c r="S288" i="8"/>
  <c r="T287" i="8"/>
  <c r="S287" i="8"/>
  <c r="T285" i="8"/>
  <c r="S285" i="8"/>
  <c r="T282" i="8"/>
  <c r="S282" i="8"/>
  <c r="T279" i="8"/>
  <c r="T274" i="8" s="1"/>
  <c r="T258" i="8" s="1"/>
  <c r="S279" i="8"/>
  <c r="S274" i="8"/>
  <c r="T269" i="8"/>
  <c r="S269" i="8"/>
  <c r="T264" i="8"/>
  <c r="S264" i="8"/>
  <c r="T259" i="8"/>
  <c r="S259" i="8"/>
  <c r="T226" i="8"/>
  <c r="S226" i="8"/>
  <c r="T220" i="8"/>
  <c r="S220" i="8"/>
  <c r="T213" i="8"/>
  <c r="S213" i="8"/>
  <c r="T208" i="8"/>
  <c r="S208" i="8"/>
  <c r="T207" i="8"/>
  <c r="S207" i="8"/>
  <c r="T205" i="8"/>
  <c r="S205" i="8"/>
  <c r="T204" i="8"/>
  <c r="S204" i="8"/>
  <c r="T203" i="8"/>
  <c r="S203" i="8"/>
  <c r="T194" i="8"/>
  <c r="T197" i="8" s="1"/>
  <c r="S194" i="8"/>
  <c r="S197" i="8" s="1"/>
  <c r="I180" i="8"/>
  <c r="I179" i="8"/>
  <c r="I175" i="8"/>
  <c r="I174" i="8"/>
  <c r="I172" i="8"/>
  <c r="I171" i="8"/>
  <c r="I169" i="8"/>
  <c r="I166" i="8"/>
  <c r="I163" i="8"/>
  <c r="I158" i="8" s="1"/>
  <c r="I153" i="8"/>
  <c r="I148" i="8"/>
  <c r="I143" i="8"/>
  <c r="I110" i="8"/>
  <c r="I104" i="8"/>
  <c r="I97" i="8"/>
  <c r="I92" i="8"/>
  <c r="I91" i="8"/>
  <c r="I89" i="8"/>
  <c r="I88" i="8"/>
  <c r="I87" i="8"/>
  <c r="I78" i="8"/>
  <c r="I81" i="8" s="1"/>
  <c r="U271" i="29"/>
  <c r="U270" i="29"/>
  <c r="U269" i="29"/>
  <c r="U266" i="29"/>
  <c r="U265" i="29"/>
  <c r="U264" i="29"/>
  <c r="V263" i="29"/>
  <c r="V262" i="29"/>
  <c r="W261" i="29"/>
  <c r="X258" i="29"/>
  <c r="X257" i="29"/>
  <c r="W255" i="29"/>
  <c r="U255" i="29"/>
  <c r="W253" i="29"/>
  <c r="U253" i="29"/>
  <c r="W248" i="29"/>
  <c r="U248" i="29"/>
  <c r="W245" i="29"/>
  <c r="U245" i="29"/>
  <c r="W244" i="29"/>
  <c r="U244" i="29"/>
  <c r="W243" i="29"/>
  <c r="U243" i="29"/>
  <c r="W242" i="29"/>
  <c r="U242" i="29"/>
  <c r="W241" i="29"/>
  <c r="U241" i="29"/>
  <c r="W240" i="29"/>
  <c r="U240" i="29"/>
  <c r="W239" i="29"/>
  <c r="U239" i="29"/>
  <c r="W238" i="29"/>
  <c r="U238" i="29"/>
  <c r="W237" i="29"/>
  <c r="U237" i="29"/>
  <c r="W236" i="29"/>
  <c r="U236" i="29"/>
  <c r="W235" i="29"/>
  <c r="U235" i="29"/>
  <c r="W234" i="29"/>
  <c r="U234" i="29"/>
  <c r="W233" i="29"/>
  <c r="U233" i="29"/>
  <c r="W232" i="29"/>
  <c r="U232" i="29"/>
  <c r="W231" i="29"/>
  <c r="U231" i="29"/>
  <c r="W230" i="29"/>
  <c r="U230" i="29"/>
  <c r="W229" i="29"/>
  <c r="U229" i="29"/>
  <c r="W228" i="29"/>
  <c r="U228" i="29"/>
  <c r="W227" i="29"/>
  <c r="U227" i="29"/>
  <c r="W226" i="29"/>
  <c r="U226" i="29"/>
  <c r="W225" i="29"/>
  <c r="U225" i="29"/>
  <c r="W224" i="29"/>
  <c r="U224" i="29"/>
  <c r="W223" i="29"/>
  <c r="U223" i="29"/>
  <c r="W222" i="29"/>
  <c r="U222" i="29"/>
  <c r="W221" i="29"/>
  <c r="U221" i="29"/>
  <c r="W220" i="29"/>
  <c r="U220" i="29"/>
  <c r="W219" i="29"/>
  <c r="U219" i="29"/>
  <c r="W218" i="29"/>
  <c r="U218" i="29"/>
  <c r="W217" i="29"/>
  <c r="U217" i="29"/>
  <c r="W216" i="29"/>
  <c r="U216" i="29"/>
  <c r="W215" i="29"/>
  <c r="U215" i="29"/>
  <c r="W214" i="29"/>
  <c r="U214" i="29"/>
  <c r="W213" i="29"/>
  <c r="U213" i="29"/>
  <c r="W212" i="29"/>
  <c r="U212" i="29"/>
  <c r="W211" i="29"/>
  <c r="U211" i="29"/>
  <c r="W205" i="29"/>
  <c r="U205" i="29"/>
  <c r="W200" i="29"/>
  <c r="U200" i="29"/>
  <c r="W197" i="29"/>
  <c r="U197" i="29"/>
  <c r="W196" i="29"/>
  <c r="U196" i="29"/>
  <c r="U195" i="29"/>
  <c r="W187" i="29"/>
  <c r="U187" i="29"/>
  <c r="W186" i="29"/>
  <c r="U186" i="29"/>
  <c r="W185" i="29"/>
  <c r="U185" i="29"/>
  <c r="W184" i="29"/>
  <c r="U184" i="29"/>
  <c r="W182" i="29"/>
  <c r="U182" i="29"/>
  <c r="W181" i="29"/>
  <c r="U181" i="29"/>
  <c r="W179" i="29"/>
  <c r="W180" i="29" s="1"/>
  <c r="U179" i="29"/>
  <c r="W178" i="29"/>
  <c r="U178" i="29"/>
  <c r="W176" i="29"/>
  <c r="U176" i="29"/>
  <c r="W175" i="29"/>
  <c r="U175" i="29"/>
  <c r="U169" i="29"/>
  <c r="U168" i="29"/>
  <c r="U167" i="29"/>
  <c r="U166" i="29" s="1"/>
  <c r="J166" i="29"/>
  <c r="J165" i="29"/>
  <c r="U164" i="29"/>
  <c r="U163" i="29"/>
  <c r="U162" i="29"/>
  <c r="U161" i="29" s="1"/>
  <c r="V161" i="29"/>
  <c r="J161" i="29"/>
  <c r="V160" i="29"/>
  <c r="J160" i="29"/>
  <c r="W159" i="29"/>
  <c r="J158" i="29"/>
  <c r="J157" i="29" s="1"/>
  <c r="W158" i="29"/>
  <c r="W157" i="29" s="1"/>
  <c r="X156" i="29"/>
  <c r="X155" i="29"/>
  <c r="J155" i="29"/>
  <c r="W153" i="29"/>
  <c r="U153" i="29"/>
  <c r="J152" i="29"/>
  <c r="W151" i="29"/>
  <c r="U151" i="29"/>
  <c r="J149" i="29"/>
  <c r="J147" i="29"/>
  <c r="W146" i="29"/>
  <c r="U146" i="29"/>
  <c r="J145" i="29"/>
  <c r="J144" i="29"/>
  <c r="W143" i="29"/>
  <c r="U143" i="29"/>
  <c r="W142" i="29"/>
  <c r="U142" i="29"/>
  <c r="W141" i="29"/>
  <c r="U141" i="29"/>
  <c r="W140" i="29"/>
  <c r="U140" i="29"/>
  <c r="W139" i="29"/>
  <c r="U139" i="29"/>
  <c r="W138" i="29"/>
  <c r="U138" i="29"/>
  <c r="W137" i="29"/>
  <c r="U137" i="29"/>
  <c r="W136" i="29"/>
  <c r="U136" i="29"/>
  <c r="W135" i="29"/>
  <c r="U135" i="29"/>
  <c r="W134" i="29"/>
  <c r="U134" i="29"/>
  <c r="W133" i="29"/>
  <c r="U133" i="29"/>
  <c r="W132" i="29"/>
  <c r="U132" i="29"/>
  <c r="W131" i="29"/>
  <c r="U131" i="29"/>
  <c r="W130" i="29"/>
  <c r="U130" i="29"/>
  <c r="W129" i="29"/>
  <c r="U129" i="29"/>
  <c r="W128" i="29"/>
  <c r="U128" i="29"/>
  <c r="W127" i="29"/>
  <c r="U127" i="29"/>
  <c r="W126" i="29"/>
  <c r="U126" i="29"/>
  <c r="W125" i="29"/>
  <c r="U125" i="29"/>
  <c r="W124" i="29"/>
  <c r="U124" i="29"/>
  <c r="W123" i="29"/>
  <c r="U123" i="29"/>
  <c r="W122" i="29"/>
  <c r="U122" i="29"/>
  <c r="W121" i="29"/>
  <c r="U121" i="29"/>
  <c r="W120" i="29"/>
  <c r="U120" i="29"/>
  <c r="W119" i="29"/>
  <c r="U119" i="29"/>
  <c r="W118" i="29"/>
  <c r="U118" i="29"/>
  <c r="W117" i="29"/>
  <c r="U117" i="29"/>
  <c r="W116" i="29"/>
  <c r="U116" i="29"/>
  <c r="W115" i="29"/>
  <c r="U115" i="29"/>
  <c r="W114" i="29"/>
  <c r="U114" i="29"/>
  <c r="W113" i="29"/>
  <c r="U113" i="29"/>
  <c r="W112" i="29"/>
  <c r="U112" i="29"/>
  <c r="W111" i="29"/>
  <c r="U111" i="29"/>
  <c r="W110" i="29"/>
  <c r="U110" i="29"/>
  <c r="W109" i="29"/>
  <c r="U109" i="29"/>
  <c r="J108" i="29"/>
  <c r="J107" i="29"/>
  <c r="J104" i="29"/>
  <c r="W103" i="29"/>
  <c r="U103" i="29"/>
  <c r="W98" i="29"/>
  <c r="U98" i="29"/>
  <c r="J97" i="29"/>
  <c r="J96" i="29"/>
  <c r="J156" i="29" s="1"/>
  <c r="W95" i="29"/>
  <c r="U95" i="29"/>
  <c r="W94" i="29"/>
  <c r="U94" i="29"/>
  <c r="U93" i="29"/>
  <c r="J92" i="29"/>
  <c r="J91" i="29"/>
  <c r="J89" i="29"/>
  <c r="J88" i="29"/>
  <c r="W88" i="29"/>
  <c r="J87" i="29"/>
  <c r="W85" i="29"/>
  <c r="U85" i="29"/>
  <c r="W84" i="29"/>
  <c r="U84" i="29"/>
  <c r="W82" i="29"/>
  <c r="W89" i="29" s="1"/>
  <c r="U82" i="29"/>
  <c r="W80" i="29"/>
  <c r="U80" i="29"/>
  <c r="W79" i="29"/>
  <c r="U79" i="29"/>
  <c r="J78" i="29"/>
  <c r="J81" i="29" s="1"/>
  <c r="W77" i="29"/>
  <c r="W78" i="29" s="1"/>
  <c r="U77" i="29"/>
  <c r="W76" i="29"/>
  <c r="U76" i="29"/>
  <c r="W74" i="29"/>
  <c r="U74" i="29"/>
  <c r="W73" i="29"/>
  <c r="U73" i="29"/>
  <c r="U299" i="28"/>
  <c r="U298" i="28"/>
  <c r="U297" i="28"/>
  <c r="U294" i="28"/>
  <c r="U293" i="28"/>
  <c r="U292" i="28"/>
  <c r="V291" i="28"/>
  <c r="V290" i="28"/>
  <c r="W289" i="28"/>
  <c r="W288" i="28"/>
  <c r="W287" i="28" s="1"/>
  <c r="X286" i="28"/>
  <c r="W283" i="28"/>
  <c r="U283" i="28"/>
  <c r="W281" i="28"/>
  <c r="U281" i="28"/>
  <c r="W273" i="28"/>
  <c r="U273" i="28"/>
  <c r="W267" i="28"/>
  <c r="U267" i="28"/>
  <c r="W266" i="28"/>
  <c r="U266" i="28"/>
  <c r="W265" i="28"/>
  <c r="U265" i="28"/>
  <c r="U264" i="28"/>
  <c r="W264" i="28"/>
  <c r="W263" i="28"/>
  <c r="U263" i="28"/>
  <c r="W262" i="28"/>
  <c r="U262" i="28"/>
  <c r="W261" i="28"/>
  <c r="U261" i="28"/>
  <c r="W260" i="28"/>
  <c r="U260" i="28"/>
  <c r="U257" i="28"/>
  <c r="U256" i="28"/>
  <c r="U255" i="28"/>
  <c r="U254" i="28"/>
  <c r="U253" i="28"/>
  <c r="U252" i="28"/>
  <c r="U251" i="28"/>
  <c r="U250" i="28"/>
  <c r="U249" i="28"/>
  <c r="U248" i="28"/>
  <c r="U247" i="28"/>
  <c r="W246" i="28"/>
  <c r="U246" i="28"/>
  <c r="W245" i="28"/>
  <c r="U245" i="28"/>
  <c r="W244" i="28"/>
  <c r="U244" i="28"/>
  <c r="W243" i="28"/>
  <c r="U243" i="28"/>
  <c r="W242" i="28"/>
  <c r="U242" i="28"/>
  <c r="W241" i="28"/>
  <c r="U241" i="28"/>
  <c r="W240" i="28"/>
  <c r="U240" i="28"/>
  <c r="W239" i="28"/>
  <c r="U239" i="28"/>
  <c r="W238" i="28"/>
  <c r="U238" i="28"/>
  <c r="W237" i="28"/>
  <c r="U237" i="28"/>
  <c r="W236" i="28"/>
  <c r="U236" i="28"/>
  <c r="W235" i="28"/>
  <c r="U235" i="28"/>
  <c r="W234" i="28"/>
  <c r="U234" i="28"/>
  <c r="W233" i="28"/>
  <c r="U233" i="28"/>
  <c r="W232" i="28"/>
  <c r="U232" i="28"/>
  <c r="W231" i="28"/>
  <c r="U231" i="28"/>
  <c r="W230" i="28"/>
  <c r="U230" i="28"/>
  <c r="W229" i="28"/>
  <c r="U229" i="28"/>
  <c r="W228" i="28"/>
  <c r="U228" i="28"/>
  <c r="W227" i="28"/>
  <c r="U227" i="28"/>
  <c r="W224" i="28"/>
  <c r="U224" i="28"/>
  <c r="W219" i="28"/>
  <c r="U219" i="28"/>
  <c r="W214" i="28"/>
  <c r="U214" i="28"/>
  <c r="W211" i="28"/>
  <c r="U211" i="28"/>
  <c r="W210" i="28"/>
  <c r="U210" i="28"/>
  <c r="U209" i="28"/>
  <c r="W204" i="28"/>
  <c r="W203" i="28"/>
  <c r="W201" i="28"/>
  <c r="U201" i="28"/>
  <c r="W200" i="28"/>
  <c r="U200" i="28"/>
  <c r="W198" i="28"/>
  <c r="U198" i="28"/>
  <c r="W196" i="28"/>
  <c r="U196" i="28"/>
  <c r="W195" i="28"/>
  <c r="U195" i="28"/>
  <c r="U194" i="28"/>
  <c r="W193" i="28"/>
  <c r="W194" i="28" s="1"/>
  <c r="U193" i="28"/>
  <c r="W192" i="28"/>
  <c r="U192" i="28"/>
  <c r="W190" i="28"/>
  <c r="U190" i="28"/>
  <c r="W189" i="28"/>
  <c r="U189" i="28"/>
  <c r="U183" i="28"/>
  <c r="U182" i="28"/>
  <c r="U181" i="28"/>
  <c r="J180" i="28"/>
  <c r="J179" i="28"/>
  <c r="U178" i="28"/>
  <c r="U177" i="28"/>
  <c r="U176" i="28"/>
  <c r="V175" i="28"/>
  <c r="J175" i="28"/>
  <c r="V174" i="28"/>
  <c r="J174" i="28"/>
  <c r="W173" i="28"/>
  <c r="J172" i="28"/>
  <c r="X170" i="28"/>
  <c r="J169" i="28"/>
  <c r="W167" i="28"/>
  <c r="U167" i="28"/>
  <c r="J166" i="28"/>
  <c r="W165" i="28"/>
  <c r="U165" i="28"/>
  <c r="J163" i="28"/>
  <c r="J158" i="28"/>
  <c r="W157" i="28"/>
  <c r="U157" i="28"/>
  <c r="J153" i="28"/>
  <c r="W151" i="28"/>
  <c r="U151" i="28"/>
  <c r="W150" i="28"/>
  <c r="U150" i="28"/>
  <c r="W149" i="28"/>
  <c r="U149" i="28"/>
  <c r="J148" i="28"/>
  <c r="W147" i="28"/>
  <c r="U147" i="28"/>
  <c r="W146" i="28"/>
  <c r="U146" i="28"/>
  <c r="W145" i="28"/>
  <c r="U145" i="28"/>
  <c r="W144" i="28"/>
  <c r="U144" i="28"/>
  <c r="J143" i="28"/>
  <c r="J142" i="28"/>
  <c r="U141" i="28"/>
  <c r="U140" i="28"/>
  <c r="U139" i="28"/>
  <c r="U138" i="28"/>
  <c r="U137" i="28"/>
  <c r="U136" i="28"/>
  <c r="U135" i="28"/>
  <c r="U134" i="28"/>
  <c r="U133" i="28"/>
  <c r="U132" i="28"/>
  <c r="U131" i="28"/>
  <c r="W130" i="28"/>
  <c r="U130" i="28"/>
  <c r="W129" i="28"/>
  <c r="U129" i="28"/>
  <c r="W128" i="28"/>
  <c r="U128" i="28"/>
  <c r="W127" i="28"/>
  <c r="U127" i="28"/>
  <c r="W126" i="28"/>
  <c r="U126" i="28"/>
  <c r="W125" i="28"/>
  <c r="U125" i="28"/>
  <c r="W124" i="28"/>
  <c r="U124" i="28"/>
  <c r="W123" i="28"/>
  <c r="U123" i="28"/>
  <c r="W122" i="28"/>
  <c r="U122" i="28"/>
  <c r="W121" i="28"/>
  <c r="U121" i="28"/>
  <c r="W120" i="28"/>
  <c r="U120" i="28"/>
  <c r="W119" i="28"/>
  <c r="U119" i="28"/>
  <c r="W118" i="28"/>
  <c r="U118" i="28"/>
  <c r="W117" i="28"/>
  <c r="U117" i="28"/>
  <c r="W116" i="28"/>
  <c r="U116" i="28"/>
  <c r="W115" i="28"/>
  <c r="U115" i="28"/>
  <c r="W114" i="28"/>
  <c r="U114" i="28"/>
  <c r="W113" i="28"/>
  <c r="U113" i="28"/>
  <c r="W112" i="28"/>
  <c r="U112" i="28"/>
  <c r="W111" i="28"/>
  <c r="U111" i="28"/>
  <c r="J110" i="28"/>
  <c r="J109" i="28"/>
  <c r="W108" i="28"/>
  <c r="U108" i="28"/>
  <c r="J104" i="28"/>
  <c r="J96" i="28" s="1"/>
  <c r="W103" i="28"/>
  <c r="U103" i="28"/>
  <c r="W98" i="28"/>
  <c r="U98" i="28"/>
  <c r="J97" i="28"/>
  <c r="W95" i="28"/>
  <c r="U95" i="28"/>
  <c r="W94" i="28"/>
  <c r="U94" i="28"/>
  <c r="U93" i="28"/>
  <c r="J92" i="28"/>
  <c r="J91" i="28"/>
  <c r="J89" i="28"/>
  <c r="J88" i="28"/>
  <c r="J87" i="28"/>
  <c r="W85" i="28"/>
  <c r="U85" i="28"/>
  <c r="W84" i="28"/>
  <c r="U84" i="28"/>
  <c r="W83" i="28"/>
  <c r="U83" i="28"/>
  <c r="W82" i="28"/>
  <c r="U82" i="28"/>
  <c r="W80" i="28"/>
  <c r="U80" i="28"/>
  <c r="W79" i="28"/>
  <c r="U79" i="28"/>
  <c r="J78" i="28"/>
  <c r="W77" i="28"/>
  <c r="W78" i="28" s="1"/>
  <c r="U77" i="28"/>
  <c r="W76" i="28"/>
  <c r="U76" i="28"/>
  <c r="W74" i="28"/>
  <c r="U74" i="28"/>
  <c r="W73" i="28"/>
  <c r="U73" i="28"/>
  <c r="U271" i="27"/>
  <c r="U270" i="27"/>
  <c r="U269" i="27"/>
  <c r="U266" i="27"/>
  <c r="U265" i="27"/>
  <c r="U264" i="27"/>
  <c r="U263" i="27" s="1"/>
  <c r="V263" i="27"/>
  <c r="V262" i="27"/>
  <c r="W261" i="27"/>
  <c r="X258" i="27"/>
  <c r="X257" i="27"/>
  <c r="W255" i="27"/>
  <c r="U255" i="27"/>
  <c r="W253" i="27"/>
  <c r="U253" i="27"/>
  <c r="W248" i="27"/>
  <c r="U248" i="27"/>
  <c r="W245" i="27"/>
  <c r="U245" i="27"/>
  <c r="W244" i="27"/>
  <c r="U244" i="27"/>
  <c r="W243" i="27"/>
  <c r="U243" i="27"/>
  <c r="W242" i="27"/>
  <c r="U242" i="27"/>
  <c r="W241" i="27"/>
  <c r="U241" i="27"/>
  <c r="W240" i="27"/>
  <c r="U240" i="27"/>
  <c r="W239" i="27"/>
  <c r="U239" i="27"/>
  <c r="W238" i="27"/>
  <c r="U238" i="27"/>
  <c r="W237" i="27"/>
  <c r="U237" i="27"/>
  <c r="W236" i="27"/>
  <c r="U236" i="27"/>
  <c r="W235" i="27"/>
  <c r="U235" i="27"/>
  <c r="W234" i="27"/>
  <c r="U234" i="27"/>
  <c r="W233" i="27"/>
  <c r="U233" i="27"/>
  <c r="W232" i="27"/>
  <c r="U232" i="27"/>
  <c r="W231" i="27"/>
  <c r="U231" i="27"/>
  <c r="W230" i="27"/>
  <c r="U230" i="27"/>
  <c r="W229" i="27"/>
  <c r="U229" i="27"/>
  <c r="W228" i="27"/>
  <c r="U228" i="27"/>
  <c r="W227" i="27"/>
  <c r="U227" i="27"/>
  <c r="W226" i="27"/>
  <c r="U226" i="27"/>
  <c r="W225" i="27"/>
  <c r="U225" i="27"/>
  <c r="W224" i="27"/>
  <c r="U224" i="27"/>
  <c r="W223" i="27"/>
  <c r="U223" i="27"/>
  <c r="W222" i="27"/>
  <c r="U222" i="27"/>
  <c r="W221" i="27"/>
  <c r="U221" i="27"/>
  <c r="W220" i="27"/>
  <c r="U220" i="27"/>
  <c r="W219" i="27"/>
  <c r="U219" i="27"/>
  <c r="W218" i="27"/>
  <c r="U218" i="27"/>
  <c r="W217" i="27"/>
  <c r="U217" i="27"/>
  <c r="W216" i="27"/>
  <c r="U216" i="27"/>
  <c r="W215" i="27"/>
  <c r="U215" i="27"/>
  <c r="W214" i="27"/>
  <c r="U214" i="27"/>
  <c r="W213" i="27"/>
  <c r="U213" i="27"/>
  <c r="W212" i="27"/>
  <c r="U212" i="27"/>
  <c r="W211" i="27"/>
  <c r="U211" i="27"/>
  <c r="W205" i="27"/>
  <c r="U205" i="27"/>
  <c r="W200" i="27"/>
  <c r="U200" i="27"/>
  <c r="W197" i="27"/>
  <c r="U197" i="27"/>
  <c r="W196" i="27"/>
  <c r="U196" i="27"/>
  <c r="U195" i="27"/>
  <c r="W187" i="27"/>
  <c r="U187" i="27"/>
  <c r="W186" i="27"/>
  <c r="U186" i="27"/>
  <c r="W185" i="27"/>
  <c r="U185" i="27"/>
  <c r="W184" i="27"/>
  <c r="U184" i="27"/>
  <c r="W182" i="27"/>
  <c r="U182" i="27"/>
  <c r="W181" i="27"/>
  <c r="U181" i="27"/>
  <c r="W179" i="27"/>
  <c r="U179" i="27"/>
  <c r="W178" i="27"/>
  <c r="U178" i="27"/>
  <c r="W176" i="27"/>
  <c r="U176" i="27"/>
  <c r="W175" i="27"/>
  <c r="U175" i="27"/>
  <c r="U169" i="27"/>
  <c r="U168" i="27"/>
  <c r="U167" i="27"/>
  <c r="J166" i="27"/>
  <c r="J165" i="27"/>
  <c r="U164" i="27"/>
  <c r="U163" i="27"/>
  <c r="U162" i="27"/>
  <c r="U161" i="27" s="1"/>
  <c r="V161" i="27"/>
  <c r="J161" i="27"/>
  <c r="V160" i="27"/>
  <c r="J160" i="27"/>
  <c r="W159" i="27"/>
  <c r="J158" i="27"/>
  <c r="J157" i="27" s="1"/>
  <c r="X156" i="27"/>
  <c r="X155" i="27"/>
  <c r="J155" i="27"/>
  <c r="W153" i="27"/>
  <c r="U153" i="27"/>
  <c r="J152" i="27"/>
  <c r="W151" i="27"/>
  <c r="U151" i="27"/>
  <c r="J149" i="27"/>
  <c r="J147" i="27"/>
  <c r="W146" i="27"/>
  <c r="U146" i="27"/>
  <c r="J145" i="27"/>
  <c r="J144" i="27" s="1"/>
  <c r="W143" i="27"/>
  <c r="U143" i="27"/>
  <c r="W142" i="27"/>
  <c r="U142" i="27"/>
  <c r="W141" i="27"/>
  <c r="U141" i="27"/>
  <c r="W140" i="27"/>
  <c r="U140" i="27"/>
  <c r="W139" i="27"/>
  <c r="U139" i="27"/>
  <c r="W138" i="27"/>
  <c r="U138" i="27"/>
  <c r="W137" i="27"/>
  <c r="U137" i="27"/>
  <c r="W136" i="27"/>
  <c r="U136" i="27"/>
  <c r="W135" i="27"/>
  <c r="U135" i="27"/>
  <c r="W134" i="27"/>
  <c r="U134" i="27"/>
  <c r="W133" i="27"/>
  <c r="U133" i="27"/>
  <c r="W132" i="27"/>
  <c r="U132" i="27"/>
  <c r="W131" i="27"/>
  <c r="U131" i="27"/>
  <c r="W130" i="27"/>
  <c r="U130" i="27"/>
  <c r="W129" i="27"/>
  <c r="U129" i="27"/>
  <c r="W128" i="27"/>
  <c r="U128" i="27"/>
  <c r="W127" i="27"/>
  <c r="U127" i="27"/>
  <c r="W126" i="27"/>
  <c r="U126" i="27"/>
  <c r="W125" i="27"/>
  <c r="U125" i="27"/>
  <c r="W124" i="27"/>
  <c r="U124" i="27"/>
  <c r="W123" i="27"/>
  <c r="U123" i="27"/>
  <c r="W122" i="27"/>
  <c r="U122" i="27"/>
  <c r="W121" i="27"/>
  <c r="U121" i="27"/>
  <c r="W120" i="27"/>
  <c r="U120" i="27"/>
  <c r="W119" i="27"/>
  <c r="U119" i="27"/>
  <c r="W118" i="27"/>
  <c r="U118" i="27"/>
  <c r="W117" i="27"/>
  <c r="U117" i="27"/>
  <c r="W116" i="27"/>
  <c r="U116" i="27"/>
  <c r="W115" i="27"/>
  <c r="U115" i="27"/>
  <c r="W114" i="27"/>
  <c r="U114" i="27"/>
  <c r="W113" i="27"/>
  <c r="U113" i="27"/>
  <c r="W112" i="27"/>
  <c r="U112" i="27"/>
  <c r="W111" i="27"/>
  <c r="U111" i="27"/>
  <c r="W110" i="27"/>
  <c r="U110" i="27"/>
  <c r="W109" i="27"/>
  <c r="U109" i="27"/>
  <c r="J108" i="27"/>
  <c r="J104" i="27"/>
  <c r="W103" i="27"/>
  <c r="U103" i="27"/>
  <c r="W98" i="27"/>
  <c r="U98" i="27"/>
  <c r="J97" i="27"/>
  <c r="J96" i="27" s="1"/>
  <c r="W95" i="27"/>
  <c r="U95" i="27"/>
  <c r="W94" i="27"/>
  <c r="U94" i="27"/>
  <c r="U93" i="27"/>
  <c r="J92" i="27"/>
  <c r="J91" i="27"/>
  <c r="J89" i="27"/>
  <c r="J88" i="27"/>
  <c r="J87" i="27"/>
  <c r="W87" i="27"/>
  <c r="W85" i="27"/>
  <c r="U85" i="27"/>
  <c r="W84" i="27"/>
  <c r="U84" i="27"/>
  <c r="W82" i="27"/>
  <c r="U82" i="27"/>
  <c r="W80" i="27"/>
  <c r="U80" i="27"/>
  <c r="W79" i="27"/>
  <c r="U79" i="27"/>
  <c r="J78" i="27"/>
  <c r="J81" i="27" s="1"/>
  <c r="W77" i="27"/>
  <c r="W78" i="27" s="1"/>
  <c r="U77" i="27"/>
  <c r="W76" i="27"/>
  <c r="U76" i="27"/>
  <c r="W74" i="27"/>
  <c r="U74" i="27"/>
  <c r="W73" i="27"/>
  <c r="U73" i="27"/>
  <c r="U299" i="26"/>
  <c r="U298" i="26"/>
  <c r="U297" i="26"/>
  <c r="U296" i="26" s="1"/>
  <c r="U294" i="26"/>
  <c r="U293" i="26"/>
  <c r="U292" i="26"/>
  <c r="V291" i="26"/>
  <c r="V290" i="26"/>
  <c r="W289" i="26"/>
  <c r="X286" i="26"/>
  <c r="W283" i="26"/>
  <c r="U283" i="26"/>
  <c r="W281" i="26"/>
  <c r="U281" i="26"/>
  <c r="W273" i="26"/>
  <c r="U273" i="26"/>
  <c r="W267" i="26"/>
  <c r="U267" i="26"/>
  <c r="W266" i="26"/>
  <c r="U266" i="26"/>
  <c r="W265" i="26"/>
  <c r="U265" i="26"/>
  <c r="W263" i="26"/>
  <c r="U263" i="26"/>
  <c r="W262" i="26"/>
  <c r="U262" i="26"/>
  <c r="W261" i="26"/>
  <c r="U261" i="26"/>
  <c r="W260" i="26"/>
  <c r="U260" i="26"/>
  <c r="U257" i="26"/>
  <c r="U256" i="26"/>
  <c r="U255" i="26"/>
  <c r="U254" i="26"/>
  <c r="U253" i="26"/>
  <c r="U252" i="26"/>
  <c r="U251" i="26"/>
  <c r="U250" i="26"/>
  <c r="U249" i="26"/>
  <c r="U248" i="26"/>
  <c r="U247" i="26"/>
  <c r="W246" i="26"/>
  <c r="U246" i="26"/>
  <c r="W245" i="26"/>
  <c r="U245" i="26"/>
  <c r="W244" i="26"/>
  <c r="U244" i="26"/>
  <c r="W243" i="26"/>
  <c r="U243" i="26"/>
  <c r="W242" i="26"/>
  <c r="U242" i="26"/>
  <c r="W241" i="26"/>
  <c r="U241" i="26"/>
  <c r="W240" i="26"/>
  <c r="U240" i="26"/>
  <c r="W239" i="26"/>
  <c r="U239" i="26"/>
  <c r="W238" i="26"/>
  <c r="U238" i="26"/>
  <c r="W237" i="26"/>
  <c r="U237" i="26"/>
  <c r="W236" i="26"/>
  <c r="U236" i="26"/>
  <c r="W235" i="26"/>
  <c r="U235" i="26"/>
  <c r="W234" i="26"/>
  <c r="U234" i="26"/>
  <c r="W233" i="26"/>
  <c r="U233" i="26"/>
  <c r="W232" i="26"/>
  <c r="U232" i="26"/>
  <c r="W231" i="26"/>
  <c r="U231" i="26"/>
  <c r="W230" i="26"/>
  <c r="U230" i="26"/>
  <c r="W229" i="26"/>
  <c r="U229" i="26"/>
  <c r="W228" i="26"/>
  <c r="U228" i="26"/>
  <c r="W227" i="26"/>
  <c r="U227" i="26"/>
  <c r="W224" i="26"/>
  <c r="U224" i="26"/>
  <c r="W219" i="26"/>
  <c r="U219" i="26"/>
  <c r="W214" i="26"/>
  <c r="U214" i="26"/>
  <c r="W211" i="26"/>
  <c r="U211" i="26"/>
  <c r="W210" i="26"/>
  <c r="U210" i="26"/>
  <c r="U209" i="26"/>
  <c r="W201" i="26"/>
  <c r="U201" i="26"/>
  <c r="W200" i="26"/>
  <c r="U200" i="26"/>
  <c r="W198" i="26"/>
  <c r="U198" i="26"/>
  <c r="W196" i="26"/>
  <c r="U196" i="26"/>
  <c r="W195" i="26"/>
  <c r="U195" i="26"/>
  <c r="U194" i="26"/>
  <c r="W193" i="26"/>
  <c r="U193" i="26"/>
  <c r="W192" i="26"/>
  <c r="U192" i="26"/>
  <c r="W190" i="26"/>
  <c r="U190" i="26"/>
  <c r="W189" i="26"/>
  <c r="U189" i="26"/>
  <c r="U183" i="26"/>
  <c r="U182" i="26"/>
  <c r="U181" i="26"/>
  <c r="J180" i="26"/>
  <c r="J179" i="26"/>
  <c r="U178" i="26"/>
  <c r="U177" i="26"/>
  <c r="U174" i="26" s="1"/>
  <c r="U176" i="26"/>
  <c r="V175" i="26"/>
  <c r="J175" i="26"/>
  <c r="V174" i="26"/>
  <c r="J174" i="26"/>
  <c r="W173" i="26"/>
  <c r="J172" i="26"/>
  <c r="X170" i="26"/>
  <c r="J169" i="26"/>
  <c r="W167" i="26"/>
  <c r="U167" i="26"/>
  <c r="J166" i="26"/>
  <c r="U166" i="26" s="1"/>
  <c r="W166" i="26"/>
  <c r="W165" i="26"/>
  <c r="U165" i="26"/>
  <c r="J163" i="26"/>
  <c r="J158" i="26" s="1"/>
  <c r="W157" i="26"/>
  <c r="U157" i="26"/>
  <c r="J153" i="26"/>
  <c r="W151" i="26"/>
  <c r="U151" i="26"/>
  <c r="W150" i="26"/>
  <c r="U150" i="26"/>
  <c r="W149" i="26"/>
  <c r="U149" i="26"/>
  <c r="U148" i="26"/>
  <c r="J148" i="26"/>
  <c r="W148" i="26"/>
  <c r="W147" i="26"/>
  <c r="U147" i="26"/>
  <c r="W146" i="26"/>
  <c r="U146" i="26"/>
  <c r="W145" i="26"/>
  <c r="U145" i="26"/>
  <c r="W144" i="26"/>
  <c r="U144" i="26"/>
  <c r="J143" i="26"/>
  <c r="U141" i="26"/>
  <c r="U140" i="26"/>
  <c r="U139" i="26"/>
  <c r="U138" i="26"/>
  <c r="U137" i="26"/>
  <c r="U136" i="26"/>
  <c r="U135" i="26"/>
  <c r="U134" i="26"/>
  <c r="U133" i="26"/>
  <c r="U132" i="26"/>
  <c r="U131" i="26"/>
  <c r="W130" i="26"/>
  <c r="U130" i="26"/>
  <c r="W129" i="26"/>
  <c r="U129" i="26"/>
  <c r="W128" i="26"/>
  <c r="U128" i="26"/>
  <c r="W127" i="26"/>
  <c r="U127" i="26"/>
  <c r="W126" i="26"/>
  <c r="U126" i="26"/>
  <c r="W125" i="26"/>
  <c r="U125" i="26"/>
  <c r="W124" i="26"/>
  <c r="U124" i="26"/>
  <c r="W123" i="26"/>
  <c r="U123" i="26"/>
  <c r="W122" i="26"/>
  <c r="U122" i="26"/>
  <c r="W121" i="26"/>
  <c r="U121" i="26"/>
  <c r="W120" i="26"/>
  <c r="U120" i="26"/>
  <c r="W119" i="26"/>
  <c r="U119" i="26"/>
  <c r="W118" i="26"/>
  <c r="U118" i="26"/>
  <c r="W117" i="26"/>
  <c r="U117" i="26"/>
  <c r="W116" i="26"/>
  <c r="U116" i="26"/>
  <c r="W115" i="26"/>
  <c r="U115" i="26"/>
  <c r="W114" i="26"/>
  <c r="U114" i="26"/>
  <c r="W113" i="26"/>
  <c r="U113" i="26"/>
  <c r="W112" i="26"/>
  <c r="U112" i="26"/>
  <c r="W111" i="26"/>
  <c r="U111" i="26"/>
  <c r="J110" i="26"/>
  <c r="W108" i="26"/>
  <c r="U108" i="26"/>
  <c r="J104" i="26"/>
  <c r="W103" i="26"/>
  <c r="U103" i="26"/>
  <c r="W98" i="26"/>
  <c r="U98" i="26"/>
  <c r="J97" i="26"/>
  <c r="J96" i="26"/>
  <c r="W95" i="26"/>
  <c r="U95" i="26"/>
  <c r="W94" i="26"/>
  <c r="U94" i="26"/>
  <c r="U93" i="26"/>
  <c r="J92" i="26"/>
  <c r="J91" i="26"/>
  <c r="J89" i="26"/>
  <c r="J88" i="26"/>
  <c r="W88" i="26"/>
  <c r="J87" i="26"/>
  <c r="W87" i="26" s="1"/>
  <c r="W85" i="26"/>
  <c r="U85" i="26"/>
  <c r="W84" i="26"/>
  <c r="U84" i="26"/>
  <c r="W83" i="26"/>
  <c r="U83" i="26"/>
  <c r="W82" i="26"/>
  <c r="U82" i="26"/>
  <c r="W80" i="26"/>
  <c r="U80" i="26"/>
  <c r="W79" i="26"/>
  <c r="U79" i="26"/>
  <c r="J78" i="26"/>
  <c r="W77" i="26"/>
  <c r="W78" i="26" s="1"/>
  <c r="U77" i="26"/>
  <c r="W76" i="26"/>
  <c r="U76" i="26"/>
  <c r="W74" i="26"/>
  <c r="U74" i="26"/>
  <c r="W73" i="26"/>
  <c r="U73" i="26"/>
  <c r="U271" i="25"/>
  <c r="U270" i="25"/>
  <c r="U269" i="25"/>
  <c r="U266" i="25"/>
  <c r="U265" i="25"/>
  <c r="U264" i="25"/>
  <c r="V263" i="25"/>
  <c r="V262" i="25"/>
  <c r="W261" i="25"/>
  <c r="X258" i="25"/>
  <c r="X257" i="25"/>
  <c r="W255" i="25"/>
  <c r="U255" i="25"/>
  <c r="W253" i="25"/>
  <c r="U253" i="25"/>
  <c r="W248" i="25"/>
  <c r="U248" i="25"/>
  <c r="W245" i="25"/>
  <c r="U245" i="25"/>
  <c r="W244" i="25"/>
  <c r="U244" i="25"/>
  <c r="W243" i="25"/>
  <c r="U243" i="25"/>
  <c r="W242" i="25"/>
  <c r="U242" i="25"/>
  <c r="W241" i="25"/>
  <c r="U241" i="25"/>
  <c r="W240" i="25"/>
  <c r="U240" i="25"/>
  <c r="W239" i="25"/>
  <c r="U239" i="25"/>
  <c r="W238" i="25"/>
  <c r="U238" i="25"/>
  <c r="W237" i="25"/>
  <c r="U237" i="25"/>
  <c r="W236" i="25"/>
  <c r="U236" i="25"/>
  <c r="W235" i="25"/>
  <c r="U235" i="25"/>
  <c r="W234" i="25"/>
  <c r="U234" i="25"/>
  <c r="W233" i="25"/>
  <c r="U233" i="25"/>
  <c r="W232" i="25"/>
  <c r="U232" i="25"/>
  <c r="W231" i="25"/>
  <c r="U231" i="25"/>
  <c r="W230" i="25"/>
  <c r="U230" i="25"/>
  <c r="W229" i="25"/>
  <c r="U229" i="25"/>
  <c r="W228" i="25"/>
  <c r="U228" i="25"/>
  <c r="W227" i="25"/>
  <c r="U227" i="25"/>
  <c r="W226" i="25"/>
  <c r="U226" i="25"/>
  <c r="W225" i="25"/>
  <c r="U225" i="25"/>
  <c r="W224" i="25"/>
  <c r="U224" i="25"/>
  <c r="W223" i="25"/>
  <c r="U223" i="25"/>
  <c r="W222" i="25"/>
  <c r="U222" i="25"/>
  <c r="W221" i="25"/>
  <c r="U221" i="25"/>
  <c r="W220" i="25"/>
  <c r="U220" i="25"/>
  <c r="W219" i="25"/>
  <c r="U219" i="25"/>
  <c r="W218" i="25"/>
  <c r="U218" i="25"/>
  <c r="W217" i="25"/>
  <c r="U217" i="25"/>
  <c r="W216" i="25"/>
  <c r="U216" i="25"/>
  <c r="W215" i="25"/>
  <c r="U215" i="25"/>
  <c r="W214" i="25"/>
  <c r="U214" i="25"/>
  <c r="W213" i="25"/>
  <c r="U213" i="25"/>
  <c r="W212" i="25"/>
  <c r="U212" i="25"/>
  <c r="W211" i="25"/>
  <c r="U211" i="25"/>
  <c r="U206" i="25"/>
  <c r="W206" i="25"/>
  <c r="W205" i="25"/>
  <c r="U205" i="25"/>
  <c r="W200" i="25"/>
  <c r="U200" i="25"/>
  <c r="W197" i="25"/>
  <c r="U197" i="25"/>
  <c r="W196" i="25"/>
  <c r="U196" i="25"/>
  <c r="U195" i="25"/>
  <c r="W187" i="25"/>
  <c r="U187" i="25"/>
  <c r="W186" i="25"/>
  <c r="U186" i="25"/>
  <c r="W185" i="25"/>
  <c r="U185" i="25"/>
  <c r="W184" i="25"/>
  <c r="U184" i="25"/>
  <c r="W182" i="25"/>
  <c r="U182" i="25"/>
  <c r="W181" i="25"/>
  <c r="U181" i="25"/>
  <c r="W179" i="25"/>
  <c r="U179" i="25"/>
  <c r="W178" i="25"/>
  <c r="U178" i="25"/>
  <c r="W176" i="25"/>
  <c r="U176" i="25"/>
  <c r="W175" i="25"/>
  <c r="U175" i="25"/>
  <c r="U169" i="25"/>
  <c r="U168" i="25"/>
  <c r="U167" i="25"/>
  <c r="J166" i="25"/>
  <c r="J165" i="25"/>
  <c r="U164" i="25"/>
  <c r="U163" i="25"/>
  <c r="U162" i="25"/>
  <c r="V161" i="25"/>
  <c r="J161" i="25"/>
  <c r="V160" i="25"/>
  <c r="J160" i="25"/>
  <c r="W159" i="25"/>
  <c r="J158" i="25"/>
  <c r="J157" i="25" s="1"/>
  <c r="X156" i="25"/>
  <c r="X155" i="25"/>
  <c r="J155" i="25"/>
  <c r="W153" i="25"/>
  <c r="U153" i="25"/>
  <c r="J152" i="25"/>
  <c r="W151" i="25"/>
  <c r="U151" i="25"/>
  <c r="J149" i="25"/>
  <c r="J147" i="25"/>
  <c r="W146" i="25"/>
  <c r="U146" i="25"/>
  <c r="J145" i="25"/>
  <c r="J144" i="25" s="1"/>
  <c r="W143" i="25"/>
  <c r="U143" i="25"/>
  <c r="W142" i="25"/>
  <c r="U142" i="25"/>
  <c r="W141" i="25"/>
  <c r="U141" i="25"/>
  <c r="W140" i="25"/>
  <c r="U140" i="25"/>
  <c r="W139" i="25"/>
  <c r="U139" i="25"/>
  <c r="W138" i="25"/>
  <c r="U138" i="25"/>
  <c r="W137" i="25"/>
  <c r="U137" i="25"/>
  <c r="W136" i="25"/>
  <c r="U136" i="25"/>
  <c r="W135" i="25"/>
  <c r="U135" i="25"/>
  <c r="W134" i="25"/>
  <c r="U134" i="25"/>
  <c r="W133" i="25"/>
  <c r="U133" i="25"/>
  <c r="W132" i="25"/>
  <c r="U132" i="25"/>
  <c r="W131" i="25"/>
  <c r="U131" i="25"/>
  <c r="W130" i="25"/>
  <c r="U130" i="25"/>
  <c r="W129" i="25"/>
  <c r="U129" i="25"/>
  <c r="W128" i="25"/>
  <c r="U128" i="25"/>
  <c r="W127" i="25"/>
  <c r="U127" i="25"/>
  <c r="W126" i="25"/>
  <c r="U126" i="25"/>
  <c r="W125" i="25"/>
  <c r="U125" i="25"/>
  <c r="W124" i="25"/>
  <c r="U124" i="25"/>
  <c r="W123" i="25"/>
  <c r="U123" i="25"/>
  <c r="W122" i="25"/>
  <c r="U122" i="25"/>
  <c r="W121" i="25"/>
  <c r="U121" i="25"/>
  <c r="W120" i="25"/>
  <c r="U120" i="25"/>
  <c r="W119" i="25"/>
  <c r="U119" i="25"/>
  <c r="W118" i="25"/>
  <c r="U118" i="25"/>
  <c r="W117" i="25"/>
  <c r="U117" i="25"/>
  <c r="W116" i="25"/>
  <c r="U116" i="25"/>
  <c r="W115" i="25"/>
  <c r="U115" i="25"/>
  <c r="W114" i="25"/>
  <c r="U114" i="25"/>
  <c r="W113" i="25"/>
  <c r="U113" i="25"/>
  <c r="W112" i="25"/>
  <c r="U112" i="25"/>
  <c r="W111" i="25"/>
  <c r="U111" i="25"/>
  <c r="W110" i="25"/>
  <c r="U110" i="25"/>
  <c r="W109" i="25"/>
  <c r="U109" i="25"/>
  <c r="J108" i="25"/>
  <c r="J104" i="25"/>
  <c r="W103" i="25"/>
  <c r="U103" i="25"/>
  <c r="W98" i="25"/>
  <c r="U98" i="25"/>
  <c r="J97" i="25"/>
  <c r="J96" i="25"/>
  <c r="W95" i="25"/>
  <c r="U95" i="25"/>
  <c r="W94" i="25"/>
  <c r="U94" i="25"/>
  <c r="U93" i="25"/>
  <c r="J92" i="25"/>
  <c r="J91" i="25"/>
  <c r="J89" i="25"/>
  <c r="J88" i="25"/>
  <c r="J87" i="25"/>
  <c r="W85" i="25"/>
  <c r="U85" i="25"/>
  <c r="W84" i="25"/>
  <c r="U84" i="25"/>
  <c r="W82" i="25"/>
  <c r="U82" i="25"/>
  <c r="W80" i="25"/>
  <c r="U80" i="25"/>
  <c r="W79" i="25"/>
  <c r="U79" i="25"/>
  <c r="J78" i="25"/>
  <c r="J81" i="25" s="1"/>
  <c r="W77" i="25"/>
  <c r="W78" i="25" s="1"/>
  <c r="U77" i="25"/>
  <c r="W76" i="25"/>
  <c r="U76" i="25"/>
  <c r="W74" i="25"/>
  <c r="U74" i="25"/>
  <c r="W73" i="25"/>
  <c r="U73" i="25"/>
  <c r="U299" i="24"/>
  <c r="U298" i="24"/>
  <c r="U297" i="24"/>
  <c r="U294" i="24"/>
  <c r="U293" i="24"/>
  <c r="U292" i="24"/>
  <c r="V291" i="24"/>
  <c r="V290" i="24"/>
  <c r="W289" i="24"/>
  <c r="X286" i="24"/>
  <c r="W283" i="24"/>
  <c r="U283" i="24"/>
  <c r="W281" i="24"/>
  <c r="U281" i="24"/>
  <c r="W273" i="24"/>
  <c r="U273" i="24"/>
  <c r="W267" i="24"/>
  <c r="U267" i="24"/>
  <c r="W266" i="24"/>
  <c r="U266" i="24"/>
  <c r="W265" i="24"/>
  <c r="U265" i="24"/>
  <c r="W263" i="24"/>
  <c r="U263" i="24"/>
  <c r="W262" i="24"/>
  <c r="U262" i="24"/>
  <c r="W261" i="24"/>
  <c r="U261" i="24"/>
  <c r="W260" i="24"/>
  <c r="U260" i="24"/>
  <c r="U257" i="24"/>
  <c r="U256" i="24"/>
  <c r="U255" i="24"/>
  <c r="U254" i="24"/>
  <c r="U253" i="24"/>
  <c r="U252" i="24"/>
  <c r="U251" i="24"/>
  <c r="U250" i="24"/>
  <c r="U249" i="24"/>
  <c r="U248" i="24"/>
  <c r="U247" i="24"/>
  <c r="W246" i="24"/>
  <c r="U246" i="24"/>
  <c r="W245" i="24"/>
  <c r="U245" i="24"/>
  <c r="W244" i="24"/>
  <c r="U244" i="24"/>
  <c r="W243" i="24"/>
  <c r="U243" i="24"/>
  <c r="W242" i="24"/>
  <c r="U242" i="24"/>
  <c r="W241" i="24"/>
  <c r="U241" i="24"/>
  <c r="W240" i="24"/>
  <c r="U240" i="24"/>
  <c r="W239" i="24"/>
  <c r="U239" i="24"/>
  <c r="W238" i="24"/>
  <c r="U238" i="24"/>
  <c r="W237" i="24"/>
  <c r="U237" i="24"/>
  <c r="W236" i="24"/>
  <c r="U236" i="24"/>
  <c r="W235" i="24"/>
  <c r="U235" i="24"/>
  <c r="W234" i="24"/>
  <c r="U234" i="24"/>
  <c r="W233" i="24"/>
  <c r="U233" i="24"/>
  <c r="W232" i="24"/>
  <c r="U232" i="24"/>
  <c r="W231" i="24"/>
  <c r="U231" i="24"/>
  <c r="W230" i="24"/>
  <c r="U230" i="24"/>
  <c r="W229" i="24"/>
  <c r="U229" i="24"/>
  <c r="W228" i="24"/>
  <c r="U228" i="24"/>
  <c r="W227" i="24"/>
  <c r="U227" i="24"/>
  <c r="W224" i="24"/>
  <c r="U224" i="24"/>
  <c r="W219" i="24"/>
  <c r="U219" i="24"/>
  <c r="W214" i="24"/>
  <c r="U214" i="24"/>
  <c r="W211" i="24"/>
  <c r="U211" i="24"/>
  <c r="W210" i="24"/>
  <c r="U210" i="24"/>
  <c r="U209" i="24"/>
  <c r="W201" i="24"/>
  <c r="U201" i="24"/>
  <c r="W200" i="24"/>
  <c r="U200" i="24"/>
  <c r="W198" i="24"/>
  <c r="U198" i="24"/>
  <c r="W196" i="24"/>
  <c r="U196" i="24"/>
  <c r="W195" i="24"/>
  <c r="U195" i="24"/>
  <c r="W193" i="24"/>
  <c r="U193" i="24"/>
  <c r="W192" i="24"/>
  <c r="U192" i="24"/>
  <c r="W190" i="24"/>
  <c r="U190" i="24"/>
  <c r="W189" i="24"/>
  <c r="U189" i="24"/>
  <c r="U183" i="24"/>
  <c r="U182" i="24"/>
  <c r="U181" i="24"/>
  <c r="J180" i="24"/>
  <c r="J179" i="24"/>
  <c r="U178" i="24"/>
  <c r="U177" i="24"/>
  <c r="U176" i="24"/>
  <c r="V175" i="24"/>
  <c r="J175" i="24"/>
  <c r="V174" i="24"/>
  <c r="J174" i="24"/>
  <c r="W173" i="24"/>
  <c r="J172" i="24"/>
  <c r="J171" i="24" s="1"/>
  <c r="X170" i="24"/>
  <c r="J169" i="24"/>
  <c r="W167" i="24"/>
  <c r="U167" i="24"/>
  <c r="J166" i="24"/>
  <c r="W165" i="24"/>
  <c r="U165" i="24"/>
  <c r="J163" i="24"/>
  <c r="J158" i="24"/>
  <c r="W157" i="24"/>
  <c r="U157" i="24"/>
  <c r="J153" i="24"/>
  <c r="W151" i="24"/>
  <c r="U151" i="24"/>
  <c r="W150" i="24"/>
  <c r="U150" i="24"/>
  <c r="W149" i="24"/>
  <c r="U149" i="24"/>
  <c r="J148" i="24"/>
  <c r="W147" i="24"/>
  <c r="U147" i="24"/>
  <c r="W146" i="24"/>
  <c r="U146" i="24"/>
  <c r="W145" i="24"/>
  <c r="U145" i="24"/>
  <c r="W144" i="24"/>
  <c r="U144" i="24"/>
  <c r="J143" i="24"/>
  <c r="J142" i="24"/>
  <c r="U141" i="24"/>
  <c r="U140" i="24"/>
  <c r="U139" i="24"/>
  <c r="U138" i="24"/>
  <c r="U137" i="24"/>
  <c r="U136" i="24"/>
  <c r="U135" i="24"/>
  <c r="U134" i="24"/>
  <c r="U133" i="24"/>
  <c r="U132" i="24"/>
  <c r="U131" i="24"/>
  <c r="W130" i="24"/>
  <c r="U130" i="24"/>
  <c r="W129" i="24"/>
  <c r="U129" i="24"/>
  <c r="W128" i="24"/>
  <c r="U128" i="24"/>
  <c r="W127" i="24"/>
  <c r="U127" i="24"/>
  <c r="W126" i="24"/>
  <c r="U126" i="24"/>
  <c r="W125" i="24"/>
  <c r="U125" i="24"/>
  <c r="W124" i="24"/>
  <c r="U124" i="24"/>
  <c r="W123" i="24"/>
  <c r="U123" i="24"/>
  <c r="W122" i="24"/>
  <c r="U122" i="24"/>
  <c r="W121" i="24"/>
  <c r="U121" i="24"/>
  <c r="W120" i="24"/>
  <c r="U120" i="24"/>
  <c r="W119" i="24"/>
  <c r="U119" i="24"/>
  <c r="W118" i="24"/>
  <c r="U118" i="24"/>
  <c r="W117" i="24"/>
  <c r="U117" i="24"/>
  <c r="W116" i="24"/>
  <c r="U116" i="24"/>
  <c r="W115" i="24"/>
  <c r="U115" i="24"/>
  <c r="W114" i="24"/>
  <c r="U114" i="24"/>
  <c r="W113" i="24"/>
  <c r="U113" i="24"/>
  <c r="W112" i="24"/>
  <c r="U112" i="24"/>
  <c r="W111" i="24"/>
  <c r="U111" i="24"/>
  <c r="J110" i="24"/>
  <c r="W108" i="24"/>
  <c r="U108" i="24"/>
  <c r="J104" i="24"/>
  <c r="J96" i="24" s="1"/>
  <c r="W103" i="24"/>
  <c r="U103" i="24"/>
  <c r="W98" i="24"/>
  <c r="U98" i="24"/>
  <c r="J97" i="24"/>
  <c r="W95" i="24"/>
  <c r="U95" i="24"/>
  <c r="W94" i="24"/>
  <c r="U94" i="24"/>
  <c r="U93" i="24"/>
  <c r="J92" i="24"/>
  <c r="J91" i="24"/>
  <c r="J89" i="24"/>
  <c r="J88" i="24"/>
  <c r="J87" i="24"/>
  <c r="W87" i="24" s="1"/>
  <c r="W85" i="24"/>
  <c r="U85" i="24"/>
  <c r="W84" i="24"/>
  <c r="U84" i="24"/>
  <c r="W83" i="24"/>
  <c r="U83" i="24"/>
  <c r="W82" i="24"/>
  <c r="U82" i="24"/>
  <c r="W80" i="24"/>
  <c r="U80" i="24"/>
  <c r="W79" i="24"/>
  <c r="U79" i="24"/>
  <c r="J78" i="24"/>
  <c r="J81" i="24" s="1"/>
  <c r="W77" i="24"/>
  <c r="W78" i="24" s="1"/>
  <c r="U77" i="24"/>
  <c r="W76" i="24"/>
  <c r="U76" i="24"/>
  <c r="W74" i="24"/>
  <c r="U74" i="24"/>
  <c r="W73" i="24"/>
  <c r="U73" i="24"/>
  <c r="U271" i="23"/>
  <c r="U270" i="23"/>
  <c r="U269" i="23"/>
  <c r="U266" i="23"/>
  <c r="U265" i="23"/>
  <c r="U264" i="23"/>
  <c r="V263" i="23"/>
  <c r="V262" i="23"/>
  <c r="W261" i="23"/>
  <c r="X258" i="23"/>
  <c r="X257" i="23"/>
  <c r="W255" i="23"/>
  <c r="U255" i="23"/>
  <c r="W253" i="23"/>
  <c r="U253" i="23"/>
  <c r="W248" i="23"/>
  <c r="U248" i="23"/>
  <c r="W245" i="23"/>
  <c r="U245" i="23"/>
  <c r="W244" i="23"/>
  <c r="U244" i="23"/>
  <c r="W243" i="23"/>
  <c r="U243" i="23"/>
  <c r="W242" i="23"/>
  <c r="U242" i="23"/>
  <c r="W241" i="23"/>
  <c r="U241" i="23"/>
  <c r="W240" i="23"/>
  <c r="U240" i="23"/>
  <c r="W239" i="23"/>
  <c r="U239" i="23"/>
  <c r="W238" i="23"/>
  <c r="U238" i="23"/>
  <c r="W237" i="23"/>
  <c r="U237" i="23"/>
  <c r="W236" i="23"/>
  <c r="U236" i="23"/>
  <c r="W235" i="23"/>
  <c r="U235" i="23"/>
  <c r="W234" i="23"/>
  <c r="U234" i="23"/>
  <c r="W233" i="23"/>
  <c r="U233" i="23"/>
  <c r="W232" i="23"/>
  <c r="U232" i="23"/>
  <c r="W231" i="23"/>
  <c r="U231" i="23"/>
  <c r="W230" i="23"/>
  <c r="U230" i="23"/>
  <c r="W229" i="23"/>
  <c r="U229" i="23"/>
  <c r="W228" i="23"/>
  <c r="U228" i="23"/>
  <c r="W227" i="23"/>
  <c r="U227" i="23"/>
  <c r="W226" i="23"/>
  <c r="U226" i="23"/>
  <c r="W225" i="23"/>
  <c r="U225" i="23"/>
  <c r="W224" i="23"/>
  <c r="U224" i="23"/>
  <c r="W223" i="23"/>
  <c r="U223" i="23"/>
  <c r="W222" i="23"/>
  <c r="U222" i="23"/>
  <c r="W221" i="23"/>
  <c r="U221" i="23"/>
  <c r="W220" i="23"/>
  <c r="U220" i="23"/>
  <c r="W219" i="23"/>
  <c r="U219" i="23"/>
  <c r="W218" i="23"/>
  <c r="U218" i="23"/>
  <c r="W217" i="23"/>
  <c r="U217" i="23"/>
  <c r="W216" i="23"/>
  <c r="U216" i="23"/>
  <c r="W215" i="23"/>
  <c r="U215" i="23"/>
  <c r="W214" i="23"/>
  <c r="U214" i="23"/>
  <c r="W213" i="23"/>
  <c r="U213" i="23"/>
  <c r="W212" i="23"/>
  <c r="U212" i="23"/>
  <c r="W211" i="23"/>
  <c r="U211" i="23"/>
  <c r="W205" i="23"/>
  <c r="U205" i="23"/>
  <c r="W200" i="23"/>
  <c r="U200" i="23"/>
  <c r="W197" i="23"/>
  <c r="U197" i="23"/>
  <c r="W196" i="23"/>
  <c r="U196" i="23"/>
  <c r="U195" i="23"/>
  <c r="W187" i="23"/>
  <c r="U187" i="23"/>
  <c r="W186" i="23"/>
  <c r="U186" i="23"/>
  <c r="W185" i="23"/>
  <c r="U185" i="23"/>
  <c r="W184" i="23"/>
  <c r="U184" i="23"/>
  <c r="W182" i="23"/>
  <c r="U182" i="23"/>
  <c r="W181" i="23"/>
  <c r="U181" i="23"/>
  <c r="W179" i="23"/>
  <c r="U179" i="23"/>
  <c r="W178" i="23"/>
  <c r="U178" i="23"/>
  <c r="W176" i="23"/>
  <c r="U176" i="23"/>
  <c r="W175" i="23"/>
  <c r="U175" i="23"/>
  <c r="U169" i="23"/>
  <c r="U168" i="23"/>
  <c r="U167" i="23"/>
  <c r="U166" i="23" s="1"/>
  <c r="J166" i="23"/>
  <c r="J165" i="23"/>
  <c r="U164" i="23"/>
  <c r="U161" i="23" s="1"/>
  <c r="U163" i="23"/>
  <c r="U162" i="23"/>
  <c r="V161" i="23"/>
  <c r="J161" i="23"/>
  <c r="V160" i="23"/>
  <c r="J160" i="23"/>
  <c r="W159" i="23"/>
  <c r="J158" i="23"/>
  <c r="X156" i="23"/>
  <c r="X155" i="23"/>
  <c r="J155" i="23"/>
  <c r="W153" i="23"/>
  <c r="U153" i="23"/>
  <c r="J152" i="23"/>
  <c r="W151" i="23"/>
  <c r="U151" i="23"/>
  <c r="J149" i="23"/>
  <c r="J147" i="23"/>
  <c r="W146" i="23"/>
  <c r="U146" i="23"/>
  <c r="J145" i="23"/>
  <c r="J144" i="23"/>
  <c r="J107" i="23" s="1"/>
  <c r="J156" i="23" s="1"/>
  <c r="W143" i="23"/>
  <c r="U143" i="23"/>
  <c r="W142" i="23"/>
  <c r="U142" i="23"/>
  <c r="W141" i="23"/>
  <c r="U141" i="23"/>
  <c r="W140" i="23"/>
  <c r="U140" i="23"/>
  <c r="W139" i="23"/>
  <c r="U139" i="23"/>
  <c r="W138" i="23"/>
  <c r="U138" i="23"/>
  <c r="W137" i="23"/>
  <c r="U137" i="23"/>
  <c r="W136" i="23"/>
  <c r="U136" i="23"/>
  <c r="W135" i="23"/>
  <c r="U135" i="23"/>
  <c r="W134" i="23"/>
  <c r="U134" i="23"/>
  <c r="W133" i="23"/>
  <c r="U133" i="23"/>
  <c r="W132" i="23"/>
  <c r="U132" i="23"/>
  <c r="W131" i="23"/>
  <c r="U131" i="23"/>
  <c r="W130" i="23"/>
  <c r="U130" i="23"/>
  <c r="W129" i="23"/>
  <c r="U129" i="23"/>
  <c r="W128" i="23"/>
  <c r="U128" i="23"/>
  <c r="W127" i="23"/>
  <c r="U127" i="23"/>
  <c r="W126" i="23"/>
  <c r="U126" i="23"/>
  <c r="W125" i="23"/>
  <c r="U125" i="23"/>
  <c r="W124" i="23"/>
  <c r="U124" i="23"/>
  <c r="W123" i="23"/>
  <c r="U123" i="23"/>
  <c r="W122" i="23"/>
  <c r="U122" i="23"/>
  <c r="W121" i="23"/>
  <c r="U121" i="23"/>
  <c r="W120" i="23"/>
  <c r="U120" i="23"/>
  <c r="W119" i="23"/>
  <c r="U119" i="23"/>
  <c r="W118" i="23"/>
  <c r="U118" i="23"/>
  <c r="W117" i="23"/>
  <c r="U117" i="23"/>
  <c r="W116" i="23"/>
  <c r="U116" i="23"/>
  <c r="W115" i="23"/>
  <c r="U115" i="23"/>
  <c r="W114" i="23"/>
  <c r="U114" i="23"/>
  <c r="W113" i="23"/>
  <c r="U113" i="23"/>
  <c r="W112" i="23"/>
  <c r="U112" i="23"/>
  <c r="W111" i="23"/>
  <c r="U111" i="23"/>
  <c r="W110" i="23"/>
  <c r="U110" i="23"/>
  <c r="W109" i="23"/>
  <c r="U109" i="23"/>
  <c r="J108" i="23"/>
  <c r="J104" i="23"/>
  <c r="W103" i="23"/>
  <c r="U103" i="23"/>
  <c r="W98" i="23"/>
  <c r="U98" i="23"/>
  <c r="J97" i="23"/>
  <c r="J96" i="23"/>
  <c r="W95" i="23"/>
  <c r="U95" i="23"/>
  <c r="W94" i="23"/>
  <c r="U94" i="23"/>
  <c r="U93" i="23"/>
  <c r="J92" i="23"/>
  <c r="J91" i="23"/>
  <c r="J89" i="23"/>
  <c r="J88" i="23"/>
  <c r="J87" i="23"/>
  <c r="W87" i="23" s="1"/>
  <c r="W85" i="23"/>
  <c r="U85" i="23"/>
  <c r="W84" i="23"/>
  <c r="U84" i="23"/>
  <c r="W82" i="23"/>
  <c r="U82" i="23"/>
  <c r="W80" i="23"/>
  <c r="U80" i="23"/>
  <c r="W79" i="23"/>
  <c r="U79" i="23"/>
  <c r="J78" i="23"/>
  <c r="J81" i="23" s="1"/>
  <c r="W77" i="23"/>
  <c r="W78" i="23" s="1"/>
  <c r="U77" i="23"/>
  <c r="W76" i="23"/>
  <c r="U76" i="23"/>
  <c r="W74" i="23"/>
  <c r="U74" i="23"/>
  <c r="W73" i="23"/>
  <c r="U73" i="23"/>
  <c r="U299" i="22"/>
  <c r="U298" i="22"/>
  <c r="U297" i="22"/>
  <c r="U294" i="22"/>
  <c r="U293" i="22"/>
  <c r="U292" i="22"/>
  <c r="V291" i="22"/>
  <c r="V290" i="22"/>
  <c r="W289" i="22"/>
  <c r="X286" i="22"/>
  <c r="W283" i="22"/>
  <c r="U283" i="22"/>
  <c r="W282" i="22"/>
  <c r="U282" i="22"/>
  <c r="W281" i="22"/>
  <c r="U281" i="22"/>
  <c r="W273" i="22"/>
  <c r="U273" i="22"/>
  <c r="W267" i="22"/>
  <c r="U267" i="22"/>
  <c r="W266" i="22"/>
  <c r="U266" i="22"/>
  <c r="W265" i="22"/>
  <c r="U265" i="22"/>
  <c r="U264" i="22"/>
  <c r="W263" i="22"/>
  <c r="U263" i="22"/>
  <c r="W262" i="22"/>
  <c r="U262" i="22"/>
  <c r="W261" i="22"/>
  <c r="U261" i="22"/>
  <c r="W260" i="22"/>
  <c r="U260" i="22"/>
  <c r="U259" i="22"/>
  <c r="W259" i="22"/>
  <c r="U257" i="22"/>
  <c r="U256" i="22"/>
  <c r="U255" i="22"/>
  <c r="U254" i="22"/>
  <c r="U253" i="22"/>
  <c r="U252" i="22"/>
  <c r="U251" i="22"/>
  <c r="U250" i="22"/>
  <c r="U249" i="22"/>
  <c r="U248" i="22"/>
  <c r="U247" i="22"/>
  <c r="W246" i="22"/>
  <c r="U246" i="22"/>
  <c r="W245" i="22"/>
  <c r="U245" i="22"/>
  <c r="W244" i="22"/>
  <c r="U244" i="22"/>
  <c r="W243" i="22"/>
  <c r="U243" i="22"/>
  <c r="W242" i="22"/>
  <c r="U242" i="22"/>
  <c r="W241" i="22"/>
  <c r="U241" i="22"/>
  <c r="W240" i="22"/>
  <c r="U240" i="22"/>
  <c r="W239" i="22"/>
  <c r="U239" i="22"/>
  <c r="W238" i="22"/>
  <c r="U238" i="22"/>
  <c r="W237" i="22"/>
  <c r="U237" i="22"/>
  <c r="W236" i="22"/>
  <c r="U236" i="22"/>
  <c r="W235" i="22"/>
  <c r="U235" i="22"/>
  <c r="W234" i="22"/>
  <c r="U234" i="22"/>
  <c r="W233" i="22"/>
  <c r="U233" i="22"/>
  <c r="W232" i="22"/>
  <c r="U232" i="22"/>
  <c r="W231" i="22"/>
  <c r="U231" i="22"/>
  <c r="W230" i="22"/>
  <c r="U230" i="22"/>
  <c r="W229" i="22"/>
  <c r="U229" i="22"/>
  <c r="W228" i="22"/>
  <c r="U228" i="22"/>
  <c r="W227" i="22"/>
  <c r="U227" i="22"/>
  <c r="W224" i="22"/>
  <c r="U224" i="22"/>
  <c r="W219" i="22"/>
  <c r="U219" i="22"/>
  <c r="W214" i="22"/>
  <c r="U214" i="22"/>
  <c r="W211" i="22"/>
  <c r="U211" i="22"/>
  <c r="W210" i="22"/>
  <c r="U210" i="22"/>
  <c r="U209" i="22"/>
  <c r="W201" i="22"/>
  <c r="U201" i="22"/>
  <c r="W200" i="22"/>
  <c r="U200" i="22"/>
  <c r="W198" i="22"/>
  <c r="U198" i="22"/>
  <c r="W196" i="22"/>
  <c r="U196" i="22"/>
  <c r="W195" i="22"/>
  <c r="U195" i="22"/>
  <c r="W193" i="22"/>
  <c r="U193" i="22"/>
  <c r="W192" i="22"/>
  <c r="U192" i="22"/>
  <c r="W190" i="22"/>
  <c r="U190" i="22"/>
  <c r="W189" i="22"/>
  <c r="U189" i="22"/>
  <c r="U183" i="22"/>
  <c r="U182" i="22"/>
  <c r="U181" i="22"/>
  <c r="J180" i="22"/>
  <c r="J179" i="22"/>
  <c r="U178" i="22"/>
  <c r="U177" i="22"/>
  <c r="U174" i="22" s="1"/>
  <c r="U176" i="22"/>
  <c r="V175" i="22"/>
  <c r="J175" i="22"/>
  <c r="V174" i="22"/>
  <c r="J174" i="22"/>
  <c r="W173" i="22"/>
  <c r="J172" i="22"/>
  <c r="J171" i="22" s="1"/>
  <c r="W172" i="22"/>
  <c r="W171" i="22" s="1"/>
  <c r="X170" i="22"/>
  <c r="J169" i="22"/>
  <c r="W167" i="22"/>
  <c r="U167" i="22"/>
  <c r="J166" i="22"/>
  <c r="W165" i="22"/>
  <c r="U165" i="22"/>
  <c r="J163" i="22"/>
  <c r="J158" i="22" s="1"/>
  <c r="W157" i="22"/>
  <c r="U157" i="22"/>
  <c r="J153" i="22"/>
  <c r="W151" i="22"/>
  <c r="U151" i="22"/>
  <c r="W150" i="22"/>
  <c r="U150" i="22"/>
  <c r="W149" i="22"/>
  <c r="U149" i="22"/>
  <c r="J148" i="22"/>
  <c r="W147" i="22"/>
  <c r="U147" i="22"/>
  <c r="W146" i="22"/>
  <c r="U146" i="22"/>
  <c r="W145" i="22"/>
  <c r="U145" i="22"/>
  <c r="W144" i="22"/>
  <c r="U144" i="22"/>
  <c r="J143" i="22"/>
  <c r="U141" i="22"/>
  <c r="U140" i="22"/>
  <c r="U139" i="22"/>
  <c r="U138" i="22"/>
  <c r="U137" i="22"/>
  <c r="U136" i="22"/>
  <c r="U135" i="22"/>
  <c r="U134" i="22"/>
  <c r="U133" i="22"/>
  <c r="U132" i="22"/>
  <c r="U131" i="22"/>
  <c r="W130" i="22"/>
  <c r="U130" i="22"/>
  <c r="W129" i="22"/>
  <c r="U129" i="22"/>
  <c r="W128" i="22"/>
  <c r="U128" i="22"/>
  <c r="W127" i="22"/>
  <c r="U127" i="22"/>
  <c r="W126" i="22"/>
  <c r="U126" i="22"/>
  <c r="W125" i="22"/>
  <c r="U125" i="22"/>
  <c r="W124" i="22"/>
  <c r="U124" i="22"/>
  <c r="W123" i="22"/>
  <c r="U123" i="22"/>
  <c r="W122" i="22"/>
  <c r="U122" i="22"/>
  <c r="W121" i="22"/>
  <c r="U121" i="22"/>
  <c r="W120" i="22"/>
  <c r="U120" i="22"/>
  <c r="W119" i="22"/>
  <c r="U119" i="22"/>
  <c r="W118" i="22"/>
  <c r="U118" i="22"/>
  <c r="W117" i="22"/>
  <c r="U117" i="22"/>
  <c r="W116" i="22"/>
  <c r="U116" i="22"/>
  <c r="W115" i="22"/>
  <c r="U115" i="22"/>
  <c r="W114" i="22"/>
  <c r="U114" i="22"/>
  <c r="W113" i="22"/>
  <c r="U113" i="22"/>
  <c r="W112" i="22"/>
  <c r="U112" i="22"/>
  <c r="W111" i="22"/>
  <c r="U111" i="22"/>
  <c r="J110" i="22"/>
  <c r="W108" i="22"/>
  <c r="U108" i="22"/>
  <c r="J104" i="22"/>
  <c r="W103" i="22"/>
  <c r="U103" i="22"/>
  <c r="W98" i="22"/>
  <c r="U98" i="22"/>
  <c r="J97" i="22"/>
  <c r="J96" i="22" s="1"/>
  <c r="W95" i="22"/>
  <c r="U95" i="22"/>
  <c r="W94" i="22"/>
  <c r="U94" i="22"/>
  <c r="U93" i="22"/>
  <c r="J92" i="22"/>
  <c r="J91" i="22"/>
  <c r="J89" i="22"/>
  <c r="J88" i="22"/>
  <c r="W88" i="22" s="1"/>
  <c r="J87" i="22"/>
  <c r="W87" i="22" s="1"/>
  <c r="W85" i="22"/>
  <c r="U85" i="22"/>
  <c r="W84" i="22"/>
  <c r="U84" i="22"/>
  <c r="W83" i="22"/>
  <c r="U83" i="22"/>
  <c r="W82" i="22"/>
  <c r="U82" i="22"/>
  <c r="W80" i="22"/>
  <c r="U80" i="22"/>
  <c r="W79" i="22"/>
  <c r="U79" i="22"/>
  <c r="J78" i="22"/>
  <c r="J81" i="22" s="1"/>
  <c r="W77" i="22"/>
  <c r="U77" i="22"/>
  <c r="W76" i="22"/>
  <c r="U76" i="22"/>
  <c r="W74" i="22"/>
  <c r="U74" i="22"/>
  <c r="W73" i="22"/>
  <c r="U73" i="22"/>
  <c r="U271" i="21"/>
  <c r="U270" i="21"/>
  <c r="U269" i="21"/>
  <c r="U265" i="21"/>
  <c r="U264" i="21"/>
  <c r="V263" i="21"/>
  <c r="V262" i="21"/>
  <c r="W261" i="21"/>
  <c r="X258" i="21"/>
  <c r="X257" i="21"/>
  <c r="W255" i="21"/>
  <c r="U255" i="21"/>
  <c r="W253" i="21"/>
  <c r="U253" i="21"/>
  <c r="W248" i="21"/>
  <c r="U248" i="21"/>
  <c r="W245" i="21"/>
  <c r="U245" i="21"/>
  <c r="W244" i="21"/>
  <c r="U244" i="21"/>
  <c r="W243" i="21"/>
  <c r="U243" i="21"/>
  <c r="W242" i="21"/>
  <c r="U242" i="21"/>
  <c r="W241" i="21"/>
  <c r="U241" i="21"/>
  <c r="W240" i="21"/>
  <c r="U240" i="21"/>
  <c r="W239" i="21"/>
  <c r="U239" i="21"/>
  <c r="W238" i="21"/>
  <c r="U238" i="21"/>
  <c r="W237" i="21"/>
  <c r="U237" i="21"/>
  <c r="W236" i="21"/>
  <c r="U236" i="21"/>
  <c r="W235" i="21"/>
  <c r="U235" i="21"/>
  <c r="W234" i="21"/>
  <c r="U234" i="21"/>
  <c r="W233" i="21"/>
  <c r="U233" i="21"/>
  <c r="W232" i="21"/>
  <c r="U232" i="21"/>
  <c r="W231" i="21"/>
  <c r="U231" i="21"/>
  <c r="W230" i="21"/>
  <c r="U230" i="21"/>
  <c r="W229" i="21"/>
  <c r="U229" i="21"/>
  <c r="W228" i="21"/>
  <c r="U228" i="21"/>
  <c r="W227" i="21"/>
  <c r="U227" i="21"/>
  <c r="W226" i="21"/>
  <c r="U226" i="21"/>
  <c r="W225" i="21"/>
  <c r="U225" i="21"/>
  <c r="W224" i="21"/>
  <c r="U224" i="21"/>
  <c r="W223" i="21"/>
  <c r="U223" i="21"/>
  <c r="W222" i="21"/>
  <c r="U222" i="21"/>
  <c r="W221" i="21"/>
  <c r="U221" i="21"/>
  <c r="W220" i="21"/>
  <c r="U220" i="21"/>
  <c r="W219" i="21"/>
  <c r="U219" i="21"/>
  <c r="W218" i="21"/>
  <c r="U218" i="21"/>
  <c r="W217" i="21"/>
  <c r="U217" i="21"/>
  <c r="W216" i="21"/>
  <c r="U216" i="21"/>
  <c r="W215" i="21"/>
  <c r="U215" i="21"/>
  <c r="W214" i="21"/>
  <c r="U214" i="21"/>
  <c r="W213" i="21"/>
  <c r="U213" i="21"/>
  <c r="W212" i="21"/>
  <c r="U212" i="21"/>
  <c r="W211" i="21"/>
  <c r="U211" i="21"/>
  <c r="W205" i="21"/>
  <c r="U205" i="21"/>
  <c r="W200" i="21"/>
  <c r="U200" i="21"/>
  <c r="W197" i="21"/>
  <c r="U197" i="21"/>
  <c r="W196" i="21"/>
  <c r="U196" i="21"/>
  <c r="U195" i="21"/>
  <c r="W189" i="21"/>
  <c r="W187" i="21"/>
  <c r="U187" i="21"/>
  <c r="W186" i="21"/>
  <c r="U186" i="21"/>
  <c r="W185" i="21"/>
  <c r="U185" i="21"/>
  <c r="W184" i="21"/>
  <c r="U184" i="21"/>
  <c r="W182" i="21"/>
  <c r="U182" i="21"/>
  <c r="W181" i="21"/>
  <c r="U181" i="21"/>
  <c r="W179" i="21"/>
  <c r="U179" i="21"/>
  <c r="W178" i="21"/>
  <c r="U178" i="21"/>
  <c r="W176" i="21"/>
  <c r="U176" i="21"/>
  <c r="W175" i="21"/>
  <c r="U175" i="21"/>
  <c r="U169" i="21"/>
  <c r="U168" i="21"/>
  <c r="U167" i="21"/>
  <c r="J166" i="21"/>
  <c r="J165" i="21"/>
  <c r="U164" i="21"/>
  <c r="U163" i="21"/>
  <c r="U162" i="21"/>
  <c r="V161" i="21"/>
  <c r="J161" i="21"/>
  <c r="V160" i="21"/>
  <c r="J160" i="21"/>
  <c r="W159" i="21"/>
  <c r="J158" i="21"/>
  <c r="W158" i="21"/>
  <c r="W157" i="21" s="1"/>
  <c r="J157" i="21"/>
  <c r="X156" i="21"/>
  <c r="X155" i="21"/>
  <c r="J155" i="21"/>
  <c r="W153" i="21"/>
  <c r="U153" i="21"/>
  <c r="J152" i="21"/>
  <c r="W151" i="21"/>
  <c r="U151" i="21"/>
  <c r="J149" i="21"/>
  <c r="J147" i="21"/>
  <c r="W146" i="21"/>
  <c r="U146" i="21"/>
  <c r="J145" i="21"/>
  <c r="J144" i="21" s="1"/>
  <c r="W143" i="21"/>
  <c r="U143" i="21"/>
  <c r="W142" i="21"/>
  <c r="U142" i="21"/>
  <c r="W141" i="21"/>
  <c r="U141" i="21"/>
  <c r="W140" i="21"/>
  <c r="U140" i="21"/>
  <c r="W139" i="21"/>
  <c r="U139" i="21"/>
  <c r="W138" i="21"/>
  <c r="U138" i="21"/>
  <c r="W137" i="21"/>
  <c r="U137" i="21"/>
  <c r="W136" i="21"/>
  <c r="U136" i="21"/>
  <c r="W135" i="21"/>
  <c r="U135" i="21"/>
  <c r="W134" i="21"/>
  <c r="U134" i="21"/>
  <c r="W133" i="21"/>
  <c r="U133" i="21"/>
  <c r="W132" i="21"/>
  <c r="U132" i="21"/>
  <c r="W131" i="21"/>
  <c r="U131" i="21"/>
  <c r="W130" i="21"/>
  <c r="U130" i="21"/>
  <c r="W129" i="21"/>
  <c r="U129" i="21"/>
  <c r="W128" i="21"/>
  <c r="U128" i="21"/>
  <c r="W127" i="21"/>
  <c r="U127" i="21"/>
  <c r="W126" i="21"/>
  <c r="U126" i="21"/>
  <c r="W125" i="21"/>
  <c r="U125" i="21"/>
  <c r="W124" i="21"/>
  <c r="U124" i="21"/>
  <c r="W123" i="21"/>
  <c r="U123" i="21"/>
  <c r="W122" i="21"/>
  <c r="U122" i="21"/>
  <c r="W121" i="21"/>
  <c r="U121" i="21"/>
  <c r="W120" i="21"/>
  <c r="U120" i="21"/>
  <c r="W119" i="21"/>
  <c r="U119" i="21"/>
  <c r="W118" i="21"/>
  <c r="U118" i="21"/>
  <c r="W117" i="21"/>
  <c r="U117" i="21"/>
  <c r="W116" i="21"/>
  <c r="U116" i="21"/>
  <c r="W115" i="21"/>
  <c r="U115" i="21"/>
  <c r="W114" i="21"/>
  <c r="U114" i="21"/>
  <c r="W113" i="21"/>
  <c r="U113" i="21"/>
  <c r="W112" i="21"/>
  <c r="U112" i="21"/>
  <c r="W111" i="21"/>
  <c r="U111" i="21"/>
  <c r="W110" i="21"/>
  <c r="U110" i="21"/>
  <c r="W109" i="21"/>
  <c r="U109" i="21"/>
  <c r="J108" i="21"/>
  <c r="U104" i="21"/>
  <c r="J104" i="21"/>
  <c r="W104" i="21"/>
  <c r="W103" i="21"/>
  <c r="U103" i="21"/>
  <c r="W98" i="21"/>
  <c r="U98" i="21"/>
  <c r="J97" i="21"/>
  <c r="J96" i="21" s="1"/>
  <c r="W95" i="21"/>
  <c r="U95" i="21"/>
  <c r="W94" i="21"/>
  <c r="U94" i="21"/>
  <c r="U93" i="21"/>
  <c r="J92" i="21"/>
  <c r="J91" i="21"/>
  <c r="J89" i="21"/>
  <c r="J88" i="21"/>
  <c r="W88" i="21" s="1"/>
  <c r="J87" i="21"/>
  <c r="W87" i="21"/>
  <c r="W85" i="21"/>
  <c r="U85" i="21"/>
  <c r="W84" i="21"/>
  <c r="U84" i="21"/>
  <c r="W82" i="21"/>
  <c r="U82" i="21"/>
  <c r="W80" i="21"/>
  <c r="U80" i="21"/>
  <c r="W79" i="21"/>
  <c r="U79" i="21"/>
  <c r="J78" i="21"/>
  <c r="J81" i="21" s="1"/>
  <c r="W77" i="21"/>
  <c r="U77" i="21"/>
  <c r="W76" i="21"/>
  <c r="U76" i="21"/>
  <c r="W74" i="21"/>
  <c r="U74" i="21"/>
  <c r="W73" i="21"/>
  <c r="U73" i="21"/>
  <c r="U299" i="20"/>
  <c r="U298" i="20"/>
  <c r="U297" i="20"/>
  <c r="U294" i="20"/>
  <c r="U293" i="20"/>
  <c r="U292" i="20"/>
  <c r="V291" i="20"/>
  <c r="V290" i="20"/>
  <c r="W289" i="20"/>
  <c r="W288" i="20"/>
  <c r="W287" i="20" s="1"/>
  <c r="X286" i="20"/>
  <c r="W283" i="20"/>
  <c r="U283" i="20"/>
  <c r="W281" i="20"/>
  <c r="U281" i="20"/>
  <c r="W273" i="20"/>
  <c r="U273" i="20"/>
  <c r="W267" i="20"/>
  <c r="U267" i="20"/>
  <c r="W266" i="20"/>
  <c r="U266" i="20"/>
  <c r="W265" i="20"/>
  <c r="U265" i="20"/>
  <c r="U264" i="20"/>
  <c r="W264" i="20"/>
  <c r="W263" i="20"/>
  <c r="U263" i="20"/>
  <c r="W262" i="20"/>
  <c r="U262" i="20"/>
  <c r="W261" i="20"/>
  <c r="U261" i="20"/>
  <c r="W260" i="20"/>
  <c r="U260" i="20"/>
  <c r="W259" i="20"/>
  <c r="U259" i="20"/>
  <c r="U257" i="20"/>
  <c r="U256" i="20"/>
  <c r="U255" i="20"/>
  <c r="U254" i="20"/>
  <c r="U253" i="20"/>
  <c r="U252" i="20"/>
  <c r="U251" i="20"/>
  <c r="U250" i="20"/>
  <c r="U249" i="20"/>
  <c r="U248" i="20"/>
  <c r="U247" i="20"/>
  <c r="W246" i="20"/>
  <c r="U246" i="20"/>
  <c r="W245" i="20"/>
  <c r="U245" i="20"/>
  <c r="W244" i="20"/>
  <c r="U244" i="20"/>
  <c r="W243" i="20"/>
  <c r="U243" i="20"/>
  <c r="W242" i="20"/>
  <c r="U242" i="20"/>
  <c r="W241" i="20"/>
  <c r="U241" i="20"/>
  <c r="W240" i="20"/>
  <c r="U240" i="20"/>
  <c r="W239" i="20"/>
  <c r="U239" i="20"/>
  <c r="W238" i="20"/>
  <c r="U238" i="20"/>
  <c r="W237" i="20"/>
  <c r="U237" i="20"/>
  <c r="W236" i="20"/>
  <c r="U236" i="20"/>
  <c r="W235" i="20"/>
  <c r="U235" i="20"/>
  <c r="W234" i="20"/>
  <c r="U234" i="20"/>
  <c r="W233" i="20"/>
  <c r="U233" i="20"/>
  <c r="W232" i="20"/>
  <c r="U232" i="20"/>
  <c r="W231" i="20"/>
  <c r="U231" i="20"/>
  <c r="W230" i="20"/>
  <c r="U230" i="20"/>
  <c r="W229" i="20"/>
  <c r="U229" i="20"/>
  <c r="W228" i="20"/>
  <c r="U228" i="20"/>
  <c r="W227" i="20"/>
  <c r="U227" i="20"/>
  <c r="W224" i="20"/>
  <c r="U224" i="20"/>
  <c r="W219" i="20"/>
  <c r="U219" i="20"/>
  <c r="W214" i="20"/>
  <c r="U214" i="20"/>
  <c r="W211" i="20"/>
  <c r="U211" i="20"/>
  <c r="W210" i="20"/>
  <c r="U210" i="20"/>
  <c r="U209" i="20"/>
  <c r="W203" i="20"/>
  <c r="W201" i="20"/>
  <c r="U201" i="20"/>
  <c r="W200" i="20"/>
  <c r="U200" i="20"/>
  <c r="W198" i="20"/>
  <c r="U198" i="20"/>
  <c r="W196" i="20"/>
  <c r="U196" i="20"/>
  <c r="W195" i="20"/>
  <c r="U195" i="20"/>
  <c r="W193" i="20"/>
  <c r="U193" i="20"/>
  <c r="W192" i="20"/>
  <c r="U192" i="20"/>
  <c r="W190" i="20"/>
  <c r="U190" i="20"/>
  <c r="W189" i="20"/>
  <c r="U189" i="20"/>
  <c r="U183" i="20"/>
  <c r="U182" i="20"/>
  <c r="U181" i="20"/>
  <c r="U179" i="20" s="1"/>
  <c r="J180" i="20"/>
  <c r="J179" i="20"/>
  <c r="U178" i="20"/>
  <c r="U177" i="20"/>
  <c r="U176" i="20"/>
  <c r="V175" i="20"/>
  <c r="J175" i="20"/>
  <c r="V174" i="20"/>
  <c r="J174" i="20"/>
  <c r="W173" i="20"/>
  <c r="J172" i="20"/>
  <c r="J171" i="20" s="1"/>
  <c r="W172" i="20"/>
  <c r="W171" i="20" s="1"/>
  <c r="X170" i="20"/>
  <c r="J169" i="20"/>
  <c r="W167" i="20"/>
  <c r="U167" i="20"/>
  <c r="J166" i="20"/>
  <c r="W165" i="20"/>
  <c r="U165" i="20"/>
  <c r="J163" i="20"/>
  <c r="J158" i="20"/>
  <c r="W157" i="20"/>
  <c r="U157" i="20"/>
  <c r="J153" i="20"/>
  <c r="W151" i="20"/>
  <c r="U151" i="20"/>
  <c r="W150" i="20"/>
  <c r="U150" i="20"/>
  <c r="W149" i="20"/>
  <c r="U149" i="20"/>
  <c r="J148" i="20"/>
  <c r="W147" i="20"/>
  <c r="U147" i="20"/>
  <c r="W146" i="20"/>
  <c r="U146" i="20"/>
  <c r="W145" i="20"/>
  <c r="U145" i="20"/>
  <c r="W144" i="20"/>
  <c r="U144" i="20"/>
  <c r="J143" i="20"/>
  <c r="J142" i="20"/>
  <c r="U141" i="20"/>
  <c r="U140" i="20"/>
  <c r="U139" i="20"/>
  <c r="U138" i="20"/>
  <c r="U137" i="20"/>
  <c r="U136" i="20"/>
  <c r="U135" i="20"/>
  <c r="U134" i="20"/>
  <c r="U133" i="20"/>
  <c r="U132" i="20"/>
  <c r="U131" i="20"/>
  <c r="W130" i="20"/>
  <c r="U130" i="20"/>
  <c r="W129" i="20"/>
  <c r="U129" i="20"/>
  <c r="W128" i="20"/>
  <c r="U128" i="20"/>
  <c r="W127" i="20"/>
  <c r="U127" i="20"/>
  <c r="W126" i="20"/>
  <c r="U126" i="20"/>
  <c r="W125" i="20"/>
  <c r="U125" i="20"/>
  <c r="W124" i="20"/>
  <c r="U124" i="20"/>
  <c r="W123" i="20"/>
  <c r="U123" i="20"/>
  <c r="W122" i="20"/>
  <c r="U122" i="20"/>
  <c r="W121" i="20"/>
  <c r="U121" i="20"/>
  <c r="W120" i="20"/>
  <c r="U120" i="20"/>
  <c r="W119" i="20"/>
  <c r="U119" i="20"/>
  <c r="W118" i="20"/>
  <c r="U118" i="20"/>
  <c r="W117" i="20"/>
  <c r="U117" i="20"/>
  <c r="W116" i="20"/>
  <c r="U116" i="20"/>
  <c r="W115" i="20"/>
  <c r="U115" i="20"/>
  <c r="W114" i="20"/>
  <c r="U114" i="20"/>
  <c r="W113" i="20"/>
  <c r="U113" i="20"/>
  <c r="W112" i="20"/>
  <c r="U112" i="20"/>
  <c r="W111" i="20"/>
  <c r="U111" i="20"/>
  <c r="J110" i="20"/>
  <c r="J109" i="20" s="1"/>
  <c r="W108" i="20"/>
  <c r="U108" i="20"/>
  <c r="J104" i="20"/>
  <c r="W103" i="20"/>
  <c r="U103" i="20"/>
  <c r="W98" i="20"/>
  <c r="U98" i="20"/>
  <c r="J97" i="20"/>
  <c r="J96" i="20" s="1"/>
  <c r="W95" i="20"/>
  <c r="U95" i="20"/>
  <c r="W94" i="20"/>
  <c r="U94" i="20"/>
  <c r="U93" i="20"/>
  <c r="J92" i="20"/>
  <c r="J91" i="20"/>
  <c r="J89" i="20"/>
  <c r="J88" i="20"/>
  <c r="W88" i="20"/>
  <c r="J87" i="20"/>
  <c r="W87" i="20" s="1"/>
  <c r="W85" i="20"/>
  <c r="U85" i="20"/>
  <c r="W84" i="20"/>
  <c r="U84" i="20"/>
  <c r="W83" i="20"/>
  <c r="U83" i="20"/>
  <c r="W82" i="20"/>
  <c r="U82" i="20"/>
  <c r="W80" i="20"/>
  <c r="U80" i="20"/>
  <c r="W79" i="20"/>
  <c r="U79" i="20"/>
  <c r="J78" i="20"/>
  <c r="J81" i="20" s="1"/>
  <c r="W77" i="20"/>
  <c r="U77" i="20"/>
  <c r="W76" i="20"/>
  <c r="U76" i="20"/>
  <c r="W74" i="20"/>
  <c r="U74" i="20"/>
  <c r="W73" i="20"/>
  <c r="U73" i="20"/>
  <c r="U271" i="19"/>
  <c r="U270" i="19"/>
  <c r="U269" i="19"/>
  <c r="U266" i="19"/>
  <c r="U265" i="19"/>
  <c r="U264" i="19"/>
  <c r="V263" i="19"/>
  <c r="V262" i="19"/>
  <c r="W261" i="19"/>
  <c r="X258" i="19"/>
  <c r="X257" i="19"/>
  <c r="W255" i="19"/>
  <c r="U255" i="19"/>
  <c r="W253" i="19"/>
  <c r="U253" i="19"/>
  <c r="W248" i="19"/>
  <c r="U248" i="19"/>
  <c r="W245" i="19"/>
  <c r="U245" i="19"/>
  <c r="W244" i="19"/>
  <c r="U244" i="19"/>
  <c r="W243" i="19"/>
  <c r="U243" i="19"/>
  <c r="W242" i="19"/>
  <c r="U242" i="19"/>
  <c r="W241" i="19"/>
  <c r="U241" i="19"/>
  <c r="W240" i="19"/>
  <c r="U240" i="19"/>
  <c r="W239" i="19"/>
  <c r="U239" i="19"/>
  <c r="W238" i="19"/>
  <c r="U238" i="19"/>
  <c r="W237" i="19"/>
  <c r="U237" i="19"/>
  <c r="W236" i="19"/>
  <c r="U236" i="19"/>
  <c r="W235" i="19"/>
  <c r="U235" i="19"/>
  <c r="W234" i="19"/>
  <c r="U234" i="19"/>
  <c r="W233" i="19"/>
  <c r="U233" i="19"/>
  <c r="W232" i="19"/>
  <c r="U232" i="19"/>
  <c r="W231" i="19"/>
  <c r="U231" i="19"/>
  <c r="W230" i="19"/>
  <c r="U230" i="19"/>
  <c r="W229" i="19"/>
  <c r="U229" i="19"/>
  <c r="W228" i="19"/>
  <c r="U228" i="19"/>
  <c r="W227" i="19"/>
  <c r="U227" i="19"/>
  <c r="W226" i="19"/>
  <c r="U226" i="19"/>
  <c r="W225" i="19"/>
  <c r="U225" i="19"/>
  <c r="W224" i="19"/>
  <c r="U224" i="19"/>
  <c r="W223" i="19"/>
  <c r="U223" i="19"/>
  <c r="W222" i="19"/>
  <c r="U222" i="19"/>
  <c r="W221" i="19"/>
  <c r="U221" i="19"/>
  <c r="W220" i="19"/>
  <c r="U220" i="19"/>
  <c r="W219" i="19"/>
  <c r="U219" i="19"/>
  <c r="W218" i="19"/>
  <c r="U218" i="19"/>
  <c r="W217" i="19"/>
  <c r="U217" i="19"/>
  <c r="W216" i="19"/>
  <c r="U216" i="19"/>
  <c r="W215" i="19"/>
  <c r="U215" i="19"/>
  <c r="W214" i="19"/>
  <c r="U214" i="19"/>
  <c r="W213" i="19"/>
  <c r="U213" i="19"/>
  <c r="W212" i="19"/>
  <c r="U212" i="19"/>
  <c r="W211" i="19"/>
  <c r="U211" i="19"/>
  <c r="W205" i="19"/>
  <c r="U205" i="19"/>
  <c r="W200" i="19"/>
  <c r="U200" i="19"/>
  <c r="W197" i="19"/>
  <c r="U197" i="19"/>
  <c r="W196" i="19"/>
  <c r="U196" i="19"/>
  <c r="U195" i="19"/>
  <c r="W187" i="19"/>
  <c r="U187" i="19"/>
  <c r="W186" i="19"/>
  <c r="U186" i="19"/>
  <c r="W185" i="19"/>
  <c r="U185" i="19"/>
  <c r="W184" i="19"/>
  <c r="U184" i="19"/>
  <c r="W182" i="19"/>
  <c r="U182" i="19"/>
  <c r="W181" i="19"/>
  <c r="U181" i="19"/>
  <c r="W179" i="19"/>
  <c r="U179" i="19"/>
  <c r="W178" i="19"/>
  <c r="U178" i="19"/>
  <c r="W176" i="19"/>
  <c r="U176" i="19"/>
  <c r="W175" i="19"/>
  <c r="U175" i="19"/>
  <c r="U169" i="19"/>
  <c r="U168" i="19"/>
  <c r="U167" i="19"/>
  <c r="J166" i="19"/>
  <c r="J165" i="19"/>
  <c r="U164" i="19"/>
  <c r="U163" i="19"/>
  <c r="U162" i="19"/>
  <c r="V161" i="19"/>
  <c r="J161" i="19"/>
  <c r="V160" i="19"/>
  <c r="J160" i="19"/>
  <c r="W159" i="19"/>
  <c r="J158" i="19"/>
  <c r="W158" i="19"/>
  <c r="W157" i="19" s="1"/>
  <c r="J157" i="19"/>
  <c r="X156" i="19"/>
  <c r="X155" i="19"/>
  <c r="J155" i="19"/>
  <c r="W153" i="19"/>
  <c r="U153" i="19"/>
  <c r="J152" i="19"/>
  <c r="W151" i="19"/>
  <c r="U151" i="19"/>
  <c r="J149" i="19"/>
  <c r="J147" i="19"/>
  <c r="W146" i="19"/>
  <c r="U146" i="19"/>
  <c r="U145" i="19"/>
  <c r="J145" i="19"/>
  <c r="W145" i="19"/>
  <c r="J144" i="19"/>
  <c r="W143" i="19"/>
  <c r="U143" i="19"/>
  <c r="W142" i="19"/>
  <c r="U142" i="19"/>
  <c r="W141" i="19"/>
  <c r="U141" i="19"/>
  <c r="W140" i="19"/>
  <c r="U140" i="19"/>
  <c r="W139" i="19"/>
  <c r="U139" i="19"/>
  <c r="W138" i="19"/>
  <c r="U138" i="19"/>
  <c r="W137" i="19"/>
  <c r="U137" i="19"/>
  <c r="W136" i="19"/>
  <c r="U136" i="19"/>
  <c r="W135" i="19"/>
  <c r="U135" i="19"/>
  <c r="W134" i="19"/>
  <c r="U134" i="19"/>
  <c r="W133" i="19"/>
  <c r="U133" i="19"/>
  <c r="W132" i="19"/>
  <c r="U132" i="19"/>
  <c r="W131" i="19"/>
  <c r="U131" i="19"/>
  <c r="W130" i="19"/>
  <c r="U130" i="19"/>
  <c r="W129" i="19"/>
  <c r="U129" i="19"/>
  <c r="W128" i="19"/>
  <c r="U128" i="19"/>
  <c r="W127" i="19"/>
  <c r="U127" i="19"/>
  <c r="W126" i="19"/>
  <c r="U126" i="19"/>
  <c r="W125" i="19"/>
  <c r="U125" i="19"/>
  <c r="W124" i="19"/>
  <c r="U124" i="19"/>
  <c r="W123" i="19"/>
  <c r="U123" i="19"/>
  <c r="W122" i="19"/>
  <c r="U122" i="19"/>
  <c r="W121" i="19"/>
  <c r="U121" i="19"/>
  <c r="W120" i="19"/>
  <c r="U120" i="19"/>
  <c r="W119" i="19"/>
  <c r="U119" i="19"/>
  <c r="W118" i="19"/>
  <c r="U118" i="19"/>
  <c r="W117" i="19"/>
  <c r="U117" i="19"/>
  <c r="W116" i="19"/>
  <c r="U116" i="19"/>
  <c r="W115" i="19"/>
  <c r="U115" i="19"/>
  <c r="W114" i="19"/>
  <c r="U114" i="19"/>
  <c r="W113" i="19"/>
  <c r="U113" i="19"/>
  <c r="W112" i="19"/>
  <c r="U112" i="19"/>
  <c r="W111" i="19"/>
  <c r="U111" i="19"/>
  <c r="W110" i="19"/>
  <c r="U110" i="19"/>
  <c r="W109" i="19"/>
  <c r="U109" i="19"/>
  <c r="J108" i="19"/>
  <c r="J107" i="19"/>
  <c r="J104" i="19"/>
  <c r="W103" i="19"/>
  <c r="U103" i="19"/>
  <c r="W98" i="19"/>
  <c r="U98" i="19"/>
  <c r="J97" i="19"/>
  <c r="J96" i="19" s="1"/>
  <c r="J156" i="19" s="1"/>
  <c r="W95" i="19"/>
  <c r="U95" i="19"/>
  <c r="W94" i="19"/>
  <c r="U94" i="19"/>
  <c r="U93" i="19"/>
  <c r="J92" i="19"/>
  <c r="J91" i="19"/>
  <c r="J89" i="19"/>
  <c r="J88" i="19"/>
  <c r="J87" i="19"/>
  <c r="W87" i="19" s="1"/>
  <c r="W85" i="19"/>
  <c r="U85" i="19"/>
  <c r="W84" i="19"/>
  <c r="U84" i="19"/>
  <c r="W82" i="19"/>
  <c r="U82" i="19"/>
  <c r="W80" i="19"/>
  <c r="U80" i="19"/>
  <c r="W79" i="19"/>
  <c r="U79" i="19"/>
  <c r="J78" i="19"/>
  <c r="J81" i="19" s="1"/>
  <c r="W77" i="19"/>
  <c r="W78" i="19" s="1"/>
  <c r="U77" i="19"/>
  <c r="W76" i="19"/>
  <c r="U76" i="19"/>
  <c r="W74" i="19"/>
  <c r="U74" i="19"/>
  <c r="W73" i="19"/>
  <c r="U73" i="19"/>
  <c r="U299" i="18"/>
  <c r="U298" i="18"/>
  <c r="U297" i="18"/>
  <c r="U294" i="18"/>
  <c r="U293" i="18"/>
  <c r="U292" i="18"/>
  <c r="V291" i="18"/>
  <c r="U291" i="18"/>
  <c r="V290" i="18"/>
  <c r="W289" i="18"/>
  <c r="W288" i="18"/>
  <c r="W287" i="18" s="1"/>
  <c r="X286" i="18"/>
  <c r="W283" i="18"/>
  <c r="U283" i="18"/>
  <c r="W281" i="18"/>
  <c r="U281" i="18"/>
  <c r="W273" i="18"/>
  <c r="U273" i="18"/>
  <c r="W267" i="18"/>
  <c r="U267" i="18"/>
  <c r="W266" i="18"/>
  <c r="U266" i="18"/>
  <c r="W265" i="18"/>
  <c r="U265" i="18"/>
  <c r="W263" i="18"/>
  <c r="U263" i="18"/>
  <c r="W262" i="18"/>
  <c r="U262" i="18"/>
  <c r="W261" i="18"/>
  <c r="U261" i="18"/>
  <c r="W260" i="18"/>
  <c r="U260" i="18"/>
  <c r="U257" i="18"/>
  <c r="U256" i="18"/>
  <c r="U255" i="18"/>
  <c r="U254" i="18"/>
  <c r="U253" i="18"/>
  <c r="U252" i="18"/>
  <c r="U251" i="18"/>
  <c r="U250" i="18"/>
  <c r="U249" i="18"/>
  <c r="U248" i="18"/>
  <c r="U247" i="18"/>
  <c r="W246" i="18"/>
  <c r="U246" i="18"/>
  <c r="W245" i="18"/>
  <c r="U245" i="18"/>
  <c r="W244" i="18"/>
  <c r="U244" i="18"/>
  <c r="W243" i="18"/>
  <c r="U243" i="18"/>
  <c r="W242" i="18"/>
  <c r="U242" i="18"/>
  <c r="W241" i="18"/>
  <c r="U241" i="18"/>
  <c r="W240" i="18"/>
  <c r="U240" i="18"/>
  <c r="W239" i="18"/>
  <c r="U239" i="18"/>
  <c r="W238" i="18"/>
  <c r="U238" i="18"/>
  <c r="W237" i="18"/>
  <c r="U237" i="18"/>
  <c r="W236" i="18"/>
  <c r="U236" i="18"/>
  <c r="W235" i="18"/>
  <c r="U235" i="18"/>
  <c r="W234" i="18"/>
  <c r="U234" i="18"/>
  <c r="W233" i="18"/>
  <c r="U233" i="18"/>
  <c r="W232" i="18"/>
  <c r="U232" i="18"/>
  <c r="W231" i="18"/>
  <c r="U231" i="18"/>
  <c r="W230" i="18"/>
  <c r="U230" i="18"/>
  <c r="W229" i="18"/>
  <c r="U229" i="18"/>
  <c r="W228" i="18"/>
  <c r="U228" i="18"/>
  <c r="W227" i="18"/>
  <c r="U227" i="18"/>
  <c r="W224" i="18"/>
  <c r="U224" i="18"/>
  <c r="W219" i="18"/>
  <c r="U219" i="18"/>
  <c r="W214" i="18"/>
  <c r="U214" i="18"/>
  <c r="W211" i="18"/>
  <c r="U211" i="18"/>
  <c r="W210" i="18"/>
  <c r="U210" i="18"/>
  <c r="U209" i="18"/>
  <c r="W204" i="18"/>
  <c r="W203" i="18"/>
  <c r="W201" i="18"/>
  <c r="U201" i="18"/>
  <c r="W200" i="18"/>
  <c r="U200" i="18"/>
  <c r="W198" i="18"/>
  <c r="U198" i="18"/>
  <c r="W196" i="18"/>
  <c r="U196" i="18"/>
  <c r="W195" i="18"/>
  <c r="U195" i="18"/>
  <c r="W193" i="18"/>
  <c r="U193" i="18"/>
  <c r="W192" i="18"/>
  <c r="U192" i="18"/>
  <c r="W190" i="18"/>
  <c r="U190" i="18"/>
  <c r="W189" i="18"/>
  <c r="U189" i="18"/>
  <c r="U183" i="18"/>
  <c r="U182" i="18"/>
  <c r="U181" i="18"/>
  <c r="J180" i="18"/>
  <c r="J179" i="18"/>
  <c r="U178" i="18"/>
  <c r="U177" i="18"/>
  <c r="U174" i="18" s="1"/>
  <c r="U176" i="18"/>
  <c r="V175" i="18"/>
  <c r="J175" i="18"/>
  <c r="V174" i="18"/>
  <c r="J174" i="18"/>
  <c r="W173" i="18"/>
  <c r="J172" i="18"/>
  <c r="X170" i="18"/>
  <c r="J169" i="18"/>
  <c r="W167" i="18"/>
  <c r="U167" i="18"/>
  <c r="J166" i="18"/>
  <c r="W165" i="18"/>
  <c r="U165" i="18"/>
  <c r="J163" i="18"/>
  <c r="J158" i="18"/>
  <c r="W157" i="18"/>
  <c r="U157" i="18"/>
  <c r="J153" i="18"/>
  <c r="W151" i="18"/>
  <c r="U151" i="18"/>
  <c r="W150" i="18"/>
  <c r="U150" i="18"/>
  <c r="W149" i="18"/>
  <c r="U149" i="18"/>
  <c r="J148" i="18"/>
  <c r="W147" i="18"/>
  <c r="U147" i="18"/>
  <c r="W146" i="18"/>
  <c r="U146" i="18"/>
  <c r="W145" i="18"/>
  <c r="U145" i="18"/>
  <c r="W144" i="18"/>
  <c r="U144" i="18"/>
  <c r="J143" i="18"/>
  <c r="J142" i="18"/>
  <c r="U141" i="18"/>
  <c r="U140" i="18"/>
  <c r="U139" i="18"/>
  <c r="U138" i="18"/>
  <c r="U137" i="18"/>
  <c r="U136" i="18"/>
  <c r="U135" i="18"/>
  <c r="U134" i="18"/>
  <c r="U133" i="18"/>
  <c r="U132" i="18"/>
  <c r="U131" i="18"/>
  <c r="W130" i="18"/>
  <c r="U130" i="18"/>
  <c r="W129" i="18"/>
  <c r="U129" i="18"/>
  <c r="W128" i="18"/>
  <c r="U128" i="18"/>
  <c r="W127" i="18"/>
  <c r="U127" i="18"/>
  <c r="W126" i="18"/>
  <c r="U126" i="18"/>
  <c r="W125" i="18"/>
  <c r="U125" i="18"/>
  <c r="W124" i="18"/>
  <c r="U124" i="18"/>
  <c r="W123" i="18"/>
  <c r="U123" i="18"/>
  <c r="W122" i="18"/>
  <c r="U122" i="18"/>
  <c r="W121" i="18"/>
  <c r="U121" i="18"/>
  <c r="W120" i="18"/>
  <c r="U120" i="18"/>
  <c r="W119" i="18"/>
  <c r="U119" i="18"/>
  <c r="W118" i="18"/>
  <c r="U118" i="18"/>
  <c r="W117" i="18"/>
  <c r="U117" i="18"/>
  <c r="W116" i="18"/>
  <c r="U116" i="18"/>
  <c r="W115" i="18"/>
  <c r="U115" i="18"/>
  <c r="W114" i="18"/>
  <c r="U114" i="18"/>
  <c r="W113" i="18"/>
  <c r="U113" i="18"/>
  <c r="W112" i="18"/>
  <c r="U112" i="18"/>
  <c r="W111" i="18"/>
  <c r="U111" i="18"/>
  <c r="J110" i="18"/>
  <c r="W108" i="18"/>
  <c r="U108" i="18"/>
  <c r="J104" i="18"/>
  <c r="W103" i="18"/>
  <c r="U103" i="18"/>
  <c r="W98" i="18"/>
  <c r="U98" i="18"/>
  <c r="J97" i="18"/>
  <c r="J96" i="18" s="1"/>
  <c r="W95" i="18"/>
  <c r="U95" i="18"/>
  <c r="W94" i="18"/>
  <c r="U94" i="18"/>
  <c r="U93" i="18"/>
  <c r="J92" i="18"/>
  <c r="J91" i="18"/>
  <c r="J89" i="18"/>
  <c r="J88" i="18"/>
  <c r="W88" i="18" s="1"/>
  <c r="J87" i="18"/>
  <c r="W87" i="18"/>
  <c r="W85" i="18"/>
  <c r="U85" i="18"/>
  <c r="W84" i="18"/>
  <c r="U84" i="18"/>
  <c r="W83" i="18"/>
  <c r="U83" i="18"/>
  <c r="W82" i="18"/>
  <c r="U82" i="18"/>
  <c r="W80" i="18"/>
  <c r="U80" i="18"/>
  <c r="W79" i="18"/>
  <c r="U79" i="18"/>
  <c r="J78" i="18"/>
  <c r="J81" i="18" s="1"/>
  <c r="W77" i="18"/>
  <c r="U77" i="18"/>
  <c r="W76" i="18"/>
  <c r="U76" i="18"/>
  <c r="W74" i="18"/>
  <c r="U74" i="18"/>
  <c r="W73" i="18"/>
  <c r="U73" i="18"/>
  <c r="U271" i="17"/>
  <c r="U270" i="17"/>
  <c r="U269" i="17"/>
  <c r="U266" i="17"/>
  <c r="U265" i="17"/>
  <c r="U264" i="17"/>
  <c r="V263" i="17"/>
  <c r="V262" i="17"/>
  <c r="W261" i="17"/>
  <c r="X258" i="17"/>
  <c r="X257" i="17"/>
  <c r="W255" i="17"/>
  <c r="U255" i="17"/>
  <c r="W253" i="17"/>
  <c r="U253" i="17"/>
  <c r="W248" i="17"/>
  <c r="U248" i="17"/>
  <c r="W245" i="17"/>
  <c r="U245" i="17"/>
  <c r="W244" i="17"/>
  <c r="U244" i="17"/>
  <c r="W243" i="17"/>
  <c r="U243" i="17"/>
  <c r="W242" i="17"/>
  <c r="U242" i="17"/>
  <c r="W241" i="17"/>
  <c r="U241" i="17"/>
  <c r="W240" i="17"/>
  <c r="U240" i="17"/>
  <c r="W239" i="17"/>
  <c r="U239" i="17"/>
  <c r="W238" i="17"/>
  <c r="U238" i="17"/>
  <c r="W237" i="17"/>
  <c r="U237" i="17"/>
  <c r="W236" i="17"/>
  <c r="U236" i="17"/>
  <c r="W235" i="17"/>
  <c r="U235" i="17"/>
  <c r="W234" i="17"/>
  <c r="U234" i="17"/>
  <c r="W233" i="17"/>
  <c r="U233" i="17"/>
  <c r="W232" i="17"/>
  <c r="U232" i="17"/>
  <c r="W231" i="17"/>
  <c r="U231" i="17"/>
  <c r="W230" i="17"/>
  <c r="U230" i="17"/>
  <c r="W229" i="17"/>
  <c r="U229" i="17"/>
  <c r="W228" i="17"/>
  <c r="U228" i="17"/>
  <c r="W227" i="17"/>
  <c r="U227" i="17"/>
  <c r="W226" i="17"/>
  <c r="U226" i="17"/>
  <c r="W225" i="17"/>
  <c r="U225" i="17"/>
  <c r="W224" i="17"/>
  <c r="U224" i="17"/>
  <c r="W223" i="17"/>
  <c r="U223" i="17"/>
  <c r="W222" i="17"/>
  <c r="U222" i="17"/>
  <c r="W221" i="17"/>
  <c r="U221" i="17"/>
  <c r="W220" i="17"/>
  <c r="U220" i="17"/>
  <c r="W219" i="17"/>
  <c r="U219" i="17"/>
  <c r="W218" i="17"/>
  <c r="U218" i="17"/>
  <c r="W217" i="17"/>
  <c r="U217" i="17"/>
  <c r="W216" i="17"/>
  <c r="U216" i="17"/>
  <c r="W215" i="17"/>
  <c r="U215" i="17"/>
  <c r="W214" i="17"/>
  <c r="U214" i="17"/>
  <c r="W213" i="17"/>
  <c r="U213" i="17"/>
  <c r="W212" i="17"/>
  <c r="U212" i="17"/>
  <c r="W211" i="17"/>
  <c r="U211" i="17"/>
  <c r="W205" i="17"/>
  <c r="U205" i="17"/>
  <c r="W200" i="17"/>
  <c r="U200" i="17"/>
  <c r="W197" i="17"/>
  <c r="U197" i="17"/>
  <c r="W196" i="17"/>
  <c r="U196" i="17"/>
  <c r="U195" i="17"/>
  <c r="W190" i="17"/>
  <c r="W189" i="17"/>
  <c r="W187" i="17"/>
  <c r="U187" i="17"/>
  <c r="W186" i="17"/>
  <c r="U186" i="17"/>
  <c r="W185" i="17"/>
  <c r="U185" i="17"/>
  <c r="W184" i="17"/>
  <c r="U184" i="17"/>
  <c r="W182" i="17"/>
  <c r="U182" i="17"/>
  <c r="W181" i="17"/>
  <c r="U181" i="17"/>
  <c r="W179" i="17"/>
  <c r="U179" i="17"/>
  <c r="W178" i="17"/>
  <c r="U178" i="17"/>
  <c r="W176" i="17"/>
  <c r="U176" i="17"/>
  <c r="W175" i="17"/>
  <c r="U175" i="17"/>
  <c r="U169" i="17"/>
  <c r="U168" i="17"/>
  <c r="U167" i="17"/>
  <c r="J166" i="17"/>
  <c r="J165" i="17"/>
  <c r="U164" i="17"/>
  <c r="U163" i="17"/>
  <c r="U162" i="17"/>
  <c r="V161" i="17"/>
  <c r="J161" i="17"/>
  <c r="V160" i="17"/>
  <c r="J160" i="17"/>
  <c r="W159" i="17"/>
  <c r="J158" i="17"/>
  <c r="J157" i="17" s="1"/>
  <c r="W158" i="17"/>
  <c r="W157" i="17" s="1"/>
  <c r="X156" i="17"/>
  <c r="X155" i="17"/>
  <c r="J155" i="17"/>
  <c r="W153" i="17"/>
  <c r="U153" i="17"/>
  <c r="J152" i="17"/>
  <c r="W151" i="17"/>
  <c r="U151" i="17"/>
  <c r="J149" i="17"/>
  <c r="J147" i="17"/>
  <c r="W146" i="17"/>
  <c r="U146" i="17"/>
  <c r="J145" i="17"/>
  <c r="J144" i="17"/>
  <c r="W143" i="17"/>
  <c r="U143" i="17"/>
  <c r="W142" i="17"/>
  <c r="U142" i="17"/>
  <c r="W141" i="17"/>
  <c r="U141" i="17"/>
  <c r="W140" i="17"/>
  <c r="U140" i="17"/>
  <c r="W139" i="17"/>
  <c r="U139" i="17"/>
  <c r="W138" i="17"/>
  <c r="U138" i="17"/>
  <c r="W137" i="17"/>
  <c r="U137" i="17"/>
  <c r="W136" i="17"/>
  <c r="U136" i="17"/>
  <c r="W135" i="17"/>
  <c r="U135" i="17"/>
  <c r="W134" i="17"/>
  <c r="U134" i="17"/>
  <c r="W133" i="17"/>
  <c r="U133" i="17"/>
  <c r="W132" i="17"/>
  <c r="U132" i="17"/>
  <c r="W131" i="17"/>
  <c r="U131" i="17"/>
  <c r="W130" i="17"/>
  <c r="U130" i="17"/>
  <c r="W129" i="17"/>
  <c r="U129" i="17"/>
  <c r="W128" i="17"/>
  <c r="U128" i="17"/>
  <c r="W127" i="17"/>
  <c r="U127" i="17"/>
  <c r="W126" i="17"/>
  <c r="U126" i="17"/>
  <c r="W125" i="17"/>
  <c r="U125" i="17"/>
  <c r="W124" i="17"/>
  <c r="U124" i="17"/>
  <c r="W123" i="17"/>
  <c r="U123" i="17"/>
  <c r="W122" i="17"/>
  <c r="U122" i="17"/>
  <c r="W121" i="17"/>
  <c r="U121" i="17"/>
  <c r="W120" i="17"/>
  <c r="U120" i="17"/>
  <c r="W119" i="17"/>
  <c r="U119" i="17"/>
  <c r="W118" i="17"/>
  <c r="U118" i="17"/>
  <c r="W117" i="17"/>
  <c r="U117" i="17"/>
  <c r="W116" i="17"/>
  <c r="U116" i="17"/>
  <c r="W115" i="17"/>
  <c r="U115" i="17"/>
  <c r="W114" i="17"/>
  <c r="U114" i="17"/>
  <c r="W113" i="17"/>
  <c r="U113" i="17"/>
  <c r="W112" i="17"/>
  <c r="U112" i="17"/>
  <c r="W111" i="17"/>
  <c r="U111" i="17"/>
  <c r="W110" i="17"/>
  <c r="U110" i="17"/>
  <c r="W109" i="17"/>
  <c r="U109" i="17"/>
  <c r="J108" i="17"/>
  <c r="J107" i="17" s="1"/>
  <c r="J156" i="17" s="1"/>
  <c r="J104" i="17"/>
  <c r="W103" i="17"/>
  <c r="U103" i="17"/>
  <c r="W98" i="17"/>
  <c r="U98" i="17"/>
  <c r="J97" i="17"/>
  <c r="J96" i="17"/>
  <c r="W95" i="17"/>
  <c r="U95" i="17"/>
  <c r="W94" i="17"/>
  <c r="U94" i="17"/>
  <c r="U93" i="17"/>
  <c r="J92" i="17"/>
  <c r="J91" i="17"/>
  <c r="J89" i="17"/>
  <c r="J88" i="17"/>
  <c r="W88" i="17" s="1"/>
  <c r="J87" i="17"/>
  <c r="W85" i="17"/>
  <c r="U85" i="17"/>
  <c r="W84" i="17"/>
  <c r="U84" i="17"/>
  <c r="W82" i="17"/>
  <c r="U82" i="17"/>
  <c r="W80" i="17"/>
  <c r="U80" i="17"/>
  <c r="W79" i="17"/>
  <c r="U79" i="17"/>
  <c r="J78" i="17"/>
  <c r="J81" i="17" s="1"/>
  <c r="W77" i="17"/>
  <c r="W78" i="17" s="1"/>
  <c r="U77" i="17"/>
  <c r="W76" i="17"/>
  <c r="U76" i="17"/>
  <c r="W74" i="17"/>
  <c r="U74" i="17"/>
  <c r="W73" i="17"/>
  <c r="U73" i="17"/>
  <c r="U299" i="16"/>
  <c r="U298" i="16"/>
  <c r="U297" i="16"/>
  <c r="U294" i="16"/>
  <c r="U293" i="16"/>
  <c r="U292" i="16"/>
  <c r="V291" i="16"/>
  <c r="V290" i="16"/>
  <c r="W289" i="16"/>
  <c r="X286" i="16"/>
  <c r="W283" i="16"/>
  <c r="U283" i="16"/>
  <c r="W281" i="16"/>
  <c r="U281" i="16"/>
  <c r="W273" i="16"/>
  <c r="U273" i="16"/>
  <c r="W267" i="16"/>
  <c r="U267" i="16"/>
  <c r="W266" i="16"/>
  <c r="U266" i="16"/>
  <c r="W265" i="16"/>
  <c r="U265" i="16"/>
  <c r="W263" i="16"/>
  <c r="U263" i="16"/>
  <c r="W262" i="16"/>
  <c r="U262" i="16"/>
  <c r="W261" i="16"/>
  <c r="U261" i="16"/>
  <c r="W260" i="16"/>
  <c r="U260" i="16"/>
  <c r="U257" i="16"/>
  <c r="U256" i="16"/>
  <c r="U255" i="16"/>
  <c r="U254" i="16"/>
  <c r="U253" i="16"/>
  <c r="U252" i="16"/>
  <c r="U251" i="16"/>
  <c r="U250" i="16"/>
  <c r="U249" i="16"/>
  <c r="U248" i="16"/>
  <c r="U247" i="16"/>
  <c r="W246" i="16"/>
  <c r="U246" i="16"/>
  <c r="W245" i="16"/>
  <c r="U245" i="16"/>
  <c r="W244" i="16"/>
  <c r="U244" i="16"/>
  <c r="W243" i="16"/>
  <c r="U243" i="16"/>
  <c r="W242" i="16"/>
  <c r="U242" i="16"/>
  <c r="W241" i="16"/>
  <c r="U241" i="16"/>
  <c r="W240" i="16"/>
  <c r="U240" i="16"/>
  <c r="W239" i="16"/>
  <c r="U239" i="16"/>
  <c r="W238" i="16"/>
  <c r="U238" i="16"/>
  <c r="W237" i="16"/>
  <c r="U237" i="16"/>
  <c r="W236" i="16"/>
  <c r="U236" i="16"/>
  <c r="W235" i="16"/>
  <c r="U235" i="16"/>
  <c r="W234" i="16"/>
  <c r="U234" i="16"/>
  <c r="W233" i="16"/>
  <c r="U233" i="16"/>
  <c r="W232" i="16"/>
  <c r="U232" i="16"/>
  <c r="W231" i="16"/>
  <c r="U231" i="16"/>
  <c r="W230" i="16"/>
  <c r="U230" i="16"/>
  <c r="W229" i="16"/>
  <c r="U229" i="16"/>
  <c r="W228" i="16"/>
  <c r="U228" i="16"/>
  <c r="W227" i="16"/>
  <c r="U227" i="16"/>
  <c r="W224" i="16"/>
  <c r="U224" i="16"/>
  <c r="W219" i="16"/>
  <c r="U219" i="16"/>
  <c r="W214" i="16"/>
  <c r="U214" i="16"/>
  <c r="W211" i="16"/>
  <c r="U211" i="16"/>
  <c r="W210" i="16"/>
  <c r="U210" i="16"/>
  <c r="U209" i="16"/>
  <c r="W201" i="16"/>
  <c r="U201" i="16"/>
  <c r="W200" i="16"/>
  <c r="U200" i="16"/>
  <c r="W198" i="16"/>
  <c r="U198" i="16"/>
  <c r="W196" i="16"/>
  <c r="U196" i="16"/>
  <c r="W195" i="16"/>
  <c r="U195" i="16"/>
  <c r="W193" i="16"/>
  <c r="U193" i="16"/>
  <c r="W192" i="16"/>
  <c r="U192" i="16"/>
  <c r="W190" i="16"/>
  <c r="U190" i="16"/>
  <c r="W189" i="16"/>
  <c r="U189" i="16"/>
  <c r="U183" i="16"/>
  <c r="U182" i="16"/>
  <c r="U181" i="16"/>
  <c r="J180" i="16"/>
  <c r="J179" i="16"/>
  <c r="U178" i="16"/>
  <c r="U177" i="16"/>
  <c r="U176" i="16"/>
  <c r="V175" i="16"/>
  <c r="J175" i="16"/>
  <c r="V174" i="16"/>
  <c r="J174" i="16"/>
  <c r="W173" i="16"/>
  <c r="J172" i="16"/>
  <c r="J171" i="16" s="1"/>
  <c r="W172" i="16"/>
  <c r="X170" i="16"/>
  <c r="J169" i="16"/>
  <c r="W167" i="16"/>
  <c r="U167" i="16"/>
  <c r="J166" i="16"/>
  <c r="W165" i="16"/>
  <c r="U165" i="16"/>
  <c r="J163" i="16"/>
  <c r="J158" i="16"/>
  <c r="W157" i="16"/>
  <c r="U157" i="16"/>
  <c r="J153" i="16"/>
  <c r="W151" i="16"/>
  <c r="U151" i="16"/>
  <c r="W150" i="16"/>
  <c r="U150" i="16"/>
  <c r="W149" i="16"/>
  <c r="U149" i="16"/>
  <c r="J148" i="16"/>
  <c r="J142" i="16" s="1"/>
  <c r="W147" i="16"/>
  <c r="U147" i="16"/>
  <c r="W146" i="16"/>
  <c r="U146" i="16"/>
  <c r="W145" i="16"/>
  <c r="U145" i="16"/>
  <c r="W144" i="16"/>
  <c r="U144" i="16"/>
  <c r="J143" i="16"/>
  <c r="U141" i="16"/>
  <c r="U140" i="16"/>
  <c r="U139" i="16"/>
  <c r="U138" i="16"/>
  <c r="U137" i="16"/>
  <c r="U136" i="16"/>
  <c r="U135" i="16"/>
  <c r="U134" i="16"/>
  <c r="U133" i="16"/>
  <c r="U132" i="16"/>
  <c r="U131" i="16"/>
  <c r="W130" i="16"/>
  <c r="U130" i="16"/>
  <c r="W129" i="16"/>
  <c r="U129" i="16"/>
  <c r="W128" i="16"/>
  <c r="U128" i="16"/>
  <c r="W127" i="16"/>
  <c r="U127" i="16"/>
  <c r="W126" i="16"/>
  <c r="U126" i="16"/>
  <c r="W125" i="16"/>
  <c r="U125" i="16"/>
  <c r="W124" i="16"/>
  <c r="U124" i="16"/>
  <c r="W123" i="16"/>
  <c r="U123" i="16"/>
  <c r="W122" i="16"/>
  <c r="U122" i="16"/>
  <c r="W121" i="16"/>
  <c r="U121" i="16"/>
  <c r="W120" i="16"/>
  <c r="U120" i="16"/>
  <c r="W119" i="16"/>
  <c r="U119" i="16"/>
  <c r="W118" i="16"/>
  <c r="U118" i="16"/>
  <c r="W117" i="16"/>
  <c r="U117" i="16"/>
  <c r="W116" i="16"/>
  <c r="U116" i="16"/>
  <c r="W115" i="16"/>
  <c r="U115" i="16"/>
  <c r="W114" i="16"/>
  <c r="U114" i="16"/>
  <c r="W113" i="16"/>
  <c r="U113" i="16"/>
  <c r="W112" i="16"/>
  <c r="U112" i="16"/>
  <c r="W111" i="16"/>
  <c r="U111" i="16"/>
  <c r="J110" i="16"/>
  <c r="W108" i="16"/>
  <c r="U108" i="16"/>
  <c r="J104" i="16"/>
  <c r="W103" i="16"/>
  <c r="U103" i="16"/>
  <c r="W98" i="16"/>
  <c r="U98" i="16"/>
  <c r="J97" i="16"/>
  <c r="J96" i="16" s="1"/>
  <c r="W95" i="16"/>
  <c r="U95" i="16"/>
  <c r="W94" i="16"/>
  <c r="U94" i="16"/>
  <c r="U93" i="16"/>
  <c r="J92" i="16"/>
  <c r="J91" i="16"/>
  <c r="J89" i="16"/>
  <c r="J88" i="16"/>
  <c r="W88" i="16"/>
  <c r="J87" i="16"/>
  <c r="W87" i="16" s="1"/>
  <c r="W85" i="16"/>
  <c r="U85" i="16"/>
  <c r="W84" i="16"/>
  <c r="U84" i="16"/>
  <c r="W83" i="16"/>
  <c r="U83" i="16"/>
  <c r="W82" i="16"/>
  <c r="U82" i="16"/>
  <c r="W80" i="16"/>
  <c r="U80" i="16"/>
  <c r="W79" i="16"/>
  <c r="U79" i="16"/>
  <c r="J78" i="16"/>
  <c r="J81" i="16" s="1"/>
  <c r="W77" i="16"/>
  <c r="U77" i="16"/>
  <c r="W76" i="16"/>
  <c r="U76" i="16"/>
  <c r="W74" i="16"/>
  <c r="U74" i="16"/>
  <c r="W73" i="16"/>
  <c r="U73" i="16"/>
  <c r="U271" i="15"/>
  <c r="U270" i="15"/>
  <c r="U269" i="15"/>
  <c r="U266" i="15"/>
  <c r="U265" i="15"/>
  <c r="U264" i="15"/>
  <c r="V263" i="15"/>
  <c r="V262" i="15"/>
  <c r="W261" i="15"/>
  <c r="W260" i="15"/>
  <c r="W259" i="15" s="1"/>
  <c r="X258" i="15"/>
  <c r="X257" i="15"/>
  <c r="W255" i="15"/>
  <c r="U255" i="15"/>
  <c r="W253" i="15"/>
  <c r="U253" i="15"/>
  <c r="W248" i="15"/>
  <c r="U248" i="15"/>
  <c r="W245" i="15"/>
  <c r="U245" i="15"/>
  <c r="W244" i="15"/>
  <c r="U244" i="15"/>
  <c r="W243" i="15"/>
  <c r="U243" i="15"/>
  <c r="W242" i="15"/>
  <c r="U242" i="15"/>
  <c r="W241" i="15"/>
  <c r="U241" i="15"/>
  <c r="W240" i="15"/>
  <c r="U240" i="15"/>
  <c r="W239" i="15"/>
  <c r="U239" i="15"/>
  <c r="W238" i="15"/>
  <c r="U238" i="15"/>
  <c r="W237" i="15"/>
  <c r="U237" i="15"/>
  <c r="W236" i="15"/>
  <c r="U236" i="15"/>
  <c r="W235" i="15"/>
  <c r="U235" i="15"/>
  <c r="W234" i="15"/>
  <c r="U234" i="15"/>
  <c r="W233" i="15"/>
  <c r="U233" i="15"/>
  <c r="W232" i="15"/>
  <c r="U232" i="15"/>
  <c r="W231" i="15"/>
  <c r="U231" i="15"/>
  <c r="W230" i="15"/>
  <c r="U230" i="15"/>
  <c r="W229" i="15"/>
  <c r="U229" i="15"/>
  <c r="W228" i="15"/>
  <c r="U228" i="15"/>
  <c r="W227" i="15"/>
  <c r="U227" i="15"/>
  <c r="W226" i="15"/>
  <c r="U226" i="15"/>
  <c r="W225" i="15"/>
  <c r="U225" i="15"/>
  <c r="W224" i="15"/>
  <c r="U224" i="15"/>
  <c r="W223" i="15"/>
  <c r="U223" i="15"/>
  <c r="W222" i="15"/>
  <c r="U222" i="15"/>
  <c r="W221" i="15"/>
  <c r="U221" i="15"/>
  <c r="W220" i="15"/>
  <c r="U220" i="15"/>
  <c r="W219" i="15"/>
  <c r="U219" i="15"/>
  <c r="W218" i="15"/>
  <c r="U218" i="15"/>
  <c r="W217" i="15"/>
  <c r="U217" i="15"/>
  <c r="W216" i="15"/>
  <c r="U216" i="15"/>
  <c r="W215" i="15"/>
  <c r="U215" i="15"/>
  <c r="W214" i="15"/>
  <c r="U214" i="15"/>
  <c r="W213" i="15"/>
  <c r="U213" i="15"/>
  <c r="W212" i="15"/>
  <c r="U212" i="15"/>
  <c r="W211" i="15"/>
  <c r="U211" i="15"/>
  <c r="W205" i="15"/>
  <c r="U205" i="15"/>
  <c r="W200" i="15"/>
  <c r="U200" i="15"/>
  <c r="W197" i="15"/>
  <c r="U197" i="15"/>
  <c r="W196" i="15"/>
  <c r="U196" i="15"/>
  <c r="U195" i="15"/>
  <c r="W190" i="15"/>
  <c r="W187" i="15"/>
  <c r="U187" i="15"/>
  <c r="W186" i="15"/>
  <c r="U186" i="15"/>
  <c r="W185" i="15"/>
  <c r="U185" i="15"/>
  <c r="W184" i="15"/>
  <c r="U184" i="15"/>
  <c r="W182" i="15"/>
  <c r="U182" i="15"/>
  <c r="W181" i="15"/>
  <c r="U181" i="15"/>
  <c r="W179" i="15"/>
  <c r="W180" i="15" s="1"/>
  <c r="U179" i="15"/>
  <c r="W178" i="15"/>
  <c r="U178" i="15"/>
  <c r="W176" i="15"/>
  <c r="U176" i="15"/>
  <c r="W175" i="15"/>
  <c r="U175" i="15"/>
  <c r="U169" i="15"/>
  <c r="U168" i="15"/>
  <c r="U167" i="15"/>
  <c r="J166" i="15"/>
  <c r="J165" i="15"/>
  <c r="U164" i="15"/>
  <c r="U161" i="15" s="1"/>
  <c r="U163" i="15"/>
  <c r="U162" i="15"/>
  <c r="V161" i="15"/>
  <c r="J161" i="15"/>
  <c r="V160" i="15"/>
  <c r="J160" i="15"/>
  <c r="W159" i="15"/>
  <c r="J158" i="15"/>
  <c r="W158" i="15"/>
  <c r="W157" i="15" s="1"/>
  <c r="J157" i="15"/>
  <c r="X156" i="15"/>
  <c r="X155" i="15"/>
  <c r="J155" i="15"/>
  <c r="W153" i="15"/>
  <c r="U153" i="15"/>
  <c r="J152" i="15"/>
  <c r="W151" i="15"/>
  <c r="U151" i="15"/>
  <c r="J149" i="15"/>
  <c r="J147" i="15"/>
  <c r="W146" i="15"/>
  <c r="U146" i="15"/>
  <c r="J145" i="15"/>
  <c r="J144" i="15"/>
  <c r="W143" i="15"/>
  <c r="U143" i="15"/>
  <c r="W142" i="15"/>
  <c r="U142" i="15"/>
  <c r="W141" i="15"/>
  <c r="U141" i="15"/>
  <c r="W140" i="15"/>
  <c r="U140" i="15"/>
  <c r="W139" i="15"/>
  <c r="U139" i="15"/>
  <c r="W138" i="15"/>
  <c r="U138" i="15"/>
  <c r="W137" i="15"/>
  <c r="U137" i="15"/>
  <c r="W136" i="15"/>
  <c r="U136" i="15"/>
  <c r="W135" i="15"/>
  <c r="U135" i="15"/>
  <c r="W134" i="15"/>
  <c r="U134" i="15"/>
  <c r="W133" i="15"/>
  <c r="U133" i="15"/>
  <c r="W132" i="15"/>
  <c r="U132" i="15"/>
  <c r="W131" i="15"/>
  <c r="U131" i="15"/>
  <c r="W130" i="15"/>
  <c r="U130" i="15"/>
  <c r="W129" i="15"/>
  <c r="U129" i="15"/>
  <c r="W128" i="15"/>
  <c r="U128" i="15"/>
  <c r="W127" i="15"/>
  <c r="U127" i="15"/>
  <c r="W126" i="15"/>
  <c r="U126" i="15"/>
  <c r="W125" i="15"/>
  <c r="U125" i="15"/>
  <c r="W124" i="15"/>
  <c r="U124" i="15"/>
  <c r="W123" i="15"/>
  <c r="U123" i="15"/>
  <c r="W122" i="15"/>
  <c r="U122" i="15"/>
  <c r="W121" i="15"/>
  <c r="U121" i="15"/>
  <c r="W120" i="15"/>
  <c r="U120" i="15"/>
  <c r="W119" i="15"/>
  <c r="U119" i="15"/>
  <c r="W118" i="15"/>
  <c r="U118" i="15"/>
  <c r="W117" i="15"/>
  <c r="U117" i="15"/>
  <c r="W116" i="15"/>
  <c r="U116" i="15"/>
  <c r="W115" i="15"/>
  <c r="U115" i="15"/>
  <c r="W114" i="15"/>
  <c r="U114" i="15"/>
  <c r="W113" i="15"/>
  <c r="U113" i="15"/>
  <c r="W112" i="15"/>
  <c r="U112" i="15"/>
  <c r="W111" i="15"/>
  <c r="U111" i="15"/>
  <c r="W110" i="15"/>
  <c r="U110" i="15"/>
  <c r="W109" i="15"/>
  <c r="U109" i="15"/>
  <c r="J108" i="15"/>
  <c r="J104" i="15"/>
  <c r="W103" i="15"/>
  <c r="U103" i="15"/>
  <c r="W98" i="15"/>
  <c r="U98" i="15"/>
  <c r="J97" i="15"/>
  <c r="J96" i="15"/>
  <c r="W95" i="15"/>
  <c r="U95" i="15"/>
  <c r="W94" i="15"/>
  <c r="U94" i="15"/>
  <c r="U93" i="15"/>
  <c r="J92" i="15"/>
  <c r="J91" i="15"/>
  <c r="J89" i="15"/>
  <c r="J88" i="15"/>
  <c r="W88" i="15" s="1"/>
  <c r="J87" i="15"/>
  <c r="W87" i="15" s="1"/>
  <c r="W85" i="15"/>
  <c r="U85" i="15"/>
  <c r="W84" i="15"/>
  <c r="U84" i="15"/>
  <c r="W82" i="15"/>
  <c r="U82" i="15"/>
  <c r="W80" i="15"/>
  <c r="U80" i="15"/>
  <c r="W79" i="15"/>
  <c r="U79" i="15"/>
  <c r="J78" i="15"/>
  <c r="J81" i="15" s="1"/>
  <c r="W77" i="15"/>
  <c r="U77" i="15"/>
  <c r="W76" i="15"/>
  <c r="U76" i="15"/>
  <c r="W74" i="15"/>
  <c r="U74" i="15"/>
  <c r="W73" i="15"/>
  <c r="U73" i="15"/>
  <c r="U299" i="14"/>
  <c r="U298" i="14"/>
  <c r="U297" i="14"/>
  <c r="U294" i="14"/>
  <c r="U293" i="14"/>
  <c r="U292" i="14"/>
  <c r="V291" i="14"/>
  <c r="V290" i="14"/>
  <c r="W289" i="14"/>
  <c r="W288" i="14"/>
  <c r="W287" i="14" s="1"/>
  <c r="X286" i="14"/>
  <c r="W283" i="14"/>
  <c r="U283" i="14"/>
  <c r="W281" i="14"/>
  <c r="U281" i="14"/>
  <c r="W273" i="14"/>
  <c r="U273" i="14"/>
  <c r="W267" i="14"/>
  <c r="U267" i="14"/>
  <c r="W266" i="14"/>
  <c r="U266" i="14"/>
  <c r="W265" i="14"/>
  <c r="U265" i="14"/>
  <c r="W263" i="14"/>
  <c r="U263" i="14"/>
  <c r="W262" i="14"/>
  <c r="U262" i="14"/>
  <c r="W261" i="14"/>
  <c r="U261" i="14"/>
  <c r="W260" i="14"/>
  <c r="U260" i="14"/>
  <c r="U257" i="14"/>
  <c r="U256" i="14"/>
  <c r="U255" i="14"/>
  <c r="U254" i="14"/>
  <c r="U253" i="14"/>
  <c r="U252" i="14"/>
  <c r="U251" i="14"/>
  <c r="U250" i="14"/>
  <c r="U249" i="14"/>
  <c r="U248" i="14"/>
  <c r="U247" i="14"/>
  <c r="W246" i="14"/>
  <c r="U246" i="14"/>
  <c r="W245" i="14"/>
  <c r="U245" i="14"/>
  <c r="W244" i="14"/>
  <c r="U244" i="14"/>
  <c r="W243" i="14"/>
  <c r="U243" i="14"/>
  <c r="W242" i="14"/>
  <c r="U242" i="14"/>
  <c r="W241" i="14"/>
  <c r="U241" i="14"/>
  <c r="W240" i="14"/>
  <c r="U240" i="14"/>
  <c r="W239" i="14"/>
  <c r="U239" i="14"/>
  <c r="W238" i="14"/>
  <c r="U238" i="14"/>
  <c r="W237" i="14"/>
  <c r="U237" i="14"/>
  <c r="W236" i="14"/>
  <c r="U236" i="14"/>
  <c r="W235" i="14"/>
  <c r="U235" i="14"/>
  <c r="W234" i="14"/>
  <c r="U234" i="14"/>
  <c r="W233" i="14"/>
  <c r="U233" i="14"/>
  <c r="W232" i="14"/>
  <c r="U232" i="14"/>
  <c r="W231" i="14"/>
  <c r="U231" i="14"/>
  <c r="W230" i="14"/>
  <c r="U230" i="14"/>
  <c r="W229" i="14"/>
  <c r="U229" i="14"/>
  <c r="W228" i="14"/>
  <c r="U228" i="14"/>
  <c r="W227" i="14"/>
  <c r="U227" i="14"/>
  <c r="W224" i="14"/>
  <c r="U224" i="14"/>
  <c r="W219" i="14"/>
  <c r="U219" i="14"/>
  <c r="W214" i="14"/>
  <c r="U214" i="14"/>
  <c r="W211" i="14"/>
  <c r="U211" i="14"/>
  <c r="W210" i="14"/>
  <c r="U210" i="14"/>
  <c r="U209" i="14"/>
  <c r="W204" i="14"/>
  <c r="W201" i="14"/>
  <c r="U201" i="14"/>
  <c r="W200" i="14"/>
  <c r="U200" i="14"/>
  <c r="W198" i="14"/>
  <c r="U198" i="14"/>
  <c r="W196" i="14"/>
  <c r="U196" i="14"/>
  <c r="W195" i="14"/>
  <c r="U195" i="14"/>
  <c r="W193" i="14"/>
  <c r="U193" i="14"/>
  <c r="W192" i="14"/>
  <c r="U192" i="14"/>
  <c r="W190" i="14"/>
  <c r="U190" i="14"/>
  <c r="W189" i="14"/>
  <c r="U189" i="14"/>
  <c r="U183" i="14"/>
  <c r="U182" i="14"/>
  <c r="U181" i="14"/>
  <c r="J180" i="14"/>
  <c r="J179" i="14"/>
  <c r="U178" i="14"/>
  <c r="U177" i="14"/>
  <c r="U176" i="14"/>
  <c r="V175" i="14"/>
  <c r="J175" i="14"/>
  <c r="V174" i="14"/>
  <c r="J174" i="14"/>
  <c r="W173" i="14"/>
  <c r="J172" i="14"/>
  <c r="W172" i="14" s="1"/>
  <c r="W171" i="14" s="1"/>
  <c r="J171" i="14"/>
  <c r="X170" i="14"/>
  <c r="J169" i="14"/>
  <c r="W167" i="14"/>
  <c r="U167" i="14"/>
  <c r="J166" i="14"/>
  <c r="W165" i="14"/>
  <c r="U165" i="14"/>
  <c r="J163" i="14"/>
  <c r="J158" i="14" s="1"/>
  <c r="J142" i="14" s="1"/>
  <c r="W157" i="14"/>
  <c r="U157" i="14"/>
  <c r="J153" i="14"/>
  <c r="W151" i="14"/>
  <c r="U151" i="14"/>
  <c r="W150" i="14"/>
  <c r="U150" i="14"/>
  <c r="W149" i="14"/>
  <c r="U149" i="14"/>
  <c r="J148" i="14"/>
  <c r="W147" i="14"/>
  <c r="U147" i="14"/>
  <c r="W146" i="14"/>
  <c r="U146" i="14"/>
  <c r="W145" i="14"/>
  <c r="U145" i="14"/>
  <c r="W144" i="14"/>
  <c r="U144" i="14"/>
  <c r="J143" i="14"/>
  <c r="U141" i="14"/>
  <c r="U140" i="14"/>
  <c r="U139" i="14"/>
  <c r="U138" i="14"/>
  <c r="U137" i="14"/>
  <c r="U136" i="14"/>
  <c r="U135" i="14"/>
  <c r="U134" i="14"/>
  <c r="U133" i="14"/>
  <c r="U132" i="14"/>
  <c r="U131" i="14"/>
  <c r="W130" i="14"/>
  <c r="U130" i="14"/>
  <c r="W129" i="14"/>
  <c r="U129" i="14"/>
  <c r="W128" i="14"/>
  <c r="U128" i="14"/>
  <c r="W127" i="14"/>
  <c r="U127" i="14"/>
  <c r="W126" i="14"/>
  <c r="U126" i="14"/>
  <c r="W125" i="14"/>
  <c r="U125" i="14"/>
  <c r="W124" i="14"/>
  <c r="U124" i="14"/>
  <c r="W123" i="14"/>
  <c r="U123" i="14"/>
  <c r="W122" i="14"/>
  <c r="U122" i="14"/>
  <c r="W121" i="14"/>
  <c r="U121" i="14"/>
  <c r="W120" i="14"/>
  <c r="U120" i="14"/>
  <c r="W119" i="14"/>
  <c r="U119" i="14"/>
  <c r="W118" i="14"/>
  <c r="U118" i="14"/>
  <c r="W117" i="14"/>
  <c r="U117" i="14"/>
  <c r="W116" i="14"/>
  <c r="U116" i="14"/>
  <c r="W115" i="14"/>
  <c r="U115" i="14"/>
  <c r="W114" i="14"/>
  <c r="U114" i="14"/>
  <c r="W113" i="14"/>
  <c r="U113" i="14"/>
  <c r="W112" i="14"/>
  <c r="U112" i="14"/>
  <c r="W111" i="14"/>
  <c r="U111" i="14"/>
  <c r="J110" i="14"/>
  <c r="W108" i="14"/>
  <c r="U108" i="14"/>
  <c r="J104" i="14"/>
  <c r="W103" i="14"/>
  <c r="U103" i="14"/>
  <c r="W98" i="14"/>
  <c r="U98" i="14"/>
  <c r="J97" i="14"/>
  <c r="J96" i="14" s="1"/>
  <c r="W95" i="14"/>
  <c r="U95" i="14"/>
  <c r="W94" i="14"/>
  <c r="U94" i="14"/>
  <c r="U93" i="14"/>
  <c r="J92" i="14"/>
  <c r="J91" i="14"/>
  <c r="J89" i="14"/>
  <c r="J88" i="14"/>
  <c r="W88" i="14" s="1"/>
  <c r="J87" i="14"/>
  <c r="W87" i="14"/>
  <c r="W85" i="14"/>
  <c r="U85" i="14"/>
  <c r="W84" i="14"/>
  <c r="U84" i="14"/>
  <c r="W83" i="14"/>
  <c r="U83" i="14"/>
  <c r="W82" i="14"/>
  <c r="U82" i="14"/>
  <c r="W80" i="14"/>
  <c r="U80" i="14"/>
  <c r="W79" i="14"/>
  <c r="U79" i="14"/>
  <c r="J78" i="14"/>
  <c r="J81" i="14" s="1"/>
  <c r="W77" i="14"/>
  <c r="U77" i="14"/>
  <c r="W76" i="14"/>
  <c r="U76" i="14"/>
  <c r="W74" i="14"/>
  <c r="U74" i="14"/>
  <c r="W73" i="14"/>
  <c r="U73" i="14"/>
  <c r="U271" i="13"/>
  <c r="U270" i="13"/>
  <c r="U269" i="13"/>
  <c r="U266" i="13"/>
  <c r="U265" i="13"/>
  <c r="U264" i="13"/>
  <c r="V263" i="13"/>
  <c r="V262" i="13"/>
  <c r="W261" i="13"/>
  <c r="X258" i="13"/>
  <c r="X257" i="13"/>
  <c r="W255" i="13"/>
  <c r="U255" i="13"/>
  <c r="W253" i="13"/>
  <c r="U253" i="13"/>
  <c r="W248" i="13"/>
  <c r="U248" i="13"/>
  <c r="W245" i="13"/>
  <c r="U245" i="13"/>
  <c r="W244" i="13"/>
  <c r="U244" i="13"/>
  <c r="W243" i="13"/>
  <c r="U243" i="13"/>
  <c r="W242" i="13"/>
  <c r="U242" i="13"/>
  <c r="W241" i="13"/>
  <c r="U241" i="13"/>
  <c r="W240" i="13"/>
  <c r="U240" i="13"/>
  <c r="W239" i="13"/>
  <c r="U239" i="13"/>
  <c r="W238" i="13"/>
  <c r="U238" i="13"/>
  <c r="W237" i="13"/>
  <c r="U237" i="13"/>
  <c r="W236" i="13"/>
  <c r="U236" i="13"/>
  <c r="W235" i="13"/>
  <c r="U235" i="13"/>
  <c r="W234" i="13"/>
  <c r="U234" i="13"/>
  <c r="W233" i="13"/>
  <c r="U233" i="13"/>
  <c r="W232" i="13"/>
  <c r="U232" i="13"/>
  <c r="W231" i="13"/>
  <c r="U231" i="13"/>
  <c r="W230" i="13"/>
  <c r="U230" i="13"/>
  <c r="W229" i="13"/>
  <c r="U229" i="13"/>
  <c r="W228" i="13"/>
  <c r="U228" i="13"/>
  <c r="W227" i="13"/>
  <c r="U227" i="13"/>
  <c r="W226" i="13"/>
  <c r="U226" i="13"/>
  <c r="W225" i="13"/>
  <c r="U225" i="13"/>
  <c r="W224" i="13"/>
  <c r="U224" i="13"/>
  <c r="W223" i="13"/>
  <c r="U223" i="13"/>
  <c r="W222" i="13"/>
  <c r="U222" i="13"/>
  <c r="W221" i="13"/>
  <c r="U221" i="13"/>
  <c r="W220" i="13"/>
  <c r="U220" i="13"/>
  <c r="W219" i="13"/>
  <c r="U219" i="13"/>
  <c r="W218" i="13"/>
  <c r="U218" i="13"/>
  <c r="W217" i="13"/>
  <c r="U217" i="13"/>
  <c r="W216" i="13"/>
  <c r="U216" i="13"/>
  <c r="W215" i="13"/>
  <c r="U215" i="13"/>
  <c r="W214" i="13"/>
  <c r="U214" i="13"/>
  <c r="W213" i="13"/>
  <c r="U213" i="13"/>
  <c r="W212" i="13"/>
  <c r="U212" i="13"/>
  <c r="W211" i="13"/>
  <c r="U211" i="13"/>
  <c r="W205" i="13"/>
  <c r="U205" i="13"/>
  <c r="W200" i="13"/>
  <c r="U200" i="13"/>
  <c r="W197" i="13"/>
  <c r="U197" i="13"/>
  <c r="W196" i="13"/>
  <c r="U196" i="13"/>
  <c r="U195" i="13"/>
  <c r="W189" i="13"/>
  <c r="W187" i="13"/>
  <c r="U187" i="13"/>
  <c r="W186" i="13"/>
  <c r="U186" i="13"/>
  <c r="W185" i="13"/>
  <c r="U185" i="13"/>
  <c r="W184" i="13"/>
  <c r="U184" i="13"/>
  <c r="W182" i="13"/>
  <c r="U182" i="13"/>
  <c r="W181" i="13"/>
  <c r="U181" i="13"/>
  <c r="W179" i="13"/>
  <c r="W180" i="13" s="1"/>
  <c r="U179" i="13"/>
  <c r="W178" i="13"/>
  <c r="U178" i="13"/>
  <c r="W176" i="13"/>
  <c r="U176" i="13"/>
  <c r="W175" i="13"/>
  <c r="U175" i="13"/>
  <c r="U169" i="13"/>
  <c r="U168" i="13"/>
  <c r="U167" i="13"/>
  <c r="J166" i="13"/>
  <c r="J165" i="13"/>
  <c r="U164" i="13"/>
  <c r="U163" i="13"/>
  <c r="U162" i="13"/>
  <c r="V161" i="13"/>
  <c r="J161" i="13"/>
  <c r="V160" i="13"/>
  <c r="J160" i="13"/>
  <c r="W159" i="13"/>
  <c r="J158" i="13"/>
  <c r="W158" i="13"/>
  <c r="W157" i="13" s="1"/>
  <c r="J157" i="13"/>
  <c r="X156" i="13"/>
  <c r="X155" i="13"/>
  <c r="J155" i="13"/>
  <c r="W153" i="13"/>
  <c r="U153" i="13"/>
  <c r="J152" i="13"/>
  <c r="W151" i="13"/>
  <c r="U151" i="13"/>
  <c r="J149" i="13"/>
  <c r="J147" i="13"/>
  <c r="W146" i="13"/>
  <c r="U146" i="13"/>
  <c r="J145" i="13"/>
  <c r="J144" i="13"/>
  <c r="W143" i="13"/>
  <c r="U143" i="13"/>
  <c r="W142" i="13"/>
  <c r="U142" i="13"/>
  <c r="W141" i="13"/>
  <c r="U141" i="13"/>
  <c r="W140" i="13"/>
  <c r="U140" i="13"/>
  <c r="W139" i="13"/>
  <c r="U139" i="13"/>
  <c r="W138" i="13"/>
  <c r="U138" i="13"/>
  <c r="W137" i="13"/>
  <c r="U137" i="13"/>
  <c r="W136" i="13"/>
  <c r="U136" i="13"/>
  <c r="W135" i="13"/>
  <c r="U135" i="13"/>
  <c r="W134" i="13"/>
  <c r="U134" i="13"/>
  <c r="W133" i="13"/>
  <c r="U133" i="13"/>
  <c r="W132" i="13"/>
  <c r="U132" i="13"/>
  <c r="W131" i="13"/>
  <c r="U131" i="13"/>
  <c r="W130" i="13"/>
  <c r="U130" i="13"/>
  <c r="W129" i="13"/>
  <c r="U129" i="13"/>
  <c r="W128" i="13"/>
  <c r="U128" i="13"/>
  <c r="W127" i="13"/>
  <c r="U127" i="13"/>
  <c r="W126" i="13"/>
  <c r="U126" i="13"/>
  <c r="W125" i="13"/>
  <c r="U125" i="13"/>
  <c r="W124" i="13"/>
  <c r="U124" i="13"/>
  <c r="W123" i="13"/>
  <c r="U123" i="13"/>
  <c r="W122" i="13"/>
  <c r="U122" i="13"/>
  <c r="W121" i="13"/>
  <c r="U121" i="13"/>
  <c r="W120" i="13"/>
  <c r="U120" i="13"/>
  <c r="W119" i="13"/>
  <c r="U119" i="13"/>
  <c r="W118" i="13"/>
  <c r="U118" i="13"/>
  <c r="W117" i="13"/>
  <c r="U117" i="13"/>
  <c r="W116" i="13"/>
  <c r="U116" i="13"/>
  <c r="W115" i="13"/>
  <c r="U115" i="13"/>
  <c r="W114" i="13"/>
  <c r="U114" i="13"/>
  <c r="W113" i="13"/>
  <c r="U113" i="13"/>
  <c r="W112" i="13"/>
  <c r="U112" i="13"/>
  <c r="W111" i="13"/>
  <c r="U111" i="13"/>
  <c r="W110" i="13"/>
  <c r="U110" i="13"/>
  <c r="W109" i="13"/>
  <c r="U109" i="13"/>
  <c r="U108" i="13"/>
  <c r="J108" i="13"/>
  <c r="W108" i="13" s="1"/>
  <c r="J104" i="13"/>
  <c r="W103" i="13"/>
  <c r="U103" i="13"/>
  <c r="W98" i="13"/>
  <c r="U98" i="13"/>
  <c r="J97" i="13"/>
  <c r="J96" i="13" s="1"/>
  <c r="W95" i="13"/>
  <c r="U95" i="13"/>
  <c r="W94" i="13"/>
  <c r="U94" i="13"/>
  <c r="U93" i="13"/>
  <c r="J92" i="13"/>
  <c r="J91" i="13"/>
  <c r="J89" i="13"/>
  <c r="J88" i="13"/>
  <c r="W88" i="13" s="1"/>
  <c r="J87" i="13"/>
  <c r="W87" i="13"/>
  <c r="W85" i="13"/>
  <c r="U85" i="13"/>
  <c r="W84" i="13"/>
  <c r="U84" i="13"/>
  <c r="W82" i="13"/>
  <c r="U82" i="13"/>
  <c r="W80" i="13"/>
  <c r="U80" i="13"/>
  <c r="W79" i="13"/>
  <c r="U79" i="13"/>
  <c r="J78" i="13"/>
  <c r="J81" i="13" s="1"/>
  <c r="W77" i="13"/>
  <c r="U77" i="13"/>
  <c r="W76" i="13"/>
  <c r="U76" i="13"/>
  <c r="W74" i="13"/>
  <c r="U74" i="13"/>
  <c r="W73" i="13"/>
  <c r="U73" i="13"/>
  <c r="U299" i="12"/>
  <c r="U298" i="12"/>
  <c r="U297" i="12"/>
  <c r="U294" i="12"/>
  <c r="U293" i="12"/>
  <c r="U292" i="12"/>
  <c r="V291" i="12"/>
  <c r="V290" i="12"/>
  <c r="W289" i="12"/>
  <c r="W288" i="12"/>
  <c r="X286" i="12"/>
  <c r="W283" i="12"/>
  <c r="U283" i="12"/>
  <c r="W281" i="12"/>
  <c r="U281" i="12"/>
  <c r="W273" i="12"/>
  <c r="U273" i="12"/>
  <c r="W267" i="12"/>
  <c r="U267" i="12"/>
  <c r="W266" i="12"/>
  <c r="U266" i="12"/>
  <c r="W265" i="12"/>
  <c r="U265" i="12"/>
  <c r="W264" i="12"/>
  <c r="W263" i="12"/>
  <c r="U263" i="12"/>
  <c r="W262" i="12"/>
  <c r="U262" i="12"/>
  <c r="W261" i="12"/>
  <c r="U261" i="12"/>
  <c r="W260" i="12"/>
  <c r="U260" i="12"/>
  <c r="W259" i="12"/>
  <c r="U259" i="12"/>
  <c r="U257" i="12"/>
  <c r="U256" i="12"/>
  <c r="U255" i="12"/>
  <c r="U254" i="12"/>
  <c r="U253" i="12"/>
  <c r="U252" i="12"/>
  <c r="U251" i="12"/>
  <c r="U250" i="12"/>
  <c r="U249" i="12"/>
  <c r="U248" i="12"/>
  <c r="U247" i="12"/>
  <c r="W246" i="12"/>
  <c r="U246" i="12"/>
  <c r="W245" i="12"/>
  <c r="U245" i="12"/>
  <c r="W244" i="12"/>
  <c r="U244" i="12"/>
  <c r="W243" i="12"/>
  <c r="U243" i="12"/>
  <c r="W242" i="12"/>
  <c r="U242" i="12"/>
  <c r="W241" i="12"/>
  <c r="U241" i="12"/>
  <c r="W240" i="12"/>
  <c r="U240" i="12"/>
  <c r="W239" i="12"/>
  <c r="U239" i="12"/>
  <c r="W238" i="12"/>
  <c r="U238" i="12"/>
  <c r="W237" i="12"/>
  <c r="U237" i="12"/>
  <c r="W236" i="12"/>
  <c r="U236" i="12"/>
  <c r="W235" i="12"/>
  <c r="U235" i="12"/>
  <c r="W234" i="12"/>
  <c r="U234" i="12"/>
  <c r="W233" i="12"/>
  <c r="U233" i="12"/>
  <c r="W232" i="12"/>
  <c r="U232" i="12"/>
  <c r="W231" i="12"/>
  <c r="U231" i="12"/>
  <c r="W230" i="12"/>
  <c r="U230" i="12"/>
  <c r="W229" i="12"/>
  <c r="U229" i="12"/>
  <c r="W228" i="12"/>
  <c r="U228" i="12"/>
  <c r="W227" i="12"/>
  <c r="U227" i="12"/>
  <c r="W224" i="12"/>
  <c r="U224" i="12"/>
  <c r="W219" i="12"/>
  <c r="U219" i="12"/>
  <c r="W214" i="12"/>
  <c r="U214" i="12"/>
  <c r="W211" i="12"/>
  <c r="U211" i="12"/>
  <c r="W210" i="12"/>
  <c r="U210" i="12"/>
  <c r="U209" i="12"/>
  <c r="W204" i="12"/>
  <c r="W201" i="12"/>
  <c r="U201" i="12"/>
  <c r="W200" i="12"/>
  <c r="U200" i="12"/>
  <c r="W198" i="12"/>
  <c r="U198" i="12"/>
  <c r="W196" i="12"/>
  <c r="U196" i="12"/>
  <c r="W195" i="12"/>
  <c r="U195" i="12"/>
  <c r="W193" i="12"/>
  <c r="U193" i="12"/>
  <c r="W192" i="12"/>
  <c r="U192" i="12"/>
  <c r="W190" i="12"/>
  <c r="U190" i="12"/>
  <c r="W189" i="12"/>
  <c r="U189" i="12"/>
  <c r="U183" i="12"/>
  <c r="U182" i="12"/>
  <c r="U181" i="12"/>
  <c r="J180" i="12"/>
  <c r="J179" i="12"/>
  <c r="U178" i="12"/>
  <c r="U177" i="12"/>
  <c r="U176" i="12"/>
  <c r="V175" i="12"/>
  <c r="J175" i="12"/>
  <c r="V174" i="12"/>
  <c r="J174" i="12"/>
  <c r="W173" i="12"/>
  <c r="J172" i="12"/>
  <c r="J171" i="12" s="1"/>
  <c r="X170" i="12"/>
  <c r="J169" i="12"/>
  <c r="W167" i="12"/>
  <c r="U167" i="12"/>
  <c r="J166" i="12"/>
  <c r="W165" i="12"/>
  <c r="U165" i="12"/>
  <c r="J163" i="12"/>
  <c r="J158" i="12" s="1"/>
  <c r="J142" i="12" s="1"/>
  <c r="W157" i="12"/>
  <c r="U157" i="12"/>
  <c r="J153" i="12"/>
  <c r="W151" i="12"/>
  <c r="U151" i="12"/>
  <c r="W150" i="12"/>
  <c r="U150" i="12"/>
  <c r="W149" i="12"/>
  <c r="U149" i="12"/>
  <c r="J148" i="12"/>
  <c r="W147" i="12"/>
  <c r="U147" i="12"/>
  <c r="W146" i="12"/>
  <c r="U146" i="12"/>
  <c r="W145" i="12"/>
  <c r="U145" i="12"/>
  <c r="W144" i="12"/>
  <c r="U144" i="12"/>
  <c r="J143" i="12"/>
  <c r="U141" i="12"/>
  <c r="U140" i="12"/>
  <c r="U139" i="12"/>
  <c r="U138" i="12"/>
  <c r="U137" i="12"/>
  <c r="U136" i="12"/>
  <c r="U135" i="12"/>
  <c r="U134" i="12"/>
  <c r="U133" i="12"/>
  <c r="U132" i="12"/>
  <c r="U131" i="12"/>
  <c r="W130" i="12"/>
  <c r="U130" i="12"/>
  <c r="W129" i="12"/>
  <c r="U129" i="12"/>
  <c r="W128" i="12"/>
  <c r="U128" i="12"/>
  <c r="W127" i="12"/>
  <c r="U127" i="12"/>
  <c r="W126" i="12"/>
  <c r="U126" i="12"/>
  <c r="W125" i="12"/>
  <c r="U125" i="12"/>
  <c r="W124" i="12"/>
  <c r="U124" i="12"/>
  <c r="W123" i="12"/>
  <c r="U123" i="12"/>
  <c r="W122" i="12"/>
  <c r="U122" i="12"/>
  <c r="W121" i="12"/>
  <c r="U121" i="12"/>
  <c r="W120" i="12"/>
  <c r="U120" i="12"/>
  <c r="W119" i="12"/>
  <c r="U119" i="12"/>
  <c r="W118" i="12"/>
  <c r="U118" i="12"/>
  <c r="W117" i="12"/>
  <c r="U117" i="12"/>
  <c r="W116" i="12"/>
  <c r="U116" i="12"/>
  <c r="W115" i="12"/>
  <c r="U115" i="12"/>
  <c r="W114" i="12"/>
  <c r="U114" i="12"/>
  <c r="W113" i="12"/>
  <c r="U113" i="12"/>
  <c r="W112" i="12"/>
  <c r="U112" i="12"/>
  <c r="W111" i="12"/>
  <c r="U111" i="12"/>
  <c r="J110" i="12"/>
  <c r="W108" i="12"/>
  <c r="U108" i="12"/>
  <c r="J104" i="12"/>
  <c r="W103" i="12"/>
  <c r="U103" i="12"/>
  <c r="W98" i="12"/>
  <c r="U98" i="12"/>
  <c r="J97" i="12"/>
  <c r="W95" i="12"/>
  <c r="U95" i="12"/>
  <c r="W94" i="12"/>
  <c r="U94" i="12"/>
  <c r="U93" i="12"/>
  <c r="J92" i="12"/>
  <c r="J91" i="12"/>
  <c r="J89" i="12"/>
  <c r="J88" i="12"/>
  <c r="J87" i="12"/>
  <c r="W87" i="12" s="1"/>
  <c r="W85" i="12"/>
  <c r="U85" i="12"/>
  <c r="W84" i="12"/>
  <c r="U84" i="12"/>
  <c r="W83" i="12"/>
  <c r="U83" i="12"/>
  <c r="W82" i="12"/>
  <c r="U82" i="12"/>
  <c r="W80" i="12"/>
  <c r="U80" i="12"/>
  <c r="J78" i="12"/>
  <c r="J81" i="12" s="1"/>
  <c r="W77" i="12"/>
  <c r="U77" i="12"/>
  <c r="W76" i="12"/>
  <c r="U76" i="12"/>
  <c r="W74" i="12"/>
  <c r="U74" i="12"/>
  <c r="W73" i="12"/>
  <c r="U73" i="12"/>
  <c r="J166" i="11"/>
  <c r="J165" i="11"/>
  <c r="J161" i="11"/>
  <c r="J160" i="11"/>
  <c r="J158" i="11"/>
  <c r="J157" i="11" s="1"/>
  <c r="J155" i="11"/>
  <c r="J152" i="11"/>
  <c r="J149" i="11"/>
  <c r="J147" i="11"/>
  <c r="J145" i="11"/>
  <c r="J144" i="11" s="1"/>
  <c r="J108" i="11"/>
  <c r="J104" i="11"/>
  <c r="J97" i="11"/>
  <c r="J92" i="11"/>
  <c r="J91" i="11"/>
  <c r="J89" i="11"/>
  <c r="J88" i="11"/>
  <c r="J87" i="11"/>
  <c r="J78" i="11"/>
  <c r="J81" i="11" s="1"/>
  <c r="J180" i="8"/>
  <c r="J179" i="8"/>
  <c r="J175" i="8"/>
  <c r="J174" i="8"/>
  <c r="J172" i="8"/>
  <c r="J171" i="8"/>
  <c r="J169" i="8"/>
  <c r="J166" i="8"/>
  <c r="J163" i="8"/>
  <c r="J158" i="8" s="1"/>
  <c r="J153" i="8"/>
  <c r="J148" i="8"/>
  <c r="J143" i="8"/>
  <c r="J110" i="8"/>
  <c r="J104" i="8"/>
  <c r="J97" i="8"/>
  <c r="J92" i="8"/>
  <c r="J91" i="8"/>
  <c r="J89" i="8"/>
  <c r="J88" i="8"/>
  <c r="J87" i="8"/>
  <c r="J78" i="8"/>
  <c r="J81" i="8" s="1"/>
  <c r="U290" i="18" l="1"/>
  <c r="U268" i="29"/>
  <c r="U267" i="29"/>
  <c r="U165" i="29"/>
  <c r="U262" i="29"/>
  <c r="U263" i="29"/>
  <c r="T259" i="29"/>
  <c r="W260" i="29"/>
  <c r="W87" i="29"/>
  <c r="W259" i="29"/>
  <c r="J170" i="28"/>
  <c r="U296" i="28"/>
  <c r="U295" i="28"/>
  <c r="U180" i="28"/>
  <c r="U179" i="28"/>
  <c r="U291" i="28"/>
  <c r="U290" i="28"/>
  <c r="J81" i="28"/>
  <c r="W81" i="28" s="1"/>
  <c r="U78" i="28"/>
  <c r="J171" i="28"/>
  <c r="W172" i="28"/>
  <c r="W171" i="28" s="1"/>
  <c r="W88" i="28"/>
  <c r="W87" i="28"/>
  <c r="T258" i="27"/>
  <c r="U166" i="27"/>
  <c r="U165" i="27"/>
  <c r="W180" i="27"/>
  <c r="W260" i="27"/>
  <c r="W259" i="27" s="1"/>
  <c r="S259" i="27"/>
  <c r="W92" i="27"/>
  <c r="U262" i="27"/>
  <c r="U268" i="27"/>
  <c r="U267" i="27"/>
  <c r="J142" i="26"/>
  <c r="J109" i="26"/>
  <c r="I96" i="26"/>
  <c r="U180" i="26"/>
  <c r="U179" i="26"/>
  <c r="U295" i="26"/>
  <c r="U291" i="26"/>
  <c r="U290" i="26"/>
  <c r="U175" i="26"/>
  <c r="W194" i="26"/>
  <c r="T287" i="26"/>
  <c r="W288" i="26"/>
  <c r="W287" i="26" s="1"/>
  <c r="J107" i="25"/>
  <c r="J156" i="25" s="1"/>
  <c r="U165" i="25"/>
  <c r="U262" i="25"/>
  <c r="I107" i="25"/>
  <c r="I156" i="25" s="1"/>
  <c r="U268" i="25"/>
  <c r="U267" i="25"/>
  <c r="U166" i="25"/>
  <c r="U263" i="25"/>
  <c r="T258" i="25"/>
  <c r="U247" i="25"/>
  <c r="W247" i="25"/>
  <c r="U161" i="25"/>
  <c r="W180" i="25"/>
  <c r="W194" i="25"/>
  <c r="W260" i="25"/>
  <c r="W259" i="25" s="1"/>
  <c r="R259" i="25"/>
  <c r="W88" i="25"/>
  <c r="W155" i="25"/>
  <c r="W87" i="25"/>
  <c r="T258" i="24"/>
  <c r="J109" i="24"/>
  <c r="J170" i="24" s="1"/>
  <c r="I96" i="24"/>
  <c r="U295" i="24"/>
  <c r="U296" i="24"/>
  <c r="U179" i="24"/>
  <c r="U174" i="24"/>
  <c r="U175" i="24"/>
  <c r="T286" i="24"/>
  <c r="W166" i="24"/>
  <c r="U166" i="24"/>
  <c r="W288" i="24"/>
  <c r="W287" i="24" s="1"/>
  <c r="W204" i="24"/>
  <c r="I171" i="24"/>
  <c r="W172" i="24"/>
  <c r="W171" i="24" s="1"/>
  <c r="W169" i="24"/>
  <c r="W203" i="24"/>
  <c r="U291" i="24"/>
  <c r="U290" i="24"/>
  <c r="U165" i="23"/>
  <c r="U263" i="23"/>
  <c r="U262" i="23"/>
  <c r="W155" i="23"/>
  <c r="W190" i="23"/>
  <c r="W180" i="23"/>
  <c r="T286" i="22"/>
  <c r="U175" i="22"/>
  <c r="W203" i="22"/>
  <c r="I170" i="22"/>
  <c r="J142" i="22"/>
  <c r="J109" i="22" s="1"/>
  <c r="J170" i="22" s="1"/>
  <c r="U179" i="22"/>
  <c r="U291" i="22"/>
  <c r="W204" i="22"/>
  <c r="W194" i="22"/>
  <c r="W288" i="22"/>
  <c r="W264" i="22"/>
  <c r="U296" i="22"/>
  <c r="W287" i="22"/>
  <c r="T258" i="21"/>
  <c r="J107" i="21"/>
  <c r="J156" i="21" s="1"/>
  <c r="I144" i="21"/>
  <c r="U166" i="21"/>
  <c r="U165" i="21"/>
  <c r="U267" i="21"/>
  <c r="U268" i="21"/>
  <c r="U262" i="21"/>
  <c r="U263" i="21"/>
  <c r="W78" i="21"/>
  <c r="W180" i="21"/>
  <c r="T258" i="20"/>
  <c r="T225" i="20" s="1"/>
  <c r="S258" i="20"/>
  <c r="S225" i="20" s="1"/>
  <c r="S286" i="20"/>
  <c r="J170" i="20"/>
  <c r="T212" i="20"/>
  <c r="U295" i="20"/>
  <c r="U175" i="20"/>
  <c r="U174" i="20"/>
  <c r="U290" i="20"/>
  <c r="W78" i="20"/>
  <c r="W194" i="20"/>
  <c r="W204" i="20"/>
  <c r="R197" i="20"/>
  <c r="U194" i="20"/>
  <c r="U291" i="20"/>
  <c r="T258" i="19"/>
  <c r="U268" i="19"/>
  <c r="U267" i="19"/>
  <c r="U262" i="19"/>
  <c r="U263" i="19"/>
  <c r="U161" i="19"/>
  <c r="W180" i="19"/>
  <c r="W88" i="19"/>
  <c r="W89" i="19"/>
  <c r="W92" i="19"/>
  <c r="W91" i="19"/>
  <c r="W189" i="19"/>
  <c r="W193" i="19"/>
  <c r="J109" i="18"/>
  <c r="S258" i="18"/>
  <c r="I170" i="18"/>
  <c r="U175" i="18"/>
  <c r="J170" i="18"/>
  <c r="W194" i="18"/>
  <c r="W172" i="18"/>
  <c r="W171" i="18" s="1"/>
  <c r="J171" i="18"/>
  <c r="W78" i="18"/>
  <c r="W169" i="18"/>
  <c r="U296" i="18"/>
  <c r="U295" i="18"/>
  <c r="I96" i="17"/>
  <c r="I156" i="17" s="1"/>
  <c r="U267" i="17"/>
  <c r="U268" i="17"/>
  <c r="U165" i="17"/>
  <c r="U166" i="17"/>
  <c r="U161" i="17"/>
  <c r="W257" i="17"/>
  <c r="W87" i="17"/>
  <c r="W91" i="17"/>
  <c r="J109" i="16"/>
  <c r="S212" i="16"/>
  <c r="T212" i="16"/>
  <c r="U180" i="16"/>
  <c r="U179" i="16"/>
  <c r="U174" i="16"/>
  <c r="I170" i="16"/>
  <c r="W194" i="16"/>
  <c r="T258" i="16"/>
  <c r="T225" i="16" s="1"/>
  <c r="T286" i="16" s="1"/>
  <c r="S258" i="16"/>
  <c r="U175" i="16"/>
  <c r="U295" i="16"/>
  <c r="J170" i="16"/>
  <c r="W78" i="16"/>
  <c r="W203" i="16"/>
  <c r="W288" i="16"/>
  <c r="W287" i="16" s="1"/>
  <c r="W204" i="16"/>
  <c r="U296" i="16"/>
  <c r="J107" i="15"/>
  <c r="J156" i="15" s="1"/>
  <c r="U166" i="15"/>
  <c r="U165" i="15"/>
  <c r="U263" i="15"/>
  <c r="U262" i="15"/>
  <c r="S183" i="15"/>
  <c r="W183" i="15" s="1"/>
  <c r="U180" i="15"/>
  <c r="W78" i="15"/>
  <c r="W193" i="15"/>
  <c r="T286" i="14"/>
  <c r="I170" i="14"/>
  <c r="J109" i="14"/>
  <c r="J170" i="14" s="1"/>
  <c r="U296" i="14"/>
  <c r="U295" i="14"/>
  <c r="U179" i="14"/>
  <c r="U180" i="14"/>
  <c r="U175" i="14"/>
  <c r="U174" i="14"/>
  <c r="U291" i="14"/>
  <c r="U290" i="14"/>
  <c r="S286" i="14"/>
  <c r="W203" i="14"/>
  <c r="W194" i="14"/>
  <c r="W208" i="14"/>
  <c r="W207" i="14"/>
  <c r="J107" i="13"/>
  <c r="J156" i="13"/>
  <c r="U267" i="13"/>
  <c r="U268" i="13"/>
  <c r="U166" i="13"/>
  <c r="U165" i="13"/>
  <c r="U263" i="13"/>
  <c r="U262" i="13"/>
  <c r="W78" i="13"/>
  <c r="W155" i="13"/>
  <c r="W260" i="13"/>
  <c r="W259" i="13"/>
  <c r="W191" i="13"/>
  <c r="S258" i="12"/>
  <c r="S225" i="12" s="1"/>
  <c r="J109" i="12"/>
  <c r="I142" i="12"/>
  <c r="R286" i="12"/>
  <c r="S212" i="12"/>
  <c r="S286" i="12" s="1"/>
  <c r="J96" i="12"/>
  <c r="U296" i="12"/>
  <c r="U295" i="12"/>
  <c r="U175" i="12"/>
  <c r="U290" i="12"/>
  <c r="W88" i="12"/>
  <c r="W287" i="12"/>
  <c r="U291" i="12"/>
  <c r="W194" i="12"/>
  <c r="W205" i="12"/>
  <c r="I96" i="11"/>
  <c r="I156" i="11" s="1"/>
  <c r="T198" i="11"/>
  <c r="T258" i="11" s="1"/>
  <c r="S198" i="11"/>
  <c r="S258" i="11" s="1"/>
  <c r="R209" i="11"/>
  <c r="R258" i="11" s="1"/>
  <c r="W92" i="29"/>
  <c r="W155" i="29"/>
  <c r="W91" i="29"/>
  <c r="W257" i="29"/>
  <c r="W194" i="29"/>
  <c r="W193" i="29"/>
  <c r="W191" i="29"/>
  <c r="W247" i="29"/>
  <c r="U247" i="29"/>
  <c r="W246" i="29"/>
  <c r="U246" i="29"/>
  <c r="W89" i="27"/>
  <c r="W155" i="27"/>
  <c r="W91" i="27"/>
  <c r="W257" i="27"/>
  <c r="W191" i="27"/>
  <c r="W194" i="27"/>
  <c r="W193" i="27"/>
  <c r="W92" i="25"/>
  <c r="W89" i="25"/>
  <c r="W91" i="25"/>
  <c r="W158" i="25"/>
  <c r="W157" i="25" s="1"/>
  <c r="I157" i="25"/>
  <c r="W191" i="25"/>
  <c r="W193" i="25"/>
  <c r="W257" i="25"/>
  <c r="W91" i="23"/>
  <c r="W89" i="23"/>
  <c r="W92" i="23"/>
  <c r="W194" i="23"/>
  <c r="U267" i="23"/>
  <c r="W191" i="23"/>
  <c r="U268" i="23"/>
  <c r="W257" i="23"/>
  <c r="W193" i="23"/>
  <c r="W246" i="23"/>
  <c r="U246" i="23"/>
  <c r="U206" i="23"/>
  <c r="W206" i="23"/>
  <c r="W92" i="21"/>
  <c r="W91" i="21"/>
  <c r="U161" i="21"/>
  <c r="W155" i="21"/>
  <c r="W89" i="21"/>
  <c r="W259" i="21"/>
  <c r="W257" i="21"/>
  <c r="W193" i="21"/>
  <c r="W194" i="21"/>
  <c r="W191" i="21"/>
  <c r="W155" i="19"/>
  <c r="W194" i="19"/>
  <c r="W257" i="19"/>
  <c r="W191" i="19"/>
  <c r="W155" i="17"/>
  <c r="W89" i="17"/>
  <c r="W92" i="17"/>
  <c r="W180" i="17"/>
  <c r="W193" i="17"/>
  <c r="W194" i="17"/>
  <c r="W191" i="17"/>
  <c r="U263" i="17"/>
  <c r="U262" i="17"/>
  <c r="W91" i="15"/>
  <c r="W89" i="15"/>
  <c r="W155" i="15"/>
  <c r="W92" i="15"/>
  <c r="W191" i="15"/>
  <c r="W194" i="15"/>
  <c r="W257" i="15"/>
  <c r="U267" i="15"/>
  <c r="U268" i="15"/>
  <c r="W89" i="13"/>
  <c r="W92" i="13"/>
  <c r="U161" i="13"/>
  <c r="W91" i="13"/>
  <c r="W193" i="13"/>
  <c r="W194" i="13"/>
  <c r="W257" i="13"/>
  <c r="T225" i="8"/>
  <c r="S258" i="8"/>
  <c r="S225" i="8" s="1"/>
  <c r="I96" i="8"/>
  <c r="T212" i="8"/>
  <c r="T286" i="8" s="1"/>
  <c r="S212" i="8"/>
  <c r="S286" i="8"/>
  <c r="W205" i="28"/>
  <c r="W208" i="28"/>
  <c r="W207" i="28"/>
  <c r="W285" i="28"/>
  <c r="W91" i="28"/>
  <c r="W169" i="28"/>
  <c r="W92" i="28"/>
  <c r="W89" i="28"/>
  <c r="W285" i="26"/>
  <c r="W205" i="26"/>
  <c r="W208" i="26"/>
  <c r="W207" i="26"/>
  <c r="W259" i="26"/>
  <c r="U259" i="26"/>
  <c r="T286" i="26"/>
  <c r="W92" i="26"/>
  <c r="W91" i="26"/>
  <c r="W169" i="26"/>
  <c r="W89" i="26"/>
  <c r="I170" i="26"/>
  <c r="W285" i="24"/>
  <c r="W208" i="24"/>
  <c r="W205" i="24"/>
  <c r="W194" i="24"/>
  <c r="W207" i="24"/>
  <c r="W92" i="24"/>
  <c r="W89" i="24"/>
  <c r="U180" i="24"/>
  <c r="W91" i="24"/>
  <c r="W208" i="22"/>
  <c r="W285" i="22"/>
  <c r="U290" i="22"/>
  <c r="W205" i="22"/>
  <c r="U295" i="22"/>
  <c r="W207" i="22"/>
  <c r="W91" i="22"/>
  <c r="U180" i="22"/>
  <c r="W92" i="22"/>
  <c r="W89" i="22"/>
  <c r="W285" i="20"/>
  <c r="U296" i="20"/>
  <c r="W208" i="20"/>
  <c r="W205" i="20"/>
  <c r="W207" i="20"/>
  <c r="W92" i="20"/>
  <c r="W89" i="20"/>
  <c r="W169" i="20"/>
  <c r="U180" i="20"/>
  <c r="W91" i="20"/>
  <c r="W285" i="18"/>
  <c r="W207" i="18"/>
  <c r="W205" i="18"/>
  <c r="W208" i="18"/>
  <c r="W89" i="18"/>
  <c r="W91" i="18"/>
  <c r="W92" i="18"/>
  <c r="W207" i="16"/>
  <c r="W208" i="16"/>
  <c r="W285" i="16"/>
  <c r="W205" i="16"/>
  <c r="U290" i="16"/>
  <c r="U291" i="16"/>
  <c r="W89" i="16"/>
  <c r="W92" i="16"/>
  <c r="W171" i="16"/>
  <c r="W169" i="16"/>
  <c r="W91" i="16"/>
  <c r="W285" i="14"/>
  <c r="W205" i="14"/>
  <c r="W91" i="14"/>
  <c r="W89" i="14"/>
  <c r="W92" i="14"/>
  <c r="W285" i="12"/>
  <c r="W208" i="12"/>
  <c r="W207" i="12"/>
  <c r="W172" i="12"/>
  <c r="W171" i="12" s="1"/>
  <c r="W91" i="12"/>
  <c r="W89" i="12"/>
  <c r="W169" i="12"/>
  <c r="U174" i="12"/>
  <c r="W92" i="12"/>
  <c r="W79" i="12"/>
  <c r="W78" i="12" s="1"/>
  <c r="U79" i="12"/>
  <c r="U180" i="12"/>
  <c r="U179" i="12"/>
  <c r="I142" i="8"/>
  <c r="I109" i="8" s="1"/>
  <c r="U254" i="29"/>
  <c r="W254" i="29"/>
  <c r="U210" i="29"/>
  <c r="W210" i="29"/>
  <c r="U209" i="29"/>
  <c r="W209" i="29"/>
  <c r="U206" i="29"/>
  <c r="W206" i="29"/>
  <c r="W198" i="29"/>
  <c r="U198" i="29"/>
  <c r="U180" i="29"/>
  <c r="U152" i="29"/>
  <c r="W152" i="29"/>
  <c r="W145" i="29"/>
  <c r="U145" i="29"/>
  <c r="W144" i="29"/>
  <c r="U144" i="29"/>
  <c r="W108" i="29"/>
  <c r="U108" i="29"/>
  <c r="W107" i="29"/>
  <c r="U107" i="29"/>
  <c r="U104" i="29"/>
  <c r="W104" i="29"/>
  <c r="U96" i="29"/>
  <c r="W96" i="29"/>
  <c r="W156" i="29" s="1"/>
  <c r="U78" i="29"/>
  <c r="W282" i="28"/>
  <c r="U282" i="28"/>
  <c r="W259" i="28"/>
  <c r="U259" i="28"/>
  <c r="U258" i="28"/>
  <c r="W258" i="28"/>
  <c r="W226" i="28"/>
  <c r="U226" i="28"/>
  <c r="U225" i="28"/>
  <c r="W225" i="28"/>
  <c r="W220" i="28"/>
  <c r="U220" i="28"/>
  <c r="U212" i="28"/>
  <c r="W212" i="28"/>
  <c r="W286" i="28" s="1"/>
  <c r="U197" i="28"/>
  <c r="W197" i="28"/>
  <c r="U175" i="28"/>
  <c r="U174" i="28"/>
  <c r="W166" i="28"/>
  <c r="U166" i="28"/>
  <c r="U148" i="28"/>
  <c r="W148" i="28"/>
  <c r="U143" i="28"/>
  <c r="W143" i="28"/>
  <c r="W142" i="28"/>
  <c r="U142" i="28"/>
  <c r="W110" i="28"/>
  <c r="U110" i="28"/>
  <c r="U109" i="28"/>
  <c r="W109" i="28"/>
  <c r="W104" i="28"/>
  <c r="U104" i="28"/>
  <c r="W96" i="28"/>
  <c r="U96" i="28"/>
  <c r="U81" i="28"/>
  <c r="U254" i="27"/>
  <c r="W254" i="27"/>
  <c r="U247" i="27"/>
  <c r="W247" i="27"/>
  <c r="U246" i="27"/>
  <c r="W246" i="27"/>
  <c r="U210" i="27"/>
  <c r="W210" i="27"/>
  <c r="W209" i="27"/>
  <c r="U209" i="27"/>
  <c r="W206" i="27"/>
  <c r="U206" i="27"/>
  <c r="U198" i="27"/>
  <c r="W198" i="27"/>
  <c r="U180" i="27"/>
  <c r="W152" i="27"/>
  <c r="U152" i="27"/>
  <c r="U144" i="27"/>
  <c r="J107" i="27"/>
  <c r="J156" i="27" s="1"/>
  <c r="U145" i="27"/>
  <c r="W145" i="27"/>
  <c r="W108" i="27"/>
  <c r="U108" i="27"/>
  <c r="U107" i="27"/>
  <c r="W107" i="27"/>
  <c r="W104" i="27"/>
  <c r="U104" i="27"/>
  <c r="U96" i="27"/>
  <c r="W96" i="27"/>
  <c r="U78" i="27"/>
  <c r="U282" i="26"/>
  <c r="W282" i="26"/>
  <c r="U264" i="26"/>
  <c r="W264" i="26"/>
  <c r="U258" i="26"/>
  <c r="W258" i="26"/>
  <c r="U226" i="26"/>
  <c r="W226" i="26"/>
  <c r="W225" i="26"/>
  <c r="U225" i="26"/>
  <c r="U220" i="26"/>
  <c r="W220" i="26"/>
  <c r="U212" i="26"/>
  <c r="W212" i="26"/>
  <c r="W286" i="26" s="1"/>
  <c r="W197" i="26"/>
  <c r="U197" i="26"/>
  <c r="W172" i="26"/>
  <c r="W171" i="26" s="1"/>
  <c r="J171" i="26"/>
  <c r="W143" i="26"/>
  <c r="U143" i="26"/>
  <c r="U110" i="26"/>
  <c r="W110" i="26"/>
  <c r="W104" i="26"/>
  <c r="U104" i="26"/>
  <c r="U96" i="26"/>
  <c r="W96" i="26"/>
  <c r="U78" i="26"/>
  <c r="J81" i="26"/>
  <c r="W81" i="26" s="1"/>
  <c r="U81" i="26"/>
  <c r="J170" i="26"/>
  <c r="W254" i="25"/>
  <c r="U254" i="25"/>
  <c r="U246" i="25"/>
  <c r="W246" i="25"/>
  <c r="W210" i="25"/>
  <c r="U210" i="25"/>
  <c r="U198" i="25"/>
  <c r="W198" i="25"/>
  <c r="U180" i="25"/>
  <c r="W152" i="25"/>
  <c r="U152" i="25"/>
  <c r="W145" i="25"/>
  <c r="U145" i="25"/>
  <c r="W144" i="25"/>
  <c r="U144" i="25"/>
  <c r="U108" i="25"/>
  <c r="W108" i="25"/>
  <c r="U104" i="25"/>
  <c r="W104" i="25"/>
  <c r="U96" i="25"/>
  <c r="W96" i="25"/>
  <c r="U78" i="25"/>
  <c r="W282" i="24"/>
  <c r="U282" i="24"/>
  <c r="W264" i="24"/>
  <c r="U264" i="24"/>
  <c r="W259" i="24"/>
  <c r="U259" i="24"/>
  <c r="U258" i="24"/>
  <c r="U226" i="24"/>
  <c r="W226" i="24"/>
  <c r="W225" i="24"/>
  <c r="U225" i="24"/>
  <c r="U220" i="24"/>
  <c r="W220" i="24"/>
  <c r="U212" i="24"/>
  <c r="W212" i="24"/>
  <c r="U194" i="24"/>
  <c r="W148" i="24"/>
  <c r="U148" i="24"/>
  <c r="U143" i="24"/>
  <c r="W143" i="24"/>
  <c r="U142" i="24"/>
  <c r="W142" i="24"/>
  <c r="W110" i="24"/>
  <c r="U110" i="24"/>
  <c r="W104" i="24"/>
  <c r="U104" i="24"/>
  <c r="U78" i="24"/>
  <c r="W254" i="23"/>
  <c r="U254" i="23"/>
  <c r="U247" i="23"/>
  <c r="W247" i="23"/>
  <c r="U210" i="23"/>
  <c r="W210" i="23"/>
  <c r="W209" i="23"/>
  <c r="U209" i="23"/>
  <c r="U198" i="23"/>
  <c r="W198" i="23"/>
  <c r="W258" i="23" s="1"/>
  <c r="U180" i="23"/>
  <c r="W158" i="23"/>
  <c r="W157" i="23" s="1"/>
  <c r="J157" i="23"/>
  <c r="W152" i="23"/>
  <c r="U152" i="23"/>
  <c r="U145" i="23"/>
  <c r="W145" i="23"/>
  <c r="W144" i="23"/>
  <c r="U144" i="23"/>
  <c r="W108" i="23"/>
  <c r="U108" i="23"/>
  <c r="W104" i="23"/>
  <c r="U104" i="23"/>
  <c r="W96" i="23"/>
  <c r="U96" i="23"/>
  <c r="U78" i="23"/>
  <c r="U258" i="22"/>
  <c r="W258" i="22"/>
  <c r="W226" i="22"/>
  <c r="U226" i="22"/>
  <c r="W220" i="22"/>
  <c r="U220" i="22"/>
  <c r="W212" i="22"/>
  <c r="U212" i="22"/>
  <c r="U194" i="22"/>
  <c r="W166" i="22"/>
  <c r="U166" i="22"/>
  <c r="U148" i="22"/>
  <c r="W148" i="22"/>
  <c r="U143" i="22"/>
  <c r="W143" i="22"/>
  <c r="U110" i="22"/>
  <c r="W110" i="22"/>
  <c r="U104" i="22"/>
  <c r="W104" i="22"/>
  <c r="W96" i="22"/>
  <c r="U96" i="22"/>
  <c r="U78" i="22"/>
  <c r="W169" i="22"/>
  <c r="W78" i="22"/>
  <c r="U254" i="21"/>
  <c r="W254" i="21"/>
  <c r="U247" i="21"/>
  <c r="W247" i="21"/>
  <c r="W246" i="21"/>
  <c r="U246" i="21"/>
  <c r="U210" i="21"/>
  <c r="W210" i="21"/>
  <c r="W209" i="21"/>
  <c r="U209" i="21"/>
  <c r="U206" i="21"/>
  <c r="W206" i="21"/>
  <c r="U198" i="21"/>
  <c r="W198" i="21"/>
  <c r="U180" i="21"/>
  <c r="U152" i="21"/>
  <c r="W152" i="21"/>
  <c r="U145" i="21"/>
  <c r="W145" i="21"/>
  <c r="U108" i="21"/>
  <c r="W108" i="21"/>
  <c r="U96" i="21"/>
  <c r="W96" i="21"/>
  <c r="U78" i="21"/>
  <c r="U282" i="20"/>
  <c r="W282" i="20"/>
  <c r="W258" i="20"/>
  <c r="U258" i="20"/>
  <c r="W226" i="20"/>
  <c r="U226" i="20"/>
  <c r="W220" i="20"/>
  <c r="U220" i="20"/>
  <c r="W212" i="20"/>
  <c r="U212" i="20"/>
  <c r="W197" i="20"/>
  <c r="U197" i="20"/>
  <c r="W166" i="20"/>
  <c r="U166" i="20"/>
  <c r="W148" i="20"/>
  <c r="U148" i="20"/>
  <c r="W143" i="20"/>
  <c r="U143" i="20"/>
  <c r="W142" i="20"/>
  <c r="U142" i="20"/>
  <c r="W110" i="20"/>
  <c r="U110" i="20"/>
  <c r="U109" i="20"/>
  <c r="W109" i="20"/>
  <c r="U104" i="20"/>
  <c r="W104" i="20"/>
  <c r="U96" i="20"/>
  <c r="W96" i="20"/>
  <c r="U78" i="20"/>
  <c r="W254" i="19"/>
  <c r="U254" i="19"/>
  <c r="U247" i="19"/>
  <c r="W247" i="19"/>
  <c r="U246" i="19"/>
  <c r="W246" i="19"/>
  <c r="W210" i="19"/>
  <c r="U210" i="19"/>
  <c r="W209" i="19"/>
  <c r="U209" i="19"/>
  <c r="U206" i="19"/>
  <c r="W206" i="19"/>
  <c r="U198" i="19"/>
  <c r="W198" i="19"/>
  <c r="W258" i="19" s="1"/>
  <c r="U180" i="19"/>
  <c r="U165" i="19"/>
  <c r="U166" i="19"/>
  <c r="U152" i="19"/>
  <c r="W152" i="19"/>
  <c r="U144" i="19"/>
  <c r="W144" i="19"/>
  <c r="W108" i="19"/>
  <c r="U108" i="19"/>
  <c r="U107" i="19"/>
  <c r="W107" i="19"/>
  <c r="W104" i="19"/>
  <c r="U104" i="19"/>
  <c r="U96" i="19"/>
  <c r="W96" i="19"/>
  <c r="W156" i="19" s="1"/>
  <c r="U78" i="19"/>
  <c r="W282" i="18"/>
  <c r="U282" i="18"/>
  <c r="W264" i="18"/>
  <c r="U264" i="18"/>
  <c r="W259" i="18"/>
  <c r="U259" i="18"/>
  <c r="U226" i="18"/>
  <c r="W226" i="18"/>
  <c r="U220" i="18"/>
  <c r="W220" i="18"/>
  <c r="W212" i="18"/>
  <c r="U212" i="18"/>
  <c r="U194" i="18"/>
  <c r="U180" i="18"/>
  <c r="U179" i="18"/>
  <c r="W166" i="18"/>
  <c r="U166" i="18"/>
  <c r="U148" i="18"/>
  <c r="W148" i="18"/>
  <c r="W143" i="18"/>
  <c r="U143" i="18"/>
  <c r="W142" i="18"/>
  <c r="U142" i="18"/>
  <c r="U110" i="18"/>
  <c r="W110" i="18"/>
  <c r="W104" i="18"/>
  <c r="U104" i="18"/>
  <c r="U78" i="18"/>
  <c r="W260" i="17"/>
  <c r="W259" i="17" s="1"/>
  <c r="W254" i="17"/>
  <c r="U254" i="17"/>
  <c r="W247" i="17"/>
  <c r="U247" i="17"/>
  <c r="U246" i="17"/>
  <c r="W246" i="17"/>
  <c r="U210" i="17"/>
  <c r="W210" i="17"/>
  <c r="W206" i="17"/>
  <c r="U206" i="17"/>
  <c r="W198" i="17"/>
  <c r="U198" i="17"/>
  <c r="U180" i="17"/>
  <c r="U152" i="17"/>
  <c r="W152" i="17"/>
  <c r="W145" i="17"/>
  <c r="U145" i="17"/>
  <c r="W144" i="17"/>
  <c r="U144" i="17"/>
  <c r="W108" i="17"/>
  <c r="U108" i="17"/>
  <c r="U104" i="17"/>
  <c r="W104" i="17"/>
  <c r="U96" i="17"/>
  <c r="W96" i="17"/>
  <c r="U78" i="17"/>
  <c r="W282" i="16"/>
  <c r="U282" i="16"/>
  <c r="W264" i="16"/>
  <c r="U264" i="16"/>
  <c r="W259" i="16"/>
  <c r="U259" i="16"/>
  <c r="U258" i="16"/>
  <c r="W226" i="16"/>
  <c r="U226" i="16"/>
  <c r="W220" i="16"/>
  <c r="U220" i="16"/>
  <c r="U194" i="16"/>
  <c r="W166" i="16"/>
  <c r="U166" i="16"/>
  <c r="W148" i="16"/>
  <c r="U148" i="16"/>
  <c r="W143" i="16"/>
  <c r="U143" i="16"/>
  <c r="W142" i="16"/>
  <c r="U142" i="16"/>
  <c r="U110" i="16"/>
  <c r="W110" i="16"/>
  <c r="U104" i="16"/>
  <c r="W104" i="16"/>
  <c r="U96" i="16"/>
  <c r="W96" i="16"/>
  <c r="U78" i="16"/>
  <c r="U254" i="15"/>
  <c r="W254" i="15"/>
  <c r="W247" i="15"/>
  <c r="U247" i="15"/>
  <c r="U246" i="15"/>
  <c r="W246" i="15"/>
  <c r="U210" i="15"/>
  <c r="W210" i="15"/>
  <c r="U209" i="15"/>
  <c r="W209" i="15"/>
  <c r="U206" i="15"/>
  <c r="W206" i="15"/>
  <c r="W198" i="15"/>
  <c r="W258" i="15" s="1"/>
  <c r="U198" i="15"/>
  <c r="U183" i="15"/>
  <c r="W152" i="15"/>
  <c r="U152" i="15"/>
  <c r="U145" i="15"/>
  <c r="W145" i="15"/>
  <c r="W144" i="15"/>
  <c r="U144" i="15"/>
  <c r="W108" i="15"/>
  <c r="U108" i="15"/>
  <c r="W104" i="15"/>
  <c r="U104" i="15"/>
  <c r="W96" i="15"/>
  <c r="U96" i="15"/>
  <c r="U78" i="15"/>
  <c r="W282" i="14"/>
  <c r="U282" i="14"/>
  <c r="W264" i="14"/>
  <c r="U264" i="14"/>
  <c r="U259" i="14"/>
  <c r="W259" i="14"/>
  <c r="U258" i="14"/>
  <c r="W258" i="14"/>
  <c r="W226" i="14"/>
  <c r="U226" i="14"/>
  <c r="W220" i="14"/>
  <c r="U220" i="14"/>
  <c r="U212" i="14"/>
  <c r="W212" i="14"/>
  <c r="U194" i="14"/>
  <c r="W166" i="14"/>
  <c r="U166" i="14"/>
  <c r="U142" i="14"/>
  <c r="W142" i="14"/>
  <c r="W148" i="14"/>
  <c r="U148" i="14"/>
  <c r="W143" i="14"/>
  <c r="U143" i="14"/>
  <c r="U110" i="14"/>
  <c r="W110" i="14"/>
  <c r="W104" i="14"/>
  <c r="U104" i="14"/>
  <c r="W96" i="14"/>
  <c r="U96" i="14"/>
  <c r="U78" i="14"/>
  <c r="W78" i="14"/>
  <c r="W169" i="14"/>
  <c r="W254" i="13"/>
  <c r="U254" i="13"/>
  <c r="W247" i="13"/>
  <c r="U247" i="13"/>
  <c r="U246" i="13"/>
  <c r="W246" i="13"/>
  <c r="W210" i="13"/>
  <c r="U210" i="13"/>
  <c r="W206" i="13"/>
  <c r="U206" i="13"/>
  <c r="U198" i="13"/>
  <c r="W198" i="13"/>
  <c r="U180" i="13"/>
  <c r="W152" i="13"/>
  <c r="U152" i="13"/>
  <c r="W145" i="13"/>
  <c r="U145" i="13"/>
  <c r="W144" i="13"/>
  <c r="U144" i="13"/>
  <c r="W104" i="13"/>
  <c r="U104" i="13"/>
  <c r="U96" i="13"/>
  <c r="W96" i="13"/>
  <c r="U78" i="13"/>
  <c r="W282" i="12"/>
  <c r="U282" i="12"/>
  <c r="U264" i="12"/>
  <c r="W226" i="12"/>
  <c r="U226" i="12"/>
  <c r="W220" i="12"/>
  <c r="U220" i="12"/>
  <c r="U212" i="12"/>
  <c r="W212" i="12"/>
  <c r="U194" i="12"/>
  <c r="U166" i="12"/>
  <c r="W166" i="12"/>
  <c r="U148" i="12"/>
  <c r="W148" i="12"/>
  <c r="W143" i="12"/>
  <c r="U143" i="12"/>
  <c r="W110" i="12"/>
  <c r="U110" i="12"/>
  <c r="W104" i="12"/>
  <c r="U104" i="12"/>
  <c r="U78" i="12"/>
  <c r="J107" i="11"/>
  <c r="J96" i="11"/>
  <c r="J156" i="11" s="1"/>
  <c r="J142" i="8"/>
  <c r="J109" i="8" s="1"/>
  <c r="J96" i="8"/>
  <c r="V161" i="11"/>
  <c r="U271" i="11"/>
  <c r="U270" i="11"/>
  <c r="U269" i="11"/>
  <c r="U266" i="11"/>
  <c r="U265" i="11"/>
  <c r="U264" i="11"/>
  <c r="V263" i="11"/>
  <c r="V262" i="11"/>
  <c r="W261" i="11"/>
  <c r="X258" i="11"/>
  <c r="X257" i="11"/>
  <c r="W255" i="11"/>
  <c r="U255" i="11"/>
  <c r="W253" i="11"/>
  <c r="U253" i="11"/>
  <c r="W248" i="11"/>
  <c r="U248" i="11"/>
  <c r="W245" i="11"/>
  <c r="U245" i="11"/>
  <c r="W244" i="11"/>
  <c r="U244" i="11"/>
  <c r="W243" i="11"/>
  <c r="U243" i="11"/>
  <c r="W242" i="11"/>
  <c r="U242" i="11"/>
  <c r="W241" i="11"/>
  <c r="U241" i="11"/>
  <c r="W240" i="11"/>
  <c r="U240" i="11"/>
  <c r="W239" i="11"/>
  <c r="U239" i="11"/>
  <c r="W238" i="11"/>
  <c r="U238" i="11"/>
  <c r="W237" i="11"/>
  <c r="U237" i="11"/>
  <c r="W236" i="11"/>
  <c r="U236" i="11"/>
  <c r="W235" i="11"/>
  <c r="U235" i="11"/>
  <c r="W234" i="11"/>
  <c r="U234" i="11"/>
  <c r="W233" i="11"/>
  <c r="U233" i="11"/>
  <c r="W232" i="11"/>
  <c r="U232" i="11"/>
  <c r="W231" i="11"/>
  <c r="U231" i="11"/>
  <c r="W230" i="11"/>
  <c r="U230" i="11"/>
  <c r="W229" i="11"/>
  <c r="U229" i="11"/>
  <c r="W228" i="11"/>
  <c r="U228" i="11"/>
  <c r="W227" i="11"/>
  <c r="U227" i="11"/>
  <c r="W226" i="11"/>
  <c r="U226" i="11"/>
  <c r="W225" i="11"/>
  <c r="U225" i="11"/>
  <c r="W224" i="11"/>
  <c r="U224" i="11"/>
  <c r="W223" i="11"/>
  <c r="U223" i="11"/>
  <c r="W222" i="11"/>
  <c r="U222" i="11"/>
  <c r="W221" i="11"/>
  <c r="U221" i="11"/>
  <c r="W220" i="11"/>
  <c r="U220" i="11"/>
  <c r="W219" i="11"/>
  <c r="U219" i="11"/>
  <c r="W218" i="11"/>
  <c r="U218" i="11"/>
  <c r="W217" i="11"/>
  <c r="U217" i="11"/>
  <c r="W216" i="11"/>
  <c r="U216" i="11"/>
  <c r="W215" i="11"/>
  <c r="U215" i="11"/>
  <c r="W214" i="11"/>
  <c r="U214" i="11"/>
  <c r="W213" i="11"/>
  <c r="U213" i="11"/>
  <c r="W212" i="11"/>
  <c r="U212" i="11"/>
  <c r="W211" i="11"/>
  <c r="U211" i="11"/>
  <c r="W205" i="11"/>
  <c r="U205" i="11"/>
  <c r="W200" i="11"/>
  <c r="U200" i="11"/>
  <c r="W197" i="11"/>
  <c r="U197" i="11"/>
  <c r="W196" i="11"/>
  <c r="U196" i="11"/>
  <c r="U195" i="11"/>
  <c r="W187" i="11"/>
  <c r="U187" i="11"/>
  <c r="W186" i="11"/>
  <c r="U186" i="11"/>
  <c r="W185" i="11"/>
  <c r="U185" i="11"/>
  <c r="W184" i="11"/>
  <c r="U184" i="11"/>
  <c r="W182" i="11"/>
  <c r="U182" i="11"/>
  <c r="W181" i="11"/>
  <c r="U181" i="11"/>
  <c r="W179" i="11"/>
  <c r="U179" i="11"/>
  <c r="W178" i="11"/>
  <c r="U178" i="11"/>
  <c r="W176" i="11"/>
  <c r="U176" i="11"/>
  <c r="W175" i="11"/>
  <c r="U175" i="11"/>
  <c r="V160" i="11"/>
  <c r="X156" i="11"/>
  <c r="X155" i="11"/>
  <c r="W143" i="11"/>
  <c r="W142" i="11"/>
  <c r="W141" i="11"/>
  <c r="W140" i="11"/>
  <c r="W139" i="11"/>
  <c r="W138" i="11"/>
  <c r="W137" i="11"/>
  <c r="W136" i="11"/>
  <c r="W135" i="11"/>
  <c r="W134" i="11"/>
  <c r="W133" i="11"/>
  <c r="W132" i="11"/>
  <c r="W131" i="11"/>
  <c r="W130" i="11"/>
  <c r="W129" i="11"/>
  <c r="U143" i="11"/>
  <c r="U142" i="11"/>
  <c r="U141" i="11"/>
  <c r="U140" i="11"/>
  <c r="U139" i="11"/>
  <c r="U138" i="11"/>
  <c r="U137" i="11"/>
  <c r="W88" i="11"/>
  <c r="W87" i="11"/>
  <c r="U169" i="11"/>
  <c r="U168" i="11"/>
  <c r="U167" i="11"/>
  <c r="U164" i="11"/>
  <c r="U163" i="11"/>
  <c r="U162" i="11"/>
  <c r="W159" i="11"/>
  <c r="W153" i="11"/>
  <c r="U153" i="11"/>
  <c r="W151" i="11"/>
  <c r="U151" i="11"/>
  <c r="W146" i="11"/>
  <c r="U146" i="11"/>
  <c r="U136" i="11"/>
  <c r="U135" i="11"/>
  <c r="U134" i="11"/>
  <c r="U133" i="11"/>
  <c r="U132" i="11"/>
  <c r="U131" i="11"/>
  <c r="U130" i="11"/>
  <c r="U129" i="11"/>
  <c r="W128" i="11"/>
  <c r="U128" i="11"/>
  <c r="W127" i="11"/>
  <c r="U127" i="11"/>
  <c r="W126" i="11"/>
  <c r="U126" i="11"/>
  <c r="W125" i="11"/>
  <c r="U125" i="11"/>
  <c r="W124" i="11"/>
  <c r="U124" i="11"/>
  <c r="W123" i="11"/>
  <c r="U123" i="11"/>
  <c r="W122" i="11"/>
  <c r="U122" i="11"/>
  <c r="W121" i="11"/>
  <c r="U121" i="11"/>
  <c r="W120" i="11"/>
  <c r="U120" i="11"/>
  <c r="W119" i="11"/>
  <c r="U119" i="11"/>
  <c r="W118" i="11"/>
  <c r="U118" i="11"/>
  <c r="W117" i="11"/>
  <c r="U117" i="11"/>
  <c r="W116" i="11"/>
  <c r="U116" i="11"/>
  <c r="W115" i="11"/>
  <c r="U115" i="11"/>
  <c r="W114" i="11"/>
  <c r="U114" i="11"/>
  <c r="W113" i="11"/>
  <c r="U113" i="11"/>
  <c r="W112" i="11"/>
  <c r="U112" i="11"/>
  <c r="W111" i="11"/>
  <c r="U111" i="11"/>
  <c r="W110" i="11"/>
  <c r="U110" i="11"/>
  <c r="W109" i="11"/>
  <c r="U109" i="11"/>
  <c r="W103" i="11"/>
  <c r="U103" i="11"/>
  <c r="W98" i="11"/>
  <c r="U98" i="11"/>
  <c r="W95" i="11"/>
  <c r="U95" i="11"/>
  <c r="W94" i="11"/>
  <c r="U94" i="11"/>
  <c r="U93" i="11"/>
  <c r="W85" i="11"/>
  <c r="U85" i="11"/>
  <c r="W84" i="11"/>
  <c r="U84" i="11"/>
  <c r="W82" i="11"/>
  <c r="U82" i="11"/>
  <c r="W80" i="11"/>
  <c r="U80" i="11"/>
  <c r="W79" i="11"/>
  <c r="U79" i="11"/>
  <c r="W77" i="11"/>
  <c r="U77" i="11"/>
  <c r="W76" i="11"/>
  <c r="U76" i="11"/>
  <c r="W74" i="11"/>
  <c r="U74" i="11"/>
  <c r="W73" i="11"/>
  <c r="U73" i="11"/>
  <c r="X170" i="8"/>
  <c r="X286" i="8"/>
  <c r="V291" i="8"/>
  <c r="V290" i="8"/>
  <c r="V175" i="8"/>
  <c r="V174" i="8"/>
  <c r="U299" i="8"/>
  <c r="U298" i="8"/>
  <c r="U297" i="8"/>
  <c r="U294" i="8"/>
  <c r="U293" i="8"/>
  <c r="U292" i="8"/>
  <c r="W289" i="8"/>
  <c r="W283" i="8"/>
  <c r="U283" i="8"/>
  <c r="W281" i="8"/>
  <c r="U281" i="8"/>
  <c r="W273" i="8"/>
  <c r="U273" i="8"/>
  <c r="W267" i="8"/>
  <c r="U267" i="8"/>
  <c r="W266" i="8"/>
  <c r="U266" i="8"/>
  <c r="W265" i="8"/>
  <c r="U265" i="8"/>
  <c r="W263" i="8"/>
  <c r="U263" i="8"/>
  <c r="W262" i="8"/>
  <c r="U262" i="8"/>
  <c r="W261" i="8"/>
  <c r="U261" i="8"/>
  <c r="W260" i="8"/>
  <c r="U260" i="8"/>
  <c r="U257" i="8"/>
  <c r="U256" i="8"/>
  <c r="U255" i="8"/>
  <c r="U254" i="8"/>
  <c r="U253" i="8"/>
  <c r="U252" i="8"/>
  <c r="U251" i="8"/>
  <c r="U250" i="8"/>
  <c r="U249" i="8"/>
  <c r="U248" i="8"/>
  <c r="U247" i="8"/>
  <c r="W246" i="8"/>
  <c r="U246" i="8"/>
  <c r="W245" i="8"/>
  <c r="U245" i="8"/>
  <c r="W244" i="8"/>
  <c r="U244" i="8"/>
  <c r="W243" i="8"/>
  <c r="U243" i="8"/>
  <c r="W242" i="8"/>
  <c r="U242" i="8"/>
  <c r="W241" i="8"/>
  <c r="U241" i="8"/>
  <c r="W240" i="8"/>
  <c r="U240" i="8"/>
  <c r="W239" i="8"/>
  <c r="U239" i="8"/>
  <c r="W238" i="8"/>
  <c r="U238" i="8"/>
  <c r="W237" i="8"/>
  <c r="U237" i="8"/>
  <c r="W236" i="8"/>
  <c r="U236" i="8"/>
  <c r="W235" i="8"/>
  <c r="U235" i="8"/>
  <c r="W234" i="8"/>
  <c r="U234" i="8"/>
  <c r="W233" i="8"/>
  <c r="U233" i="8"/>
  <c r="W232" i="8"/>
  <c r="U232" i="8"/>
  <c r="W231" i="8"/>
  <c r="U231" i="8"/>
  <c r="W230" i="8"/>
  <c r="U230" i="8"/>
  <c r="W229" i="8"/>
  <c r="U229" i="8"/>
  <c r="W228" i="8"/>
  <c r="U228" i="8"/>
  <c r="W227" i="8"/>
  <c r="U227" i="8"/>
  <c r="W224" i="8"/>
  <c r="U224" i="8"/>
  <c r="U220" i="8"/>
  <c r="W219" i="8"/>
  <c r="U219" i="8"/>
  <c r="W214" i="8"/>
  <c r="U214" i="8"/>
  <c r="W211" i="8"/>
  <c r="U211" i="8"/>
  <c r="W210" i="8"/>
  <c r="U210" i="8"/>
  <c r="U209" i="8"/>
  <c r="W201" i="8"/>
  <c r="U201" i="8"/>
  <c r="W200" i="8"/>
  <c r="U200" i="8"/>
  <c r="W198" i="8"/>
  <c r="U198" i="8"/>
  <c r="W196" i="8"/>
  <c r="U196" i="8"/>
  <c r="W195" i="8"/>
  <c r="U195" i="8"/>
  <c r="W193" i="8"/>
  <c r="U193" i="8"/>
  <c r="W192" i="8"/>
  <c r="U192" i="8"/>
  <c r="W190" i="8"/>
  <c r="U190" i="8"/>
  <c r="W189" i="8"/>
  <c r="U189" i="8"/>
  <c r="W264" i="8"/>
  <c r="W203" i="8"/>
  <c r="U131" i="8"/>
  <c r="U132" i="8"/>
  <c r="U133" i="8"/>
  <c r="U134" i="8"/>
  <c r="U135" i="8"/>
  <c r="U136" i="8"/>
  <c r="U137" i="8"/>
  <c r="U138" i="8"/>
  <c r="U139" i="8"/>
  <c r="U140" i="8"/>
  <c r="U141" i="8"/>
  <c r="W170" i="28" l="1"/>
  <c r="W258" i="27"/>
  <c r="W156" i="27"/>
  <c r="U142" i="26"/>
  <c r="W142" i="26"/>
  <c r="U109" i="26"/>
  <c r="W109" i="26"/>
  <c r="W170" i="26" s="1"/>
  <c r="T225" i="24"/>
  <c r="W258" i="24"/>
  <c r="I170" i="24"/>
  <c r="W96" i="24"/>
  <c r="U96" i="24"/>
  <c r="W286" i="24"/>
  <c r="W258" i="21"/>
  <c r="I107" i="21"/>
  <c r="U144" i="21"/>
  <c r="W144" i="21"/>
  <c r="T286" i="20"/>
  <c r="W170" i="20"/>
  <c r="W109" i="18"/>
  <c r="U109" i="18"/>
  <c r="S225" i="18"/>
  <c r="U258" i="18"/>
  <c r="W258" i="18"/>
  <c r="W109" i="16"/>
  <c r="W170" i="16" s="1"/>
  <c r="U109" i="16"/>
  <c r="W212" i="16"/>
  <c r="U212" i="16"/>
  <c r="S225" i="16"/>
  <c r="W258" i="16"/>
  <c r="I109" i="12"/>
  <c r="W142" i="12"/>
  <c r="U142" i="12"/>
  <c r="J170" i="12"/>
  <c r="W96" i="12"/>
  <c r="U96" i="12"/>
  <c r="U161" i="11"/>
  <c r="I170" i="8"/>
  <c r="U291" i="8"/>
  <c r="U290" i="8"/>
  <c r="W285" i="8"/>
  <c r="W205" i="8"/>
  <c r="W208" i="8"/>
  <c r="W183" i="29"/>
  <c r="U183" i="29"/>
  <c r="W81" i="29"/>
  <c r="U81" i="29"/>
  <c r="W258" i="29"/>
  <c r="W183" i="27"/>
  <c r="U183" i="27"/>
  <c r="U81" i="27"/>
  <c r="W81" i="27"/>
  <c r="U209" i="25"/>
  <c r="W209" i="25"/>
  <c r="W258" i="25" s="1"/>
  <c r="W183" i="25"/>
  <c r="U183" i="25"/>
  <c r="U107" i="25"/>
  <c r="W107" i="25"/>
  <c r="W156" i="25" s="1"/>
  <c r="U81" i="25"/>
  <c r="W81" i="25"/>
  <c r="U197" i="24"/>
  <c r="W197" i="24"/>
  <c r="U109" i="24"/>
  <c r="W109" i="24"/>
  <c r="U81" i="24"/>
  <c r="W81" i="24"/>
  <c r="U183" i="23"/>
  <c r="W183" i="23"/>
  <c r="U107" i="23"/>
  <c r="W107" i="23"/>
  <c r="W156" i="23" s="1"/>
  <c r="U81" i="23"/>
  <c r="W81" i="23"/>
  <c r="W225" i="22"/>
  <c r="W286" i="22" s="1"/>
  <c r="U225" i="22"/>
  <c r="W197" i="22"/>
  <c r="U197" i="22"/>
  <c r="U142" i="22"/>
  <c r="W142" i="22"/>
  <c r="U81" i="22"/>
  <c r="W81" i="22"/>
  <c r="U183" i="21"/>
  <c r="W183" i="21"/>
  <c r="W81" i="21"/>
  <c r="U81" i="21"/>
  <c r="W225" i="20"/>
  <c r="W286" i="20" s="1"/>
  <c r="U225" i="20"/>
  <c r="U81" i="20"/>
  <c r="W81" i="20"/>
  <c r="U183" i="19"/>
  <c r="W183" i="19"/>
  <c r="U81" i="19"/>
  <c r="W81" i="19"/>
  <c r="U197" i="18"/>
  <c r="W197" i="18"/>
  <c r="U96" i="18"/>
  <c r="W96" i="18"/>
  <c r="U81" i="18"/>
  <c r="W81" i="18"/>
  <c r="W209" i="17"/>
  <c r="W258" i="17" s="1"/>
  <c r="U209" i="17"/>
  <c r="U183" i="17"/>
  <c r="W183" i="17"/>
  <c r="W107" i="17"/>
  <c r="W156" i="17" s="1"/>
  <c r="U107" i="17"/>
  <c r="W81" i="17"/>
  <c r="U81" i="17"/>
  <c r="U197" i="16"/>
  <c r="W197" i="16"/>
  <c r="W81" i="16"/>
  <c r="U81" i="16"/>
  <c r="U107" i="15"/>
  <c r="W107" i="15"/>
  <c r="W156" i="15" s="1"/>
  <c r="U81" i="15"/>
  <c r="W81" i="15"/>
  <c r="U225" i="14"/>
  <c r="W225" i="14"/>
  <c r="W286" i="14" s="1"/>
  <c r="U197" i="14"/>
  <c r="W197" i="14"/>
  <c r="U109" i="14"/>
  <c r="W109" i="14"/>
  <c r="W170" i="14" s="1"/>
  <c r="U81" i="14"/>
  <c r="W81" i="14"/>
  <c r="U209" i="13"/>
  <c r="W209" i="13"/>
  <c r="W258" i="13" s="1"/>
  <c r="W183" i="13"/>
  <c r="U183" i="13"/>
  <c r="U107" i="13"/>
  <c r="W107" i="13"/>
  <c r="W156" i="13" s="1"/>
  <c r="U81" i="13"/>
  <c r="W81" i="13"/>
  <c r="U258" i="12"/>
  <c r="W258" i="12"/>
  <c r="U197" i="12"/>
  <c r="W197" i="12"/>
  <c r="W81" i="12"/>
  <c r="U81" i="12"/>
  <c r="J170" i="8"/>
  <c r="W254" i="11"/>
  <c r="W189" i="11"/>
  <c r="W210" i="11"/>
  <c r="W190" i="11"/>
  <c r="W247" i="11"/>
  <c r="W155" i="11"/>
  <c r="W206" i="11"/>
  <c r="W180" i="11"/>
  <c r="W191" i="11"/>
  <c r="W257" i="11"/>
  <c r="U180" i="11"/>
  <c r="U262" i="11"/>
  <c r="U247" i="11"/>
  <c r="W193" i="11"/>
  <c r="U268" i="11"/>
  <c r="U263" i="11"/>
  <c r="U267" i="11"/>
  <c r="W194" i="11"/>
  <c r="W183" i="11"/>
  <c r="U183" i="11"/>
  <c r="W260" i="11"/>
  <c r="W259" i="11" s="1"/>
  <c r="U206" i="11"/>
  <c r="U254" i="11"/>
  <c r="U210" i="11"/>
  <c r="U166" i="11"/>
  <c r="U165" i="11"/>
  <c r="W152" i="11"/>
  <c r="W89" i="11"/>
  <c r="W158" i="11"/>
  <c r="W157" i="11" s="1"/>
  <c r="U78" i="11"/>
  <c r="W91" i="11"/>
  <c r="W92" i="11"/>
  <c r="W145" i="11"/>
  <c r="W108" i="11"/>
  <c r="W78" i="11"/>
  <c r="U104" i="11"/>
  <c r="W81" i="11"/>
  <c r="U108" i="11"/>
  <c r="W104" i="11"/>
  <c r="U152" i="11"/>
  <c r="U145" i="11"/>
  <c r="W220" i="8"/>
  <c r="U295" i="8"/>
  <c r="U296" i="8"/>
  <c r="U282" i="8"/>
  <c r="W282" i="8"/>
  <c r="W259" i="8"/>
  <c r="W207" i="8"/>
  <c r="W197" i="8"/>
  <c r="U259" i="8"/>
  <c r="U226" i="8"/>
  <c r="U264" i="8"/>
  <c r="W226" i="8"/>
  <c r="W204" i="8"/>
  <c r="U197" i="8"/>
  <c r="W194" i="8"/>
  <c r="U194" i="8"/>
  <c r="W288" i="8"/>
  <c r="W287" i="8" s="1"/>
  <c r="W170" i="24" l="1"/>
  <c r="W107" i="21"/>
  <c r="W156" i="21" s="1"/>
  <c r="U107" i="21"/>
  <c r="I156" i="21"/>
  <c r="U225" i="18"/>
  <c r="W225" i="18"/>
  <c r="W286" i="18" s="1"/>
  <c r="S286" i="18"/>
  <c r="W170" i="18"/>
  <c r="S286" i="16"/>
  <c r="W225" i="16"/>
  <c r="U225" i="16"/>
  <c r="W286" i="16"/>
  <c r="U109" i="12"/>
  <c r="W109" i="12"/>
  <c r="W170" i="12" s="1"/>
  <c r="I170" i="12"/>
  <c r="U109" i="22"/>
  <c r="W109" i="22"/>
  <c r="W170" i="22" s="1"/>
  <c r="U225" i="12"/>
  <c r="W225" i="12"/>
  <c r="W286" i="12" s="1"/>
  <c r="W212" i="8"/>
  <c r="U198" i="11"/>
  <c r="W198" i="11"/>
  <c r="U246" i="11"/>
  <c r="W246" i="11"/>
  <c r="U81" i="11"/>
  <c r="W96" i="11"/>
  <c r="U96" i="11"/>
  <c r="W107" i="11"/>
  <c r="U107" i="11"/>
  <c r="U144" i="11"/>
  <c r="W144" i="11"/>
  <c r="U212" i="8"/>
  <c r="W258" i="8"/>
  <c r="U258" i="8"/>
  <c r="W156" i="11" l="1"/>
  <c r="U209" i="11"/>
  <c r="W209" i="11"/>
  <c r="W258" i="11" s="1"/>
  <c r="W225" i="8"/>
  <c r="W286" i="8" s="1"/>
  <c r="U225" i="8"/>
  <c r="U183" i="8" l="1"/>
  <c r="U182" i="8"/>
  <c r="U181" i="8"/>
  <c r="U178" i="8"/>
  <c r="U177" i="8"/>
  <c r="U176" i="8"/>
  <c r="W173" i="8"/>
  <c r="W167" i="8"/>
  <c r="U167" i="8"/>
  <c r="W165" i="8"/>
  <c r="U165" i="8"/>
  <c r="W157" i="8"/>
  <c r="U157" i="8"/>
  <c r="W151" i="8"/>
  <c r="U151" i="8"/>
  <c r="W150" i="8"/>
  <c r="U150" i="8"/>
  <c r="W149" i="8"/>
  <c r="U149" i="8"/>
  <c r="W147" i="8"/>
  <c r="U147" i="8"/>
  <c r="W146" i="8"/>
  <c r="U146" i="8"/>
  <c r="W145" i="8"/>
  <c r="U145" i="8"/>
  <c r="W144" i="8"/>
  <c r="U144" i="8"/>
  <c r="W130" i="8"/>
  <c r="U130" i="8"/>
  <c r="W129" i="8"/>
  <c r="U129" i="8"/>
  <c r="W128" i="8"/>
  <c r="U128" i="8"/>
  <c r="W127" i="8"/>
  <c r="U127" i="8"/>
  <c r="W126" i="8"/>
  <c r="U126" i="8"/>
  <c r="W125" i="8"/>
  <c r="U125" i="8"/>
  <c r="W124" i="8"/>
  <c r="U124" i="8"/>
  <c r="W123" i="8"/>
  <c r="U123" i="8"/>
  <c r="W122" i="8"/>
  <c r="U122" i="8"/>
  <c r="W121" i="8"/>
  <c r="U121" i="8"/>
  <c r="W120" i="8"/>
  <c r="U120" i="8"/>
  <c r="W119" i="8"/>
  <c r="U119" i="8"/>
  <c r="W118" i="8"/>
  <c r="U118" i="8"/>
  <c r="W117" i="8"/>
  <c r="U117" i="8"/>
  <c r="W116" i="8"/>
  <c r="U116" i="8"/>
  <c r="W115" i="8"/>
  <c r="U115" i="8"/>
  <c r="W114" i="8"/>
  <c r="U114" i="8"/>
  <c r="W113" i="8"/>
  <c r="U113" i="8"/>
  <c r="W112" i="8"/>
  <c r="U112" i="8"/>
  <c r="W111" i="8"/>
  <c r="U111" i="8"/>
  <c r="W108" i="8"/>
  <c r="U108" i="8"/>
  <c r="W103" i="8"/>
  <c r="U103" i="8"/>
  <c r="W98" i="8"/>
  <c r="U98" i="8"/>
  <c r="W95" i="8"/>
  <c r="U95" i="8"/>
  <c r="W94" i="8"/>
  <c r="U94" i="8"/>
  <c r="U93" i="8"/>
  <c r="W85" i="8"/>
  <c r="U85" i="8"/>
  <c r="W82" i="8"/>
  <c r="U82" i="8"/>
  <c r="W80" i="8"/>
  <c r="U80" i="8"/>
  <c r="W79" i="8"/>
  <c r="U79" i="8"/>
  <c r="W77" i="8"/>
  <c r="U77" i="8"/>
  <c r="W74" i="8"/>
  <c r="U74" i="8"/>
  <c r="W88" i="8" l="1"/>
  <c r="W169" i="8"/>
  <c r="U174" i="8"/>
  <c r="U175" i="8"/>
  <c r="W89" i="8"/>
  <c r="W148" i="8"/>
  <c r="W87" i="8"/>
  <c r="U166" i="8"/>
  <c r="U110" i="8"/>
  <c r="W73" i="8"/>
  <c r="U143" i="8"/>
  <c r="W143" i="8"/>
  <c r="W76" i="8"/>
  <c r="W172" i="8"/>
  <c r="W171" i="8" s="1"/>
  <c r="W166" i="8"/>
  <c r="W110" i="8"/>
  <c r="W83" i="8"/>
  <c r="U180" i="8"/>
  <c r="U179" i="8"/>
  <c r="W78" i="8"/>
  <c r="U78" i="8"/>
  <c r="W81" i="8"/>
  <c r="W92" i="8"/>
  <c r="U84" i="8"/>
  <c r="W84" i="8"/>
  <c r="U73" i="8"/>
  <c r="U148" i="8"/>
  <c r="U81" i="8"/>
  <c r="U76" i="8"/>
  <c r="U104" i="8"/>
  <c r="U83" i="8"/>
  <c r="W104" i="8"/>
  <c r="W142" i="8" l="1"/>
  <c r="W91" i="8"/>
  <c r="U142" i="8"/>
  <c r="U96" i="8"/>
  <c r="W96" i="8"/>
  <c r="W109" i="8"/>
  <c r="U109" i="8"/>
  <c r="W170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tc={233DAFE3-8003-4C30-994E-54CEDE0C8F81}</author>
  </authors>
  <commentList>
    <comment ref="R195" authorId="0" shapeId="0" xr:uid="{233DAFE3-8003-4C30-994E-54CEDE0C8F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4분 이상으로 배포 후 클린한 데이터라고 보여지지 않아 생략함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이예림(Ye Rim Lee)</author>
  </authors>
  <commentList>
    <comment ref="S199" authorId="0" shapeId="0" xr:uid="{C0DE69A5-531F-454B-8E1C-48E47898CC7B}">
      <text>
        <r>
          <rPr>
            <b/>
            <sz val="9"/>
            <color indexed="81"/>
            <rFont val="돋움"/>
            <family val="3"/>
            <charset val="129"/>
          </rPr>
          <t>이예림</t>
        </r>
        <r>
          <rPr>
            <b/>
            <sz val="9"/>
            <color indexed="81"/>
            <rFont val="Tahoma"/>
            <family val="2"/>
          </rPr>
          <t>(Ye Rim Lee):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체류시간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이예림(Ye Rim Lee)</author>
  </authors>
  <commentList>
    <comment ref="S195" authorId="0" shapeId="0" xr:uid="{DC2D8208-AEAA-4E77-A2E5-D0B17BEAE3CC}">
      <text>
        <r>
          <rPr>
            <b/>
            <sz val="9"/>
            <color indexed="81"/>
            <rFont val="돋움"/>
            <family val="3"/>
            <charset val="129"/>
          </rPr>
          <t>이예림</t>
        </r>
        <r>
          <rPr>
            <b/>
            <sz val="9"/>
            <color indexed="81"/>
            <rFont val="Tahoma"/>
            <family val="2"/>
          </rPr>
          <t>(Ye Rim Lee):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넘게찍힘</t>
        </r>
      </text>
    </comment>
  </commentList>
</comments>
</file>

<file path=xl/sharedStrings.xml><?xml version="1.0" encoding="utf-8"?>
<sst xmlns="http://schemas.openxmlformats.org/spreadsheetml/2006/main" count="6029" uniqueCount="230">
  <si>
    <t>Session</t>
    <phoneticPr fontId="2" type="noConversion"/>
  </si>
  <si>
    <t>Exit</t>
    <phoneticPr fontId="2" type="noConversion"/>
  </si>
  <si>
    <t>Event Click per Session</t>
    <phoneticPr fontId="2" type="noConversion"/>
  </si>
  <si>
    <t>Exit Rate</t>
    <phoneticPr fontId="2" type="noConversion"/>
  </si>
  <si>
    <t>Acquisition</t>
    <phoneticPr fontId="2" type="noConversion"/>
  </si>
  <si>
    <t xml:space="preserve">          Organic</t>
    <phoneticPr fontId="2" type="noConversion"/>
  </si>
  <si>
    <t>Page View per Session</t>
    <phoneticPr fontId="2" type="noConversion"/>
  </si>
  <si>
    <t>Behavior</t>
    <phoneticPr fontId="2" type="noConversion"/>
  </si>
  <si>
    <t>PDP Percent Scrolled 75%</t>
    <phoneticPr fontId="2" type="noConversion"/>
  </si>
  <si>
    <t>Conversion</t>
    <phoneticPr fontId="2" type="noConversion"/>
  </si>
  <si>
    <t>Purchase Intent Conversion</t>
    <phoneticPr fontId="2" type="noConversion"/>
  </si>
  <si>
    <t>Purchase Conversion</t>
    <phoneticPr fontId="2" type="noConversion"/>
  </si>
  <si>
    <t>Page View</t>
    <phoneticPr fontId="2" type="noConversion"/>
  </si>
  <si>
    <t xml:space="preserve">     Internal</t>
    <phoneticPr fontId="2" type="noConversion"/>
  </si>
  <si>
    <t xml:space="preserve">     External (Entrance)</t>
    <phoneticPr fontId="2" type="noConversion"/>
  </si>
  <si>
    <t>Avg. Session Duration (sec.)</t>
    <phoneticPr fontId="2" type="noConversion"/>
  </si>
  <si>
    <t xml:space="preserve">          GNB &amp; Search</t>
    <phoneticPr fontId="2" type="noConversion"/>
  </si>
  <si>
    <t xml:space="preserve">          Anchor Tab</t>
    <phoneticPr fontId="2" type="noConversion"/>
  </si>
  <si>
    <t xml:space="preserve">          Features</t>
    <phoneticPr fontId="2" type="noConversion"/>
  </si>
  <si>
    <t xml:space="preserve">     Percent Scrolled 0%</t>
    <phoneticPr fontId="2" type="noConversion"/>
  </si>
  <si>
    <t xml:space="preserve">     Add to Cart / Check-out</t>
    <phoneticPr fontId="2" type="noConversion"/>
  </si>
  <si>
    <t xml:space="preserve">    Purchase</t>
    <phoneticPr fontId="2" type="noConversion"/>
  </si>
  <si>
    <t xml:space="preserve">     Micro</t>
    <phoneticPr fontId="2" type="noConversion"/>
  </si>
  <si>
    <t xml:space="preserve">     PLP</t>
    <phoneticPr fontId="2" type="noConversion"/>
  </si>
  <si>
    <t xml:space="preserve">     PDP/PBP</t>
    <phoneticPr fontId="2" type="noConversion"/>
  </si>
  <si>
    <t xml:space="preserve">                    Learn More</t>
    <phoneticPr fontId="2" type="noConversion"/>
  </si>
  <si>
    <t>*** Page path + query string does not match regex = .*(promotion|lg-experience).*</t>
    <phoneticPr fontId="2" type="noConversion"/>
  </si>
  <si>
    <t>**** Event name does not match regex = .*(session_start|first_visit|page_view|user_engagement|at_|scroll|view_item|proactive).*</t>
    <phoneticPr fontId="2" type="noConversion"/>
  </si>
  <si>
    <t>***** Organic (Entrance) = Session default channel group contains "Organic"</t>
    <phoneticPr fontId="2" type="noConversion"/>
  </si>
  <si>
    <t>Product Conversion</t>
    <phoneticPr fontId="2" type="noConversion"/>
  </si>
  <si>
    <t>Jan</t>
    <phoneticPr fontId="2" type="noConversion"/>
  </si>
  <si>
    <t xml:space="preserve">     Micro</t>
  </si>
  <si>
    <t xml:space="preserve">          Others (Paid/Affiliates/Referrer/Direct/Etc.)</t>
    <phoneticPr fontId="2" type="noConversion"/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</si>
  <si>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</si>
  <si>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</si>
  <si>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</si>
  <si>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</si>
  <si>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</si>
  <si>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</si>
  <si>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</si>
  <si>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</si>
  <si>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</si>
  <si>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  <phoneticPr fontId="2" type="noConversion"/>
  </si>
  <si>
    <t>Total</t>
    <phoneticPr fontId="2" type="noConversion"/>
  </si>
  <si>
    <t>N/A</t>
    <phoneticPr fontId="2" type="noConversion"/>
  </si>
  <si>
    <t xml:space="preserve">          TV Line up</t>
    <phoneticPr fontId="2" type="noConversion"/>
  </si>
  <si>
    <t xml:space="preserve">     Percent Scrolled 75%</t>
    <phoneticPr fontId="2" type="noConversion"/>
  </si>
  <si>
    <t>PLP Conversion</t>
    <phoneticPr fontId="2" type="noConversion"/>
  </si>
  <si>
    <t>** Page path + query string matches regex = .*(tvs|lifestyle-screens|care-accessories).*</t>
    <phoneticPr fontId="2" type="noConversion"/>
  </si>
  <si>
    <t xml:space="preserve">          Related contents banner (Hot &amp; New best)</t>
    <phoneticPr fontId="2" type="noConversion"/>
  </si>
  <si>
    <t>&lt;Data Insights&gt;</t>
    <phoneticPr fontId="2" type="noConversion"/>
  </si>
  <si>
    <t>1) Acquisition</t>
    <phoneticPr fontId="2" type="noConversion"/>
  </si>
  <si>
    <t>2) Behavior</t>
    <phoneticPr fontId="2" type="noConversion"/>
  </si>
  <si>
    <t>3) Conversion</t>
    <phoneticPr fontId="2" type="noConversion"/>
  </si>
  <si>
    <t>Feb</t>
  </si>
  <si>
    <t>Mar</t>
  </si>
  <si>
    <t xml:space="preserve">     TV Spec Library (Session)</t>
    <phoneticPr fontId="2" type="noConversion"/>
  </si>
  <si>
    <t xml:space="preserve">     TV Spec Library(Page View per Session)</t>
  </si>
  <si>
    <t xml:space="preserve">     TV Spec Library</t>
  </si>
  <si>
    <t xml:space="preserve">     Total Click per Session on TV Spec Library</t>
  </si>
  <si>
    <t xml:space="preserve">     Contents Click per Session on TV Spec Library</t>
  </si>
  <si>
    <t>LG.com UK - TV Spec Library</t>
  </si>
  <si>
    <t>TV Spec Library Event Click</t>
  </si>
  <si>
    <t>* Source: GA4, 2025.11.14 ~</t>
    <phoneticPr fontId="2" type="noConversion"/>
  </si>
  <si>
    <t>Engaged Session(스펙)</t>
  </si>
  <si>
    <t>Engagemet Rate (스펙)</t>
  </si>
  <si>
    <t xml:space="preserve">               sorting btn click</t>
    <phoneticPr fontId="2" type="noConversion"/>
  </si>
  <si>
    <t xml:space="preserve">                   all</t>
    <phoneticPr fontId="2" type="noConversion"/>
  </si>
  <si>
    <t xml:space="preserve">                   display</t>
    <phoneticPr fontId="2" type="noConversion"/>
  </si>
  <si>
    <t xml:space="preserve">                   picture quality</t>
    <phoneticPr fontId="2" type="noConversion"/>
  </si>
  <si>
    <t xml:space="preserve">                   smart</t>
    <phoneticPr fontId="2" type="noConversion"/>
  </si>
  <si>
    <t xml:space="preserve">                   entertainment</t>
    <phoneticPr fontId="2" type="noConversion"/>
  </si>
  <si>
    <t xml:space="preserve">                   Sound qulity</t>
    <phoneticPr fontId="2" type="noConversion"/>
  </si>
  <si>
    <t xml:space="preserve">                   movie</t>
    <phoneticPr fontId="2" type="noConversion"/>
  </si>
  <si>
    <t xml:space="preserve">                   game</t>
    <phoneticPr fontId="2" type="noConversion"/>
  </si>
  <si>
    <t xml:space="preserve">                   sports</t>
    <phoneticPr fontId="2" type="noConversion"/>
  </si>
  <si>
    <t xml:space="preserve">                   smart home</t>
    <phoneticPr fontId="2" type="noConversion"/>
  </si>
  <si>
    <t xml:space="preserve">               anchor tab</t>
    <phoneticPr fontId="2" type="noConversion"/>
  </si>
  <si>
    <t xml:space="preserve">               Popup</t>
    <phoneticPr fontId="2" type="noConversion"/>
  </si>
  <si>
    <t xml:space="preserve">               Learn More</t>
    <phoneticPr fontId="2" type="noConversion"/>
  </si>
  <si>
    <t xml:space="preserve">                    size click</t>
    <phoneticPr fontId="2" type="noConversion"/>
  </si>
  <si>
    <t xml:space="preserve">                    resolution click</t>
    <phoneticPr fontId="2" type="noConversion"/>
  </si>
  <si>
    <t xml:space="preserve">                    refresh rate click</t>
    <phoneticPr fontId="2" type="noConversion"/>
  </si>
  <si>
    <t xml:space="preserve">                    ai-processor click</t>
    <phoneticPr fontId="2" type="noConversion"/>
  </si>
  <si>
    <t xml:space="preserve">                    brightness booster click</t>
    <phoneticPr fontId="2" type="noConversion"/>
  </si>
  <si>
    <t xml:space="preserve">                    perfect black click</t>
    <phoneticPr fontId="2" type="noConversion"/>
  </si>
  <si>
    <t xml:space="preserve">                    perfect color click</t>
    <phoneticPr fontId="2" type="noConversion"/>
  </si>
  <si>
    <t xml:space="preserve">                    ai picture pro click</t>
    <phoneticPr fontId="2" type="noConversion"/>
  </si>
  <si>
    <t xml:space="preserve">                    dynamic tone mapping click</t>
    <phoneticPr fontId="2" type="noConversion"/>
  </si>
  <si>
    <t xml:space="preserve">                    miniled click</t>
    <phoneticPr fontId="2" type="noConversion"/>
  </si>
  <si>
    <t xml:space="preserve">                    hdr10 pro click</t>
    <phoneticPr fontId="2" type="noConversion"/>
  </si>
  <si>
    <t xml:space="preserve">                    ai upscaling click</t>
    <phoneticPr fontId="2" type="noConversion"/>
  </si>
  <si>
    <t xml:space="preserve">                    dolby vision click</t>
    <phoneticPr fontId="2" type="noConversion"/>
  </si>
  <si>
    <t xml:space="preserve">                    dynamic sound booster click</t>
    <phoneticPr fontId="2" type="noConversion"/>
  </si>
  <si>
    <t xml:space="preserve">                    si sound pro click</t>
    <phoneticPr fontId="2" type="noConversion"/>
  </si>
  <si>
    <t xml:space="preserve">                    wow orchestra click</t>
    <phoneticPr fontId="2" type="noConversion"/>
  </si>
  <si>
    <t xml:space="preserve">                    dolby atmos click</t>
    <phoneticPr fontId="2" type="noConversion"/>
  </si>
  <si>
    <t xml:space="preserve">                    ai magic remote click</t>
    <phoneticPr fontId="2" type="noConversion"/>
  </si>
  <si>
    <t xml:space="preserve">                    ai voic id click</t>
    <phoneticPr fontId="2" type="noConversion"/>
  </si>
  <si>
    <t xml:space="preserve">                    ai search click</t>
    <phoneticPr fontId="2" type="noConversion"/>
  </si>
  <si>
    <t xml:space="preserve">                    ai chatbot click</t>
    <phoneticPr fontId="2" type="noConversion"/>
  </si>
  <si>
    <t xml:space="preserve">                    ai concierge click</t>
    <phoneticPr fontId="2" type="noConversion"/>
  </si>
  <si>
    <t xml:space="preserve">                    ai picture wizard click</t>
    <phoneticPr fontId="2" type="noConversion"/>
  </si>
  <si>
    <t xml:space="preserve">                    ai sound wizard click</t>
    <phoneticPr fontId="2" type="noConversion"/>
  </si>
  <si>
    <t xml:space="preserve">                    webos renew program click</t>
    <phoneticPr fontId="2" type="noConversion"/>
  </si>
  <si>
    <t xml:space="preserve">                    home hub click</t>
    <phoneticPr fontId="2" type="noConversion"/>
  </si>
  <si>
    <t xml:space="preserve">                    nvidia amd freesync click</t>
    <phoneticPr fontId="2" type="noConversion"/>
  </si>
  <si>
    <t xml:space="preserve">                    vrr click</t>
    <phoneticPr fontId="2" type="noConversion"/>
  </si>
  <si>
    <t xml:space="preserve">                    allm click</t>
    <phoneticPr fontId="2" type="noConversion"/>
  </si>
  <si>
    <t xml:space="preserve">                    hgig click</t>
    <phoneticPr fontId="2" type="noConversion"/>
  </si>
  <si>
    <t xml:space="preserve">                    filmmaker mode click</t>
    <phoneticPr fontId="2" type="noConversion"/>
  </si>
  <si>
    <t xml:space="preserve">                    movie</t>
    <phoneticPr fontId="2" type="noConversion"/>
  </si>
  <si>
    <t xml:space="preserve">                        lg oled evo ai m4 plp</t>
    <phoneticPr fontId="2" type="noConversion"/>
  </si>
  <si>
    <t xml:space="preserve">                        lg oled evo ai g5 plp</t>
    <phoneticPr fontId="2" type="noConversion"/>
  </si>
  <si>
    <t xml:space="preserve">                        lg oled evo ai c5 plp</t>
    <phoneticPr fontId="2" type="noConversion"/>
  </si>
  <si>
    <t xml:space="preserve">                    game</t>
    <phoneticPr fontId="2" type="noConversion"/>
  </si>
  <si>
    <t xml:space="preserve">                        lg oled evo ai m5 plp</t>
    <phoneticPr fontId="2" type="noConversion"/>
  </si>
  <si>
    <t xml:space="preserve">                        lg qned evo ai plp</t>
    <phoneticPr fontId="2" type="noConversion"/>
  </si>
  <si>
    <t xml:space="preserve">                    sports</t>
    <phoneticPr fontId="2" type="noConversion"/>
  </si>
  <si>
    <t xml:space="preserve">                        lg nanocell ai plp</t>
    <phoneticPr fontId="2" type="noConversion"/>
  </si>
  <si>
    <t xml:space="preserve">                    smart home</t>
    <phoneticPr fontId="2" type="noConversion"/>
  </si>
  <si>
    <t xml:space="preserve">                        lg oled evo ai plp</t>
    <phoneticPr fontId="2" type="noConversion"/>
  </si>
  <si>
    <t xml:space="preserve">                        lg oled ai plp</t>
    <phoneticPr fontId="2" type="noConversion"/>
  </si>
  <si>
    <t xml:space="preserve">                        lg uhd ai plp</t>
    <phoneticPr fontId="2" type="noConversion"/>
  </si>
  <si>
    <t xml:space="preserve">                        lifestyle screens plp</t>
    <phoneticPr fontId="2" type="noConversion"/>
  </si>
  <si>
    <t xml:space="preserve">                    btn click</t>
    <phoneticPr fontId="2" type="noConversion"/>
  </si>
  <si>
    <t xml:space="preserve">     Monitor Spec Library (Session)</t>
  </si>
  <si>
    <t xml:space="preserve">     Monitor Spec Library(Page View per Session)</t>
  </si>
  <si>
    <t>** Page path + query string matches regex = .*(Monitors|lifestyle-screens|care-accessories).*</t>
  </si>
  <si>
    <t xml:space="preserve">     Total Click per Session on Monitor Spec Library</t>
  </si>
  <si>
    <t xml:space="preserve">     Contents Click per Session on Monitor Spec Library</t>
  </si>
  <si>
    <t xml:space="preserve">     Monitor Spec Library</t>
  </si>
  <si>
    <t>Monitor Spec Library Event Click</t>
  </si>
  <si>
    <t xml:space="preserve">     TV Spec Library</t>
    <phoneticPr fontId="2" type="noConversion"/>
  </si>
  <si>
    <t xml:space="preserve">               Article See more</t>
    <phoneticPr fontId="2" type="noConversion"/>
  </si>
  <si>
    <t>LG.com UK - Monitor Spec Library</t>
    <phoneticPr fontId="2" type="noConversion"/>
  </si>
  <si>
    <t xml:space="preserve">                   gaming</t>
    <phoneticPr fontId="2" type="noConversion"/>
  </si>
  <si>
    <t xml:space="preserve">                   usability</t>
    <phoneticPr fontId="2" type="noConversion"/>
  </si>
  <si>
    <t xml:space="preserve">                   design</t>
    <phoneticPr fontId="2" type="noConversion"/>
  </si>
  <si>
    <t xml:space="preserve">                   creatives</t>
    <phoneticPr fontId="2" type="noConversion"/>
  </si>
  <si>
    <t xml:space="preserve">                    screen size click</t>
    <phoneticPr fontId="2" type="noConversion"/>
  </si>
  <si>
    <t xml:space="preserve">                    response time click</t>
    <phoneticPr fontId="2" type="noConversion"/>
  </si>
  <si>
    <t xml:space="preserve">                    contrast ratio click</t>
    <phoneticPr fontId="2" type="noConversion"/>
  </si>
  <si>
    <t xml:space="preserve">                    aspect ratio click</t>
    <phoneticPr fontId="2" type="noConversion"/>
  </si>
  <si>
    <t xml:space="preserve">                    color gamut click</t>
    <phoneticPr fontId="2" type="noConversion"/>
  </si>
  <si>
    <t xml:space="preserve">                    hdr click</t>
    <phoneticPr fontId="2" type="noConversion"/>
  </si>
  <si>
    <t xml:space="preserve">                    curvature click</t>
    <phoneticPr fontId="2" type="noConversion"/>
  </si>
  <si>
    <t xml:space="preserve">                    oled click</t>
    <phoneticPr fontId="2" type="noConversion"/>
  </si>
  <si>
    <t xml:space="preserve">                    panel type click</t>
    <phoneticPr fontId="2" type="noConversion"/>
  </si>
  <si>
    <t xml:space="preserve">                    nvidea g sync click</t>
    <phoneticPr fontId="2" type="noConversion"/>
  </si>
  <si>
    <t xml:space="preserve">                    amd freesync click</t>
    <phoneticPr fontId="2" type="noConversion"/>
  </si>
  <si>
    <t xml:space="preserve">                    black stabilizer click</t>
    <phoneticPr fontId="2" type="noConversion"/>
  </si>
  <si>
    <t xml:space="preserve">                    crosshair click</t>
    <phoneticPr fontId="2" type="noConversion"/>
  </si>
  <si>
    <t xml:space="preserve">                    dynamic action sync click</t>
    <phoneticPr fontId="2" type="noConversion"/>
  </si>
  <si>
    <t xml:space="preserve">                    dual mode click</t>
    <phoneticPr fontId="2" type="noConversion"/>
  </si>
  <si>
    <t xml:space="preserve">                    lg switch app click</t>
    <phoneticPr fontId="2" type="noConversion"/>
  </si>
  <si>
    <t xml:space="preserve">                    fps counter click</t>
    <phoneticPr fontId="2" type="noConversion"/>
  </si>
  <si>
    <t xml:space="preserve">                    oled care click</t>
    <phoneticPr fontId="2" type="noConversion"/>
  </si>
  <si>
    <t xml:space="preserve">                    gaming gui click</t>
    <phoneticPr fontId="2" type="noConversion"/>
  </si>
  <si>
    <t xml:space="preserve">                    kvm click</t>
    <phoneticPr fontId="2" type="noConversion"/>
  </si>
  <si>
    <t xml:space="preserve">                    daisy chain click</t>
    <phoneticPr fontId="2" type="noConversion"/>
  </si>
  <si>
    <t xml:space="preserve">                    thunberbolt 5 click</t>
    <phoneticPr fontId="2" type="noConversion"/>
  </si>
  <si>
    <t xml:space="preserve">                    flicker safe click</t>
    <phoneticPr fontId="2" type="noConversion"/>
  </si>
  <si>
    <t xml:space="preserve">                    reader mode click</t>
    <phoneticPr fontId="2" type="noConversion"/>
  </si>
  <si>
    <t xml:space="preserve">                    displayport click</t>
    <phoneticPr fontId="2" type="noConversion"/>
  </si>
  <si>
    <t xml:space="preserve">                    webos click</t>
    <phoneticPr fontId="2" type="noConversion"/>
  </si>
  <si>
    <t xml:space="preserve">                    webos re new program click</t>
    <phoneticPr fontId="2" type="noConversion"/>
  </si>
  <si>
    <t xml:space="preserve">                    perfect reproduction click</t>
    <phoneticPr fontId="2" type="noConversion"/>
  </si>
  <si>
    <t xml:space="preserve">                    viewing angle click</t>
    <phoneticPr fontId="2" type="noConversion"/>
  </si>
  <si>
    <t xml:space="preserve">                    height adjustable stand click</t>
    <phoneticPr fontId="2" type="noConversion"/>
  </si>
  <si>
    <t xml:space="preserve">                    pivot click</t>
    <phoneticPr fontId="2" type="noConversion"/>
  </si>
  <si>
    <t xml:space="preserve">                        ultragear plp</t>
    <phoneticPr fontId="2" type="noConversion"/>
  </si>
  <si>
    <t xml:space="preserve">                    creatives</t>
    <phoneticPr fontId="2" type="noConversion"/>
  </si>
  <si>
    <t xml:space="preserve">                        ultrafine plp</t>
    <phoneticPr fontId="2" type="noConversion"/>
  </si>
  <si>
    <t xml:space="preserve">          TV Line up(ST0001)</t>
    <phoneticPr fontId="2" type="noConversion"/>
  </si>
  <si>
    <t xml:space="preserve">                    ai sound pro click</t>
    <phoneticPr fontId="2" type="noConversion"/>
  </si>
  <si>
    <t>: 전체 트래픽 규모가 제한적이며 Organic 수치도 저조하게 유지되고 있음
세션당 페이지 뷰가 1.0 수준으로 대부분 단일 페이지 확인 후 세션 종료하는 패턴 보임</t>
    <phoneticPr fontId="2" type="noConversion"/>
  </si>
  <si>
    <t xml:space="preserve">: </t>
    <phoneticPr fontId="2" type="noConversion"/>
  </si>
  <si>
    <t>: 1월에 해당 페이지에서 구매 4건 발생하였으나 이후로는 없음. PLP 및 페이지로의 이동도 25% 이내로 저조</t>
    <phoneticPr fontId="2" type="noConversion"/>
  </si>
  <si>
    <t>세션 &amp; 오가닉 모수 쌓인 후 분석 필요</t>
  </si>
  <si>
    <t>LG.com FR - TV Spec Library</t>
    <phoneticPr fontId="2" type="noConversion"/>
  </si>
  <si>
    <t>* Source: GA4, 2025.10.26 ~</t>
    <phoneticPr fontId="2" type="noConversion"/>
  </si>
  <si>
    <t>LG.com FR - Monitor Spec Library</t>
    <phoneticPr fontId="2" type="noConversion"/>
  </si>
  <si>
    <t>* Source: GA4, 2025.10.27 ~</t>
    <phoneticPr fontId="2" type="noConversion"/>
  </si>
  <si>
    <t>LG.com PL - TV Spec Library</t>
    <phoneticPr fontId="2" type="noConversion"/>
  </si>
  <si>
    <t>LG.com PL - Monitor Spec Library</t>
    <phoneticPr fontId="2" type="noConversion"/>
  </si>
  <si>
    <t>* Source: GA4, 2025.11.12 ~</t>
    <phoneticPr fontId="2" type="noConversion"/>
  </si>
  <si>
    <t>* Source: GA4, 2025.11.04 ~</t>
    <phoneticPr fontId="2" type="noConversion"/>
  </si>
  <si>
    <t>* Source: GA4, 2025.11.02 ~</t>
    <phoneticPr fontId="2" type="noConversion"/>
  </si>
  <si>
    <t>LG.com ES - TV Spec Library</t>
    <phoneticPr fontId="2" type="noConversion"/>
  </si>
  <si>
    <t>LG.com ES - Monitor Spec Library</t>
    <phoneticPr fontId="2" type="noConversion"/>
  </si>
  <si>
    <t>* Source: GA4, 2025.11.03 ~</t>
    <phoneticPr fontId="2" type="noConversion"/>
  </si>
  <si>
    <t>LG.com BR - TV Spec Library</t>
    <phoneticPr fontId="2" type="noConversion"/>
  </si>
  <si>
    <t>* Source: GA4, 2025.10.29 ~</t>
    <phoneticPr fontId="2" type="noConversion"/>
  </si>
  <si>
    <t>LG.com BR - Monitor Spec Library</t>
    <phoneticPr fontId="2" type="noConversion"/>
  </si>
  <si>
    <t>* Source: GA4, 2025.12.04 ~</t>
    <phoneticPr fontId="2" type="noConversion"/>
  </si>
  <si>
    <t>LG.com CA_EN - TV Spec Library</t>
    <phoneticPr fontId="2" type="noConversion"/>
  </si>
  <si>
    <t>LG.com CA_EN - Monitor Spec Library</t>
    <phoneticPr fontId="2" type="noConversion"/>
  </si>
  <si>
    <t>* Source: GA4, 2025.10.23 ~</t>
    <phoneticPr fontId="2" type="noConversion"/>
  </si>
  <si>
    <t>LG.com CA_FR - TV Spec Library</t>
    <phoneticPr fontId="2" type="noConversion"/>
  </si>
  <si>
    <t>LG.com MX - TV Spec Library</t>
    <phoneticPr fontId="2" type="noConversion"/>
  </si>
  <si>
    <t>* Source: GA4, 2025.10.30 ~</t>
    <phoneticPr fontId="2" type="noConversion"/>
  </si>
  <si>
    <t>LG.com CA_FR - Monitor Spec Library</t>
    <phoneticPr fontId="2" type="noConversion"/>
  </si>
  <si>
    <t>LG.com MX - Monitor Spec Library</t>
    <phoneticPr fontId="2" type="noConversion"/>
  </si>
  <si>
    <t>LG.com NL - TV Spec Library</t>
    <phoneticPr fontId="2" type="noConversion"/>
  </si>
  <si>
    <t>LG.com NL - Monitor Spec Library</t>
    <phoneticPr fontId="2" type="noConversion"/>
  </si>
  <si>
    <t>LG.com IT - TV Spec Library</t>
    <phoneticPr fontId="2" type="noConversion"/>
  </si>
  <si>
    <t>* Source: GA4, 2025.10.31 ~</t>
    <phoneticPr fontId="2" type="noConversion"/>
  </si>
  <si>
    <t>LG.com IT - Monitor Spec Library</t>
    <phoneticPr fontId="2" type="noConversion"/>
  </si>
  <si>
    <t>: 평균 체류시간은 증가했으나 Page View나 클릭 증가와 함께 나타나지 않아 적극적인 탐색 증가로 해석하기에는 제한적임. 탐색 확대보다는 단일 페이지 내 정보 확인 시간이 늘어난 가능성이 있음.</t>
    <phoneticPr fontId="2" type="noConversion"/>
  </si>
  <si>
    <t>TV 2월 기준</t>
    <phoneticPr fontId="2" type="noConversion"/>
  </si>
  <si>
    <t>UK</t>
    <phoneticPr fontId="2" type="noConversion"/>
  </si>
  <si>
    <t>FR</t>
    <phoneticPr fontId="2" type="noConversion"/>
  </si>
  <si>
    <t>PL</t>
    <phoneticPr fontId="2" type="noConversion"/>
  </si>
  <si>
    <t>ES</t>
    <phoneticPr fontId="2" type="noConversion"/>
  </si>
  <si>
    <t>BR</t>
    <phoneticPr fontId="2" type="noConversion"/>
  </si>
  <si>
    <t>CA_EN</t>
    <phoneticPr fontId="2" type="noConversion"/>
  </si>
  <si>
    <t>CA_FR</t>
    <phoneticPr fontId="2" type="noConversion"/>
  </si>
  <si>
    <t>MX</t>
    <phoneticPr fontId="2" type="noConversion"/>
  </si>
  <si>
    <t>NL</t>
    <phoneticPr fontId="2" type="noConversion"/>
  </si>
  <si>
    <t>IT</t>
    <phoneticPr fontId="2" type="noConversion"/>
  </si>
  <si>
    <t>Gen AI</t>
    <phoneticPr fontId="2" type="noConversion"/>
  </si>
  <si>
    <t xml:space="preserve">     ChatCPT</t>
    <phoneticPr fontId="2" type="noConversion"/>
  </si>
  <si>
    <t xml:space="preserve">     Gemini</t>
    <phoneticPr fontId="2" type="noConversion"/>
  </si>
  <si>
    <t xml:space="preserve">     Copilot</t>
    <phoneticPr fontId="2" type="noConversion"/>
  </si>
  <si>
    <t xml:space="preserve">     Perplexity</t>
    <phoneticPr fontId="2" type="noConversion"/>
  </si>
  <si>
    <t xml:space="preserve">     Others</t>
    <phoneticPr fontId="2" type="noConversion"/>
  </si>
  <si>
    <t>Bounce Rate</t>
    <phoneticPr fontId="2" type="noConversion"/>
  </si>
  <si>
    <t xml:space="preserve">     TV Line up guide</t>
    <phoneticPr fontId="2" type="noConversion"/>
  </si>
  <si>
    <t>Monitor 2월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</si>
</sst>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_-;\-* #,##0.00_-;_-* &quot;-&quot;_-;_-@_-"/>
    <numFmt numFmtId="177" formatCode="0.0%"/>
    <numFmt numFmtId="178" formatCode="_-* #,##0.0_-;\-* #,##0.0_-;_-* &quot;-&quot;_-;_-@_-"/>
    <numFmt numFmtId="179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 tint="0.249977111117893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C00F41"/>
      <name val="LG스마트체 Regular"/>
      <family val="3"/>
      <charset val="129"/>
    </font>
    <font>
      <sz val="10"/>
      <color rgb="FFC00000"/>
      <name val="LG스마트체 Regular"/>
      <family val="3"/>
      <charset val="129"/>
    </font>
    <font>
      <b/>
      <sz val="11"/>
      <color rgb="FFC00F41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theme="1" tint="0.499984740745262"/>
      <name val="LG스마트체 Regular"/>
      <family val="3"/>
      <charset val="129"/>
    </font>
    <font>
      <b/>
      <sz val="11"/>
      <color theme="1" tint="0.249977111117893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lightUp">
        <bgColor theme="0" tint="-4.9989318521683403E-2"/>
      </patternFill>
    </fill>
    <fill>
      <patternFill patternType="lightUp">
        <bgColor theme="0"/>
      </patternFill>
    </fill>
    <fill>
      <patternFill patternType="lightUp">
        <bgColor theme="4" tint="0.79998168889431442"/>
      </patternFill>
    </fill>
    <fill>
      <patternFill patternType="lightUp">
        <bgColor theme="0" tint="-0.14999847407452621"/>
      </patternFill>
    </fill>
    <fill>
      <patternFill patternType="lightUp">
        <bgColor theme="5" tint="0.79998168889431442"/>
      </patternFill>
    </fill>
    <fill>
      <patternFill patternType="lightUp">
        <bgColor theme="9" tint="0.79998168889431442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50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6" borderId="2" xfId="1" applyFont="1" applyFill="1" applyBorder="1" applyAlignment="1">
      <alignment horizontal="left" vertical="center"/>
    </xf>
    <xf numFmtId="41" fontId="3" fillId="6" borderId="29" xfId="1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41" fontId="3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9" fontId="3" fillId="0" borderId="0" xfId="2" applyFont="1">
      <alignment vertical="center"/>
    </xf>
    <xf numFmtId="41" fontId="5" fillId="9" borderId="8" xfId="1" applyFont="1" applyFill="1" applyBorder="1" applyAlignment="1">
      <alignment horizontal="right" vertical="center"/>
    </xf>
    <xf numFmtId="41" fontId="12" fillId="9" borderId="9" xfId="1" applyFont="1" applyFill="1" applyBorder="1" applyAlignment="1">
      <alignment horizontal="right" vertical="center"/>
    </xf>
    <xf numFmtId="41" fontId="5" fillId="9" borderId="9" xfId="1" applyFont="1" applyFill="1" applyBorder="1">
      <alignment vertical="center"/>
    </xf>
    <xf numFmtId="41" fontId="5" fillId="2" borderId="9" xfId="1" applyFont="1" applyFill="1" applyBorder="1">
      <alignment vertical="center"/>
    </xf>
    <xf numFmtId="41" fontId="3" fillId="10" borderId="1" xfId="1" applyFont="1" applyFill="1" applyBorder="1" applyAlignment="1">
      <alignment horizontal="right" vertical="center"/>
    </xf>
    <xf numFmtId="41" fontId="13" fillId="10" borderId="0" xfId="1" applyFont="1" applyFill="1" applyBorder="1" applyAlignment="1">
      <alignment horizontal="right" vertical="center"/>
    </xf>
    <xf numFmtId="41" fontId="3" fillId="10" borderId="0" xfId="1" applyFont="1" applyFill="1" applyBorder="1">
      <alignment vertical="center"/>
    </xf>
    <xf numFmtId="41" fontId="3" fillId="6" borderId="0" xfId="1" applyFont="1" applyFill="1" applyBorder="1">
      <alignment vertical="center"/>
    </xf>
    <xf numFmtId="41" fontId="3" fillId="6" borderId="1" xfId="1" applyFont="1" applyFill="1" applyBorder="1" applyAlignment="1">
      <alignment horizontal="right" vertical="center"/>
    </xf>
    <xf numFmtId="41" fontId="3" fillId="6" borderId="33" xfId="1" applyFont="1" applyFill="1" applyBorder="1" applyAlignment="1">
      <alignment horizontal="right" vertical="center"/>
    </xf>
    <xf numFmtId="41" fontId="5" fillId="9" borderId="13" xfId="1" applyFont="1" applyFill="1" applyBorder="1" applyAlignment="1">
      <alignment horizontal="right" vertical="center"/>
    </xf>
    <xf numFmtId="41" fontId="12" fillId="9" borderId="14" xfId="1" applyFont="1" applyFill="1" applyBorder="1" applyAlignment="1">
      <alignment horizontal="right" vertical="center"/>
    </xf>
    <xf numFmtId="41" fontId="5" fillId="9" borderId="14" xfId="1" applyFont="1" applyFill="1" applyBorder="1">
      <alignment vertical="center"/>
    </xf>
    <xf numFmtId="41" fontId="5" fillId="2" borderId="14" xfId="1" applyFont="1" applyFill="1" applyBorder="1">
      <alignment vertical="center"/>
    </xf>
    <xf numFmtId="41" fontId="5" fillId="9" borderId="17" xfId="1" applyFont="1" applyFill="1" applyBorder="1" applyAlignment="1">
      <alignment horizontal="right" vertical="center"/>
    </xf>
    <xf numFmtId="41" fontId="12" fillId="9" borderId="18" xfId="1" applyFont="1" applyFill="1" applyBorder="1" applyAlignment="1">
      <alignment horizontal="right" vertical="center"/>
    </xf>
    <xf numFmtId="41" fontId="5" fillId="9" borderId="18" xfId="1" applyFont="1" applyFill="1" applyBorder="1">
      <alignment vertical="center"/>
    </xf>
    <xf numFmtId="41" fontId="5" fillId="2" borderId="18" xfId="1" applyFont="1" applyFill="1" applyBorder="1">
      <alignment vertical="center"/>
    </xf>
    <xf numFmtId="41" fontId="5" fillId="9" borderId="19" xfId="1" applyFont="1" applyFill="1" applyBorder="1" applyAlignment="1">
      <alignment horizontal="right" vertical="center"/>
    </xf>
    <xf numFmtId="41" fontId="12" fillId="9" borderId="20" xfId="1" applyFont="1" applyFill="1" applyBorder="1" applyAlignment="1">
      <alignment horizontal="right" vertical="center"/>
    </xf>
    <xf numFmtId="41" fontId="5" fillId="9" borderId="20" xfId="1" applyFont="1" applyFill="1" applyBorder="1">
      <alignment vertical="center"/>
    </xf>
    <xf numFmtId="41" fontId="5" fillId="2" borderId="20" xfId="1" applyFont="1" applyFill="1" applyBorder="1">
      <alignment vertical="center"/>
    </xf>
    <xf numFmtId="41" fontId="3" fillId="10" borderId="10" xfId="1" applyFont="1" applyFill="1" applyBorder="1" applyAlignment="1">
      <alignment horizontal="right" vertical="center"/>
    </xf>
    <xf numFmtId="41" fontId="13" fillId="10" borderId="11" xfId="1" applyFont="1" applyFill="1" applyBorder="1" applyAlignment="1">
      <alignment horizontal="right" vertical="center"/>
    </xf>
    <xf numFmtId="41" fontId="3" fillId="10" borderId="11" xfId="1" applyFont="1" applyFill="1" applyBorder="1">
      <alignment vertical="center"/>
    </xf>
    <xf numFmtId="41" fontId="3" fillId="6" borderId="11" xfId="1" applyFont="1" applyFill="1" applyBorder="1">
      <alignment vertical="center"/>
    </xf>
    <xf numFmtId="176" fontId="5" fillId="11" borderId="13" xfId="1" applyNumberFormat="1" applyFont="1" applyFill="1" applyBorder="1" applyAlignment="1">
      <alignment horizontal="right" vertical="center"/>
    </xf>
    <xf numFmtId="176" fontId="5" fillId="11" borderId="14" xfId="1" applyNumberFormat="1" applyFont="1" applyFill="1" applyBorder="1" applyAlignment="1">
      <alignment horizontal="right" vertical="center"/>
    </xf>
    <xf numFmtId="176" fontId="12" fillId="11" borderId="14" xfId="1" applyNumberFormat="1" applyFont="1" applyFill="1" applyBorder="1">
      <alignment vertical="center"/>
    </xf>
    <xf numFmtId="176" fontId="12" fillId="3" borderId="14" xfId="1" applyNumberFormat="1" applyFont="1" applyFill="1" applyBorder="1">
      <alignment vertical="center"/>
    </xf>
    <xf numFmtId="176" fontId="3" fillId="10" borderId="1" xfId="1" applyNumberFormat="1" applyFont="1" applyFill="1" applyBorder="1" applyAlignment="1">
      <alignment horizontal="right" vertical="center"/>
    </xf>
    <xf numFmtId="176" fontId="13" fillId="10" borderId="0" xfId="1" applyNumberFormat="1" applyFont="1" applyFill="1" applyBorder="1" applyAlignment="1">
      <alignment horizontal="right" vertical="center"/>
    </xf>
    <xf numFmtId="176" fontId="13" fillId="10" borderId="11" xfId="1" applyNumberFormat="1" applyFont="1" applyFill="1" applyBorder="1">
      <alignment vertical="center"/>
    </xf>
    <xf numFmtId="176" fontId="13" fillId="6" borderId="11" xfId="1" applyNumberFormat="1" applyFont="1" applyFill="1" applyBorder="1">
      <alignment vertical="center"/>
    </xf>
    <xf numFmtId="176" fontId="13" fillId="10" borderId="0" xfId="1" applyNumberFormat="1" applyFont="1" applyFill="1" applyBorder="1">
      <alignment vertical="center"/>
    </xf>
    <xf numFmtId="176" fontId="13" fillId="6" borderId="0" xfId="1" applyNumberFormat="1" applyFont="1" applyFill="1" applyBorder="1">
      <alignment vertical="center"/>
    </xf>
    <xf numFmtId="177" fontId="5" fillId="12" borderId="17" xfId="2" applyNumberFormat="1" applyFont="1" applyFill="1" applyBorder="1" applyAlignment="1">
      <alignment horizontal="right" vertical="center"/>
    </xf>
    <xf numFmtId="177" fontId="5" fillId="12" borderId="18" xfId="2" applyNumberFormat="1" applyFont="1" applyFill="1" applyBorder="1" applyAlignment="1">
      <alignment horizontal="right" vertical="center"/>
    </xf>
    <xf numFmtId="177" fontId="5" fillId="12" borderId="13" xfId="2" applyNumberFormat="1" applyFont="1" applyFill="1" applyBorder="1" applyAlignment="1">
      <alignment horizontal="right" vertical="center"/>
    </xf>
    <xf numFmtId="177" fontId="5" fillId="12" borderId="14" xfId="2" applyNumberFormat="1" applyFont="1" applyFill="1" applyBorder="1" applyAlignment="1">
      <alignment horizontal="right" vertical="center"/>
    </xf>
    <xf numFmtId="176" fontId="12" fillId="12" borderId="14" xfId="1" applyNumberFormat="1" applyFont="1" applyFill="1" applyBorder="1">
      <alignment vertical="center"/>
    </xf>
    <xf numFmtId="177" fontId="12" fillId="7" borderId="14" xfId="2" applyNumberFormat="1" applyFont="1" applyFill="1" applyBorder="1">
      <alignment vertical="center"/>
    </xf>
    <xf numFmtId="177" fontId="3" fillId="10" borderId="10" xfId="2" applyNumberFormat="1" applyFont="1" applyFill="1" applyBorder="1" applyAlignment="1">
      <alignment horizontal="right" vertical="center"/>
    </xf>
    <xf numFmtId="177" fontId="3" fillId="10" borderId="11" xfId="2" applyNumberFormat="1" applyFont="1" applyFill="1" applyBorder="1" applyAlignment="1">
      <alignment horizontal="right" vertical="center"/>
    </xf>
    <xf numFmtId="177" fontId="3" fillId="10" borderId="11" xfId="2" applyNumberFormat="1" applyFont="1" applyFill="1" applyBorder="1">
      <alignment vertical="center"/>
    </xf>
    <xf numFmtId="177" fontId="3" fillId="6" borderId="11" xfId="2" applyNumberFormat="1" applyFont="1" applyFill="1" applyBorder="1">
      <alignment vertical="center"/>
    </xf>
    <xf numFmtId="177" fontId="3" fillId="10" borderId="2" xfId="2" applyNumberFormat="1" applyFont="1" applyFill="1" applyBorder="1" applyAlignment="1">
      <alignment horizontal="right" vertical="center"/>
    </xf>
    <xf numFmtId="177" fontId="3" fillId="10" borderId="29" xfId="2" applyNumberFormat="1" applyFont="1" applyFill="1" applyBorder="1" applyAlignment="1">
      <alignment horizontal="right" vertical="center"/>
    </xf>
    <xf numFmtId="177" fontId="3" fillId="10" borderId="29" xfId="2" applyNumberFormat="1" applyFont="1" applyFill="1" applyBorder="1">
      <alignment vertical="center"/>
    </xf>
    <xf numFmtId="177" fontId="3" fillId="6" borderId="29" xfId="2" applyNumberFormat="1" applyFont="1" applyFill="1" applyBorder="1">
      <alignment vertical="center"/>
    </xf>
    <xf numFmtId="41" fontId="5" fillId="9" borderId="21" xfId="1" applyFont="1" applyFill="1" applyBorder="1" applyAlignment="1">
      <alignment horizontal="right" vertical="center"/>
    </xf>
    <xf numFmtId="41" fontId="12" fillId="9" borderId="22" xfId="1" applyFont="1" applyFill="1" applyBorder="1" applyAlignment="1">
      <alignment horizontal="right" vertical="center"/>
    </xf>
    <xf numFmtId="41" fontId="5" fillId="9" borderId="22" xfId="1" applyFont="1" applyFill="1" applyBorder="1">
      <alignment vertical="center"/>
    </xf>
    <xf numFmtId="41" fontId="5" fillId="2" borderId="22" xfId="1" applyFont="1" applyFill="1" applyBorder="1">
      <alignment vertical="center"/>
    </xf>
    <xf numFmtId="41" fontId="3" fillId="9" borderId="19" xfId="1" applyFont="1" applyFill="1" applyBorder="1" applyAlignment="1">
      <alignment horizontal="right" vertical="center"/>
    </xf>
    <xf numFmtId="41" fontId="13" fillId="9" borderId="20" xfId="1" applyFont="1" applyFill="1" applyBorder="1" applyAlignment="1">
      <alignment horizontal="right" vertical="center"/>
    </xf>
    <xf numFmtId="41" fontId="3" fillId="9" borderId="20" xfId="1" applyFont="1" applyFill="1" applyBorder="1">
      <alignment vertical="center"/>
    </xf>
    <xf numFmtId="41" fontId="3" fillId="2" borderId="20" xfId="1" applyFont="1" applyFill="1" applyBorder="1">
      <alignment vertical="center"/>
    </xf>
    <xf numFmtId="41" fontId="3" fillId="10" borderId="15" xfId="1" applyFont="1" applyFill="1" applyBorder="1" applyAlignment="1">
      <alignment horizontal="right" vertical="center"/>
    </xf>
    <xf numFmtId="41" fontId="13" fillId="10" borderId="16" xfId="1" applyFont="1" applyFill="1" applyBorder="1" applyAlignment="1">
      <alignment horizontal="right" vertical="center"/>
    </xf>
    <xf numFmtId="41" fontId="3" fillId="10" borderId="16" xfId="1" applyFont="1" applyFill="1" applyBorder="1">
      <alignment vertical="center"/>
    </xf>
    <xf numFmtId="41" fontId="3" fillId="6" borderId="16" xfId="1" applyFont="1" applyFill="1" applyBorder="1">
      <alignment vertical="center"/>
    </xf>
    <xf numFmtId="41" fontId="3" fillId="10" borderId="23" xfId="1" applyFont="1" applyFill="1" applyBorder="1" applyAlignment="1">
      <alignment horizontal="right" vertical="center"/>
    </xf>
    <xf numFmtId="41" fontId="3" fillId="10" borderId="24" xfId="1" applyFont="1" applyFill="1" applyBorder="1" applyAlignment="1">
      <alignment horizontal="right" vertical="center"/>
    </xf>
    <xf numFmtId="41" fontId="3" fillId="10" borderId="24" xfId="1" applyFont="1" applyFill="1" applyBorder="1">
      <alignment vertical="center"/>
    </xf>
    <xf numFmtId="41" fontId="3" fillId="6" borderId="24" xfId="1" applyFont="1" applyFill="1" applyBorder="1">
      <alignment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33" xfId="1" applyFont="1" applyFill="1" applyBorder="1" applyAlignment="1">
      <alignment horizontal="right" vertical="center"/>
    </xf>
    <xf numFmtId="41" fontId="6" fillId="10" borderId="1" xfId="1" applyFont="1" applyFill="1" applyBorder="1" applyAlignment="1">
      <alignment horizontal="right" vertical="center"/>
    </xf>
    <xf numFmtId="41" fontId="6" fillId="10" borderId="0" xfId="1" applyFont="1" applyFill="1" applyBorder="1" applyAlignment="1">
      <alignment horizontal="right" vertical="center"/>
    </xf>
    <xf numFmtId="41" fontId="6" fillId="10" borderId="0" xfId="1" applyFont="1" applyFill="1" applyBorder="1">
      <alignment vertical="center"/>
    </xf>
    <xf numFmtId="41" fontId="6" fillId="6" borderId="0" xfId="1" applyFont="1" applyFill="1" applyBorder="1">
      <alignment vertical="center"/>
    </xf>
    <xf numFmtId="41" fontId="6" fillId="10" borderId="15" xfId="1" applyFont="1" applyFill="1" applyBorder="1" applyAlignment="1">
      <alignment horizontal="right" vertical="center"/>
    </xf>
    <xf numFmtId="41" fontId="6" fillId="10" borderId="16" xfId="1" applyFont="1" applyFill="1" applyBorder="1" applyAlignment="1">
      <alignment horizontal="right" vertical="center"/>
    </xf>
    <xf numFmtId="41" fontId="6" fillId="10" borderId="16" xfId="1" applyFont="1" applyFill="1" applyBorder="1">
      <alignment vertical="center"/>
    </xf>
    <xf numFmtId="41" fontId="6" fillId="6" borderId="16" xfId="1" applyFont="1" applyFill="1" applyBorder="1">
      <alignment vertical="center"/>
    </xf>
    <xf numFmtId="41" fontId="3" fillId="10" borderId="0" xfId="1" applyFont="1" applyFill="1" applyBorder="1" applyAlignment="1">
      <alignment horizontal="right" vertical="center"/>
    </xf>
    <xf numFmtId="41" fontId="14" fillId="10" borderId="1" xfId="1" applyFont="1" applyFill="1" applyBorder="1" applyAlignment="1">
      <alignment horizontal="right" vertical="center"/>
    </xf>
    <xf numFmtId="41" fontId="14" fillId="10" borderId="0" xfId="1" applyFont="1" applyFill="1" applyBorder="1" applyAlignment="1">
      <alignment horizontal="right" vertical="center"/>
    </xf>
    <xf numFmtId="41" fontId="14" fillId="10" borderId="0" xfId="1" applyFont="1" applyFill="1" applyBorder="1">
      <alignment vertical="center"/>
    </xf>
    <xf numFmtId="41" fontId="14" fillId="6" borderId="0" xfId="1" applyFont="1" applyFill="1" applyBorder="1">
      <alignment vertical="center"/>
    </xf>
    <xf numFmtId="41" fontId="14" fillId="10" borderId="25" xfId="1" applyFont="1" applyFill="1" applyBorder="1" applyAlignment="1">
      <alignment horizontal="right" vertical="center"/>
    </xf>
    <xf numFmtId="41" fontId="14" fillId="10" borderId="26" xfId="1" applyFont="1" applyFill="1" applyBorder="1" applyAlignment="1">
      <alignment horizontal="right" vertical="center"/>
    </xf>
    <xf numFmtId="41" fontId="14" fillId="10" borderId="26" xfId="1" applyFont="1" applyFill="1" applyBorder="1">
      <alignment vertical="center"/>
    </xf>
    <xf numFmtId="41" fontId="14" fillId="6" borderId="26" xfId="1" applyFont="1" applyFill="1" applyBorder="1">
      <alignment vertical="center"/>
    </xf>
    <xf numFmtId="176" fontId="5" fillId="13" borderId="19" xfId="1" applyNumberFormat="1" applyFont="1" applyFill="1" applyBorder="1" applyAlignment="1">
      <alignment horizontal="right" vertical="center"/>
    </xf>
    <xf numFmtId="176" fontId="5" fillId="13" borderId="20" xfId="1" applyNumberFormat="1" applyFont="1" applyFill="1" applyBorder="1" applyAlignment="1">
      <alignment horizontal="right" vertical="center"/>
    </xf>
    <xf numFmtId="176" fontId="5" fillId="13" borderId="20" xfId="1" applyNumberFormat="1" applyFont="1" applyFill="1" applyBorder="1">
      <alignment vertical="center"/>
    </xf>
    <xf numFmtId="176" fontId="5" fillId="4" borderId="20" xfId="1" applyNumberFormat="1" applyFont="1" applyFill="1" applyBorder="1">
      <alignment vertical="center"/>
    </xf>
    <xf numFmtId="176" fontId="3" fillId="10" borderId="10" xfId="1" applyNumberFormat="1" applyFont="1" applyFill="1" applyBorder="1" applyAlignment="1">
      <alignment horizontal="right" vertical="center"/>
    </xf>
    <xf numFmtId="176" fontId="3" fillId="10" borderId="11" xfId="1" applyNumberFormat="1" applyFont="1" applyFill="1" applyBorder="1" applyAlignment="1">
      <alignment horizontal="right" vertical="center"/>
    </xf>
    <xf numFmtId="176" fontId="3" fillId="10" borderId="11" xfId="1" applyNumberFormat="1" applyFont="1" applyFill="1" applyBorder="1">
      <alignment vertical="center"/>
    </xf>
    <xf numFmtId="176" fontId="3" fillId="6" borderId="11" xfId="1" applyNumberFormat="1" applyFont="1" applyFill="1" applyBorder="1">
      <alignment vertical="center"/>
    </xf>
    <xf numFmtId="176" fontId="3" fillId="10" borderId="12" xfId="1" applyNumberFormat="1" applyFont="1" applyFill="1" applyBorder="1" applyAlignment="1">
      <alignment horizontal="right" vertical="center"/>
    </xf>
    <xf numFmtId="176" fontId="3" fillId="10" borderId="4" xfId="1" applyNumberFormat="1" applyFont="1" applyFill="1" applyBorder="1" applyAlignment="1">
      <alignment horizontal="right" vertical="center"/>
    </xf>
    <xf numFmtId="176" fontId="3" fillId="10" borderId="4" xfId="1" applyNumberFormat="1" applyFont="1" applyFill="1" applyBorder="1">
      <alignment vertical="center"/>
    </xf>
    <xf numFmtId="2" fontId="3" fillId="6" borderId="4" xfId="1" applyNumberFormat="1" applyFont="1" applyFill="1" applyBorder="1">
      <alignment vertical="center"/>
    </xf>
    <xf numFmtId="177" fontId="5" fillId="12" borderId="14" xfId="2" applyNumberFormat="1" applyFont="1" applyFill="1" applyBorder="1">
      <alignment vertical="center"/>
    </xf>
    <xf numFmtId="177" fontId="5" fillId="7" borderId="14" xfId="2" applyNumberFormat="1" applyFont="1" applyFill="1" applyBorder="1">
      <alignment vertical="center"/>
    </xf>
    <xf numFmtId="41" fontId="3" fillId="10" borderId="42" xfId="1" applyFont="1" applyFill="1" applyBorder="1" applyAlignment="1">
      <alignment horizontal="right" vertical="center"/>
    </xf>
    <xf numFmtId="41" fontId="3" fillId="10" borderId="11" xfId="1" applyFont="1" applyFill="1" applyBorder="1" applyAlignment="1">
      <alignment horizontal="right" vertical="center"/>
    </xf>
    <xf numFmtId="41" fontId="3" fillId="10" borderId="32" xfId="1" applyFont="1" applyFill="1" applyBorder="1" applyAlignment="1">
      <alignment horizontal="right" vertical="center"/>
    </xf>
    <xf numFmtId="10" fontId="5" fillId="14" borderId="40" xfId="2" applyNumberFormat="1" applyFont="1" applyFill="1" applyBorder="1" applyAlignment="1">
      <alignment horizontal="right" vertical="center"/>
    </xf>
    <xf numFmtId="10" fontId="12" fillId="14" borderId="9" xfId="2" applyNumberFormat="1" applyFont="1" applyFill="1" applyBorder="1" applyAlignment="1">
      <alignment horizontal="right" vertical="center"/>
    </xf>
    <xf numFmtId="10" fontId="5" fillId="14" borderId="9" xfId="2" applyNumberFormat="1" applyFont="1" applyFill="1" applyBorder="1">
      <alignment vertical="center"/>
    </xf>
    <xf numFmtId="10" fontId="5" fillId="14" borderId="32" xfId="2" applyNumberFormat="1" applyFont="1" applyFill="1" applyBorder="1" applyAlignment="1">
      <alignment horizontal="right" vertical="center"/>
    </xf>
    <xf numFmtId="10" fontId="12" fillId="14" borderId="0" xfId="2" applyNumberFormat="1" applyFont="1" applyFill="1" applyBorder="1" applyAlignment="1">
      <alignment horizontal="right" vertical="center"/>
    </xf>
    <xf numFmtId="10" fontId="5" fillId="14" borderId="0" xfId="2" applyNumberFormat="1" applyFont="1" applyFill="1" applyBorder="1">
      <alignment vertical="center"/>
    </xf>
    <xf numFmtId="41" fontId="3" fillId="10" borderId="12" xfId="1" applyFont="1" applyFill="1" applyBorder="1" applyAlignment="1">
      <alignment horizontal="right" vertical="center"/>
    </xf>
    <xf numFmtId="41" fontId="13" fillId="10" borderId="4" xfId="1" applyFont="1" applyFill="1" applyBorder="1" applyAlignment="1">
      <alignment horizontal="right" vertical="center"/>
    </xf>
    <xf numFmtId="41" fontId="3" fillId="10" borderId="4" xfId="1" applyFont="1" applyFill="1" applyBorder="1">
      <alignment vertical="center"/>
    </xf>
    <xf numFmtId="41" fontId="3" fillId="6" borderId="4" xfId="1" applyFont="1" applyFill="1" applyBorder="1">
      <alignment vertical="center"/>
    </xf>
    <xf numFmtId="10" fontId="5" fillId="12" borderId="31" xfId="2" applyNumberFormat="1" applyFont="1" applyFill="1" applyBorder="1" applyAlignment="1">
      <alignment horizontal="right" vertical="center"/>
    </xf>
    <xf numFmtId="10" fontId="12" fillId="12" borderId="28" xfId="2" applyNumberFormat="1" applyFont="1" applyFill="1" applyBorder="1" applyAlignment="1">
      <alignment horizontal="right" vertical="center"/>
    </xf>
    <xf numFmtId="10" fontId="12" fillId="12" borderId="28" xfId="2" applyNumberFormat="1" applyFont="1" applyFill="1" applyBorder="1">
      <alignment vertical="center"/>
    </xf>
    <xf numFmtId="10" fontId="12" fillId="7" borderId="28" xfId="2" applyNumberFormat="1" applyFont="1" applyFill="1" applyBorder="1">
      <alignment vertical="center"/>
    </xf>
    <xf numFmtId="10" fontId="5" fillId="12" borderId="49" xfId="2" applyNumberFormat="1" applyFont="1" applyFill="1" applyBorder="1" applyAlignment="1">
      <alignment horizontal="right" vertical="center"/>
    </xf>
    <xf numFmtId="10" fontId="5" fillId="12" borderId="14" xfId="2" applyNumberFormat="1" applyFont="1" applyFill="1" applyBorder="1" applyAlignment="1">
      <alignment horizontal="right" vertical="center"/>
    </xf>
    <xf numFmtId="10" fontId="5" fillId="12" borderId="14" xfId="2" applyNumberFormat="1" applyFont="1" applyFill="1" applyBorder="1">
      <alignment vertical="center"/>
    </xf>
    <xf numFmtId="10" fontId="5" fillId="7" borderId="14" xfId="2" applyNumberFormat="1" applyFont="1" applyFill="1" applyBorder="1">
      <alignment vertical="center"/>
    </xf>
    <xf numFmtId="41" fontId="3" fillId="6" borderId="51" xfId="1" applyFont="1" applyFill="1" applyBorder="1" applyAlignment="1">
      <alignment horizontal="left" vertical="center"/>
    </xf>
    <xf numFmtId="41" fontId="3" fillId="10" borderId="52" xfId="1" applyFont="1" applyFill="1" applyBorder="1" applyAlignment="1">
      <alignment horizontal="right" vertical="center"/>
    </xf>
    <xf numFmtId="41" fontId="13" fillId="10" borderId="29" xfId="1" applyFont="1" applyFill="1" applyBorder="1" applyAlignment="1">
      <alignment horizontal="right" vertical="center"/>
    </xf>
    <xf numFmtId="41" fontId="3" fillId="10" borderId="29" xfId="1" applyFont="1" applyFill="1" applyBorder="1">
      <alignment vertical="center"/>
    </xf>
    <xf numFmtId="41" fontId="3" fillId="6" borderId="29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41" fontId="6" fillId="6" borderId="35" xfId="1" applyFont="1" applyFill="1" applyBorder="1" applyAlignment="1">
      <alignment horizontal="right" vertical="center"/>
    </xf>
    <xf numFmtId="41" fontId="6" fillId="6" borderId="15" xfId="1" applyFont="1" applyFill="1" applyBorder="1" applyAlignment="1">
      <alignment horizontal="right" vertical="center"/>
    </xf>
    <xf numFmtId="41" fontId="13" fillId="10" borderId="0" xfId="1" applyFont="1" applyFill="1" applyBorder="1">
      <alignment vertical="center"/>
    </xf>
    <xf numFmtId="177" fontId="3" fillId="0" borderId="0" xfId="2" applyNumberFormat="1" applyFont="1">
      <alignment vertical="center"/>
    </xf>
    <xf numFmtId="177" fontId="12" fillId="12" borderId="18" xfId="2" applyNumberFormat="1" applyFont="1" applyFill="1" applyBorder="1">
      <alignment vertical="center"/>
    </xf>
    <xf numFmtId="177" fontId="12" fillId="7" borderId="18" xfId="2" applyNumberFormat="1" applyFont="1" applyFill="1" applyBorder="1">
      <alignment vertical="center"/>
    </xf>
    <xf numFmtId="10" fontId="5" fillId="5" borderId="38" xfId="2" applyNumberFormat="1" applyFont="1" applyFill="1" applyBorder="1">
      <alignment vertical="center"/>
    </xf>
    <xf numFmtId="10" fontId="5" fillId="5" borderId="14" xfId="2" applyNumberFormat="1" applyFont="1" applyFill="1" applyBorder="1">
      <alignment vertical="center"/>
    </xf>
    <xf numFmtId="10" fontId="5" fillId="5" borderId="57" xfId="2" applyNumberFormat="1" applyFont="1" applyFill="1" applyBorder="1">
      <alignment vertical="center"/>
    </xf>
    <xf numFmtId="0" fontId="3" fillId="0" borderId="1" xfId="0" applyFont="1" applyBorder="1">
      <alignment vertical="center"/>
    </xf>
    <xf numFmtId="10" fontId="5" fillId="5" borderId="44" xfId="2" applyNumberFormat="1" applyFont="1" applyFill="1" applyBorder="1">
      <alignment vertical="center"/>
    </xf>
    <xf numFmtId="0" fontId="3" fillId="15" borderId="0" xfId="0" applyFont="1" applyFill="1">
      <alignment vertical="center"/>
    </xf>
    <xf numFmtId="41" fontId="3" fillId="6" borderId="33" xfId="1" applyFont="1" applyFill="1" applyBorder="1">
      <alignment vertical="center"/>
    </xf>
    <xf numFmtId="9" fontId="5" fillId="2" borderId="9" xfId="2" applyFont="1" applyFill="1" applyBorder="1">
      <alignment vertical="center"/>
    </xf>
    <xf numFmtId="9" fontId="5" fillId="2" borderId="39" xfId="2" applyFont="1" applyFill="1" applyBorder="1">
      <alignment vertical="center"/>
    </xf>
    <xf numFmtId="41" fontId="5" fillId="2" borderId="39" xfId="1" applyFont="1" applyFill="1" applyBorder="1">
      <alignment vertical="center"/>
    </xf>
    <xf numFmtId="178" fontId="12" fillId="3" borderId="14" xfId="1" applyNumberFormat="1" applyFont="1" applyFill="1" applyBorder="1">
      <alignment vertical="center"/>
    </xf>
    <xf numFmtId="179" fontId="13" fillId="6" borderId="11" xfId="1" applyNumberFormat="1" applyFont="1" applyFill="1" applyBorder="1">
      <alignment vertical="center"/>
    </xf>
    <xf numFmtId="179" fontId="13" fillId="6" borderId="41" xfId="1" applyNumberFormat="1" applyFont="1" applyFill="1" applyBorder="1">
      <alignment vertical="center"/>
    </xf>
    <xf numFmtId="179" fontId="0" fillId="0" borderId="0" xfId="0" applyNumberFormat="1">
      <alignment vertical="center"/>
    </xf>
    <xf numFmtId="179" fontId="0" fillId="0" borderId="33" xfId="0" applyNumberFormat="1" applyBorder="1">
      <alignment vertical="center"/>
    </xf>
    <xf numFmtId="179" fontId="0" fillId="0" borderId="29" xfId="0" applyNumberFormat="1" applyBorder="1">
      <alignment vertical="center"/>
    </xf>
    <xf numFmtId="179" fontId="0" fillId="0" borderId="51" xfId="0" applyNumberFormat="1" applyBorder="1">
      <alignment vertical="center"/>
    </xf>
    <xf numFmtId="10" fontId="5" fillId="5" borderId="9" xfId="2" applyNumberFormat="1" applyFont="1" applyFill="1" applyBorder="1">
      <alignment vertical="center"/>
    </xf>
    <xf numFmtId="10" fontId="5" fillId="5" borderId="39" xfId="2" applyNumberFormat="1" applyFont="1" applyFill="1" applyBorder="1">
      <alignment vertical="center"/>
    </xf>
    <xf numFmtId="10" fontId="5" fillId="5" borderId="0" xfId="2" applyNumberFormat="1" applyFont="1" applyFill="1" applyBorder="1">
      <alignment vertical="center"/>
    </xf>
    <xf numFmtId="10" fontId="5" fillId="5" borderId="33" xfId="2" applyNumberFormat="1" applyFont="1" applyFill="1" applyBorder="1">
      <alignment vertical="center"/>
    </xf>
    <xf numFmtId="41" fontId="3" fillId="6" borderId="43" xfId="1" applyFont="1" applyFill="1" applyBorder="1">
      <alignment vertical="center"/>
    </xf>
    <xf numFmtId="10" fontId="12" fillId="7" borderId="50" xfId="2" applyNumberFormat="1" applyFont="1" applyFill="1" applyBorder="1">
      <alignment vertical="center"/>
    </xf>
    <xf numFmtId="10" fontId="5" fillId="7" borderId="44" xfId="2" applyNumberFormat="1" applyFont="1" applyFill="1" applyBorder="1">
      <alignment vertical="center"/>
    </xf>
    <xf numFmtId="41" fontId="3" fillId="6" borderId="51" xfId="1" applyFont="1" applyFill="1" applyBorder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39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3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33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43" xfId="0" applyFont="1" applyFill="1" applyBorder="1" applyAlignment="1">
      <alignment horizontal="left" vertical="center"/>
    </xf>
    <xf numFmtId="0" fontId="5" fillId="7" borderId="27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5" fillId="7" borderId="50" xfId="0" applyFont="1" applyFill="1" applyBorder="1" applyAlignment="1">
      <alignment horizontal="left" vertical="center"/>
    </xf>
    <xf numFmtId="0" fontId="5" fillId="7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5" fillId="7" borderId="44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44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6" borderId="51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47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39" xfId="0" applyFont="1" applyFill="1" applyBorder="1" applyAlignment="1">
      <alignment horizontal="left"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33" xfId="1" applyFont="1" applyFill="1" applyBorder="1" applyAlignment="1">
      <alignment horizontal="right" vertical="center"/>
    </xf>
    <xf numFmtId="41" fontId="3" fillId="6" borderId="1" xfId="1" applyFont="1" applyFill="1" applyBorder="1" applyAlignment="1">
      <alignment horizontal="right" vertical="center"/>
    </xf>
    <xf numFmtId="41" fontId="3" fillId="6" borderId="33" xfId="1" applyFont="1" applyFill="1" applyBorder="1" applyAlignment="1">
      <alignment horizontal="right" vertical="center"/>
    </xf>
    <xf numFmtId="10" fontId="5" fillId="7" borderId="27" xfId="2" applyNumberFormat="1" applyFont="1" applyFill="1" applyBorder="1" applyAlignment="1">
      <alignment vertical="center"/>
    </xf>
    <xf numFmtId="10" fontId="5" fillId="7" borderId="50" xfId="2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6" borderId="33" xfId="0" applyNumberFormat="1" applyFont="1" applyFill="1" applyBorder="1" applyAlignment="1">
      <alignment horizontal="left" vertical="center"/>
    </xf>
    <xf numFmtId="10" fontId="5" fillId="5" borderId="37" xfId="2" applyNumberFormat="1" applyFont="1" applyFill="1" applyBorder="1" applyAlignment="1">
      <alignment horizontal="right" vertical="center"/>
    </xf>
    <xf numFmtId="10" fontId="5" fillId="5" borderId="57" xfId="2" applyNumberFormat="1" applyFont="1" applyFill="1" applyBorder="1" applyAlignment="1">
      <alignment horizontal="right" vertical="center"/>
    </xf>
    <xf numFmtId="41" fontId="5" fillId="5" borderId="37" xfId="1" applyFont="1" applyFill="1" applyBorder="1" applyAlignment="1">
      <alignment horizontal="right" vertical="center"/>
    </xf>
    <xf numFmtId="41" fontId="5" fillId="5" borderId="57" xfId="1" applyFont="1" applyFill="1" applyBorder="1" applyAlignment="1">
      <alignment horizontal="right" vertical="center"/>
    </xf>
    <xf numFmtId="10" fontId="5" fillId="5" borderId="10" xfId="2" applyNumberFormat="1" applyFont="1" applyFill="1" applyBorder="1" applyAlignment="1">
      <alignment horizontal="right" vertical="center"/>
    </xf>
    <xf numFmtId="10" fontId="5" fillId="5" borderId="41" xfId="2" applyNumberFormat="1" applyFont="1" applyFill="1" applyBorder="1" applyAlignment="1">
      <alignment horizontal="right" vertical="center"/>
    </xf>
    <xf numFmtId="41" fontId="5" fillId="5" borderId="10" xfId="1" applyFont="1" applyFill="1" applyBorder="1" applyAlignment="1">
      <alignment horizontal="right" vertical="center"/>
    </xf>
    <xf numFmtId="41" fontId="5" fillId="5" borderId="41" xfId="1" applyFont="1" applyFill="1" applyBorder="1" applyAlignment="1">
      <alignment horizontal="right" vertical="center"/>
    </xf>
    <xf numFmtId="41" fontId="5" fillId="7" borderId="27" xfId="1" applyFont="1" applyFill="1" applyBorder="1" applyAlignment="1">
      <alignment horizontal="right" vertical="center"/>
    </xf>
    <xf numFmtId="41" fontId="5" fillId="7" borderId="50" xfId="1" applyFont="1" applyFill="1" applyBorder="1" applyAlignment="1">
      <alignment horizontal="right" vertical="center"/>
    </xf>
    <xf numFmtId="10" fontId="5" fillId="7" borderId="13" xfId="2" applyNumberFormat="1" applyFont="1" applyFill="1" applyBorder="1" applyAlignment="1">
      <alignment vertical="center"/>
    </xf>
    <xf numFmtId="10" fontId="5" fillId="7" borderId="44" xfId="2" applyNumberFormat="1" applyFont="1" applyFill="1" applyBorder="1" applyAlignment="1">
      <alignment vertical="center"/>
    </xf>
    <xf numFmtId="41" fontId="5" fillId="7" borderId="13" xfId="1" applyFont="1" applyFill="1" applyBorder="1" applyAlignment="1">
      <alignment horizontal="right" vertical="center"/>
    </xf>
    <xf numFmtId="41" fontId="5" fillId="7" borderId="44" xfId="1" applyFont="1" applyFill="1" applyBorder="1" applyAlignment="1">
      <alignment horizontal="right" vertical="center"/>
    </xf>
    <xf numFmtId="41" fontId="3" fillId="6" borderId="12" xfId="1" applyFont="1" applyFill="1" applyBorder="1" applyAlignment="1">
      <alignment horizontal="right" vertical="center"/>
    </xf>
    <xf numFmtId="41" fontId="3" fillId="6" borderId="43" xfId="1" applyFont="1" applyFill="1" applyBorder="1" applyAlignment="1">
      <alignment horizontal="right" vertical="center"/>
    </xf>
    <xf numFmtId="41" fontId="3" fillId="6" borderId="2" xfId="1" applyFont="1" applyFill="1" applyBorder="1" applyAlignment="1">
      <alignment horizontal="right" vertical="center"/>
    </xf>
    <xf numFmtId="41" fontId="3" fillId="6" borderId="51" xfId="1" applyFont="1" applyFill="1" applyBorder="1" applyAlignment="1">
      <alignment horizontal="right" vertical="center"/>
    </xf>
    <xf numFmtId="41" fontId="3" fillId="6" borderId="10" xfId="1" applyFont="1" applyFill="1" applyBorder="1" applyAlignment="1">
      <alignment horizontal="right" vertical="center"/>
    </xf>
    <xf numFmtId="41" fontId="3" fillId="6" borderId="41" xfId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43" xfId="1" applyNumberFormat="1" applyFont="1" applyFill="1" applyBorder="1" applyAlignment="1">
      <alignment horizontal="right" vertical="center"/>
    </xf>
    <xf numFmtId="41" fontId="5" fillId="7" borderId="19" xfId="1" applyFont="1" applyFill="1" applyBorder="1" applyAlignment="1">
      <alignment horizontal="right" vertical="center"/>
    </xf>
    <xf numFmtId="41" fontId="5" fillId="7" borderId="46" xfId="1" applyFont="1" applyFill="1" applyBorder="1" applyAlignment="1">
      <alignment horizontal="right" vertical="center"/>
    </xf>
    <xf numFmtId="177" fontId="5" fillId="7" borderId="13" xfId="2" applyNumberFormat="1" applyFont="1" applyFill="1" applyBorder="1" applyAlignment="1">
      <alignment horizontal="right" vertical="center"/>
    </xf>
    <xf numFmtId="177" fontId="5" fillId="7" borderId="44" xfId="2" applyNumberFormat="1" applyFont="1" applyFill="1" applyBorder="1" applyAlignment="1">
      <alignment horizontal="right" vertical="center"/>
    </xf>
    <xf numFmtId="176" fontId="5" fillId="4" borderId="19" xfId="1" applyNumberFormat="1" applyFont="1" applyFill="1" applyBorder="1" applyAlignment="1">
      <alignment horizontal="right" vertical="center"/>
    </xf>
    <xf numFmtId="176" fontId="5" fillId="4" borderId="46" xfId="1" applyNumberFormat="1" applyFont="1" applyFill="1" applyBorder="1" applyAlignment="1">
      <alignment horizontal="right" vertical="center"/>
    </xf>
    <xf numFmtId="176" fontId="3" fillId="6" borderId="10" xfId="1" applyNumberFormat="1" applyFont="1" applyFill="1" applyBorder="1" applyAlignment="1">
      <alignment horizontal="right" vertical="center"/>
    </xf>
    <xf numFmtId="176" fontId="3" fillId="6" borderId="41" xfId="1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33" xfId="0" applyFont="1" applyFill="1" applyBorder="1" applyAlignment="1">
      <alignment horizontal="left" vertical="center"/>
    </xf>
    <xf numFmtId="41" fontId="6" fillId="6" borderId="23" xfId="1" applyFont="1" applyFill="1" applyBorder="1" applyAlignment="1">
      <alignment horizontal="right" vertical="center"/>
    </xf>
    <xf numFmtId="41" fontId="6" fillId="6" borderId="34" xfId="1" applyFont="1" applyFill="1" applyBorder="1" applyAlignment="1">
      <alignment horizontal="righ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46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41" xfId="0" applyFont="1" applyFill="1" applyBorder="1" applyAlignment="1">
      <alignment horizontal="left" vertical="center"/>
    </xf>
    <xf numFmtId="0" fontId="15" fillId="6" borderId="25" xfId="0" applyFont="1" applyFill="1" applyBorder="1" applyAlignment="1">
      <alignment horizontal="left" vertical="center"/>
    </xf>
    <xf numFmtId="0" fontId="15" fillId="6" borderId="26" xfId="0" applyFont="1" applyFill="1" applyBorder="1" applyAlignment="1">
      <alignment horizontal="left" vertical="center"/>
    </xf>
    <xf numFmtId="0" fontId="15" fillId="6" borderId="48" xfId="0" applyFont="1" applyFill="1" applyBorder="1" applyAlignment="1">
      <alignment horizontal="left" vertical="center"/>
    </xf>
    <xf numFmtId="41" fontId="6" fillId="6" borderId="15" xfId="1" applyFont="1" applyFill="1" applyBorder="1" applyAlignment="1">
      <alignment horizontal="right" vertical="center"/>
    </xf>
    <xf numFmtId="41" fontId="6" fillId="6" borderId="35" xfId="1" applyFont="1" applyFill="1" applyBorder="1" applyAlignment="1">
      <alignment horizontal="right" vertical="center"/>
    </xf>
    <xf numFmtId="41" fontId="6" fillId="6" borderId="25" xfId="1" applyFont="1" applyFill="1" applyBorder="1" applyAlignment="1">
      <alignment horizontal="right" vertical="center"/>
    </xf>
    <xf numFmtId="41" fontId="6" fillId="6" borderId="48" xfId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33" xfId="0" applyFont="1" applyFill="1" applyBorder="1" applyAlignment="1">
      <alignment horizontal="left" vertical="center"/>
    </xf>
    <xf numFmtId="9" fontId="3" fillId="6" borderId="2" xfId="2" applyFont="1" applyFill="1" applyBorder="1" applyAlignment="1">
      <alignment horizontal="right" vertical="center"/>
    </xf>
    <xf numFmtId="9" fontId="3" fillId="6" borderId="51" xfId="2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41" fontId="5" fillId="2" borderId="21" xfId="1" applyFont="1" applyFill="1" applyBorder="1" applyAlignment="1">
      <alignment horizontal="right" vertical="center"/>
    </xf>
    <xf numFmtId="41" fontId="5" fillId="2" borderId="47" xfId="1" applyFont="1" applyFill="1" applyBorder="1" applyAlignment="1">
      <alignment horizontal="right" vertical="center"/>
    </xf>
    <xf numFmtId="41" fontId="3" fillId="2" borderId="19" xfId="1" applyFont="1" applyFill="1" applyBorder="1" applyAlignment="1">
      <alignment horizontal="right" vertical="center"/>
    </xf>
    <xf numFmtId="41" fontId="3" fillId="2" borderId="46" xfId="1" applyFont="1" applyFill="1" applyBorder="1" applyAlignment="1">
      <alignment horizontal="righ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34" xfId="0" applyFont="1" applyFill="1" applyBorder="1" applyAlignment="1">
      <alignment horizontal="left" vertical="center"/>
    </xf>
    <xf numFmtId="41" fontId="3" fillId="6" borderId="23" xfId="1" applyFont="1" applyFill="1" applyBorder="1" applyAlignment="1">
      <alignment horizontal="right" vertical="center"/>
    </xf>
    <xf numFmtId="41" fontId="3" fillId="6" borderId="34" xfId="1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35" xfId="0" applyFont="1" applyFill="1" applyBorder="1" applyAlignment="1">
      <alignment horizontal="left" vertical="center"/>
    </xf>
    <xf numFmtId="41" fontId="3" fillId="6" borderId="15" xfId="1" applyFont="1" applyFill="1" applyBorder="1" applyAlignment="1">
      <alignment horizontal="right" vertical="center"/>
    </xf>
    <xf numFmtId="41" fontId="3" fillId="6" borderId="35" xfId="1" applyFont="1" applyFill="1" applyBorder="1" applyAlignment="1">
      <alignment horizontal="right" vertical="center"/>
    </xf>
    <xf numFmtId="41" fontId="3" fillId="6" borderId="53" xfId="1" applyFont="1" applyFill="1" applyBorder="1" applyAlignment="1">
      <alignment horizontal="right" vertical="center"/>
    </xf>
    <xf numFmtId="41" fontId="3" fillId="6" borderId="54" xfId="1" applyFont="1" applyFill="1" applyBorder="1" applyAlignment="1">
      <alignment horizontal="right" vertical="center"/>
    </xf>
    <xf numFmtId="177" fontId="5" fillId="7" borderId="14" xfId="2" applyNumberFormat="1" applyFont="1" applyFill="1" applyBorder="1" applyAlignment="1">
      <alignment horizontal="right" vertical="center"/>
    </xf>
    <xf numFmtId="9" fontId="3" fillId="6" borderId="11" xfId="2" applyFont="1" applyFill="1" applyBorder="1" applyAlignment="1">
      <alignment horizontal="right" vertical="center"/>
    </xf>
    <xf numFmtId="9" fontId="3" fillId="6" borderId="41" xfId="2" applyFont="1" applyFill="1" applyBorder="1" applyAlignment="1">
      <alignment horizontal="right" vertical="center"/>
    </xf>
    <xf numFmtId="177" fontId="5" fillId="7" borderId="17" xfId="2" applyNumberFormat="1" applyFont="1" applyFill="1" applyBorder="1" applyAlignment="1">
      <alignment horizontal="left" vertical="center"/>
    </xf>
    <xf numFmtId="177" fontId="5" fillId="7" borderId="18" xfId="2" applyNumberFormat="1" applyFont="1" applyFill="1" applyBorder="1" applyAlignment="1">
      <alignment horizontal="left" vertical="center"/>
    </xf>
    <xf numFmtId="177" fontId="5" fillId="7" borderId="45" xfId="2" applyNumberFormat="1" applyFont="1" applyFill="1" applyBorder="1" applyAlignment="1">
      <alignment horizontal="left" vertical="center"/>
    </xf>
    <xf numFmtId="177" fontId="5" fillId="7" borderId="17" xfId="2" applyNumberFormat="1" applyFont="1" applyFill="1" applyBorder="1" applyAlignment="1">
      <alignment horizontal="right" vertical="center"/>
    </xf>
    <xf numFmtId="177" fontId="5" fillId="7" borderId="45" xfId="2" applyNumberFormat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41" fontId="5" fillId="3" borderId="13" xfId="1" applyFont="1" applyFill="1" applyBorder="1" applyAlignment="1">
      <alignment horizontal="right" vertical="center"/>
    </xf>
    <xf numFmtId="41" fontId="5" fillId="3" borderId="44" xfId="1" applyFont="1" applyFill="1" applyBorder="1" applyAlignment="1">
      <alignment horizontal="right" vertical="center"/>
    </xf>
    <xf numFmtId="176" fontId="5" fillId="3" borderId="14" xfId="1" applyNumberFormat="1" applyFont="1" applyFill="1" applyBorder="1" applyAlignment="1">
      <alignment horizontal="right" vertical="center"/>
    </xf>
    <xf numFmtId="176" fontId="5" fillId="3" borderId="44" xfId="1" applyNumberFormat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41" fontId="3" fillId="6" borderId="11" xfId="1" applyFont="1" applyFill="1" applyBorder="1" applyAlignment="1">
      <alignment horizontal="right" vertical="center"/>
    </xf>
    <xf numFmtId="41" fontId="3" fillId="6" borderId="0" xfId="1" applyFont="1" applyFill="1" applyBorder="1" applyAlignment="1">
      <alignment horizontal="right" vertical="center"/>
    </xf>
    <xf numFmtId="41" fontId="5" fillId="2" borderId="17" xfId="1" applyFont="1" applyFill="1" applyBorder="1" applyAlignment="1">
      <alignment horizontal="right" vertical="center"/>
    </xf>
    <xf numFmtId="41" fontId="5" fillId="2" borderId="45" xfId="1" applyFont="1" applyFill="1" applyBorder="1" applyAlignment="1">
      <alignment horizontal="right" vertical="center"/>
    </xf>
    <xf numFmtId="41" fontId="5" fillId="2" borderId="18" xfId="1" applyFont="1" applyFill="1" applyBorder="1" applyAlignment="1">
      <alignment horizontal="right" vertical="center"/>
    </xf>
    <xf numFmtId="41" fontId="5" fillId="2" borderId="19" xfId="1" applyFont="1" applyFill="1" applyBorder="1" applyAlignment="1">
      <alignment horizontal="right" vertical="center"/>
    </xf>
    <xf numFmtId="41" fontId="5" fillId="2" borderId="46" xfId="1" applyFont="1" applyFill="1" applyBorder="1" applyAlignment="1">
      <alignment horizontal="right" vertical="center"/>
    </xf>
    <xf numFmtId="41" fontId="5" fillId="2" borderId="14" xfId="1" applyFont="1" applyFill="1" applyBorder="1" applyAlignment="1">
      <alignment horizontal="right" vertical="center"/>
    </xf>
    <xf numFmtId="41" fontId="5" fillId="2" borderId="44" xfId="1" applyFont="1" applyFill="1" applyBorder="1" applyAlignment="1">
      <alignment horizontal="right" vertical="center"/>
    </xf>
    <xf numFmtId="41" fontId="6" fillId="6" borderId="0" xfId="1" applyFont="1" applyFill="1" applyBorder="1" applyAlignment="1">
      <alignment horizontal="righ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35" xfId="0" applyFont="1" applyFill="1" applyBorder="1" applyAlignment="1">
      <alignment horizontal="left" vertical="center"/>
    </xf>
    <xf numFmtId="41" fontId="6" fillId="6" borderId="16" xfId="1" applyFont="1" applyFill="1" applyBorder="1" applyAlignment="1">
      <alignment horizontal="right" vertical="center"/>
    </xf>
    <xf numFmtId="41" fontId="3" fillId="6" borderId="55" xfId="1" applyFont="1" applyFill="1" applyBorder="1" applyAlignment="1">
      <alignment horizontal="right" vertical="center"/>
    </xf>
    <xf numFmtId="41" fontId="3" fillId="6" borderId="56" xfId="1" applyFont="1" applyFill="1" applyBorder="1" applyAlignment="1">
      <alignment horizontal="right" vertical="center"/>
    </xf>
    <xf numFmtId="41" fontId="6" fillId="6" borderId="10" xfId="1" applyFont="1" applyFill="1" applyBorder="1" applyAlignment="1">
      <alignment horizontal="right" vertical="center"/>
    </xf>
    <xf numFmtId="41" fontId="6" fillId="6" borderId="41" xfId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44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45" xfId="0" applyFont="1" applyFill="1" applyBorder="1" applyAlignment="1">
      <alignment horizontal="left" vertical="center"/>
    </xf>
    <xf numFmtId="41" fontId="5" fillId="2" borderId="8" xfId="1" applyFont="1" applyFill="1" applyBorder="1" applyAlignment="1">
      <alignment horizontal="right" vertical="center"/>
    </xf>
    <xf numFmtId="41" fontId="5" fillId="2" borderId="39" xfId="1" applyFont="1" applyFill="1" applyBorder="1" applyAlignment="1">
      <alignment horizontal="right" vertical="center"/>
    </xf>
    <xf numFmtId="41" fontId="5" fillId="2" borderId="9" xfId="1" applyFont="1" applyFill="1" applyBorder="1" applyAlignment="1">
      <alignment horizontal="right" vertical="center"/>
    </xf>
    <xf numFmtId="41" fontId="5" fillId="2" borderId="13" xfId="1" applyFont="1" applyFill="1" applyBorder="1" applyAlignment="1">
      <alignment horizontal="right" vertical="center"/>
    </xf>
    <xf numFmtId="41" fontId="6" fillId="6" borderId="55" xfId="1" applyFont="1" applyFill="1" applyBorder="1" applyAlignment="1">
      <alignment horizontal="right" vertical="center"/>
    </xf>
    <xf numFmtId="41" fontId="6" fillId="6" borderId="56" xfId="1" applyFont="1" applyFill="1" applyBorder="1" applyAlignment="1">
      <alignment horizontal="right" vertical="center"/>
    </xf>
    <xf numFmtId="0" fontId="5" fillId="5" borderId="37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left" vertical="center"/>
    </xf>
    <xf numFmtId="0" fontId="5" fillId="5" borderId="57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44" xfId="0" applyFont="1" applyFill="1" applyBorder="1" applyAlignment="1">
      <alignment horizontal="left" vertical="center"/>
    </xf>
    <xf numFmtId="10" fontId="5" fillId="5" borderId="13" xfId="2" applyNumberFormat="1" applyFont="1" applyFill="1" applyBorder="1" applyAlignment="1">
      <alignment horizontal="right" vertical="center"/>
    </xf>
    <xf numFmtId="10" fontId="5" fillId="5" borderId="44" xfId="2" applyNumberFormat="1" applyFont="1" applyFill="1" applyBorder="1" applyAlignment="1">
      <alignment horizontal="right" vertical="center"/>
    </xf>
    <xf numFmtId="41" fontId="5" fillId="5" borderId="13" xfId="1" applyFont="1" applyFill="1" applyBorder="1" applyAlignment="1">
      <alignment horizontal="right" vertical="center"/>
    </xf>
    <xf numFmtId="41" fontId="5" fillId="5" borderId="44" xfId="1" applyFont="1" applyFill="1" applyBorder="1" applyAlignment="1">
      <alignment horizontal="right" vertical="center"/>
    </xf>
    <xf numFmtId="10" fontId="5" fillId="5" borderId="14" xfId="2" applyNumberFormat="1" applyFont="1" applyFill="1" applyBorder="1" applyAlignment="1">
      <alignment horizontal="right" vertical="center"/>
    </xf>
    <xf numFmtId="41" fontId="5" fillId="5" borderId="14" xfId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20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5628"/>
      <color rgb="FF5B6777"/>
      <color rgb="FFF15692"/>
      <color rgb="FF1CA3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TV_UK!$C$196:$H$196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(TV_UK!$S$196:$T$196,TV_UK!$I$80:$T$80)</c:f>
              <c:numCache>
                <c:formatCode>_(* #,##0_);_(* \(#,##0\);_(* "-"_);_(@_)</c:formatCode>
                <c:ptCount val="1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1FC-8F49-48D35B579B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TV_UK!$C$193:$H$193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(TV_UK!$S$193:$T$193,TV_UK!$I$77:$T$77)</c:f>
              <c:numCache>
                <c:formatCode>_(* #,##0_);_(* \(#,##0\);_(* "-"_);_(@_)</c:formatCode>
                <c:ptCount val="14"/>
                <c:pt idx="0">
                  <c:v>92</c:v>
                </c:pt>
                <c:pt idx="1">
                  <c:v>101</c:v>
                </c:pt>
                <c:pt idx="2">
                  <c:v>143</c:v>
                </c:pt>
                <c:pt idx="3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A-41FC-8F49-48D35B579B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TV_UK!$C$204:$H$204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(TV_UK!$S$204:$T$204,TV_UK!$I$88:$T$88)</c:f>
              <c:numCache>
                <c:formatCode>_-* #,##0.00_-;\-* #,##0.00_-;_-* "-"_-;_-@_-</c:formatCode>
                <c:ptCount val="14"/>
                <c:pt idx="0">
                  <c:v>1.3586956521739131</c:v>
                </c:pt>
                <c:pt idx="1">
                  <c:v>1.0990099009900991</c:v>
                </c:pt>
                <c:pt idx="2">
                  <c:v>1.2657342657342658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4-4E97-8812-10715704BB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TV_UK!$C$207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(TV_UK!$S$207:$T$207,TV_UK!$I$91:$T$91)</c:f>
              <c:numCache>
                <c:formatCode>0.0%</c:formatCode>
                <c:ptCount val="14"/>
                <c:pt idx="0">
                  <c:v>0.50559260620700519</c:v>
                </c:pt>
                <c:pt idx="1">
                  <c:v>0.59908207343412523</c:v>
                </c:pt>
                <c:pt idx="2">
                  <c:v>0.59970421493714565</c:v>
                </c:pt>
                <c:pt idx="3">
                  <c:v>0.69191123836793134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E-48E0-83B2-15E933FE6FEA}"/>
            </c:ext>
          </c:extLst>
        </c:ser>
        <c:ser>
          <c:idx val="1"/>
          <c:order val="1"/>
          <c:tx>
            <c:strRef>
              <c:f>TV_UK!$C$208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(TV_UK!$S$208:$T$208,TV_UK!$I$92:$T$92)</c:f>
              <c:numCache>
                <c:formatCode>0.0%</c:formatCode>
                <c:ptCount val="14"/>
                <c:pt idx="0">
                  <c:v>0.63043478260869568</c:v>
                </c:pt>
                <c:pt idx="1">
                  <c:v>0.57425742574257421</c:v>
                </c:pt>
                <c:pt idx="2">
                  <c:v>0.53146853146853146</c:v>
                </c:pt>
                <c:pt idx="3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E-48E0-83B2-15E933FE6F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(TV_UK!$S$286:$T$286,TV_UK!$I$170:$T$170)</c:f>
              <c:numCache>
                <c:formatCode>0.00</c:formatCode>
                <c:ptCount val="14"/>
                <c:pt idx="0">
                  <c:v>2.2282608695652173</c:v>
                </c:pt>
                <c:pt idx="1">
                  <c:v>1.0099009900990099</c:v>
                </c:pt>
                <c:pt idx="2">
                  <c:v>2.1678321678321679</c:v>
                </c:pt>
                <c:pt idx="3">
                  <c:v>1.2734375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6-4CB6-AA64-0F26B921B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(TV_UK!$S$290:$T$290,TV_UK!$I$174:$T$174)</c:f>
              <c:numCache>
                <c:formatCode>0.00%</c:formatCode>
                <c:ptCount val="14"/>
                <c:pt idx="0">
                  <c:v>0.26984126984126983</c:v>
                </c:pt>
                <c:pt idx="1">
                  <c:v>0.26136363636363635</c:v>
                </c:pt>
                <c:pt idx="2">
                  <c:v>0.25773195876288657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7-4AEB-9E3D-46490690C9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(TV_UK!$S$291:$T$291,TV_UK!$I$175:$T$175)</c:f>
              <c:numCache>
                <c:formatCode>0.00%</c:formatCode>
                <c:ptCount val="14"/>
                <c:pt idx="0">
                  <c:v>0.20634920634920634</c:v>
                </c:pt>
                <c:pt idx="1">
                  <c:v>0.17045454545454544</c:v>
                </c:pt>
                <c:pt idx="2">
                  <c:v>0.15463917525773196</c:v>
                </c:pt>
                <c:pt idx="3">
                  <c:v>0.22619047619047619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9A8-8FBF-C26FAAED3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(TV_UK!$S$295:$T$295,TV_UK!$I$180:$T$180)</c:f>
              <c:numCache>
                <c:formatCode>0.00%</c:formatCode>
                <c:ptCount val="14"/>
                <c:pt idx="0">
                  <c:v>3.1746031746031744E-2</c:v>
                </c:pt>
                <c:pt idx="1">
                  <c:v>2.2727272727272728E-2</c:v>
                </c:pt>
                <c:pt idx="2">
                  <c:v>4.1237113402061855E-2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4-42B5-8C82-BA4BAAEC78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(TV_UK!$S$285:$T$285,TV_UK!$I$169:$T$169)</c:f>
              <c:numCache>
                <c:formatCode>_-* #,##0.00_-;\-* #,##0.00_-;_-* "-"_-;_-@_-</c:formatCode>
                <c:ptCount val="14"/>
                <c:pt idx="0">
                  <c:v>5.0978260869565215</c:v>
                </c:pt>
                <c:pt idx="1">
                  <c:v>3.386138613861386</c:v>
                </c:pt>
                <c:pt idx="2">
                  <c:v>5.0839160839160842</c:v>
                </c:pt>
                <c:pt idx="3">
                  <c:v>3.484375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B-4955-99F8-115A36A1A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TV_UK!$C$93:$H$93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(TV_UK!$S$209:$T$209,TV_UK!$I$93:$T$93)</c:f>
              <c:numCache>
                <c:formatCode>_(* #,##0_);_(* \(#,##0\);_(* "-"_);_(@_)</c:formatCode>
                <c:ptCount val="14"/>
                <c:pt idx="0">
                  <c:v>240</c:v>
                </c:pt>
                <c:pt idx="1">
                  <c:v>88</c:v>
                </c:pt>
                <c:pt idx="2">
                  <c:v>248</c:v>
                </c:pt>
                <c:pt idx="3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5F9-AB88-30554BA409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Monitor_UK!$C$182:$H$182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(Monitor_UK!$R$182:$T$182,Monitor_UK!$I$80:$T$80)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0-4B2E-892F-547CDCC9E5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Monitor_UK!$C$179:$H$179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(Monitor_UK!$S$172:$T$172,Monitor_UK!$I$70:$T$70)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(Monitor_UK!$R$187:$T$187,Monitor_UK!$I$77:$T$77)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44</c:v>
                </c:pt>
                <c:pt idx="2">
                  <c:v>52</c:v>
                </c:pt>
                <c:pt idx="3">
                  <c:v>78</c:v>
                </c:pt>
                <c:pt idx="4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0-4B2E-892F-547CDCC9E5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Monitor_UK!$C$190:$H$190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(Monitor_UK!$R$190:$T$190,Monitor_UK!$I$88:$T$88)</c:f>
              <c:numCache>
                <c:formatCode>_-* #,##0.00_-;\-* #,##0.00_-;_-* "-"_-;_-@_-</c:formatCode>
                <c:ptCount val="15"/>
                <c:pt idx="0">
                  <c:v>1.8</c:v>
                </c:pt>
                <c:pt idx="1">
                  <c:v>1.044776119402985</c:v>
                </c:pt>
                <c:pt idx="2">
                  <c:v>1.0508474576271187</c:v>
                </c:pt>
                <c:pt idx="3">
                  <c:v>1.0769230769230769</c:v>
                </c:pt>
                <c:pt idx="4">
                  <c:v>1.2238805970149254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8-4F65-AB2A-017429A00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Monitor_UK!$C$193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(Monitor_UK!$R$193:$T$193,Monitor_UK!$I$91:$T$91)</c:f>
              <c:numCache>
                <c:formatCode>0.0%</c:formatCode>
                <c:ptCount val="15"/>
                <c:pt idx="0">
                  <c:v>0.53601340033500833</c:v>
                </c:pt>
                <c:pt idx="1">
                  <c:v>0.42772277227722771</c:v>
                </c:pt>
                <c:pt idx="2">
                  <c:v>0.48137535816618909</c:v>
                </c:pt>
                <c:pt idx="3">
                  <c:v>0.5375854214123007</c:v>
                </c:pt>
                <c:pt idx="4">
                  <c:v>0.56692913385826771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8-48A9-9550-60C451C33B43}"/>
            </c:ext>
          </c:extLst>
        </c:ser>
        <c:ser>
          <c:idx val="1"/>
          <c:order val="1"/>
          <c:tx>
            <c:strRef>
              <c:f>Monitor_UK!$C$194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(Monitor_UK!$R$194:$T$194,Monitor_UK!$I$92:$T$92)</c:f>
              <c:numCache>
                <c:formatCode>0.0%</c:formatCode>
                <c:ptCount val="15"/>
                <c:pt idx="0">
                  <c:v>0.13333333333333333</c:v>
                </c:pt>
                <c:pt idx="1">
                  <c:v>0.65671641791044777</c:v>
                </c:pt>
                <c:pt idx="2">
                  <c:v>0.88135593220338981</c:v>
                </c:pt>
                <c:pt idx="3">
                  <c:v>0.89743589743589747</c:v>
                </c:pt>
                <c:pt idx="4">
                  <c:v>0.59701492537313428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8-48A9-9550-60C451C33B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(Monitor_UK!$R$258:$T$258,Monitor_UK!$I$156:$T$156)</c:f>
              <c:numCache>
                <c:formatCode>0.00</c:formatCode>
                <c:ptCount val="15"/>
                <c:pt idx="0">
                  <c:v>0.53333333333333333</c:v>
                </c:pt>
                <c:pt idx="1">
                  <c:v>1.2238805970149254</c:v>
                </c:pt>
                <c:pt idx="2">
                  <c:v>0.2711864406779661</c:v>
                </c:pt>
                <c:pt idx="3">
                  <c:v>0.12820512820512819</c:v>
                </c:pt>
                <c:pt idx="4">
                  <c:v>0.26865671641791045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3-405A-9ABF-4A51C87CB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(Monitor_UK!$R$262:$T$262,Monitor_UK!$I$160:$T$160)</c:f>
              <c:numCache>
                <c:formatCode>0.00%</c:formatCode>
                <c:ptCount val="15"/>
                <c:pt idx="0">
                  <c:v>0.4</c:v>
                </c:pt>
                <c:pt idx="1">
                  <c:v>0.22033898305084745</c:v>
                </c:pt>
                <c:pt idx="2">
                  <c:v>0.2</c:v>
                </c:pt>
                <c:pt idx="3">
                  <c:v>8.1081081081081086E-2</c:v>
                </c:pt>
                <c:pt idx="4">
                  <c:v>0.16949152542372881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8-4FC7-81F6-56908A8D4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(Monitor_UK!$R$263:$T$263,Monitor_UK!$I$161:$T$161)</c:f>
              <c:numCache>
                <c:formatCode>0.00%</c:formatCode>
                <c:ptCount val="15"/>
                <c:pt idx="0">
                  <c:v>0</c:v>
                </c:pt>
                <c:pt idx="1">
                  <c:v>0.13559322033898305</c:v>
                </c:pt>
                <c:pt idx="2">
                  <c:v>0.2</c:v>
                </c:pt>
                <c:pt idx="3">
                  <c:v>8.1081081081081086E-2</c:v>
                </c:pt>
                <c:pt idx="4">
                  <c:v>0.13559322033898305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2-4C7F-9867-5B8143041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(Monitor_UK!$R$267:$T$267,Monitor_UK!$I$165:$T$165)</c:f>
              <c:numCache>
                <c:formatCode>0.00%</c:formatCode>
                <c:ptCount val="15"/>
                <c:pt idx="0">
                  <c:v>0</c:v>
                </c:pt>
                <c:pt idx="1">
                  <c:v>3.3898305084745763E-2</c:v>
                </c:pt>
                <c:pt idx="2">
                  <c:v>0</c:v>
                </c:pt>
                <c:pt idx="3">
                  <c:v>0</c:v>
                </c:pt>
                <c:pt idx="4">
                  <c:v>6.7796610169491525E-2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D-46C0-9914-1F9064C130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(Monitor_UK!$R$257:$T$257,Monitor_UK!$I$155:$T$155)</c:f>
              <c:numCache>
                <c:formatCode>_-* #,##0.00_-;\-* #,##0.00_-;_-* "-"_-;_-@_-</c:formatCode>
                <c:ptCount val="15"/>
                <c:pt idx="0">
                  <c:v>6.2</c:v>
                </c:pt>
                <c:pt idx="1">
                  <c:v>3.1791044776119404</c:v>
                </c:pt>
                <c:pt idx="2">
                  <c:v>2.3220338983050848</c:v>
                </c:pt>
                <c:pt idx="3">
                  <c:v>1.8205128205128205</c:v>
                </c:pt>
                <c:pt idx="4">
                  <c:v>2.5074626865671643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7-4C39-834D-3FB46A5CA9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Monitor_UK!$C$93:$H$93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(Monitor_UK!$R$195:$T$195,Monitor_UK!$I$93:$T$93)</c:f>
              <c:numCache>
                <c:formatCode>_(* #,##0_);_(* \(#,##0\);_(* "-"_);_(@_)</c:formatCode>
                <c:ptCount val="15"/>
                <c:pt idx="0">
                  <c:v>152</c:v>
                </c:pt>
                <c:pt idx="1">
                  <c:v>90</c:v>
                </c:pt>
                <c:pt idx="2">
                  <c:v>49</c:v>
                </c:pt>
                <c:pt idx="3">
                  <c:v>104</c:v>
                </c:pt>
                <c:pt idx="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447A-8A6D-C5298E0384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TV_FR!$C$196:$H$196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(TV_FR!$S$196:$T$196,TV_FR!$I$80:$T$80)</c:f>
              <c:numCache>
                <c:formatCode>_(* #,##0_);_(* \(#,##0\);_(* "-"_);_(@_)</c:formatCode>
                <c:ptCount val="1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5-4EE6-AAFF-28AAE8E3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TV_FR!$C$193:$H$193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(TV_FR!$S$193:$T$193,TV_FR!$I$77:$T$77)</c:f>
              <c:numCache>
                <c:formatCode>_(* #,##0_);_(* \(#,##0\);_(* "-"_);_(@_)</c:formatCode>
                <c:ptCount val="14"/>
                <c:pt idx="0">
                  <c:v>31</c:v>
                </c:pt>
                <c:pt idx="1">
                  <c:v>22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5-4EE6-AAFF-28AAE8E3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TV_FR!$C$204:$H$204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(TV_FR!$S$204:$T$204,TV_FR!$I$88:$T$88)</c:f>
              <c:numCache>
                <c:formatCode>_-* #,##0.00_-;\-* #,##0.00_-;_-* "-"_-;_-@_-</c:formatCode>
                <c:ptCount val="14"/>
                <c:pt idx="0">
                  <c:v>1.096774193548387</c:v>
                </c:pt>
                <c:pt idx="1">
                  <c:v>1.0909090909090908</c:v>
                </c:pt>
                <c:pt idx="2">
                  <c:v>1.0909090909090908</c:v>
                </c:pt>
                <c:pt idx="3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3-460E-A6C7-1A5A683576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TV_FR!$C$207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(TV_FR!$S$207:$T$207,TV_FR!$I$91:$T$91)</c:f>
              <c:numCache>
                <c:formatCode>0.0%</c:formatCode>
                <c:ptCount val="14"/>
                <c:pt idx="0">
                  <c:v>0.58653846153846156</c:v>
                </c:pt>
                <c:pt idx="1">
                  <c:v>0.5223214285714286</c:v>
                </c:pt>
                <c:pt idx="2">
                  <c:v>0.56574923547400613</c:v>
                </c:pt>
                <c:pt idx="3">
                  <c:v>0.60355029585798814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6-4625-8CC9-4F2696CC3318}"/>
            </c:ext>
          </c:extLst>
        </c:ser>
        <c:ser>
          <c:idx val="1"/>
          <c:order val="1"/>
          <c:tx>
            <c:strRef>
              <c:f>TV_FR!$C$208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(TV_FR!$S$208:$T$208,TV_FR!$I$92:$T$92)</c:f>
              <c:numCache>
                <c:formatCode>0.0%</c:formatCode>
                <c:ptCount val="14"/>
                <c:pt idx="0">
                  <c:v>0.35483870967741937</c:v>
                </c:pt>
                <c:pt idx="1">
                  <c:v>0.22727272727272727</c:v>
                </c:pt>
                <c:pt idx="2">
                  <c:v>0.36363636363636365</c:v>
                </c:pt>
                <c:pt idx="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6-4625-8CC9-4F2696CC3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(TV_FR!$S$286:$T$286,TV_FR!$I$170:$T$170)</c:f>
              <c:numCache>
                <c:formatCode>0.00</c:formatCode>
                <c:ptCount val="14"/>
                <c:pt idx="0">
                  <c:v>0.90322580645161288</c:v>
                </c:pt>
                <c:pt idx="1">
                  <c:v>0.54545454545454541</c:v>
                </c:pt>
                <c:pt idx="2">
                  <c:v>0.36363636363636365</c:v>
                </c:pt>
                <c:pt idx="3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F-4FE8-AEC3-4CAA86742A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(TV_FR!$S$290:$T$290,TV_FR!$I$174:$T$174)</c:f>
              <c:numCache>
                <c:formatCode>0.00%</c:formatCode>
                <c:ptCount val="14"/>
                <c:pt idx="0">
                  <c:v>0.25</c:v>
                </c:pt>
                <c:pt idx="1">
                  <c:v>0.52631578947368418</c:v>
                </c:pt>
                <c:pt idx="2">
                  <c:v>0.47619047619047616</c:v>
                </c:pt>
                <c:pt idx="3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5-41E6-9954-27E45D7E0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(TV_FR!$S$291:$T$291,TV_FR!$I$175:$T$175)</c:f>
              <c:numCache>
                <c:formatCode>0.00%</c:formatCode>
                <c:ptCount val="14"/>
                <c:pt idx="0">
                  <c:v>0.125</c:v>
                </c:pt>
                <c:pt idx="1">
                  <c:v>0.31578947368421051</c:v>
                </c:pt>
                <c:pt idx="2">
                  <c:v>0.42857142857142855</c:v>
                </c:pt>
                <c:pt idx="3">
                  <c:v>0.21052631578947367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0-4F90-9E3B-8491F9DBBC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(TV_FR!$S$295:$T$295,TV_FR!$I$180:$T$180)</c:f>
              <c:numCache>
                <c:formatCode>0.00%</c:formatCode>
                <c:ptCount val="14"/>
                <c:pt idx="0">
                  <c:v>8.3333333333333329E-2</c:v>
                </c:pt>
                <c:pt idx="1">
                  <c:v>5.2631578947368418E-2</c:v>
                </c:pt>
                <c:pt idx="2">
                  <c:v>0</c:v>
                </c:pt>
                <c:pt idx="3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D-4726-9839-99A0A8FD69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(TV_FR!$S$285:$T$285,TV_FR!$S$285:$T$285,TV_FR!$I$169:$T$169)</c:f>
              <c:numCache>
                <c:formatCode>_-* #,##0.00_-;\-* #,##0.00_-;_-* "-"_-;_-@_-</c:formatCode>
                <c:ptCount val="16"/>
                <c:pt idx="0">
                  <c:v>3.4193548387096775</c:v>
                </c:pt>
                <c:pt idx="1">
                  <c:v>2.5</c:v>
                </c:pt>
                <c:pt idx="2">
                  <c:v>3.4193548387096775</c:v>
                </c:pt>
                <c:pt idx="3">
                  <c:v>2.5</c:v>
                </c:pt>
                <c:pt idx="4">
                  <c:v>2.7272727272727271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D-4335-9520-95CFEA490D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(TV_FR!$S$209:$T$209,TV_FR!$I$93:$T$93)</c:f>
              <c:numCache>
                <c:formatCode>_(* #,##0_);_(* \(#,##0\);_(* "-"_);_(@_)</c:formatCode>
                <c:ptCount val="14"/>
                <c:pt idx="0">
                  <c:v>93</c:v>
                </c:pt>
                <c:pt idx="1">
                  <c:v>121</c:v>
                </c:pt>
                <c:pt idx="2">
                  <c:v>125</c:v>
                </c:pt>
                <c:pt idx="3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1-4551-82E1-ACF2F65641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Monitor_FR!$C$182:$H$182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(Monitor_FR!$R$182:$T$182,Monitor_FR!$I$80:$T$80)</c:f>
              <c:numCache>
                <c:formatCode>_(* #,##0_);_(* \(#,##0\);_(* "-"_);_(@_)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D74E-4D56-8EA5-9EDB006626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Monitor_FR!$C$179:$H$179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(Monitor_FR!$S$172:$T$172,Monitor_FR!$I$70:$T$70)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(Monitor_FR!$R$187:$T$187,Monitor_FR!$I$77:$T$77)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E-4D56-8EA5-9EDB006626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Monitor_FR!$C$190:$H$190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(Monitor_FR!$R$190:$T$190,Monitor_FR!$I$88:$T$88)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1.25</c:v>
                </c:pt>
                <c:pt idx="3">
                  <c:v>1.1666666666666667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9-426E-A70B-92800C32F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Monitor_FR!$C$193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(Monitor_FR!$R$193:$T$193,Monitor_FR!$I$91:$T$91)</c:f>
              <c:numCache>
                <c:formatCode>0.0%</c:formatCode>
                <c:ptCount val="15"/>
                <c:pt idx="0">
                  <c:v>0.46923076923076923</c:v>
                </c:pt>
                <c:pt idx="1">
                  <c:v>0.35555555555555557</c:v>
                </c:pt>
                <c:pt idx="2">
                  <c:v>0.33727810650887574</c:v>
                </c:pt>
                <c:pt idx="3">
                  <c:v>0.3413173652694611</c:v>
                </c:pt>
                <c:pt idx="4">
                  <c:v>0.46031746031746029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B-4AD9-9928-3D3D4DAC5DCC}"/>
            </c:ext>
          </c:extLst>
        </c:ser>
        <c:ser>
          <c:idx val="1"/>
          <c:order val="1"/>
          <c:tx>
            <c:strRef>
              <c:f>Monitor_FR!$C$194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(Monitor_FR!$R$194:$T$194,Monitor_FR!$I$92:$T$92)</c:f>
              <c:numCache>
                <c:formatCode>0.0%</c:formatCode>
                <c:ptCount val="15"/>
                <c:pt idx="0">
                  <c:v>0.25</c:v>
                </c:pt>
                <c:pt idx="1">
                  <c:v>0.5</c:v>
                </c:pt>
                <c:pt idx="2">
                  <c:v>0.5</c:v>
                </c:pt>
                <c:pt idx="3">
                  <c:v>0.16666666666666666</c:v>
                </c:pt>
                <c:pt idx="4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B-4AD9-9928-3D3D4DAC5D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(Monitor_FR!$R$258:$T$258,Monitor_FR!$I$156:$T$156)</c:f>
              <c:numCache>
                <c:formatCode>0.00</c:formatCode>
                <c:ptCount val="15"/>
                <c:pt idx="0">
                  <c:v>0</c:v>
                </c:pt>
                <c:pt idx="1">
                  <c:v>1.25</c:v>
                </c:pt>
                <c:pt idx="2">
                  <c:v>0.25</c:v>
                </c:pt>
                <c:pt idx="3">
                  <c:v>1.3333333333333333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3-47EE-A85A-ED886134C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(Monitor_FR!$R$262:$T$262,Monitor_FR!$I$160:$T$160)</c:f>
              <c:numCache>
                <c:formatCode>0.00%</c:formatCode>
                <c:ptCount val="15"/>
                <c:pt idx="0">
                  <c:v>0.5</c:v>
                </c:pt>
                <c:pt idx="1">
                  <c:v>0</c:v>
                </c:pt>
                <c:pt idx="2">
                  <c:v>0.25</c:v>
                </c:pt>
                <c:pt idx="3">
                  <c:v>0.66666666666666663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6-4CAF-A013-798689611A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(Monitor_FR!$R$263:$T$263,Monitor_FR!$I$161:$T$161)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0.66666666666666663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3-480D-A795-2ED06FFF8E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(Monitor_FR!$R$267:$T$267,Monitor_FR!$I$165:$T$165)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A-4451-AC3F-2768AE3A22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(Monitor_FR!$R$257:$T$257,Monitor_FR!$I$155:$T$155)</c:f>
              <c:numCache>
                <c:formatCode>_-* #,##0.00_-;\-* #,##0.00_-;_-* "-"_-;_-@_-</c:formatCode>
                <c:ptCount val="15"/>
                <c:pt idx="0">
                  <c:v>8.75</c:v>
                </c:pt>
                <c:pt idx="1">
                  <c:v>2.75</c:v>
                </c:pt>
                <c:pt idx="2">
                  <c:v>2.5</c:v>
                </c:pt>
                <c:pt idx="3">
                  <c:v>3.5</c:v>
                </c:pt>
                <c:pt idx="4">
                  <c:v>2.6666666666666665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8-4A15-A2B1-0E9E79861B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(Monitor_FR!$R$195:$T$195,Monitor_FR!$I$93:$T$93)</c:f>
              <c:numCache>
                <c:formatCode>_(* #,##0_);_(* \(#,##0\);_(* "-"_);_(@_)</c:formatCode>
                <c:ptCount val="15"/>
                <c:pt idx="1">
                  <c:v>99</c:v>
                </c:pt>
                <c:pt idx="2">
                  <c:v>122</c:v>
                </c:pt>
                <c:pt idx="3">
                  <c:v>263</c:v>
                </c:pt>
                <c:pt idx="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7-469E-AA57-88DD555654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TV_PL!$C$196:$H$196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(TV_PL!$S$196:$T$196,TV_PL!$I$80:$T$80)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A-486A-A101-3FC8F60655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TV_PL!$C$193:$H$193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(TV_PL!$S$193:$T$193,TV_PL!$I$77:$T$77)</c:f>
              <c:numCache>
                <c:formatCode>_(* #,##0_);_(* \(#,##0\);_(* "-"_);_(@_)</c:formatCode>
                <c:ptCount val="14"/>
                <c:pt idx="0">
                  <c:v>11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A-486A-A101-3FC8F60655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TV_PL!$C$204:$H$204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(TV_PL!$S$204:$T$204,TV_PL!$I$88:$T$88)</c:f>
              <c:numCache>
                <c:formatCode>_-* #,##0.00_-;\-* #,##0.00_-;_-* "-"_-;_-@_-</c:formatCode>
                <c:ptCount val="14"/>
                <c:pt idx="0">
                  <c:v>1.0909090909090908</c:v>
                </c:pt>
                <c:pt idx="1">
                  <c:v>1.5</c:v>
                </c:pt>
                <c:pt idx="2">
                  <c:v>1.2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5D4-A655-37DA59CC4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TV_PL!$C$207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(TV_PL!$S$207:$T$207,TV_PL!$I$91:$T$91)</c:f>
              <c:numCache>
                <c:formatCode>0.0%</c:formatCode>
                <c:ptCount val="14"/>
                <c:pt idx="0">
                  <c:v>0.40257283390087023</c:v>
                </c:pt>
                <c:pt idx="1">
                  <c:v>0.54909090909090907</c:v>
                </c:pt>
                <c:pt idx="2">
                  <c:v>0.58702290076335872</c:v>
                </c:pt>
                <c:pt idx="3">
                  <c:v>0.58128544423440454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E-42E0-B034-985A47CFBF29}"/>
            </c:ext>
          </c:extLst>
        </c:ser>
        <c:ser>
          <c:idx val="1"/>
          <c:order val="1"/>
          <c:tx>
            <c:strRef>
              <c:f>TV_PL!$C$208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(TV_PL!$S$208:$T$208,TV_PL!$I$92:$T$92)</c:f>
              <c:numCache>
                <c:formatCode>0.0%</c:formatCode>
                <c:ptCount val="14"/>
                <c:pt idx="0">
                  <c:v>0</c:v>
                </c:pt>
                <c:pt idx="1">
                  <c:v>0.5714285714285714</c:v>
                </c:pt>
                <c:pt idx="2">
                  <c:v>0.8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E-42E0-B034-985A47CFBF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(TV_PL!$S$286:$T$286,TV_PL!$I$170:$T$170)</c:f>
              <c:numCache>
                <c:formatCode>0.00</c:formatCode>
                <c:ptCount val="14"/>
                <c:pt idx="0">
                  <c:v>4.4545454545454541</c:v>
                </c:pt>
                <c:pt idx="1">
                  <c:v>0.2857142857142857</c:v>
                </c:pt>
                <c:pt idx="2">
                  <c:v>1.4</c:v>
                </c:pt>
                <c:pt idx="3">
                  <c:v>1.8125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4-4284-88DE-6792105EE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(TV_PL!$S$290:$T$290,TV_PL!$I$174:$T$174)</c:f>
              <c:numCache>
                <c:formatCode>0.00%</c:formatCode>
                <c:ptCount val="14"/>
                <c:pt idx="0">
                  <c:v>0.125</c:v>
                </c:pt>
                <c:pt idx="1">
                  <c:v>0.16666666666666666</c:v>
                </c:pt>
                <c:pt idx="2">
                  <c:v>0.14285714285714285</c:v>
                </c:pt>
                <c:pt idx="3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0-4A25-AE59-001C844E8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(TV_PL!$S$291:$T$291,TV_PL!$I$175:$T$175)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1-483A-A528-30E59A4A61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(TV_PL!$S$295:$T$295,TV_PL!$I$180:$T$180)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4-49C3-95A6-F6ED134A18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(TV_PL!$S$285:$T$285,TV_PL!$S$285:$T$285,TV_PL!$I$169:$T$169)</c:f>
              <c:numCache>
                <c:formatCode>_-* #,##0.00_-;\-* #,##0.00_-;_-* "-"_-;_-@_-</c:formatCode>
                <c:ptCount val="16"/>
                <c:pt idx="0">
                  <c:v>10.636363636363637</c:v>
                </c:pt>
                <c:pt idx="1">
                  <c:v>6.6428571428571432</c:v>
                </c:pt>
                <c:pt idx="2">
                  <c:v>10.636363636363637</c:v>
                </c:pt>
                <c:pt idx="3">
                  <c:v>6.6428571428571432</c:v>
                </c:pt>
                <c:pt idx="4">
                  <c:v>3</c:v>
                </c:pt>
                <c:pt idx="5">
                  <c:v>3.6875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7-4C25-9F6D-E8F297249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TV_PL!$C$93:$H$93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(TV_PL!$S$209:$T$209,TV_PL!$I$93:$T$93)</c:f>
              <c:numCache>
                <c:formatCode>_(* #,##0_);_(* \(#,##0\);_(* "-"_);_(@_)</c:formatCode>
                <c:ptCount val="14"/>
                <c:pt idx="1">
                  <c:v>186</c:v>
                </c:pt>
                <c:pt idx="2">
                  <c:v>141</c:v>
                </c:pt>
                <c:pt idx="3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9-4299-AD88-0603F67D40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Monitor_PL!$C$182:$H$182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(Monitor_PL!$R$182:$T$182,Monitor_PL!$I$80:$T$80)</c:f>
              <c:numCache>
                <c:formatCode>_(* #,##0_);_(* \(#,##0\);_(* "-"_);_(@_)</c:formatCode>
                <c:ptCount val="15"/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E-4CE4-A124-9687358319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Monitor_PL!$C$179:$H$179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(Monitor_PL!$S$172:$T$172,Monitor_PL!$I$70:$T$70)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(Monitor_PL!$R$187:$T$187,Monitor_PL!$I$77:$T$77)</c:f>
              <c:numCache>
                <c:formatCode>_(* #,##0_);_(* \(#,##0\);_(* "-"_);_(@_)</c:formatCode>
                <c:ptCount val="15"/>
                <c:pt idx="1">
                  <c:v>6</c:v>
                </c:pt>
                <c:pt idx="2">
                  <c:v>3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E-4CE4-A124-9687358319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Monitor_PL!$C$190:$H$190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(Monitor_PL!$R$190:$T$190,Monitor_PL!$I$88:$T$88)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1.8</c:v>
                </c:pt>
                <c:pt idx="3">
                  <c:v>1.4375</c:v>
                </c:pt>
                <c:pt idx="4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1-446C-8FD4-CA0D522823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Monitor_PL!$C$193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(Monitor_PL!$R$193:$T$193,Monitor_PL!$I$91:$T$91)</c:f>
              <c:numCache>
                <c:formatCode>0.0%</c:formatCode>
                <c:ptCount val="15"/>
                <c:pt idx="0">
                  <c:v>0.57205882352941173</c:v>
                </c:pt>
                <c:pt idx="1">
                  <c:v>0.35243902439024388</c:v>
                </c:pt>
                <c:pt idx="2">
                  <c:v>0.32827324478178366</c:v>
                </c:pt>
                <c:pt idx="3">
                  <c:v>0.56949152542372883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5-489F-A4F3-BA334F7D4A81}"/>
            </c:ext>
          </c:extLst>
        </c:ser>
        <c:ser>
          <c:idx val="1"/>
          <c:order val="1"/>
          <c:tx>
            <c:strRef>
              <c:f>Monitor_PL!$C$194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(Monitor_PL!$R$194:$T$194,Monitor_PL!$I$92:$T$92)</c:f>
              <c:numCache>
                <c:formatCode>0.0%</c:formatCode>
                <c:ptCount val="15"/>
                <c:pt idx="0">
                  <c:v>0</c:v>
                </c:pt>
                <c:pt idx="1">
                  <c:v>0.54545454545454541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5-489F-A4F3-BA334F7D4A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(Monitor_PL!$R$258:$T$258,Monitor_PL!$I$156:$T$156)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3.2</c:v>
                </c:pt>
                <c:pt idx="3">
                  <c:v>2.1875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D-43DE-80D9-E83FF6E866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(Monitor_PL!$R$262:$T$262,Monitor_PL!$I$160:$T$160)</c:f>
              <c:numCache>
                <c:formatCode>0.00%</c:formatCode>
                <c:ptCount val="15"/>
                <c:pt idx="0">
                  <c:v>0</c:v>
                </c:pt>
                <c:pt idx="1">
                  <c:v>0.125</c:v>
                </c:pt>
                <c:pt idx="2">
                  <c:v>1</c:v>
                </c:pt>
                <c:pt idx="3">
                  <c:v>9.0909090909090912E-2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7-4159-9D2D-47E637A1D3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(Monitor_PL!$R$263:$T$263,Monitor_PL!$I$161:$T$161)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9.0909090909090912E-2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E-4051-B9ED-F20E8890A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(Monitor_PL!$R$267:$T$267,Monitor_PL!$I$165:$T$165)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C-42A9-BBD7-A8AE6E1C6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(Monitor_PL!$R$257:$T$257,Monitor_PL!$I$155:$T$155)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8.454545454545455</c:v>
                </c:pt>
                <c:pt idx="2">
                  <c:v>6.8</c:v>
                </c:pt>
                <c:pt idx="3">
                  <c:v>4.0625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2-44E6-9972-74DD4285DD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Monitor_PL!$C$93:$H$93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(Monitor_PL!$R$195:$T$195,Monitor_PL!$I$93:$T$93)</c:f>
              <c:numCache>
                <c:formatCode>_(* #,##0_);_(* \(#,##0\);_(* "-"_);_(@_)</c:formatCode>
                <c:ptCount val="15"/>
                <c:pt idx="3">
                  <c:v>286</c:v>
                </c:pt>
                <c:pt idx="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D-4B89-AAB9-1DF8214A91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TV_ES!$C$196:$H$196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(TV_ES!$S$196:$T$196,TV_ES!$I$80:$T$80)</c:f>
              <c:numCache>
                <c:formatCode>_(* #,##0_);_(* \(#,##0\);_(* "-"_);_(@_)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9-46D3-B45D-60A2B80C0E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TV_ES!$C$193:$H$193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(TV_ES!$S$193:$T$193,TV_ES!$I$77:$T$77)</c:f>
              <c:numCache>
                <c:formatCode>_(* #,##0_);_(* \(#,##0\);_(* "-"_);_(@_)</c:formatCode>
                <c:ptCount val="14"/>
                <c:pt idx="0">
                  <c:v>12</c:v>
                </c:pt>
                <c:pt idx="1">
                  <c:v>26</c:v>
                </c:pt>
                <c:pt idx="2">
                  <c:v>19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9-46D3-B45D-60A2B80C0E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TV_ES!$C$204:$H$204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(TV_ES!$S$204:$T$204,TV_ES!$I$88:$T$88)</c:f>
              <c:numCache>
                <c:formatCode>_-* #,##0.00_-;\-* #,##0.00_-;_-* "-"_-;_-@_-</c:formatCode>
                <c:ptCount val="14"/>
                <c:pt idx="0">
                  <c:v>0.91666666666666663</c:v>
                </c:pt>
                <c:pt idx="1">
                  <c:v>0.96153846153846156</c:v>
                </c:pt>
                <c:pt idx="2">
                  <c:v>1.1578947368421053</c:v>
                </c:pt>
                <c:pt idx="3">
                  <c:v>1.1904761904761905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9-4779-85CF-10500D4DF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TV_ES!$C$207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(TV_ES!$S$207:$T$207,TV_ES!$I$91:$T$91)</c:f>
              <c:numCache>
                <c:formatCode>0.0%</c:formatCode>
                <c:ptCount val="14"/>
                <c:pt idx="0">
                  <c:v>0.5616148701809599</c:v>
                </c:pt>
                <c:pt idx="1">
                  <c:v>0.55155973300640238</c:v>
                </c:pt>
                <c:pt idx="2">
                  <c:v>0.46822827397955946</c:v>
                </c:pt>
                <c:pt idx="3">
                  <c:v>0.46359113523292628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8AE-9D24-A90FE9236924}"/>
            </c:ext>
          </c:extLst>
        </c:ser>
        <c:ser>
          <c:idx val="1"/>
          <c:order val="1"/>
          <c:tx>
            <c:strRef>
              <c:f>TV_ES!$C$208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(TV_ES!$S$208:$T$208,TV_ES!$I$92:$T$92)</c:f>
              <c:numCache>
                <c:formatCode>0.0%</c:formatCode>
                <c:ptCount val="14"/>
                <c:pt idx="0">
                  <c:v>0.33333333333333331</c:v>
                </c:pt>
                <c:pt idx="1">
                  <c:v>0.42307692307692307</c:v>
                </c:pt>
                <c:pt idx="2">
                  <c:v>0.26315789473684209</c:v>
                </c:pt>
                <c:pt idx="3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3-48AE-9D24-A90FE9236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(TV_ES!$S$286:$T$286,TV_ES!$I$170:$T$170)</c:f>
              <c:numCache>
                <c:formatCode>0.00</c:formatCode>
                <c:ptCount val="14"/>
                <c:pt idx="0">
                  <c:v>0.66666666666666663</c:v>
                </c:pt>
                <c:pt idx="1">
                  <c:v>1.5</c:v>
                </c:pt>
                <c:pt idx="2">
                  <c:v>3.6842105263157894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D-4786-9C09-4502E114F6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(TV_ES!$S$290:$T$290,TV_ES!$I$174:$T$174)</c:f>
              <c:numCache>
                <c:formatCode>0.00%</c:formatCode>
                <c:ptCount val="14"/>
                <c:pt idx="0">
                  <c:v>0.125</c:v>
                </c:pt>
                <c:pt idx="1">
                  <c:v>0.23809523809523808</c:v>
                </c:pt>
                <c:pt idx="2">
                  <c:v>0.27777777777777779</c:v>
                </c:pt>
                <c:pt idx="3">
                  <c:v>0.38095238095238093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2-4DC8-A27E-81CA897FB7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(TV_ES!$S$291:$T$291,TV_ES!$I$175:$T$175)</c:f>
              <c:numCache>
                <c:formatCode>0.00%</c:formatCode>
                <c:ptCount val="14"/>
                <c:pt idx="0">
                  <c:v>0</c:v>
                </c:pt>
                <c:pt idx="1">
                  <c:v>4.7619047619047616E-2</c:v>
                </c:pt>
                <c:pt idx="2">
                  <c:v>0.44444444444444442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1-4F23-8CFB-A1B3417718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(TV_ES!$S$295:$T$295,TV_ES!$I$180:$T$180)</c:f>
              <c:numCache>
                <c:formatCode>0.00%</c:formatCode>
                <c:ptCount val="14"/>
                <c:pt idx="0">
                  <c:v>0</c:v>
                </c:pt>
                <c:pt idx="1">
                  <c:v>4.7619047619047616E-2</c:v>
                </c:pt>
                <c:pt idx="2">
                  <c:v>5.5555555555555552E-2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4-46D9-BE4C-DF0F1D454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(TV_ES!$S$285:$T$285,TV_ES!$S$285:$T$285,TV_ES!$I$169:$T$169)</c:f>
              <c:numCache>
                <c:formatCode>_-* #,##0.00_-;\-* #,##0.00_-;_-* "-"_-;_-@_-</c:formatCode>
                <c:ptCount val="16"/>
                <c:pt idx="0">
                  <c:v>11.25</c:v>
                </c:pt>
                <c:pt idx="1">
                  <c:v>3.5769230769230771</c:v>
                </c:pt>
                <c:pt idx="2">
                  <c:v>11.25</c:v>
                </c:pt>
                <c:pt idx="3">
                  <c:v>3.5769230769230771</c:v>
                </c:pt>
                <c:pt idx="4">
                  <c:v>3.8947368421052633</c:v>
                </c:pt>
                <c:pt idx="5">
                  <c:v>8.2380952380952372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F2E-9A27-76FA7CC568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TV_ES!$C$93:$H$93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(TV_ES!$S$209:$T$209,TV_ES!$I$93:$T$93)</c:f>
              <c:numCache>
                <c:formatCode>_(* #,##0_);_(* \(#,##0\);_(* "-"_);_(@_)</c:formatCode>
                <c:ptCount val="14"/>
                <c:pt idx="0">
                  <c:v>401</c:v>
                </c:pt>
                <c:pt idx="1">
                  <c:v>95</c:v>
                </c:pt>
                <c:pt idx="2">
                  <c:v>63</c:v>
                </c:pt>
                <c:pt idx="3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B-478C-8646-9041868C7D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Monitor_ES!$C$182:$H$182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(Monitor_ES!$R$182:$T$182,Monitor_ES!$I$80:$T$80)</c:f>
              <c:numCache>
                <c:formatCode>_(* #,##0_);_(* \(#,##0\);_(* "-"_);_(@_)</c:formatCode>
                <c:ptCount val="15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B-4CE3-BCFC-371F3CA5F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Monitor_ES!$C$179:$H$179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(Monitor_ES!$S$172:$T$172,Monitor_ES!$I$70:$T$70)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(Monitor_ES!$R$187:$T$187,Monitor_ES!$I$77:$T$77)</c:f>
              <c:numCache>
                <c:formatCode>_(* #,##0_);_(* \(#,##0\);_(* "-"_);_(@_)</c:formatCode>
                <c:ptCount val="15"/>
                <c:pt idx="1">
                  <c:v>2</c:v>
                </c:pt>
                <c:pt idx="2">
                  <c:v>2</c:v>
                </c:pt>
                <c:pt idx="3">
                  <c:v>19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B-4CE3-BCFC-371F3CA5F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Monitor_ES!$C$190:$H$190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(Monitor_ES!$R$190:$T$190,Monitor_ES!$I$88:$T$88)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0.90909090909090906</c:v>
                </c:pt>
                <c:pt idx="2">
                  <c:v>0.8571428571428571</c:v>
                </c:pt>
                <c:pt idx="3">
                  <c:v>0.89473684210526316</c:v>
                </c:pt>
                <c:pt idx="4">
                  <c:v>1.0909090909090908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8-41A9-9D19-A55F9DF727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Monitor_ES!$C$193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(Monitor_ES!$R$193:$T$193,Monitor_ES!$I$91:$T$91)</c:f>
              <c:numCache>
                <c:formatCode>0.0%</c:formatCode>
                <c:ptCount val="15"/>
                <c:pt idx="0">
                  <c:v>0.31372549019607843</c:v>
                </c:pt>
                <c:pt idx="1">
                  <c:v>0.37447698744769875</c:v>
                </c:pt>
                <c:pt idx="2">
                  <c:v>0.38752783964365256</c:v>
                </c:pt>
                <c:pt idx="3">
                  <c:v>0.28721541155866898</c:v>
                </c:pt>
                <c:pt idx="4">
                  <c:v>0.32803180914512925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B-486A-B6B0-D8748508F2BC}"/>
            </c:ext>
          </c:extLst>
        </c:ser>
        <c:ser>
          <c:idx val="1"/>
          <c:order val="1"/>
          <c:tx>
            <c:strRef>
              <c:f>Monitor_ES!$C$194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(Monitor_ES!$R$194:$T$194,Monitor_ES!$I$92:$T$92)</c:f>
              <c:numCache>
                <c:formatCode>0.0%</c:formatCode>
                <c:ptCount val="15"/>
                <c:pt idx="0">
                  <c:v>0</c:v>
                </c:pt>
                <c:pt idx="1">
                  <c:v>0.18181818181818182</c:v>
                </c:pt>
                <c:pt idx="2">
                  <c:v>0.2857142857142857</c:v>
                </c:pt>
                <c:pt idx="3">
                  <c:v>0.21052631578947367</c:v>
                </c:pt>
                <c:pt idx="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B-486A-B6B0-D8748508F2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(Monitor_ES!$R$258:$T$258,Monitor_ES!$I$156:$T$156)</c:f>
              <c:numCache>
                <c:formatCode>0.00</c:formatCode>
                <c:ptCount val="15"/>
                <c:pt idx="0">
                  <c:v>0</c:v>
                </c:pt>
                <c:pt idx="1">
                  <c:v>0.45454545454545453</c:v>
                </c:pt>
                <c:pt idx="2">
                  <c:v>0.14285714285714285</c:v>
                </c:pt>
                <c:pt idx="3">
                  <c:v>0.42105263157894735</c:v>
                </c:pt>
                <c:pt idx="4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B-45BB-971C-21E7D22133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(Monitor_ES!$R$262:$T$262,Monitor_ES!$I$160:$T$160)</c:f>
              <c:numCache>
                <c:formatCode>0.00%</c:formatCode>
                <c:ptCount val="15"/>
                <c:pt idx="0">
                  <c:v>0</c:v>
                </c:pt>
                <c:pt idx="1">
                  <c:v>0.375</c:v>
                </c:pt>
                <c:pt idx="2">
                  <c:v>0.14285714285714285</c:v>
                </c:pt>
                <c:pt idx="3">
                  <c:v>0.66666666666666663</c:v>
                </c:pt>
                <c:pt idx="4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5-4D4F-94C9-30FF0EDD0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(Monitor_ES!$R$263:$T$263,Monitor_ES!$I$161:$T$161)</c:f>
              <c:numCache>
                <c:formatCode>0.00%</c:formatCode>
                <c:ptCount val="15"/>
                <c:pt idx="0">
                  <c:v>0</c:v>
                </c:pt>
                <c:pt idx="1">
                  <c:v>0.125</c:v>
                </c:pt>
                <c:pt idx="2">
                  <c:v>0.14285714285714285</c:v>
                </c:pt>
                <c:pt idx="3">
                  <c:v>0.61111111111111116</c:v>
                </c:pt>
                <c:pt idx="4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B-417E-A8B0-F165DBD1D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(Monitor_ES!$R$267:$T$267,Monitor_ES!$I$165:$T$165)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5.5555555555555552E-2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8-4BD0-902B-8293DB77D6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(Monitor_ES!$R$257:$T$257,Monitor_ES!$I$155:$T$155)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9.545454545454545</c:v>
                </c:pt>
                <c:pt idx="2">
                  <c:v>2.2857142857142856</c:v>
                </c:pt>
                <c:pt idx="3">
                  <c:v>3.3684210526315788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409-857C-AB82C2D11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Monitor_ES!$C$93:$H$93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(Monitor_ES!$R$195:$T$195,Monitor_ES!$I$93:$T$93)</c:f>
              <c:numCache>
                <c:formatCode>_(* #,##0_);_(* \(#,##0\);_(* "-"_);_(@_)</c:formatCode>
                <c:ptCount val="15"/>
                <c:pt idx="2">
                  <c:v>31</c:v>
                </c:pt>
                <c:pt idx="3">
                  <c:v>96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F-48C8-828A-741E6ADCC9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TV_BR!$C$196:$H$196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(TV_BR!$S$196:$T$196,TV_BR!$I$80:$T$80)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3-452F-B0CE-F404FB8DF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TV_BR!$C$193:$H$193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(TV_BR!$S$193:$T$193,TV_BR!$I$77:$T$77)</c:f>
              <c:numCache>
                <c:formatCode>_(* #,##0_);_(* \(#,##0\);_(* "-"_);_(@_)</c:formatCode>
                <c:ptCount val="14"/>
                <c:pt idx="0">
                  <c:v>19</c:v>
                </c:pt>
                <c:pt idx="1">
                  <c:v>16</c:v>
                </c:pt>
                <c:pt idx="2">
                  <c:v>31</c:v>
                </c:pt>
                <c:pt idx="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3-452F-B0CE-F404FB8DF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TV_BR!$C$204:$H$204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(TV_BR!$S$204:$T$204,TV_BR!$I$88:$T$88)</c:f>
              <c:numCache>
                <c:formatCode>_-* #,##0.00_-;\-* #,##0.00_-;_-* "-"_-;_-@_-</c:formatCode>
                <c:ptCount val="14"/>
                <c:pt idx="0">
                  <c:v>1.263157894736842</c:v>
                </c:pt>
                <c:pt idx="1">
                  <c:v>0.75</c:v>
                </c:pt>
                <c:pt idx="2">
                  <c:v>1.064516129032258</c:v>
                </c:pt>
                <c:pt idx="3">
                  <c:v>0.87096774193548387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F-41D3-A87B-4BB6988F4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TV_BR!$C$207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(TV_BR!$S$207:$T$207,TV_BR!$I$91:$T$91)</c:f>
              <c:numCache>
                <c:formatCode>0.0%</c:formatCode>
                <c:ptCount val="14"/>
                <c:pt idx="0">
                  <c:v>0.33903970826580226</c:v>
                </c:pt>
                <c:pt idx="1">
                  <c:v>0.40510092317321234</c:v>
                </c:pt>
                <c:pt idx="2">
                  <c:v>0.45299500831946754</c:v>
                </c:pt>
                <c:pt idx="3">
                  <c:v>0.46112676056338026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0-4412-8CF7-0CCE7254DA1B}"/>
            </c:ext>
          </c:extLst>
        </c:ser>
        <c:ser>
          <c:idx val="1"/>
          <c:order val="1"/>
          <c:tx>
            <c:strRef>
              <c:f>TV_BR!$C$208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(TV_BR!$S$208:$T$208,TV_BR!$I$92:$T$92)</c:f>
              <c:numCache>
                <c:formatCode>0.0%</c:formatCode>
                <c:ptCount val="14"/>
                <c:pt idx="0">
                  <c:v>0.31578947368421051</c:v>
                </c:pt>
                <c:pt idx="1">
                  <c:v>0.1875</c:v>
                </c:pt>
                <c:pt idx="2">
                  <c:v>0.19354838709677419</c:v>
                </c:pt>
                <c:pt idx="3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0-4412-8CF7-0CCE7254DA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(TV_BR!$S$286:$T$286,TV_BR!$I$170:$T$170)</c:f>
              <c:numCache>
                <c:formatCode>0.00</c:formatCode>
                <c:ptCount val="14"/>
                <c:pt idx="0">
                  <c:v>0.78947368421052633</c:v>
                </c:pt>
                <c:pt idx="1">
                  <c:v>0.375</c:v>
                </c:pt>
                <c:pt idx="2">
                  <c:v>2.129032258064516</c:v>
                </c:pt>
                <c:pt idx="3">
                  <c:v>2.5161290322580645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731-9572-5813C5B18D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(TV_BR!$S$290:$T$290,TV_BR!$I$174:$T$174)</c:f>
              <c:numCache>
                <c:formatCode>0.00%</c:formatCode>
                <c:ptCount val="14"/>
                <c:pt idx="0">
                  <c:v>0.375</c:v>
                </c:pt>
                <c:pt idx="1">
                  <c:v>0.66666666666666663</c:v>
                </c:pt>
                <c:pt idx="2">
                  <c:v>0.5714285714285714</c:v>
                </c:pt>
                <c:pt idx="3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E-4721-88D1-9E647815D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(TV_BR!$S$291:$T$291,TV_BR!$I$175:$T$175)</c:f>
              <c:numCache>
                <c:formatCode>0.00%</c:formatCode>
                <c:ptCount val="14"/>
                <c:pt idx="0">
                  <c:v>0.375</c:v>
                </c:pt>
                <c:pt idx="1">
                  <c:v>0.66666666666666663</c:v>
                </c:pt>
                <c:pt idx="2">
                  <c:v>0.32142857142857145</c:v>
                </c:pt>
                <c:pt idx="3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B-4533-97A3-FE685D5B9D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(TV_BR!$S$295:$T$295,TV_BR!$I$179:$T$179)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0.10714285714285714</c:v>
                </c:pt>
                <c:pt idx="3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B-4F3A-B508-E7221A218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(TV_BR!$S$285:$T$285,TV_BR!$S$285:$T$285,TV_BR!$I$169:$T$169)</c:f>
              <c:numCache>
                <c:formatCode>_-* #,##0.00_-;\-* #,##0.00_-;_-* "-"_-;_-@_-</c:formatCode>
                <c:ptCount val="16"/>
                <c:pt idx="0">
                  <c:v>6.1578947368421053</c:v>
                </c:pt>
                <c:pt idx="1">
                  <c:v>1.3125</c:v>
                </c:pt>
                <c:pt idx="2">
                  <c:v>6.1578947368421053</c:v>
                </c:pt>
                <c:pt idx="3">
                  <c:v>1.3125</c:v>
                </c:pt>
                <c:pt idx="4">
                  <c:v>4.32258064516129</c:v>
                </c:pt>
                <c:pt idx="5">
                  <c:v>5.806451612903226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32B-B502-66A4DD858A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TV_BR!$C$93:$H$93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(TV_BR!$S$209:$T$209,TV_BR!$I$93:$T$93)</c:f>
              <c:numCache>
                <c:formatCode>_(* #,##0_);_(* \(#,##0\);_(* "-"_);_(@_)</c:formatCode>
                <c:ptCount val="14"/>
                <c:pt idx="1">
                  <c:v>95</c:v>
                </c:pt>
                <c:pt idx="2">
                  <c:v>97</c:v>
                </c:pt>
                <c:pt idx="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9-4E5F-96EB-340B18045B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Monitor_BR!$C$182:$H$182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(Monitor_BR!$R$182:$T$182,Monitor_BR!$I$80:$T$80)</c:f>
              <c:numCache>
                <c:formatCode>_(* #,##0_);_(* \(#,##0\);_(* "-"_);_(@_)</c:formatCode>
                <c:ptCount val="15"/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6-4C3C-9C94-CD8A84FAA7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Monitor_BR!$C$179:$H$179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(Monitor_BR!$S$172:$T$172,Monitor_BR!$I$70:$T$70)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(Monitor_BR!$R$187:$T$187,Monitor_BR!$I$77:$T$77)</c:f>
              <c:numCache>
                <c:formatCode>_(* #,##0_);_(* \(#,##0\);_(* "-"_);_(@_)</c:formatCode>
                <c:ptCount val="15"/>
                <c:pt idx="1">
                  <c:v>3</c:v>
                </c:pt>
                <c:pt idx="2">
                  <c:v>9</c:v>
                </c:pt>
                <c:pt idx="3">
                  <c:v>16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6-4C3C-9C94-CD8A84FAA7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Monitor_BR!$C$190:$H$190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(Monitor_BR!$R$190:$T$190,Monitor_BR!$I$88:$T$88)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0.96</c:v>
                </c:pt>
                <c:pt idx="3">
                  <c:v>1.5</c:v>
                </c:pt>
                <c:pt idx="4">
                  <c:v>0.78947368421052633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7-4895-B85D-12F8FDBE9E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Monitor_BR!$C$193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(Monitor_BR!$R$193:$T$193,Monitor_BR!$I$91:$T$91)</c:f>
              <c:numCache>
                <c:formatCode>0.0%</c:formatCode>
                <c:ptCount val="15"/>
                <c:pt idx="0">
                  <c:v>0.42257001647446457</c:v>
                </c:pt>
                <c:pt idx="1">
                  <c:v>0.37851662404092073</c:v>
                </c:pt>
                <c:pt idx="2">
                  <c:v>0.64716981132075468</c:v>
                </c:pt>
                <c:pt idx="3">
                  <c:v>0.66101694915254239</c:v>
                </c:pt>
                <c:pt idx="4">
                  <c:v>0.55297619047619051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1-4D39-85A5-D21A8ECF4CE4}"/>
            </c:ext>
          </c:extLst>
        </c:ser>
        <c:ser>
          <c:idx val="1"/>
          <c:order val="1"/>
          <c:tx>
            <c:strRef>
              <c:f>Monitor_BR!$C$194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(Monitor_BR!$R$194:$T$194,Monitor_BR!$I$92:$T$92)</c:f>
              <c:numCache>
                <c:formatCode>0.0%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0.36</c:v>
                </c:pt>
                <c:pt idx="3">
                  <c:v>0.1875</c:v>
                </c:pt>
                <c:pt idx="4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1-4D39-85A5-D21A8ECF4C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(Monitor_BR!$R$258:$T$258,Monitor_BR!$I$156:$T$156)</c:f>
              <c:numCache>
                <c:formatCode>0.00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0.12</c:v>
                </c:pt>
                <c:pt idx="3">
                  <c:v>0</c:v>
                </c:pt>
                <c:pt idx="4">
                  <c:v>0.94736842105263153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0-48C0-901A-44E012F39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(Monitor_BR!$R$262:$T$262,Monitor_BR!$I$160:$T$160)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0.24</c:v>
                </c:pt>
                <c:pt idx="3">
                  <c:v>0.5</c:v>
                </c:pt>
                <c:pt idx="4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8-4C82-999B-EFECB00727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(Monitor_BR!$R$263:$T$263,Monitor_BR!$I$161:$T$161)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0.24</c:v>
                </c:pt>
                <c:pt idx="3">
                  <c:v>0.5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8-481B-8809-0349B93C3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(Monitor_BR!$R$267:$T$267,Monitor_BR!$I$165:$T$165)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0.24</c:v>
                </c:pt>
                <c:pt idx="3">
                  <c:v>0</c:v>
                </c:pt>
                <c:pt idx="4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1-406B-B1B3-7177CEE5EA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(Monitor_BR!$R$257:$T$257,Monitor_BR!$I$155:$T$155)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1.68</c:v>
                </c:pt>
                <c:pt idx="3">
                  <c:v>1.875</c:v>
                </c:pt>
                <c:pt idx="4">
                  <c:v>3.3684210526315788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F-4C11-9CD0-7115915AA5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Monitor_BR!$C$93:$H$93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(Monitor_BR!$R$195:$T$195,Monitor_BR!$I$93:$T$93)</c:f>
              <c:numCache>
                <c:formatCode>_(* #,##0_);_(* \(#,##0\);_(* "-"_);_(@_)</c:formatCode>
                <c:ptCount val="15"/>
                <c:pt idx="1">
                  <c:v>44</c:v>
                </c:pt>
                <c:pt idx="2">
                  <c:v>95</c:v>
                </c:pt>
                <c:pt idx="3">
                  <c:v>241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E-430B-B556-C2FE2AB21B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TV_CA_EN!$C$196:$H$196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(TV_CA_EN!$S$196:$T$196,TV_CA_EN!$I$80:$T$80)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6-4899-93D4-0B37DF7F7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TV_CA_EN!$C$193:$H$193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(TV_CA_EN!$S$193:$T$193,TV_CA_EN!$I$77:$T$77)</c:f>
              <c:numCache>
                <c:formatCode>_(* #,##0_);_(* \(#,##0\);_(* "-"_);_(@_)</c:formatCode>
                <c:ptCount val="14"/>
                <c:pt idx="0">
                  <c:v>34</c:v>
                </c:pt>
                <c:pt idx="1">
                  <c:v>24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6-4899-93D4-0B37DF7F7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TV_CA_EN!$C$204:$H$204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(TV_CA_EN!$S$204:$T$204,TV_CA_EN!$I$88:$T$88)</c:f>
              <c:numCache>
                <c:formatCode>_-* #,##0.00_-;\-* #,##0.00_-;_-* "-"_-;_-@_-</c:formatCode>
                <c:ptCount val="14"/>
                <c:pt idx="0">
                  <c:v>1.088235294117647</c:v>
                </c:pt>
                <c:pt idx="1">
                  <c:v>0.875</c:v>
                </c:pt>
                <c:pt idx="2">
                  <c:v>0.75</c:v>
                </c:pt>
                <c:pt idx="3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F-46C5-8D04-0BBC65462E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TV_CA_EN!$C$207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(TV_CA_EN!$S$207:$T$207,TV_CA_EN!$I$91:$T$91)</c:f>
              <c:numCache>
                <c:formatCode>0.0%</c:formatCode>
                <c:ptCount val="14"/>
                <c:pt idx="0">
                  <c:v>0.43396226415094341</c:v>
                </c:pt>
                <c:pt idx="1">
                  <c:v>0.19117647058823528</c:v>
                </c:pt>
                <c:pt idx="2">
                  <c:v>0.39436619718309857</c:v>
                </c:pt>
                <c:pt idx="3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F-4E71-B2E1-3D0B3E855B30}"/>
            </c:ext>
          </c:extLst>
        </c:ser>
        <c:ser>
          <c:idx val="1"/>
          <c:order val="1"/>
          <c:tx>
            <c:strRef>
              <c:f>TV_CA_EN!$C$208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(TV_CA_EN!$S$208:$T$208,TV_CA_EN!$I$92:$T$92)</c:f>
              <c:numCache>
                <c:formatCode>0.0%</c:formatCode>
                <c:ptCount val="14"/>
                <c:pt idx="0">
                  <c:v>0.23529411764705882</c:v>
                </c:pt>
                <c:pt idx="1">
                  <c:v>0.375</c:v>
                </c:pt>
                <c:pt idx="2">
                  <c:v>0.5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F-4E71-B2E1-3D0B3E855B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(TV_CA_EN!$S$286:$T$286,TV_CA_EN!$I$170:$T$170)</c:f>
              <c:numCache>
                <c:formatCode>0.00</c:formatCode>
                <c:ptCount val="14"/>
                <c:pt idx="0">
                  <c:v>1.1176470588235294</c:v>
                </c:pt>
                <c:pt idx="1">
                  <c:v>0.66666666666666663</c:v>
                </c:pt>
                <c:pt idx="2">
                  <c:v>0.75</c:v>
                </c:pt>
                <c:pt idx="3">
                  <c:v>1.1666666666666667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A-4DF4-A2BF-F744FAD33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(TV_CA_EN!$S$290:$T$290,TV_CA_EN!$I$174:$T$174)</c:f>
              <c:numCache>
                <c:formatCode>0.00%</c:formatCode>
                <c:ptCount val="14"/>
                <c:pt idx="0">
                  <c:v>0.6</c:v>
                </c:pt>
                <c:pt idx="1">
                  <c:v>0.21428571428571427</c:v>
                </c:pt>
                <c:pt idx="2">
                  <c:v>0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D-4BA8-BBD7-4E8260C232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(TV_CA_EN!$S$291:$T$291,TV_CA_EN!$I$175:$T$175)</c:f>
              <c:numCache>
                <c:formatCode>0.00%</c:formatCode>
                <c:ptCount val="14"/>
                <c:pt idx="0">
                  <c:v>0.6</c:v>
                </c:pt>
                <c:pt idx="1">
                  <c:v>0.21428571428571427</c:v>
                </c:pt>
                <c:pt idx="2">
                  <c:v>0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1-4230-BFF4-198BC508CF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(TV_CA_EN!$S$295:$T$295,TV_CA_EN!$I$180:$T$180)</c:f>
              <c:numCache>
                <c:formatCode>0.00%</c:formatCode>
                <c:ptCount val="14"/>
                <c:pt idx="0">
                  <c:v>0.08</c:v>
                </c:pt>
                <c:pt idx="1">
                  <c:v>0.21428571428571427</c:v>
                </c:pt>
                <c:pt idx="2">
                  <c:v>0.33333333333333331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C-45CA-A413-9962B5130C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(TV_CA_EN!$S$285:$T$285,TV_CA_EN!$S$285:$T$285,TV_CA_EN!$I$169:$T$169)</c:f>
              <c:numCache>
                <c:formatCode>_-* #,##0.00_-;\-* #,##0.00_-;_-* "-"_-;_-@_-</c:formatCode>
                <c:ptCount val="16"/>
                <c:pt idx="0">
                  <c:v>3.0588235294117645</c:v>
                </c:pt>
                <c:pt idx="1">
                  <c:v>1.875</c:v>
                </c:pt>
                <c:pt idx="2">
                  <c:v>3.0588235294117645</c:v>
                </c:pt>
                <c:pt idx="3">
                  <c:v>1.875</c:v>
                </c:pt>
                <c:pt idx="4">
                  <c:v>4.75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4-47AE-8B69-E0E01787A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TV_CA_EN!$C$93:$H$93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(TV_CA_EN!$S$209:$T$209,TV_CA_EN!$I$93:$T$93)</c:f>
              <c:numCache>
                <c:formatCode>_(* #,##0_);_(* \(#,##0\);_(* "-"_);_(@_)</c:formatCode>
                <c:ptCount val="14"/>
                <c:pt idx="0">
                  <c:v>131</c:v>
                </c:pt>
                <c:pt idx="1">
                  <c:v>116</c:v>
                </c:pt>
                <c:pt idx="2">
                  <c:v>193</c:v>
                </c:pt>
                <c:pt idx="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0-47E9-8E77-C55C3C5554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Monitor_CA_EN!$C$182:$H$182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(Monitor_CA_EN!$R$182:$T$182,Monitor_CA_EN!$I$80:$T$80)</c:f>
              <c:numCache>
                <c:formatCode>_(* #,##0_);_(* \(#,##0\);_(* "-"_);_(@_)</c:formatCode>
                <c:ptCount val="1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E-4CE9-8957-C2E2714950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Monitor_CA_EN!$C$179:$H$179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(Monitor_CA_EN!$S$172:$T$172,Monitor_CA_EN!$I$70:$T$70)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(Monitor_CA_EN!$R$187:$T$187,Monitor_CA_EN!$I$77:$T$77)</c:f>
              <c:numCache>
                <c:formatCode>_(* #,##0_);_(* \(#,##0\);_(* "-"_);_(@_)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E-4CE9-8957-C2E2714950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Monitor_CA_EN!$C$190:$H$190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(Monitor_CA_EN!$R$190:$T$190,Monitor_CA_EN!$I$88:$T$88)</c:f>
              <c:numCache>
                <c:formatCode>_-* #,##0.00_-;\-* #,##0.00_-;_-* "-"_-;_-@_-</c:formatCode>
                <c:ptCount val="15"/>
                <c:pt idx="0">
                  <c:v>1.1538461538461537</c:v>
                </c:pt>
                <c:pt idx="1">
                  <c:v>1.1666666666666667</c:v>
                </c:pt>
                <c:pt idx="2">
                  <c:v>0.70588235294117652</c:v>
                </c:pt>
                <c:pt idx="3">
                  <c:v>0.9</c:v>
                </c:pt>
                <c:pt idx="4">
                  <c:v>1.3636363636363635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C-4FF5-A7FD-5EA5F604A9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Monitor_CA_EN!$C$193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(Monitor_CA_EN!$R$193:$T$193,Monitor_CA_EN!$I$91:$T$91)</c:f>
              <c:numCache>
                <c:formatCode>0.0%</c:formatCode>
                <c:ptCount val="15"/>
                <c:pt idx="0">
                  <c:v>0.4</c:v>
                </c:pt>
                <c:pt idx="1">
                  <c:v>0.24157303370786518</c:v>
                </c:pt>
                <c:pt idx="2">
                  <c:v>0.25974025974025972</c:v>
                </c:pt>
                <c:pt idx="3">
                  <c:v>0.32407407407407407</c:v>
                </c:pt>
                <c:pt idx="4">
                  <c:v>0.23170731707317074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E-42F7-9F30-1877D815D6D2}"/>
            </c:ext>
          </c:extLst>
        </c:ser>
        <c:ser>
          <c:idx val="1"/>
          <c:order val="1"/>
          <c:tx>
            <c:strRef>
              <c:f>Monitor_CA_EN!$C$194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(Monitor_CA_EN!$R$194:$T$194,Monitor_CA_EN!$I$92:$T$92)</c:f>
              <c:numCache>
                <c:formatCode>0.0%</c:formatCode>
                <c:ptCount val="15"/>
                <c:pt idx="0">
                  <c:v>0.38461538461538464</c:v>
                </c:pt>
                <c:pt idx="1">
                  <c:v>0.20833333333333334</c:v>
                </c:pt>
                <c:pt idx="2">
                  <c:v>0.17647058823529413</c:v>
                </c:pt>
                <c:pt idx="3">
                  <c:v>0.2</c:v>
                </c:pt>
                <c:pt idx="4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E-42F7-9F30-1877D815D6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(Monitor_CA_EN!$R$258:$T$258,Monitor_CA_EN!$I$156:$T$156)</c:f>
              <c:numCache>
                <c:formatCode>0.00</c:formatCode>
                <c:ptCount val="15"/>
                <c:pt idx="0">
                  <c:v>0.38461538461538464</c:v>
                </c:pt>
                <c:pt idx="1">
                  <c:v>1.2083333333333333</c:v>
                </c:pt>
                <c:pt idx="2">
                  <c:v>0.52941176470588236</c:v>
                </c:pt>
                <c:pt idx="3">
                  <c:v>0.6</c:v>
                </c:pt>
                <c:pt idx="4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0-4A6E-844F-B30DA47EC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(Monitor_CA_EN!$R$262:$T$262,Monitor_CA_EN!$I$160:$T$160)</c:f>
              <c:numCache>
                <c:formatCode>0.00%</c:formatCode>
                <c:ptCount val="15"/>
                <c:pt idx="0">
                  <c:v>0.25</c:v>
                </c:pt>
                <c:pt idx="1">
                  <c:v>0.5714285714285714</c:v>
                </c:pt>
                <c:pt idx="2">
                  <c:v>0.45454545454545453</c:v>
                </c:pt>
                <c:pt idx="3">
                  <c:v>0.75</c:v>
                </c:pt>
                <c:pt idx="4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7-4B76-BE48-0D7C24185C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(Monitor_CA_EN!$R$263:$T$263,Monitor_CA_EN!$I$161:$T$161)</c:f>
              <c:numCache>
                <c:formatCode>0.00%</c:formatCode>
                <c:ptCount val="15"/>
                <c:pt idx="0">
                  <c:v>0</c:v>
                </c:pt>
                <c:pt idx="1">
                  <c:v>0.47619047619047616</c:v>
                </c:pt>
                <c:pt idx="2">
                  <c:v>0.36363636363636365</c:v>
                </c:pt>
                <c:pt idx="3">
                  <c:v>0.375</c:v>
                </c:pt>
                <c:pt idx="4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A-4587-8685-2B5DDB23F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(Monitor_CA_EN!$R$267:$T$267,Monitor_CA_EN!$I$165:$T$165)</c:f>
              <c:numCache>
                <c:formatCode>0.00%</c:formatCode>
                <c:ptCount val="15"/>
                <c:pt idx="0">
                  <c:v>0</c:v>
                </c:pt>
                <c:pt idx="1">
                  <c:v>0.19047619047619047</c:v>
                </c:pt>
                <c:pt idx="2">
                  <c:v>0.18181818181818182</c:v>
                </c:pt>
                <c:pt idx="3">
                  <c:v>0.125</c:v>
                </c:pt>
                <c:pt idx="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531-B4E5-AE519ACD08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(Monitor_CA_EN!$R$257:$T$257,Monitor_CA_EN!$I$155:$T$155)</c:f>
              <c:numCache>
                <c:formatCode>_-* #,##0.00_-;\-* #,##0.00_-;_-* "-"_-;_-@_-</c:formatCode>
                <c:ptCount val="15"/>
                <c:pt idx="0">
                  <c:v>7</c:v>
                </c:pt>
                <c:pt idx="1">
                  <c:v>3.875</c:v>
                </c:pt>
                <c:pt idx="2">
                  <c:v>2.2941176470588234</c:v>
                </c:pt>
                <c:pt idx="3">
                  <c:v>2.2999999999999998</c:v>
                </c:pt>
                <c:pt idx="4">
                  <c:v>2.6363636363636362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3-4B67-8A53-CD5A979A08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Monitor_CA_EN!$C$93:$H$93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(Monitor_CA_EN!$R$195:$T$195,Monitor_CA_EN!$I$93:$T$93)</c:f>
              <c:numCache>
                <c:formatCode>_(* #,##0_);_(* \(#,##0\);_(* "-"_);_(@_)</c:formatCode>
                <c:ptCount val="15"/>
                <c:pt idx="1">
                  <c:v>217</c:v>
                </c:pt>
                <c:pt idx="2">
                  <c:v>74</c:v>
                </c:pt>
                <c:pt idx="3">
                  <c:v>100</c:v>
                </c:pt>
                <c:pt idx="4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B-49A4-918D-77703711C5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TV_CA_FR!$C$196:$H$196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(TV_CA_FR!$S$196:$T$196,TV_CA_FR!$I$80:$T$80)</c:f>
              <c:numCache>
                <c:formatCode>_(* #,##0_);_(* \(#,##0\);_(* "-"_);_(@_)</c:formatCode>
                <c:ptCount val="14"/>
                <c:pt idx="0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E-4F4E-82B0-700A73C46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TV_CA_FR!$C$193:$H$193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(TV_CA_FR!$S$193:$T$193,TV_CA_FR!$I$77:$T$77)</c:f>
              <c:numCache>
                <c:formatCode>_(* #,##0_);_(* \(#,##0\);_(* "-"_);_(@_)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E-4F4E-82B0-700A73C46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TV_CA_FR!$C$204:$H$204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(TV_CA_FR!$S$204:$T$204,TV_CA_FR!$I$88:$T$88)</c:f>
              <c:numCache>
                <c:formatCode>_-* #,##0.00_-;\-* #,##0.00_-;_-* "-"_-;_-@_-</c:formatCode>
                <c:ptCount val="14"/>
                <c:pt idx="0">
                  <c:v>0.83333333333333337</c:v>
                </c:pt>
                <c:pt idx="1">
                  <c:v>1</c:v>
                </c:pt>
                <c:pt idx="2">
                  <c:v>1.25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2-44D0-B449-E2C490B3AB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TV_CA_FR!$C$207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(TV_CA_FR!$S$207:$T$207,TV_CA_FR!$I$91:$T$91)</c:f>
              <c:numCache>
                <c:formatCode>0.0%</c:formatCode>
                <c:ptCount val="14"/>
                <c:pt idx="0">
                  <c:v>0.79545454545454541</c:v>
                </c:pt>
                <c:pt idx="1">
                  <c:v>0.82285714285714284</c:v>
                </c:pt>
                <c:pt idx="2">
                  <c:v>0.85606060606060608</c:v>
                </c:pt>
                <c:pt idx="3">
                  <c:v>0.73255813953488369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E-4685-8955-EA601D96AF74}"/>
            </c:ext>
          </c:extLst>
        </c:ser>
        <c:ser>
          <c:idx val="1"/>
          <c:order val="1"/>
          <c:tx>
            <c:strRef>
              <c:f>TV_CA_FR!$C$208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(TV_CA_FR!$S$208:$T$208,TV_CA_FR!$I$92:$T$92)</c:f>
              <c:numCache>
                <c:formatCode>0.0%</c:formatCode>
                <c:ptCount val="14"/>
                <c:pt idx="0">
                  <c:v>0.16666666666666666</c:v>
                </c:pt>
                <c:pt idx="1">
                  <c:v>0.125</c:v>
                </c:pt>
                <c:pt idx="2">
                  <c:v>0.75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E-4685-8955-EA601D96AF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(TV_CA_FR!$S$286:$T$286,TV_CA_FR!$I$170:$T$170)</c:f>
              <c:numCache>
                <c:formatCode>0.00</c:formatCode>
                <c:ptCount val="14"/>
                <c:pt idx="0">
                  <c:v>0.5</c:v>
                </c:pt>
                <c:pt idx="1">
                  <c:v>1.5</c:v>
                </c:pt>
                <c:pt idx="2">
                  <c:v>0.5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D-4097-9C07-00E516F60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(TV_CA_FR!$S$290:$T$290,TV_CA_FR!$I$174:$T$174)</c:f>
              <c:numCache>
                <c:formatCode>0.00%</c:formatCode>
                <c:ptCount val="14"/>
                <c:pt idx="0">
                  <c:v>0.25</c:v>
                </c:pt>
                <c:pt idx="1">
                  <c:v>0.42857142857142855</c:v>
                </c:pt>
                <c:pt idx="2">
                  <c:v>0.25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1-41BB-8427-BDAF5E84F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(TV_CA_FR!$S$291:$T$291,TV_CA_FR!$I$175:$T$175)</c:f>
              <c:numCache>
                <c:formatCode>0.00%</c:formatCode>
                <c:ptCount val="14"/>
                <c:pt idx="0">
                  <c:v>0</c:v>
                </c:pt>
                <c:pt idx="1">
                  <c:v>0.14285714285714285</c:v>
                </c:pt>
                <c:pt idx="2">
                  <c:v>0.25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8-435D-8F9C-04A1E735AE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(TV_CA_FR!$S$295:$T$295,TV_CA_FR!$I$180:$T$180)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4DAD-8045-0C8697B5D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(TV_CA_FR!$S$285:$T$285,TV_CA_FR!$S$285:$T$285,TV_CA_FR!$I$169:$T$169)</c:f>
              <c:numCache>
                <c:formatCode>_-* #,##0.00_-;\-* #,##0.00_-;_-* "-"_-;_-@_-</c:formatCode>
                <c:ptCount val="16"/>
                <c:pt idx="0">
                  <c:v>1.1666666666666667</c:v>
                </c:pt>
                <c:pt idx="1">
                  <c:v>1.625</c:v>
                </c:pt>
                <c:pt idx="2">
                  <c:v>1.1666666666666667</c:v>
                </c:pt>
                <c:pt idx="3">
                  <c:v>1.625</c:v>
                </c:pt>
                <c:pt idx="4">
                  <c:v>2.75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C-4EE2-9CB2-A049917622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TV_CA_FR!$C$93:$H$93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(TV_CA_FR!$S$209:$T$209,TV_CA_FR!$I$93:$T$93)</c:f>
              <c:numCache>
                <c:formatCode>_(* #,##0_);_(* \(#,##0\);_(* "-"_);_(@_)</c:formatCode>
                <c:ptCount val="14"/>
                <c:pt idx="0">
                  <c:v>21</c:v>
                </c:pt>
                <c:pt idx="1">
                  <c:v>220</c:v>
                </c:pt>
                <c:pt idx="2">
                  <c:v>49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4-43E3-9F15-FFB96AB9EA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Monitor_CA_FR!$C$182:$H$182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(Monitor_CA_FR!$R$182:$T$182,Monitor_CA_FR!$I$80:$T$80)</c:f>
              <c:numCache>
                <c:formatCode>_(* #,##0_);_(* \(#,##0\);_(* "-"_);_(@_)</c:formatCode>
                <c:ptCount val="15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D-4497-9B22-8EF7A9A193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Monitor_CA_FR!$C$179:$H$179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(Monitor_CA_FR!$S$172:$T$172,Monitor_CA_FR!$I$70:$T$70)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(Monitor_CA_FR!$R$187:$T$187,Monitor_CA_FR!$I$77:$T$77)</c:f>
              <c:numCache>
                <c:formatCode>_(* #,##0_);_(* \(#,##0\);_(* "-"_);_(@_)</c:formatCode>
                <c:ptCount val="15"/>
                <c:pt idx="0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8D-4497-9B22-8EF7A9A193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Monitor_CA_FR!$C$190:$H$190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(Monitor_CA_FR!$R$190:$T$190,Monitor_CA_FR!$I$88:$T$88)</c:f>
              <c:numCache>
                <c:formatCode>_-* #,##0.00_-;\-* #,##0.00_-;_-* "-"_-;_-@_-</c:formatCode>
                <c:ptCount val="15"/>
                <c:pt idx="0">
                  <c:v>1.5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B-48DD-86E0-777DC16CB7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Monitor_CA_FR!$C$193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(Monitor_CA_FR!$R$193:$T$193,Monitor_CA_FR!$I$91:$T$91)</c:f>
              <c:numCache>
                <c:formatCode>0.0%</c:formatCode>
                <c:ptCount val="15"/>
                <c:pt idx="0">
                  <c:v>0.70967741935483875</c:v>
                </c:pt>
                <c:pt idx="1">
                  <c:v>0.5714285714285714</c:v>
                </c:pt>
                <c:pt idx="2">
                  <c:v>0.61538461538461542</c:v>
                </c:pt>
                <c:pt idx="3">
                  <c:v>0.58823529411764708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E-4C2B-836F-13ACECBE9EE0}"/>
            </c:ext>
          </c:extLst>
        </c:ser>
        <c:ser>
          <c:idx val="1"/>
          <c:order val="1"/>
          <c:tx>
            <c:strRef>
              <c:f>Monitor_CA_FR!$C$194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(Monitor_CA_FR!$R$194:$T$194,Monitor_CA_FR!$I$92:$T$92)</c:f>
              <c:numCache>
                <c:formatCode>0.0%</c:formatCode>
                <c:ptCount val="15"/>
                <c:pt idx="0">
                  <c:v>0.375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E-4C2B-836F-13ACECBE9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(Monitor_CA_FR!$R$258:$T$258,Monitor_CA_FR!$I$156:$T$156)</c:f>
              <c:numCache>
                <c:formatCode>0.00</c:formatCode>
                <c:ptCount val="15"/>
                <c:pt idx="0">
                  <c:v>0.375</c:v>
                </c:pt>
                <c:pt idx="1">
                  <c:v>0.4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1D1-B3BE-061AAE8EF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(Monitor_CA_FR!$R$262:$T$262,Monitor_CA_FR!$I$160:$T$160)</c:f>
              <c:numCache>
                <c:formatCode>0.00%</c:formatCode>
                <c:ptCount val="15"/>
                <c:pt idx="0">
                  <c:v>0.5</c:v>
                </c:pt>
                <c:pt idx="1">
                  <c:v>0.25</c:v>
                </c:pt>
                <c:pt idx="2">
                  <c:v>0.5</c:v>
                </c:pt>
                <c:pt idx="3">
                  <c:v>0.66666666666666663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E-4CA4-869B-32EBE4030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(Monitor_CA_FR!$R$263:$T$263,Monitor_CA_FR!$I$161:$T$161)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2-46D2-BF5D-E5802F7786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(Monitor_CA_FR!$R$267:$T$267,Monitor_CA_FR!$I$165:$T$165)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7-4973-AC74-71AB2C434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(Monitor_CA_FR!$R$257:$T$257,Monitor_CA_FR!$I$155:$T$155)</c:f>
              <c:numCache>
                <c:formatCode>_-* #,##0.00_-;\-* #,##0.00_-;_-* "-"_-;_-@_-</c:formatCode>
                <c:ptCount val="15"/>
                <c:pt idx="0">
                  <c:v>14</c:v>
                </c:pt>
                <c:pt idx="1">
                  <c:v>1.8</c:v>
                </c:pt>
                <c:pt idx="2">
                  <c:v>1</c:v>
                </c:pt>
                <c:pt idx="3">
                  <c:v>1.6666666666666667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8-41F5-BEA2-602E29496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Monitor_CA_FR!$C$93:$H$93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(Monitor_CA_FR!$R$195:$T$195,Monitor_CA_FR!$I$93:$T$93)</c:f>
              <c:numCache>
                <c:formatCode>_(* #,##0_);_(* \(#,##0\);_(* "-"_);_(@_)</c:formatCode>
                <c:ptCount val="15"/>
                <c:pt idx="1">
                  <c:v>59</c:v>
                </c:pt>
                <c:pt idx="2">
                  <c:v>1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5-4BBD-B0C2-034900AF72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TV_MX!$C$196:$H$196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(TV_MX!$S$196:$T$196,TV_MX!$I$80:$T$80)</c:f>
              <c:numCache>
                <c:formatCode>_(* #,##0_);_(* \(#,##0\);_(* "-"_);_(@_)</c:formatCode>
                <c:ptCount val="1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2-4513-9A64-BD7CDDEC1D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TV_MX!$C$193:$H$193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(TV_MX!$S$193:$T$193,TV_MX!$I$77:$T$77)</c:f>
              <c:numCache>
                <c:formatCode>_(* #,##0_);_(* \(#,##0\);_(* "-"_);_(@_)</c:formatCode>
                <c:ptCount val="14"/>
                <c:pt idx="0">
                  <c:v>13</c:v>
                </c:pt>
                <c:pt idx="1">
                  <c:v>32</c:v>
                </c:pt>
                <c:pt idx="2">
                  <c:v>26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2-4513-9A64-BD7CDDEC1D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TV_MX!$C$204:$H$204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(TV_MX!$S$204:$T$204,TV_MX!$I$88:$T$88)</c:f>
              <c:numCache>
                <c:formatCode>_-* #,##0.00_-;\-* #,##0.00_-;_-* "-"_-;_-@_-</c:formatCode>
                <c:ptCount val="14"/>
                <c:pt idx="0">
                  <c:v>0.69230769230769229</c:v>
                </c:pt>
                <c:pt idx="1">
                  <c:v>0.8125</c:v>
                </c:pt>
                <c:pt idx="2">
                  <c:v>0.73076923076923073</c:v>
                </c:pt>
                <c:pt idx="3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8-41B9-901F-94FB4ADD2E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TV_MX!$C$207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(TV_MX!$S$207:$T$207,TV_MX!$I$91:$T$91)</c:f>
              <c:numCache>
                <c:formatCode>0.0%</c:formatCode>
                <c:ptCount val="14"/>
                <c:pt idx="0">
                  <c:v>0.53968253968253965</c:v>
                </c:pt>
                <c:pt idx="1">
                  <c:v>0.61788617886178865</c:v>
                </c:pt>
                <c:pt idx="2">
                  <c:v>0.62349397590361444</c:v>
                </c:pt>
                <c:pt idx="3">
                  <c:v>0.64426877470355737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2-42E3-8CA8-8AC7C4532368}"/>
            </c:ext>
          </c:extLst>
        </c:ser>
        <c:ser>
          <c:idx val="1"/>
          <c:order val="1"/>
          <c:tx>
            <c:strRef>
              <c:f>TV_MX!$C$208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(TV_MX!$S$208:$T$208,TV_MX!$I$92:$T$92)</c:f>
              <c:numCache>
                <c:formatCode>0.0%</c:formatCode>
                <c:ptCount val="14"/>
                <c:pt idx="0">
                  <c:v>0.61538461538461542</c:v>
                </c:pt>
                <c:pt idx="1">
                  <c:v>0.4375</c:v>
                </c:pt>
                <c:pt idx="2">
                  <c:v>0.30769230769230771</c:v>
                </c:pt>
                <c:pt idx="3">
                  <c:v>0.59090909090909094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2-42E3-8CA8-8AC7C45323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(TV_MX!$S$286:$T$286,TV_MX!$I$170:$T$170)</c:f>
              <c:numCache>
                <c:formatCode>0.00</c:formatCode>
                <c:ptCount val="14"/>
                <c:pt idx="0">
                  <c:v>7.6923076923076927E-2</c:v>
                </c:pt>
                <c:pt idx="1">
                  <c:v>0.59375</c:v>
                </c:pt>
                <c:pt idx="2">
                  <c:v>1.4230769230769231</c:v>
                </c:pt>
                <c:pt idx="3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3-4E4D-93B3-023AA1E993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(TV_MX!$S$290:$T$290,TV_MX!$I$174:$T$174)</c:f>
              <c:numCache>
                <c:formatCode>0.00%</c:formatCode>
                <c:ptCount val="14"/>
                <c:pt idx="0">
                  <c:v>0.3</c:v>
                </c:pt>
                <c:pt idx="1">
                  <c:v>0.20689655172413793</c:v>
                </c:pt>
                <c:pt idx="2">
                  <c:v>0.36363636363636365</c:v>
                </c:pt>
                <c:pt idx="3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D-4E40-81B2-BC05F6F63C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(TV_MX!$S$291:$T$291,TV_MX!$I$175:$T$175)</c:f>
              <c:numCache>
                <c:formatCode>0.00%</c:formatCode>
                <c:ptCount val="14"/>
                <c:pt idx="0">
                  <c:v>0</c:v>
                </c:pt>
                <c:pt idx="1">
                  <c:v>3.4482758620689655E-2</c:v>
                </c:pt>
                <c:pt idx="2">
                  <c:v>0.31818181818181818</c:v>
                </c:pt>
                <c:pt idx="3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6-4455-ADB2-F888C0D42D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(TV_MX!$S$295:$T$295,TV_MX!$I$180:$T$180)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40B8-8607-6C138F3DDB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(TV_MX!$S$285:$T$285,TV_MX!$S$285:$T$285,TV_MX!$I$169:$T$169)</c:f>
              <c:numCache>
                <c:formatCode>_-* #,##0.00_-;\-* #,##0.00_-;_-* "-"_-;_-@_-</c:formatCode>
                <c:ptCount val="16"/>
                <c:pt idx="0">
                  <c:v>0.46153846153846156</c:v>
                </c:pt>
                <c:pt idx="1">
                  <c:v>3.28125</c:v>
                </c:pt>
                <c:pt idx="2">
                  <c:v>0.46153846153846156</c:v>
                </c:pt>
                <c:pt idx="3">
                  <c:v>3.28125</c:v>
                </c:pt>
                <c:pt idx="4">
                  <c:v>2.7692307692307692</c:v>
                </c:pt>
                <c:pt idx="5">
                  <c:v>1.9090909090909092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2F8-BE0B-EBEA3B372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TV_MX!$C$93:$H$93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(TV_MX!$S$209:$T$209,TV_MX!$I$93:$T$93)</c:f>
              <c:numCache>
                <c:formatCode>_(* #,##0_);_(* \(#,##0\);_(* "-"_);_(@_)</c:formatCode>
                <c:ptCount val="14"/>
                <c:pt idx="0">
                  <c:v>30</c:v>
                </c:pt>
                <c:pt idx="1">
                  <c:v>177</c:v>
                </c:pt>
                <c:pt idx="2">
                  <c:v>239</c:v>
                </c:pt>
                <c:pt idx="3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9-42F5-987B-CA15AFFA3E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Monitor_MX!$C$182:$H$182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(Monitor_MX!$R$182:$T$182,Monitor_MX!$I$80:$T$80)</c:f>
              <c:numCache>
                <c:formatCode>_(* #,##0_);_(* \(#,##0\);_(* "-"_);_(@_)</c:formatCode>
                <c:ptCount val="15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3-4993-8FD1-D395A3653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Monitor_MX!$C$179:$H$179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(Monitor_MX!$S$172:$T$172,Monitor_MX!$I$70:$T$70)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(Monitor_MX!$R$187:$T$187,Monitor_MX!$I$77:$T$77)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3-4993-8FD1-D395A3653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Monitor_MX!$C$190:$H$190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(Monitor_MX!$R$190:$T$190,Monitor_MX!$I$88:$T$88)</c:f>
              <c:numCache>
                <c:formatCode>_-* #,##0.00_-;\-* #,##0.00_-;_-* "-"_-;_-@_-</c:formatCode>
                <c:ptCount val="15"/>
                <c:pt idx="0">
                  <c:v>0.66666666666666663</c:v>
                </c:pt>
                <c:pt idx="1">
                  <c:v>0.375</c:v>
                </c:pt>
                <c:pt idx="2">
                  <c:v>0.77272727272727271</c:v>
                </c:pt>
                <c:pt idx="3">
                  <c:v>0.6470588235294118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F-424F-A9F4-D732CAEED8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Monitor_MX!$C$193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(Monitor_MX!$R$193:$T$193,Monitor_MX!$I$91:$T$91)</c:f>
              <c:numCache>
                <c:formatCode>0.0%</c:formatCode>
                <c:ptCount val="15"/>
                <c:pt idx="0">
                  <c:v>0.85167464114832536</c:v>
                </c:pt>
                <c:pt idx="1">
                  <c:v>0.41404358353510895</c:v>
                </c:pt>
                <c:pt idx="2">
                  <c:v>0.33190761334473912</c:v>
                </c:pt>
                <c:pt idx="3">
                  <c:v>0.38951310861423222</c:v>
                </c:pt>
                <c:pt idx="4">
                  <c:v>0.40280210157618213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4-4137-8071-5DCDC5AF05F9}"/>
            </c:ext>
          </c:extLst>
        </c:ser>
        <c:ser>
          <c:idx val="1"/>
          <c:order val="1"/>
          <c:tx>
            <c:strRef>
              <c:f>Monitor_MX!$C$194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(Monitor_MX!$R$194:$T$194,Monitor_MX!$I$92:$T$92)</c:f>
              <c:numCache>
                <c:formatCode>0.0%</c:formatCode>
                <c:ptCount val="15"/>
                <c:pt idx="0">
                  <c:v>0.66666666666666663</c:v>
                </c:pt>
                <c:pt idx="1">
                  <c:v>0.375</c:v>
                </c:pt>
                <c:pt idx="2">
                  <c:v>0.45454545454545453</c:v>
                </c:pt>
                <c:pt idx="3">
                  <c:v>0.58823529411764708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4-4137-8071-5DCDC5AF05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(Monitor_MX!$R$258:$T$258,Monitor_MX!$I$156:$T$156)</c:f>
              <c:numCache>
                <c:formatCode>0.00</c:formatCode>
                <c:ptCount val="15"/>
                <c:pt idx="0">
                  <c:v>0</c:v>
                </c:pt>
                <c:pt idx="1">
                  <c:v>0.625</c:v>
                </c:pt>
                <c:pt idx="2">
                  <c:v>0.18181818181818182</c:v>
                </c:pt>
                <c:pt idx="3">
                  <c:v>5.8823529411764705E-2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D-43DE-B1C0-46815112C5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(Monitor_MX!$R$262:$T$262,Monitor_MX!$I$160:$T$160)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3-4EA7-B41F-62B10D632C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(Monitor_MX!$R$263:$T$263,Monitor_MX!$I$161:$T$161)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B-42FA-81D7-5EB1E1953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(Monitor_MX!$R$267:$T$267,Monitor_MX!$I$165:$T$165)</c:f>
              <c:numCache>
                <c:formatCode>0.00%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6.6666666666666666E-2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E-40EC-9442-160EE23020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(Monitor_MX!$R$257:$T$257,Monitor_MX!$I$155:$T$155)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1.125</c:v>
                </c:pt>
                <c:pt idx="2">
                  <c:v>1.1363636363636365</c:v>
                </c:pt>
                <c:pt idx="3">
                  <c:v>2.4117647058823528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B-4E1F-8133-228281C03E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Monitor_MX!$C$93:$H$93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(Monitor_MX!$R$195:$T$195,Monitor_MX!$I$93:$T$93)</c:f>
              <c:numCache>
                <c:formatCode>_(* #,##0_);_(* \(#,##0\);_(* "-"_);_(@_)</c:formatCode>
                <c:ptCount val="15"/>
                <c:pt idx="0">
                  <c:v>8</c:v>
                </c:pt>
                <c:pt idx="1">
                  <c:v>25</c:v>
                </c:pt>
                <c:pt idx="2">
                  <c:v>99</c:v>
                </c:pt>
                <c:pt idx="3">
                  <c:v>31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1-4418-88FB-69A3C5B8B6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TV_NL!$C$196:$H$196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(TV_NL!$S$196:$T$196,TV_NL!$I$80:$T$80)</c:f>
              <c:numCache>
                <c:formatCode>_(* #,##0_);_(* \(#,##0\);_(* "-"_);_(@_)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7-42FA-8A48-0AB5D9766D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TV_NL!$C$193:$H$193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(TV_NL!$S$193:$T$193,TV_NL!$I$77:$T$77)</c:f>
              <c:numCache>
                <c:formatCode>_(* #,##0_);_(* \(#,##0\);_(* "-"_);_(@_)</c:formatCode>
                <c:ptCount val="14"/>
                <c:pt idx="0">
                  <c:v>6</c:v>
                </c:pt>
                <c:pt idx="1">
                  <c:v>5</c:v>
                </c:pt>
                <c:pt idx="2">
                  <c:v>15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7-42FA-8A48-0AB5D9766D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TV_NL!$C$204:$H$204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(TV_NL!$S$204:$T$204,TV_NL!$I$88:$T$88)</c:f>
              <c:numCache>
                <c:formatCode>_-* #,##0.00_-;\-* #,##0.00_-;_-* "-"_-;_-@_-</c:formatCode>
                <c:ptCount val="14"/>
                <c:pt idx="0">
                  <c:v>1.1666666666666667</c:v>
                </c:pt>
                <c:pt idx="1">
                  <c:v>1</c:v>
                </c:pt>
                <c:pt idx="2">
                  <c:v>1</c:v>
                </c:pt>
                <c:pt idx="3">
                  <c:v>1.1764705882352942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3-4EE8-84EF-F4F4FCB91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TV_NL!$C$207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(TV_NL!$S$207:$T$207,TV_NL!$I$91:$T$91)</c:f>
              <c:numCache>
                <c:formatCode>0.0%</c:formatCode>
                <c:ptCount val="14"/>
                <c:pt idx="0">
                  <c:v>0.38700059630292188</c:v>
                </c:pt>
                <c:pt idx="1">
                  <c:v>0.52584452584452579</c:v>
                </c:pt>
                <c:pt idx="2">
                  <c:v>0.55889724310776945</c:v>
                </c:pt>
                <c:pt idx="3">
                  <c:v>0.54381603480422624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A-471E-92A2-476817C04F96}"/>
            </c:ext>
          </c:extLst>
        </c:ser>
        <c:ser>
          <c:idx val="1"/>
          <c:order val="1"/>
          <c:tx>
            <c:strRef>
              <c:f>TV_NL!$C$208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(TV_NL!$S$208:$T$208,TV_NL!$I$92:$T$92)</c:f>
              <c:numCache>
                <c:formatCode>0.0%</c:formatCode>
                <c:ptCount val="14"/>
                <c:pt idx="0">
                  <c:v>0.5</c:v>
                </c:pt>
                <c:pt idx="1">
                  <c:v>0.4</c:v>
                </c:pt>
                <c:pt idx="2">
                  <c:v>0.4</c:v>
                </c:pt>
                <c:pt idx="3">
                  <c:v>0.41176470588235292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A-471E-92A2-476817C04F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(TV_NL!$S$286:$T$286,TV_NL!$I$170:$T$170)</c:f>
              <c:numCache>
                <c:formatCode>0.00</c:formatCode>
                <c:ptCount val="14"/>
                <c:pt idx="0">
                  <c:v>0.33333333333333331</c:v>
                </c:pt>
                <c:pt idx="1">
                  <c:v>0</c:v>
                </c:pt>
                <c:pt idx="2">
                  <c:v>1.4</c:v>
                </c:pt>
                <c:pt idx="3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2-435F-8503-383B3E5718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(TV_NL!$S$290:$T$290,TV_NL!$I$174:$T$174)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0.16666666666666666</c:v>
                </c:pt>
                <c:pt idx="3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5-417B-AFFA-0ED04091F0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(TV_NL!$S$291:$T$291,TV_NL!$I$175:$T$175)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8.3333333333333329E-2</c:v>
                </c:pt>
                <c:pt idx="3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183-BBBA-69E8E4CB7B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(TV_NL!$S$295:$T$295,TV_NL!$I$180:$T$180)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8-45A3-B9FC-112D04793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(TV_NL!$S$285:$T$285,TV_NL!$S$285:$T$285,TV_NL!$I$169:$T$169)</c:f>
              <c:numCache>
                <c:formatCode>_-* #,##0.00_-;\-* #,##0.00_-;_-* "-"_-;_-@_-</c:formatCode>
                <c:ptCount val="16"/>
                <c:pt idx="0">
                  <c:v>2.1666666666666665</c:v>
                </c:pt>
                <c:pt idx="1">
                  <c:v>1.4</c:v>
                </c:pt>
                <c:pt idx="2">
                  <c:v>2.1666666666666665</c:v>
                </c:pt>
                <c:pt idx="3">
                  <c:v>1.4</c:v>
                </c:pt>
                <c:pt idx="4">
                  <c:v>5.1333333333333337</c:v>
                </c:pt>
                <c:pt idx="5">
                  <c:v>2.1764705882352939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E-4378-8836-A848A79A12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TV_NL!$C$93:$H$93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(TV_NL!$S$209:$T$209,TV_NL!$I$93:$T$93)</c:f>
              <c:numCache>
                <c:formatCode>_(* #,##0_);_(* \(#,##0\);_(* "-"_);_(@_)</c:formatCode>
                <c:ptCount val="14"/>
                <c:pt idx="0">
                  <c:v>28</c:v>
                </c:pt>
                <c:pt idx="1">
                  <c:v>134</c:v>
                </c:pt>
                <c:pt idx="2">
                  <c:v>165</c:v>
                </c:pt>
                <c:pt idx="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6-44A0-971D-06EF4BC6C6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Monitor_NL!$C$182:$H$182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(Monitor_NL!$R$182:$T$182,Monitor_NL!$I$80:$T$80)</c:f>
              <c:numCache>
                <c:formatCode>_(* #,##0_);_(* \(#,##0\);_(* "-"_);_(@_)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0647-4E50-85A4-8673B17D95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Monitor_NL!$C$179:$H$179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(Monitor_NL!$S$172:$T$172,Monitor_NL!$I$70:$T$70)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(Monitor_NL!$R$187:$T$187,Monitor_NL!$I$77:$T$77)</c:f>
              <c:numCache>
                <c:formatCode>_(* #,##0_);_(* \(#,##0\);_(* "-"_);_(@_)</c:formatCode>
                <c:ptCount val="15"/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7-4E50-85A4-8673B17D95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Monitor_NL!$C$190:$H$190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(Monitor_NL!$R$190:$T$190,Monitor_NL!$I$88:$T$88)</c:f>
              <c:numCache>
                <c:formatCode>_-* #,##0.00_-;\-* #,##0.00_-;_-* "-"_-;_-@_-</c:formatCode>
                <c:ptCount val="15"/>
                <c:pt idx="1">
                  <c:v>1.1176470588235294</c:v>
                </c:pt>
                <c:pt idx="2">
                  <c:v>1.1666666666666667</c:v>
                </c:pt>
                <c:pt idx="3">
                  <c:v>1.6666666666666667</c:v>
                </c:pt>
                <c:pt idx="4">
                  <c:v>1.3888888888888888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A13-BE5F-66515288D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Monitor_NL!$C$193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(Monitor_NL!$R$193:$T$193,Monitor_NL!$I$91:$T$91)</c:f>
              <c:numCache>
                <c:formatCode>0.0%</c:formatCode>
                <c:ptCount val="15"/>
                <c:pt idx="1">
                  <c:v>0.20183486238532111</c:v>
                </c:pt>
                <c:pt idx="2">
                  <c:v>0.25186289120715349</c:v>
                </c:pt>
                <c:pt idx="3">
                  <c:v>0.29838709677419356</c:v>
                </c:pt>
                <c:pt idx="4">
                  <c:v>0.35541195476575121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8-4A0F-9C3D-DB281D959AA9}"/>
            </c:ext>
          </c:extLst>
        </c:ser>
        <c:ser>
          <c:idx val="1"/>
          <c:order val="1"/>
          <c:tx>
            <c:strRef>
              <c:f>Monitor_NL!$C$194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(Monitor_NL!$R$194:$T$194,Monitor_NL!$I$92:$T$92)</c:f>
              <c:numCache>
                <c:formatCode>0.0%</c:formatCode>
                <c:ptCount val="15"/>
                <c:pt idx="1">
                  <c:v>0.29411764705882354</c:v>
                </c:pt>
                <c:pt idx="2">
                  <c:v>0.5</c:v>
                </c:pt>
                <c:pt idx="3">
                  <c:v>0.33333333333333331</c:v>
                </c:pt>
                <c:pt idx="4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8-4A0F-9C3D-DB281D959A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(Monitor_NL!$R$258:$T$258,Monitor_NL!$I$156:$T$156)</c:f>
              <c:numCache>
                <c:formatCode>0.00</c:formatCode>
                <c:ptCount val="15"/>
                <c:pt idx="1">
                  <c:v>1.5294117647058822</c:v>
                </c:pt>
                <c:pt idx="2">
                  <c:v>0.83333333333333337</c:v>
                </c:pt>
                <c:pt idx="3">
                  <c:v>0.66666666666666663</c:v>
                </c:pt>
                <c:pt idx="4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0-43CA-838B-4C584425DC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(Monitor_NL!$R$262:$T$262,Monitor_NL!$I$160:$T$160)</c:f>
              <c:numCache>
                <c:formatCode>0.00%</c:formatCode>
                <c:ptCount val="15"/>
                <c:pt idx="1">
                  <c:v>0.4</c:v>
                </c:pt>
                <c:pt idx="2">
                  <c:v>0.5</c:v>
                </c:pt>
                <c:pt idx="3">
                  <c:v>0.33333333333333331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6-4B77-B6A5-BCDBFC778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(Monitor_NL!$R$263:$T$263,Monitor_NL!$I$161:$T$161)</c:f>
              <c:numCache>
                <c:formatCode>0.00%</c:formatCode>
                <c:ptCount val="15"/>
                <c:pt idx="1">
                  <c:v>0.4</c:v>
                </c:pt>
                <c:pt idx="2">
                  <c:v>0.33333333333333331</c:v>
                </c:pt>
                <c:pt idx="3">
                  <c:v>0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8-466B-AAF6-F16CE07A42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(Monitor_NL!$R$267:$T$267,Monitor_NL!$I$165:$T$165)</c:f>
              <c:numCache>
                <c:formatCode>0.00%</c:formatCode>
                <c:ptCount val="15"/>
                <c:pt idx="1">
                  <c:v>0.2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E-45BD-90C1-AE96500959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(Monitor_NL!$R$257:$T$257,Monitor_NL!$I$155:$T$155)</c:f>
              <c:numCache>
                <c:formatCode>_-* #,##0.00_-;\-* #,##0.00_-;_-* "-"_-;_-@_-</c:formatCode>
                <c:ptCount val="15"/>
                <c:pt idx="1">
                  <c:v>3.9411764705882355</c:v>
                </c:pt>
                <c:pt idx="2">
                  <c:v>2.8333333333333335</c:v>
                </c:pt>
                <c:pt idx="3">
                  <c:v>3.3333333333333335</c:v>
                </c:pt>
                <c:pt idx="4">
                  <c:v>2.3888888888888888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1-4FCA-8323-117DE1C1C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Monitor_NL!$C$93:$H$93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(Monitor_NL!$R$195:$T$195,Monitor_NL!$I$93:$T$93)</c:f>
              <c:numCache>
                <c:formatCode>_(* #,##0_);_(* \(#,##0\);_(* "-"_);_(@_)</c:formatCode>
                <c:ptCount val="15"/>
                <c:pt idx="1">
                  <c:v>150</c:v>
                </c:pt>
                <c:pt idx="2">
                  <c:v>59</c:v>
                </c:pt>
                <c:pt idx="3">
                  <c:v>38</c:v>
                </c:pt>
                <c:pt idx="4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7-4D6A-87D4-098AEA7BA4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TV_IT!$C$196:$H$196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(TV_IT!$S$196:$T$196,TV_IT!$I$80:$T$80)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C-40DE-97A3-5CEC534859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TV_IT!$C$193:$H$193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(TV_IT!$S$193:$T$193,TV_IT!$I$77:$T$77)</c:f>
              <c:numCache>
                <c:formatCode>_(* #,##0_);_(* \(#,##0\);_(* "-"_);_(@_)</c:formatCode>
                <c:ptCount val="14"/>
                <c:pt idx="0">
                  <c:v>23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C-40DE-97A3-5CEC534859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TV_IT!$C$204:$H$204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(TV_IT!$S$204:$T$204,TV_IT!$I$88:$T$88)</c:f>
              <c:numCache>
                <c:formatCode>_-* #,##0.00_-;\-* #,##0.00_-;_-* "-"_-;_-@_-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A-40C5-98C0-33A3FABEC1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TV_IT!$C$207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(TV_IT!$S$207:$T$207,TV_IT!$I$91:$T$91)</c:f>
              <c:numCache>
                <c:formatCode>0.0%</c:formatCode>
                <c:ptCount val="14"/>
                <c:pt idx="0">
                  <c:v>0.40609218436873745</c:v>
                </c:pt>
                <c:pt idx="1">
                  <c:v>0.57977606717984609</c:v>
                </c:pt>
                <c:pt idx="2">
                  <c:v>0.37831467295226873</c:v>
                </c:pt>
                <c:pt idx="3">
                  <c:v>0.34902411021814006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49CD-BD26-D26F69DE62A4}"/>
            </c:ext>
          </c:extLst>
        </c:ser>
        <c:ser>
          <c:idx val="1"/>
          <c:order val="1"/>
          <c:tx>
            <c:strRef>
              <c:f>TV_IT!$C$208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(TV_IT!$S$208:$T$208,TV_IT!$I$92:$T$92)</c:f>
              <c:numCache>
                <c:formatCode>0.0%</c:formatCode>
                <c:ptCount val="14"/>
                <c:pt idx="0">
                  <c:v>0.21739130434782608</c:v>
                </c:pt>
                <c:pt idx="1">
                  <c:v>0.375</c:v>
                </c:pt>
                <c:pt idx="2">
                  <c:v>0.33333333333333331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2-49CD-BD26-D26F69DE62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(TV_IT!$S$286:$T$286,TV_IT!$I$170:$T$170)</c:f>
              <c:numCache>
                <c:formatCode>0.00</c:formatCode>
                <c:ptCount val="14"/>
                <c:pt idx="0">
                  <c:v>0.95652173913043481</c:v>
                </c:pt>
                <c:pt idx="1">
                  <c:v>0.625</c:v>
                </c:pt>
                <c:pt idx="2">
                  <c:v>0.93333333333333335</c:v>
                </c:pt>
                <c:pt idx="3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7-465E-8450-597022661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(TV_IT!$S$290:$T$290,TV_IT!$I$174:$T$174)</c:f>
              <c:numCache>
                <c:formatCode>0.00%</c:formatCode>
                <c:ptCount val="14"/>
                <c:pt idx="0">
                  <c:v>0.33333333333333331</c:v>
                </c:pt>
                <c:pt idx="1">
                  <c:v>0.46153846153846156</c:v>
                </c:pt>
                <c:pt idx="2">
                  <c:v>0.33333333333333331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3-49D7-A10F-E66C26FB3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(TV_IT!$S$291:$T$291,TV_IT!$I$175:$T$175)</c:f>
              <c:numCache>
                <c:formatCode>0.00%</c:formatCode>
                <c:ptCount val="14"/>
                <c:pt idx="0">
                  <c:v>0.26666666666666666</c:v>
                </c:pt>
                <c:pt idx="1">
                  <c:v>0.15384615384615385</c:v>
                </c:pt>
                <c:pt idx="2">
                  <c:v>0.26666666666666666</c:v>
                </c:pt>
                <c:pt idx="3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7-4238-8B55-00EAB9AA8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(TV_IT!$S$295:$T$295,TV_IT!$I$180:$T$180)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A-421A-89E1-F9F9A79137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(TV_IT!$S$285:$T$285,TV_IT!$S$285:$T$285,TV_IT!$I$169:$T$169)</c:f>
              <c:numCache>
                <c:formatCode>_-* #,##0.00_-;\-* #,##0.00_-;_-* "-"_-;_-@_-</c:formatCode>
                <c:ptCount val="16"/>
                <c:pt idx="0">
                  <c:v>9.4347826086956523</c:v>
                </c:pt>
                <c:pt idx="1">
                  <c:v>2.375</c:v>
                </c:pt>
                <c:pt idx="2">
                  <c:v>9.4347826086956523</c:v>
                </c:pt>
                <c:pt idx="3">
                  <c:v>2.375</c:v>
                </c:pt>
                <c:pt idx="4">
                  <c:v>3.1333333333333333</c:v>
                </c:pt>
                <c:pt idx="5">
                  <c:v>2.5833333333333335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FDB-A34C-C185F6E5F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TV_IT!$C$93:$H$93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(TV_IT!$S$209:$T$209,TV_IT!$I$93:$T$93)</c:f>
              <c:numCache>
                <c:formatCode>_(* #,##0_);_(* \(#,##0\);_(* "-"_);_(@_)</c:formatCode>
                <c:ptCount val="14"/>
                <c:pt idx="1">
                  <c:v>89</c:v>
                </c:pt>
                <c:pt idx="2">
                  <c:v>144</c:v>
                </c:pt>
                <c:pt idx="3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8-4B28-9415-58317131E8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Monitor_IT!$C$182:$H$182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(Monitor_IT!$R$182:$T$182,Monitor_IT!$I$80:$T$80)</c:f>
              <c:numCache>
                <c:formatCode>_(* #,##0_);_(* \(#,##0\);_(* "-"_);_(@_)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2330-488A-AFF6-486DECCEFA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Monitor_IT!$C$179:$H$179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(Monitor_IT!$S$172:$T$172,Monitor_IT!$I$70:$T$70)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(Monitor_IT!$R$187:$T$187,Monitor_IT!$I$77:$T$77)</c:f>
              <c:numCache>
                <c:formatCode>_(* #,##0_);_(* \(#,##0\);_(* "-"_);_(@_)</c:formatCode>
                <c:ptCount val="15"/>
                <c:pt idx="1">
                  <c:v>2</c:v>
                </c:pt>
                <c:pt idx="2">
                  <c:v>3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0-488A-AFF6-486DECCEFA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Monitor_IT!$C$190:$H$190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(Monitor_IT!$R$190:$T$190,Monitor_IT!$I$88:$T$88)</c:f>
              <c:numCache>
                <c:formatCode>_-* #,##0.00_-;\-* #,##0.00_-;_-* "-"_-;_-@_-</c:formatCode>
                <c:ptCount val="15"/>
                <c:pt idx="1">
                  <c:v>1.25</c:v>
                </c:pt>
                <c:pt idx="2">
                  <c:v>1.1666666666666667</c:v>
                </c:pt>
                <c:pt idx="3">
                  <c:v>0</c:v>
                </c:pt>
                <c:pt idx="4">
                  <c:v>1.1666666666666667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4-4302-B6BC-0F3C26827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Monitor_IT!$C$193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(Monitor_IT!$R$193:$T$193,Monitor_IT!$I$91:$T$91)</c:f>
              <c:numCache>
                <c:formatCode>0.0%</c:formatCode>
                <c:ptCount val="15"/>
                <c:pt idx="1">
                  <c:v>0.28888888888888886</c:v>
                </c:pt>
                <c:pt idx="2">
                  <c:v>0.25</c:v>
                </c:pt>
                <c:pt idx="3">
                  <c:v>0.33613445378151263</c:v>
                </c:pt>
                <c:pt idx="4">
                  <c:v>0.17045454545454544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2-4A31-823B-B57C10B1B9BC}"/>
            </c:ext>
          </c:extLst>
        </c:ser>
        <c:ser>
          <c:idx val="1"/>
          <c:order val="1"/>
          <c:tx>
            <c:strRef>
              <c:f>Monitor_IT!$C$194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(Monitor_IT!$R$194:$T$194,Monitor_IT!$I$92:$T$92)</c:f>
              <c:numCache>
                <c:formatCode>0.0%</c:formatCode>
                <c:ptCount val="15"/>
                <c:pt idx="1">
                  <c:v>0.16666666666666666</c:v>
                </c:pt>
                <c:pt idx="2">
                  <c:v>0.25</c:v>
                </c:pt>
                <c:pt idx="3">
                  <c:v>0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2-4A31-823B-B57C10B1B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(Monitor_IT!$R$258:$T$258,Monitor_IT!$I$156:$T$156)</c:f>
              <c:numCache>
                <c:formatCode>0.00</c:formatCode>
                <c:ptCount val="15"/>
                <c:pt idx="1">
                  <c:v>8.3333333333333329E-2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4-4FED-923C-7304021EE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(Monitor_IT!$R$262:$T$262,Monitor_IT!$I$160:$T$160)</c:f>
              <c:numCache>
                <c:formatCode>0.00%</c:formatCode>
                <c:ptCount val="15"/>
                <c:pt idx="1">
                  <c:v>0.2857142857142857</c:v>
                </c:pt>
                <c:pt idx="2">
                  <c:v>0.45454545454545453</c:v>
                </c:pt>
                <c:pt idx="3">
                  <c:v>0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2-4A87-A6D4-C61EE8B6F5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(Monitor_IT!$R$263:$T$263,Monitor_IT!$I$161:$T$161)</c:f>
              <c:numCache>
                <c:formatCode>0.00%</c:formatCode>
                <c:ptCount val="15"/>
                <c:pt idx="1">
                  <c:v>0.14285714285714285</c:v>
                </c:pt>
                <c:pt idx="2">
                  <c:v>0.18181818181818182</c:v>
                </c:pt>
                <c:pt idx="3">
                  <c:v>0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C-4BE7-90FE-3DC02352F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(Monitor_IT!$R$267:$T$267,Monitor_IT!$I$165:$T$165)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F-473D-A035-C706AEE25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(Monitor_IT!$R$257:$T$257,Monitor_IT!$I$155:$T$155)</c:f>
              <c:numCache>
                <c:formatCode>_-* #,##0.00_-;\-* #,##0.00_-;_-* "-"_-;_-@_-</c:formatCode>
                <c:ptCount val="15"/>
                <c:pt idx="1">
                  <c:v>12.5</c:v>
                </c:pt>
                <c:pt idx="2">
                  <c:v>3.5</c:v>
                </c:pt>
                <c:pt idx="3">
                  <c:v>0</c:v>
                </c:pt>
                <c:pt idx="4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E-4A7D-BC5B-E4C97E1CB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Monitor_IT!$C$93:$H$93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(Monitor_IT!$R$195:$T$195,Monitor_IT!$I$93:$T$93)</c:f>
              <c:numCache>
                <c:formatCode>_(* #,##0_);_(* \(#,##0\);_(* "-"_);_(@_)</c:formatCode>
                <c:ptCount val="15"/>
                <c:pt idx="2">
                  <c:v>151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2-49DB-95CD-4919FEFD41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Relationship Id="rId9" Type="http://schemas.openxmlformats.org/officeDocument/2006/relationships/chart" Target="../charts/chart7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9.xml"/><Relationship Id="rId3" Type="http://schemas.openxmlformats.org/officeDocument/2006/relationships/chart" Target="../charts/chart84.xml"/><Relationship Id="rId7" Type="http://schemas.openxmlformats.org/officeDocument/2006/relationships/chart" Target="../charts/chart88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6" Type="http://schemas.openxmlformats.org/officeDocument/2006/relationships/chart" Target="../charts/chart87.xml"/><Relationship Id="rId5" Type="http://schemas.openxmlformats.org/officeDocument/2006/relationships/chart" Target="../charts/chart86.xml"/><Relationship Id="rId4" Type="http://schemas.openxmlformats.org/officeDocument/2006/relationships/chart" Target="../charts/chart85.xml"/><Relationship Id="rId9" Type="http://schemas.openxmlformats.org/officeDocument/2006/relationships/chart" Target="../charts/chart9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3" Type="http://schemas.openxmlformats.org/officeDocument/2006/relationships/chart" Target="../charts/chart102.xml"/><Relationship Id="rId7" Type="http://schemas.openxmlformats.org/officeDocument/2006/relationships/chart" Target="../charts/chart106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5" Type="http://schemas.openxmlformats.org/officeDocument/2006/relationships/chart" Target="../charts/chart104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5" Type="http://schemas.openxmlformats.org/officeDocument/2006/relationships/chart" Target="../charts/chart122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4.xml"/><Relationship Id="rId3" Type="http://schemas.openxmlformats.org/officeDocument/2006/relationships/chart" Target="../charts/chart129.xml"/><Relationship Id="rId7" Type="http://schemas.openxmlformats.org/officeDocument/2006/relationships/chart" Target="../charts/chart133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6" Type="http://schemas.openxmlformats.org/officeDocument/2006/relationships/chart" Target="../charts/chart132.xml"/><Relationship Id="rId5" Type="http://schemas.openxmlformats.org/officeDocument/2006/relationships/chart" Target="../charts/chart131.xml"/><Relationship Id="rId4" Type="http://schemas.openxmlformats.org/officeDocument/2006/relationships/chart" Target="../charts/chart130.xml"/><Relationship Id="rId9" Type="http://schemas.openxmlformats.org/officeDocument/2006/relationships/chart" Target="../charts/chart135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3.xml"/><Relationship Id="rId3" Type="http://schemas.openxmlformats.org/officeDocument/2006/relationships/chart" Target="../charts/chart138.xml"/><Relationship Id="rId7" Type="http://schemas.openxmlformats.org/officeDocument/2006/relationships/chart" Target="../charts/chart142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6" Type="http://schemas.openxmlformats.org/officeDocument/2006/relationships/chart" Target="../charts/chart141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Relationship Id="rId9" Type="http://schemas.openxmlformats.org/officeDocument/2006/relationships/chart" Target="../charts/chart14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2.xml"/><Relationship Id="rId3" Type="http://schemas.openxmlformats.org/officeDocument/2006/relationships/chart" Target="../charts/chart147.xml"/><Relationship Id="rId7" Type="http://schemas.openxmlformats.org/officeDocument/2006/relationships/chart" Target="../charts/chart151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6" Type="http://schemas.openxmlformats.org/officeDocument/2006/relationships/chart" Target="../charts/chart150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Relationship Id="rId9" Type="http://schemas.openxmlformats.org/officeDocument/2006/relationships/chart" Target="../charts/chart153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1.xml"/><Relationship Id="rId3" Type="http://schemas.openxmlformats.org/officeDocument/2006/relationships/chart" Target="../charts/chart156.xml"/><Relationship Id="rId7" Type="http://schemas.openxmlformats.org/officeDocument/2006/relationships/chart" Target="../charts/chart160.xml"/><Relationship Id="rId2" Type="http://schemas.openxmlformats.org/officeDocument/2006/relationships/chart" Target="../charts/chart155.xml"/><Relationship Id="rId1" Type="http://schemas.openxmlformats.org/officeDocument/2006/relationships/chart" Target="../charts/chart154.xml"/><Relationship Id="rId6" Type="http://schemas.openxmlformats.org/officeDocument/2006/relationships/chart" Target="../charts/chart159.xml"/><Relationship Id="rId5" Type="http://schemas.openxmlformats.org/officeDocument/2006/relationships/chart" Target="../charts/chart158.xml"/><Relationship Id="rId4" Type="http://schemas.openxmlformats.org/officeDocument/2006/relationships/chart" Target="../charts/chart157.xml"/><Relationship Id="rId9" Type="http://schemas.openxmlformats.org/officeDocument/2006/relationships/chart" Target="../charts/chart162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0.xml"/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Relationship Id="rId9" Type="http://schemas.openxmlformats.org/officeDocument/2006/relationships/chart" Target="../charts/chart171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9.xml"/><Relationship Id="rId3" Type="http://schemas.openxmlformats.org/officeDocument/2006/relationships/chart" Target="../charts/chart174.xml"/><Relationship Id="rId7" Type="http://schemas.openxmlformats.org/officeDocument/2006/relationships/chart" Target="../charts/chart178.xml"/><Relationship Id="rId2" Type="http://schemas.openxmlformats.org/officeDocument/2006/relationships/chart" Target="../charts/chart173.xml"/><Relationship Id="rId1" Type="http://schemas.openxmlformats.org/officeDocument/2006/relationships/chart" Target="../charts/chart172.xml"/><Relationship Id="rId6" Type="http://schemas.openxmlformats.org/officeDocument/2006/relationships/chart" Target="../charts/chart177.xml"/><Relationship Id="rId5" Type="http://schemas.openxmlformats.org/officeDocument/2006/relationships/chart" Target="../charts/chart176.xml"/><Relationship Id="rId4" Type="http://schemas.openxmlformats.org/officeDocument/2006/relationships/chart" Target="../charts/chart175.xml"/><Relationship Id="rId9" Type="http://schemas.openxmlformats.org/officeDocument/2006/relationships/chart" Target="../charts/chart1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AFD390E-BE62-48D7-BFD6-C59F9D8F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71B7260-8C70-4AA2-97B5-1FBC1F4F0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23B9C90-0919-411A-8FF7-65C2EAC2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D0CD20B-C890-4E42-BC9D-1966272A9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66BDD90-DFC8-404A-B09A-6EBB404B9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53AF5AD-331C-4C9D-A1AA-005C6CA71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BAE3DA2-71A8-4EEE-B4E8-DCB8DE91E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22DC072-58BE-4730-9480-2A3D6032C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7630212-676C-07FA-B377-E4857DA69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42D3C56-4FB1-4E47-8A6A-B9DC2EF948E4}"/>
            </a:ext>
          </a:extLst>
        </xdr:cNvPr>
        <xdr:cNvCxnSpPr/>
      </xdr:nvCxnSpPr>
      <xdr:spPr>
        <a:xfrm flipV="1">
          <a:off x="1564821" y="4857750"/>
          <a:ext cx="0" cy="1891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FBCD12A9-85C9-D338-26C4-6787C04EB25A}"/>
            </a:ext>
          </a:extLst>
        </xdr:cNvPr>
        <xdr:cNvCxnSpPr/>
      </xdr:nvCxnSpPr>
      <xdr:spPr>
        <a:xfrm flipV="1">
          <a:off x="8586107" y="4857750"/>
          <a:ext cx="0" cy="1891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BE93D82B-68F3-5F26-90B7-0D5C4BBB38AA}"/>
            </a:ext>
          </a:extLst>
        </xdr:cNvPr>
        <xdr:cNvCxnSpPr/>
      </xdr:nvCxnSpPr>
      <xdr:spPr>
        <a:xfrm flipV="1">
          <a:off x="15580178" y="4857750"/>
          <a:ext cx="0" cy="1891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429825</xdr:colOff>
      <xdr:row>39</xdr:row>
      <xdr:rowOff>13607</xdr:rowOff>
    </xdr:from>
    <xdr:to>
      <xdr:col>2</xdr:col>
      <xdr:colOff>429825</xdr:colOff>
      <xdr:row>51</xdr:row>
      <xdr:rowOff>27215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50E91B7-89D5-8826-92EB-0F75A30D141D}"/>
            </a:ext>
          </a:extLst>
        </xdr:cNvPr>
        <xdr:cNvCxnSpPr/>
      </xdr:nvCxnSpPr>
      <xdr:spPr>
        <a:xfrm flipV="1">
          <a:off x="1606443" y="7331048"/>
          <a:ext cx="0" cy="216513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9E93938E-07AE-CB8B-E50F-B8B02EFAD0C7}"/>
            </a:ext>
          </a:extLst>
        </xdr:cNvPr>
        <xdr:cNvCxnSpPr/>
      </xdr:nvCxnSpPr>
      <xdr:spPr>
        <a:xfrm flipV="1">
          <a:off x="8504463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F0674336-DC20-B0DA-4995-554FBE981DE3}"/>
            </a:ext>
          </a:extLst>
        </xdr:cNvPr>
        <xdr:cNvCxnSpPr/>
      </xdr:nvCxnSpPr>
      <xdr:spPr>
        <a:xfrm flipV="1">
          <a:off x="15444106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91927E71-DC56-8DF6-7F09-69BCA6502199}"/>
            </a:ext>
          </a:extLst>
        </xdr:cNvPr>
        <xdr:cNvCxnSpPr/>
      </xdr:nvCxnSpPr>
      <xdr:spPr>
        <a:xfrm flipV="1">
          <a:off x="1714499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DB707AB8-75B0-928A-41AB-99189C020C8A}"/>
            </a:ext>
          </a:extLst>
        </xdr:cNvPr>
        <xdr:cNvCxnSpPr/>
      </xdr:nvCxnSpPr>
      <xdr:spPr>
        <a:xfrm flipV="1">
          <a:off x="8640535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E1E6EE65-DC1F-4EF1-07ED-0E815AE2F778}"/>
            </a:ext>
          </a:extLst>
        </xdr:cNvPr>
        <xdr:cNvCxnSpPr/>
      </xdr:nvCxnSpPr>
      <xdr:spPr>
        <a:xfrm flipV="1">
          <a:off x="15539356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688767-178A-49ED-953E-716B6C424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C003E24-8A1D-4099-856C-67843A6A0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94AA225-DED9-43E8-AD1C-4BA3EB681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B87297F-3CC0-47FD-B64B-0C7C6DACC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5267F8C-8C06-41C8-B801-309B24F18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CCE8C37-E829-4E5D-AFBC-396F736A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ABCFCD3-A2EE-484D-9738-929106E2D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60423D2-34B9-451C-89BC-F3DB13ED3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BA67BBA-6640-443A-A0C6-D3A78460C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2F2F756F-80D8-4610-9C01-8A00A33FB6F6}"/>
            </a:ext>
          </a:extLst>
        </xdr:cNvPr>
        <xdr:cNvCxnSpPr/>
      </xdr:nvCxnSpPr>
      <xdr:spPr>
        <a:xfrm flipV="1">
          <a:off x="1986643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E51D857D-3390-05E8-6520-03A14E603998}"/>
            </a:ext>
          </a:extLst>
        </xdr:cNvPr>
        <xdr:cNvCxnSpPr/>
      </xdr:nvCxnSpPr>
      <xdr:spPr>
        <a:xfrm flipV="1">
          <a:off x="8885464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AD50716-CE11-FE60-56B8-605F2B3DDA52}"/>
            </a:ext>
          </a:extLst>
        </xdr:cNvPr>
        <xdr:cNvCxnSpPr/>
      </xdr:nvCxnSpPr>
      <xdr:spPr>
        <a:xfrm flipV="1">
          <a:off x="15784286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EF68F18-E00F-12DF-A83E-5A3841098BE2}"/>
            </a:ext>
          </a:extLst>
        </xdr:cNvPr>
        <xdr:cNvCxnSpPr/>
      </xdr:nvCxnSpPr>
      <xdr:spPr>
        <a:xfrm flipV="1">
          <a:off x="15784286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423EF1D-7D77-CEA9-5A4B-1965031CD32C}"/>
            </a:ext>
          </a:extLst>
        </xdr:cNvPr>
        <xdr:cNvCxnSpPr/>
      </xdr:nvCxnSpPr>
      <xdr:spPr>
        <a:xfrm flipV="1">
          <a:off x="8980714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69D25D7A-153E-0CC4-ED75-1BE0878E8C6A}"/>
            </a:ext>
          </a:extLst>
        </xdr:cNvPr>
        <xdr:cNvCxnSpPr/>
      </xdr:nvCxnSpPr>
      <xdr:spPr>
        <a:xfrm flipV="1">
          <a:off x="2013857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F8FC2B3-8858-CC6A-1A7A-CBDD2C19D6A3}"/>
            </a:ext>
          </a:extLst>
        </xdr:cNvPr>
        <xdr:cNvCxnSpPr/>
      </xdr:nvCxnSpPr>
      <xdr:spPr>
        <a:xfrm flipV="1">
          <a:off x="1469572" y="5034643"/>
          <a:ext cx="0" cy="17417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39B011D-0B23-AEF4-8700-7938F7792C36}"/>
            </a:ext>
          </a:extLst>
        </xdr:cNvPr>
        <xdr:cNvCxnSpPr/>
      </xdr:nvCxnSpPr>
      <xdr:spPr>
        <a:xfrm flipV="1">
          <a:off x="8926286" y="5034643"/>
          <a:ext cx="0" cy="17417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7FE8DF2-3106-3427-2565-91803C774F3C}"/>
            </a:ext>
          </a:extLst>
        </xdr:cNvPr>
        <xdr:cNvCxnSpPr/>
      </xdr:nvCxnSpPr>
      <xdr:spPr>
        <a:xfrm flipV="1">
          <a:off x="15961179" y="5034643"/>
          <a:ext cx="0" cy="17417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D73E3F6-0601-4769-A4B1-B3FD080D0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0B4E629-35CB-4F4B-84FF-78D4903C3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5EB7314-668E-425E-B5A2-FD4B7E885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A1DB42A-75D5-4679-B62B-4B1711A9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D735254-EE98-4F73-A243-54BEAEA8A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46ACD1C-FA0D-484A-81CD-C094A16F3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1115EF16-8DD2-4793-B3C9-AF91C8CCC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3D3A6DC-0825-4AC7-A407-AB53A94B6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39ADE72-4BCB-42D3-9DA8-69B0E1BA5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07429B5-6B1E-45DC-9B96-212756C99984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5B00CF44-E8C9-4C8C-9736-228A5EAD6016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CB78C13-AE32-4590-B293-99B425663AE6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EC63058-0E27-4840-9685-5AC05512F72D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8FD9C55-B19D-4B65-8CB9-D3FFDFE301A3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58D909CA-8402-46D7-8575-4C0F35A73292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C326E6B-72C9-454F-BF6B-996A64BC5E9E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34D40CF-9BEB-4B25-940E-720DD706F1BC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FACDED2B-7FC6-47DA-A29D-E6A760C4429A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728CE16-A747-45DC-BEEB-BBA8DEBBF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70B9FE5-429C-416B-9093-964648ED0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2EAB607-8A09-4CBE-BCB6-48520D69A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1839E4A-35C3-47CC-9657-DFACFCE3D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6F33B6-B286-4660-BF82-0F2C2FA8C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6CFF726-82AC-4C81-8FA5-1E30AE195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3F641AC-BED4-4432-BD15-626DC1D06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8149516-8857-40A2-B6A4-07DFF5CB7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A31E6CD-2F13-4971-BB90-7D4EADDFB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D2583EF0-D6F1-4BAA-9D9B-BA2F45C36A97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6BCC8E28-CB24-4845-BE3A-474E3D6FA082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3054AED-80E5-4401-A46A-CC47D91EA966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16D834E-FF0F-4D73-A2F6-A692837D9B65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C1AD0D5-4CE0-4FC8-AA95-0D0470B33AB5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256CCE6-E7E8-456E-BDBE-7A21821E71C6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E0B6D509-63A3-45F1-BD2B-0BD3861EBAA2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AB9C52C-2406-4C0C-BC23-261265E02DEC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2E8B1CB0-E960-4C42-8F45-26E38758449E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72507E9-9B75-4BE5-9F24-C09074569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911DF5A-4B0D-4D6A-986E-80D4C3418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C7B7A1D-B463-4D8A-B191-568BFFD52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ED33108-D8AC-4D2F-A47E-51F1FF49A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B761690-1579-454B-ADE9-5CDBC6785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2EB2735-08A4-4850-A1B4-753C4FD72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767D3D5-5CE9-43A2-8973-DE6C6872B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06FFE0B-DB0C-4A7E-A6FE-A7BF20C36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1D65DCA-8530-4D2C-BA80-7A688205D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115134E-AE33-4613-9BFB-AD71D004516F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B121FAB5-8D7E-47AA-AD59-278E3DAC3D41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C3740499-D6B8-4129-B848-237122548E51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9FF05BC-0B7A-4951-8CAB-440E00A7E3F3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47DA452-8802-4954-9AD3-F99896FC03DF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16B43210-8D3F-4A15-8618-91082663AA54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9BDED38-95AE-4B68-A1E7-0CA65E236E1A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E07DE05-1C70-4B00-BDB4-66F2A3BC7807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B9159BB-2F16-4B5A-BA42-EC32ACFB1CAA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8284261-40E1-4F53-9ED7-9AA8F4157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F4140E4-4370-475F-B429-8F9C4B7FC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12DE790-214A-4622-B009-C8C36533E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E25C5F0-236F-4AC7-9D91-39A107E09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9D99BF2-3B25-44D5-A982-995AF344A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2C32BE7-E629-4507-8FB9-ECA224E1D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69E04A3-C5D7-48E3-AE14-D9A069998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A4E62CE-4F99-4B63-B762-6193819A1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9FF377E-5D01-4D7F-9D82-6EA1D593D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C17CC290-59F0-4734-B6C3-D90F42B2F8A4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7AA073AB-897E-449A-8ACB-F971700F767D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4E288D52-D74C-49ED-9477-0FD62CD6046D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E51224E-2548-4B8A-ABD6-6F82E04BCF15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9EBD6D7-DDDB-436E-AD79-B85A80B196EA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352E0B35-60EF-438B-B1AB-4C4C6E74FC3F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D2E2600-CC69-4803-B8F4-A35908BE2642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76884F4-544D-407A-9D6B-A64681E18378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C3BFA6A2-8382-4C34-BE34-9A191E0918D9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4102E2D-6A95-4322-AEBB-86121BC1A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AAB7778-B4D1-42AB-B523-C5B7141B4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063E1F-0BBD-42F6-8E5F-42685DBD7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08B6C7-3388-4169-B42B-02B13B737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D81DABC-F98B-4308-AF64-F7725D81F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36C43BD-8154-40A7-99E5-552DC0725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B241C12-9417-4F22-93F0-FEC528332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5B76635-FB41-4910-80A7-FCF7FE61B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D957F76-FC38-48E6-963E-33F0F860C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F075040-978D-4FFA-8053-DC9D3DE636B7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397913C-CA22-4C52-BFCE-3A55DEF68C74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1AEEAE09-EC97-407D-8EB0-38DEAC75D25E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9D5AA92-C82B-402F-A958-579994A7D53C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D7803A7-32BD-4C65-AFA6-66ABD12B8E18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E643C45D-45DF-4012-94AB-CA4BBA0605C6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CFF7F66-D5D1-4742-8BE8-3ABAA9F21298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480C1B3-67A2-45DC-A585-04373D833E0B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545D3B8-9AA1-4017-AE8D-DBB32B06E073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90353C2-8CBF-4CE2-9101-2D75F3C9E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9318D17-95A8-4B3B-AFB7-4A06B8E83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F7A240E-CCB9-43E7-81CF-1CFFFE79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89C4B88-F7E6-4238-A28F-EDB61043B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A5AE90F-3376-4A3B-8DBC-3FA06F42A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8BD958E-57D6-49BB-BF5F-3628A42A3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BB9BE24-2449-47D6-9D4E-E3F0F0185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F4CF2A7-02C0-4110-96EF-5562732FF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E63BF4CC-5B62-4E91-9A34-9210B7A82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6930262-671A-42A7-83EE-648658FAA044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9485F3A-49BE-4435-BAAC-8509A7B76AC8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B09E5AE9-701A-43C5-8254-4DEF1E556236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1BA975D-254E-4E75-9EF6-A920A80CAB82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0F5B684-334D-43BC-9C23-532C987BEF2C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E1F30A57-97F9-41BF-89ED-39C962048E64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8E20848A-90BB-4795-8AE3-B246EBBB8409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D9541809-8247-4E98-A7A7-29FD579737C4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B0D98AB-DA60-45F8-ABF5-718E8E1814C3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369E5D7-03CD-4444-B7B0-B38C14577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18B0232-93FB-4A2F-B4C4-2F2F8F548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E36A879-2E4D-4C56-9B73-19891D1C7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C2C5159-E14D-48D9-91CB-DCC23AC90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733AE99-9161-41AA-9D2A-7EA2BF695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6D105B7-A0A1-42E8-9DCC-F4AE21CA2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C67FB4C-423C-4A80-BF4A-5EEE23318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075B686-BAFC-4391-B044-336A14FCE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A9D7455-9A9F-42B2-980C-F04DC4D1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490F5C83-F420-4403-9CB0-1A0FE5FBE065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C74A6048-932D-4D7D-810E-D712E14F1A0B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C5F7664-B8A9-488D-8EC5-30919B0C8E67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1F3D5372-23D9-40C5-BB46-9352C6DAC633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928C5E2-9370-4B41-8265-B8F122975C25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231565D-647A-4932-9992-904C6FB625D0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77AAEC5-F559-4F4B-8AC0-DEBC45EE9E8F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10483C9-6C03-406D-91F9-8383F0EECEAC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321C59BC-A860-47B5-90A9-1D05DFDE80EF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5C3ACF-DEF8-4E10-8287-E0F4DE5A2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46CE533-F52F-4FC0-93D4-877697D72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CE1546-8EB0-4350-BACF-58AAF0AC6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0771142-73C2-4D2B-B883-EC3FA3C8B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2559941-5AA2-40C4-BA2F-F0F4B0A7C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A93F8EE-7755-4033-8613-2317C7900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FA0B40E-DA5A-4001-A9D9-25A1900E1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83305F9-9EB1-4150-B4EC-A8F8023E1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8C7C870-A749-4AB6-A7BE-05E5244F5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44DEE15-257D-4237-8DD9-8CE6074C90D1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145C50B5-D1AA-41A3-BABE-326F318682AD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3787E04-840C-4017-9476-70812388339D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530679</xdr:colOff>
      <xdr:row>54</xdr:row>
      <xdr:rowOff>27213</xdr:rowOff>
    </xdr:from>
    <xdr:to>
      <xdr:col>17</xdr:col>
      <xdr:colOff>530679</xdr:colOff>
      <xdr:row>66</xdr:row>
      <xdr:rowOff>40821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7B126E60-095D-493A-8678-7476F2811881}"/>
            </a:ext>
          </a:extLst>
        </xdr:cNvPr>
        <xdr:cNvCxnSpPr/>
      </xdr:nvCxnSpPr>
      <xdr:spPr>
        <a:xfrm flipV="1">
          <a:off x="15879536" y="991960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21A0DFA-A870-4D77-AC39-92C6AAC6101F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F5273284-FAC1-47B2-B278-6CF1EBBD371F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69D4D168-7A2B-4C01-B805-204379C882E5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8EF0CAC-7ED4-418F-9899-F9823FEBE9C7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258202E-9615-48B6-826B-B38158E0FF6C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2BBDB2D-CA81-4AEB-84CC-5E3A63A93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F91D3AD-59BF-4D04-8934-6D20D6231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86E1AE1-027F-45E2-A2C9-2BFEF1072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5EBB9DE-2CEA-4DD4-A2AF-4ED623B5B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CB07C06-738B-402C-828B-7407DD8DC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0B17721-A614-4CD4-8632-E343E0293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2CB5EED-30A3-4E11-90E8-0DBFC6164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1C6E46D-03CB-43E1-A9EB-1339AEB3E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67E5925-2DDF-4AC8-AFD8-2AAE2DAD1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B7433F5-8D3B-4625-9909-AA6BF7323639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93653BF3-63DD-4A13-8F2F-E153B41DB4F2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0B303FE-76EA-4A4C-A3DA-5469C3DA0B59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E2671AC-8FAD-4913-83A8-8D00B2D04184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BDBFF26-D7F1-4865-B743-E439B55C6E4A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48FDB73-26E8-4C89-9896-27719AC63642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69082BFE-E192-4F31-BEDF-95C90D363585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3831BC7-EE93-4883-91AD-A479651157E2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81E112DC-E605-467E-BDAC-F7FAA2563F20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7CA862-D4ED-4968-9A1A-B9C87251D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2F20BAB-B7BE-40B2-81C6-CCF9BF2A5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0B23F79-96E0-4514-947A-499D0C857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F4CCC0E-74C6-49DE-967F-FA641F27D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C6989D6-AAAA-49B6-A552-53721060E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FF741D3-0FC1-4747-A2E1-A3FC1366E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2FCE7C1-147D-4457-A842-DB447B82C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F9E03A6-0003-4BC6-ADDE-1474D5DB6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EF77B51-D1A2-4C8D-A9EE-D1C548CCD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48C67882-E2ED-4E16-A1DD-F3D17745BB33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C2184B6B-D062-42C5-BF39-F82DF3D528E2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8CD84EA1-36E4-47D6-9B11-0AAFF2195638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CE55DBC-A805-434E-B5A1-07CFD36BF22E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D579DEA-5979-4092-9D4A-AB0AE02EBF23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F843EFE-1222-4310-93DE-B15D68D41FF6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E24F554-8F37-438F-B088-B143BE18B7C6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954A8BF-09C7-4F7C-A694-E94F34A9DCA3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D95A45B-C285-403F-9C22-C4C99EF19B85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7166DD-86D8-43AC-B4FA-31F433AC4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9D137A4-E5B6-4892-B3FD-5D6DB35D1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4B14650-5ACF-430F-88C9-F62C63EE3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40E979B-8413-40B6-A18D-FA02F056A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3C8F81-2774-4658-AAA4-B94AB96FF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53A8BC8-337E-4F21-B608-5CB28219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9A60C1D-D722-43A6-8A50-0D3DE0A06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818FC9E-5FB6-4C9E-BA94-88ECFA23A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B1DDEB5E-052B-4709-9AA9-46AB51263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D7CE36CD-93C1-42FE-995E-85449C304E4A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B78148A9-8551-4C35-B0F2-13341BAF5E09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824C471-F03B-468E-A08C-69D85196FCD8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163C275-91DB-4371-B116-50679E5E215D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A23B67F-9E25-4823-A2A3-51BC2990A38C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D47AD7C-E36A-4C3F-ADB9-06B4915B3559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67864DF-077A-45D2-AF74-037385B4FD94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4F8DB99F-2470-448A-A257-23C518457467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31823DBF-2E73-42E0-AF89-533320BED782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69A099-7295-4B78-BBC5-90BD92977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7F65C99-5FF2-4932-9B34-78B075E90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18CDE6-158D-4589-A862-7DF66508D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BD5F661-3B9B-47B1-9DD3-79C4CAAB2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4C9814E-0E18-459D-87F2-027C66764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4F23F9A-C3E1-47D6-B7C1-EB49F6842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83BA848-20AF-4E6D-8D97-292ED9553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965B13D-9787-4246-B966-2BA3BE646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A8340C78-9D09-4383-BB6D-83A18F9AC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7D50D9F4-3A00-497F-9CC1-053A87EF2BBA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1A947ECC-F2F3-48E3-BA62-63FF02EAA166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D8AED31-2796-42DB-B7B7-34E763259EDF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2A4D6C2-1311-4CE5-AB21-6D888E1A9804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8324CF9-6F40-4455-BA8E-B258B5C41365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D7354FF-6CBB-447A-AD43-55A06F15A784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3BE4362-7208-4D20-9BBA-B0BFF849A261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FF49E81-428D-4A71-964A-ECB2A694AE42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AF9326DC-3910-4254-AE06-CAD4E99594AF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9128570-017F-42E4-B09B-4E29D8524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4953AAD-7702-4425-B1DD-EFC4DDC80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71B1E31-F7E3-445F-AE2F-BD8B45E0C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BA8C56F-637B-48EF-A516-DADF672CD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5ADA5EA-62C6-4B9C-AEC1-B853D64B7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C1BB90D-5009-404D-8CF1-379854F13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1A4D6EA-FB57-4C8B-BFF8-FC5366F6C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068EEEB-9DA3-480F-802D-EE7893F85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A53259E-50B5-43E5-8D50-AD40D7C8C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9CC8563-1B4A-4D39-BD6A-63D404020374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21D10B8-1C2D-4554-A3F8-D2F5A2F28112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D82ACBC6-B7FD-43A8-AA21-0AFFE04DBDC2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6C602E3-52C9-49F3-B2CB-830F02E788BF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C1B364BE-00DA-4D9D-B062-9BAE90D7DDE7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15896750-BFBC-41C2-890F-D97555C653A5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E72B1FA-226C-4A68-ADC2-315DBFED6D46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3A3344D7-1768-4FC8-A764-E334625067CB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FF12B7B9-F3E3-46D3-8B92-299346CB0291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599BE87-95F3-45FD-BE23-959753B81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87CCFCA-CA33-4553-A0D4-C057E9092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F0DB39C-C683-47F7-8A3C-AE1516235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5F6A80E-E6BF-4205-A187-7DA71F0BD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2CAEFF-D276-4581-9657-8A24D6035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6E5B72E-DF45-4255-AFB9-80F2865D2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CFCED7F-25C3-45E2-BDC2-46DEB7FE5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033FF73-97E7-4123-B743-BBD9B2816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60F5DDE-821C-4F54-B030-079BB9306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F955D60C-D0D8-4F02-BFD9-A5B20BC88D71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52C9D8BE-A777-4280-A818-B0C8ACE05D05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A928EC1-43A9-4C9A-BA69-7C6310698D3E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D0AFBB3-521F-4E33-B3FB-36F3326CA8BA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4E7097A-A58D-48FC-AFC4-BFFB3BF10529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E00AAB7-0C4B-4543-BD6A-DF4AD5867252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E4CFE34-F256-4017-ACE4-A4DCBB7EFCF9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F3D6003-1E25-43CE-8D9A-78C0C25966CE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21302233-D807-4C96-BFAD-32B8B30D87A3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DF7DEE4-B93A-4008-8A09-4718A71EE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23A0751-CF39-4A96-B2FD-7100A29CF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36B0461-C20A-4672-9910-FE1F4CC5C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ACB03A5-D721-4676-B629-36BF7BA52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65AE061-DE0D-4118-8F19-2D67D5E21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89AB2E2-8322-4B08-9828-8F23DFDFD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B5282A7-3939-4C8E-BF9F-F30179F50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CE58A73-91DD-40BC-84B9-B78F8448F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F4D40BD-0CB1-4476-9A34-E9C91DDAB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70BF1F17-E139-41AF-8587-D1C84B12807A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A5E0046B-1282-46AC-B452-4C2403BFDBD1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7B5AEBDD-9296-432B-8AC9-255245EFC1CA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AF50403-C8E8-41EF-9A7E-DD8049346DC1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5FA8833-8E37-4DE0-920B-D8997830284B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FCAAEED9-6EA1-46B7-857E-089C59C9463A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5C6046F-86A2-48C4-A856-65AFCF0E760C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326F0C8-3290-49F1-BF3C-FF81675F0203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476AD884-AC48-4694-82A5-AE86B7E722A6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CBE290-676D-4A87-8C9B-59F3E79A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E6EA99-198F-4FEF-A381-30B4D7DC2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FAEE1D6-9503-42BB-BAEE-49C69670B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3282B0F-F0A7-455F-9CFF-AB87D2787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5FB0126-1B6D-49C9-B2A9-781A6B6E7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2B03AC1-8606-4E6B-85F3-3FC9DCA1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85601B9-AFC6-496B-9EAD-A07172A34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053E4B5-6FBE-4E78-88A3-09AFF27E0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1D5C6BA-2ED5-4D57-9E48-AC3E27EB3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D1F1822-BF38-4F8A-BE09-E7CA7D0BAAC6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E28D8FB8-CEBF-47FF-B473-2A893696779A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8627F44-8A81-4557-93C8-948A639CF7EA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A9C0A93-F349-40C6-9F11-D47EA99811FC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6F254AE-A822-4B30-B25F-802661BFC3E3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B3478CC-56D2-4A3D-858B-3548FC747057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C0E9163-161A-4BE3-92CB-7336DB3DBB7C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9D321C9-5B85-463C-93F1-B079B66E9D97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E050DA73-320D-4559-AB29-468FABC3F674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FF0B132-F7CB-4B33-9355-62190D73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DAAEA08-DF7F-46F7-A716-D1203E19D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3B95D80-8BD4-456A-A504-B7702BCCD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73BB346-B144-4CA0-BA28-2123482CB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9FD643E-3430-450E-9ED8-2F5BDCB54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3D06BC0-27EE-4882-BAC7-46ED2D4B8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7F5CA35-0759-46A7-A72E-1DB3E9209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3D02426-5CD2-4060-B7F3-05C8B0903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762B365-F615-4F86-B481-F4283624A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7B0FCF6-80A4-473E-A962-F55E27CAEED4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21341988-D37F-4FD9-9F4D-C3AD7245CBC0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2F0E088-6D33-4A18-8BA7-D0B4A350711F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57CE7CF-F816-423E-BBB6-F61D14EA1896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1C8ECF50-E67D-4B88-B3AF-DF2E6C18311B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FE76587-DF41-456B-ACCC-E699713F8533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514F3A0F-2021-415D-9203-04BD252539E2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1581E2F6-D3A4-46A7-AD9F-C3BFA8D16FA6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D826316-07B7-4BD2-BE53-BF9BE59339EE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5E7153D-3AC7-444A-92BF-91D6E68D9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63FCED5-58F4-44C4-8CC2-AF9CBA81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927E6D1-AB4B-4D70-ABFC-BA0101537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E998BC7-E54B-4DD0-BAFC-F986438E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AC95E70-B3DF-4F7B-861B-E79590091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D8C20F9-E340-4FB8-ACD2-A99D92A0B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8BDECA0-22CC-4994-8D26-2D6722EB8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BADD45D-5BB4-4443-BEDF-90DBE59A3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C91335C-5DA1-4E6A-A3DE-D623E5151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88B16268-B9D3-4371-A46E-C9731F272BD2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FCB4C433-3E4F-4E45-94E9-EC02E315C95F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D9A4893A-469B-496F-AF3B-E02A410457FE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B2A03A2B-A3A5-43FA-B8FB-A78134860568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AE29CBB2-6E25-4B52-BDCB-8DE9BD19BC86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B8A3112-E4E9-4334-ADBD-DFCE5FFE8F39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306665A-B6E8-4FC7-A32A-28D16CE8A7C0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88F077B-934E-4DE0-AAD2-6E86384EA019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EC47C47C-0D30-428B-9186-A407AB0BD876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예림(Ye Rim Lee)" id="{CFAD20E0-281B-4CDE-A856-EB4D48EA6493}" userId="S::rimi@hsad.co.kr::09182b68-8ca0-46ff-82cd-4ba1f1e0b28a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95" dT="2026-03-04T09:58:03.59" personId="{CFAD20E0-281B-4CDE-A856-EB4D48EA6493}" id="{233DAFE3-8003-4C30-994E-54CEDE0C8F81}">
    <text>4분 이상으로 배포 후 클린한 데이터라고 보여지지 않아 생략함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26D8-FD04-406D-B0B0-A13DD745A701}">
  <dimension ref="B1:R70"/>
  <sheetViews>
    <sheetView showGridLines="0" tabSelected="1" workbookViewId="0">
      <selection activeCell="C8" sqref="C8:H8"/>
    </sheetView>
  </sheetViews>
  <sheetFormatPr defaultRowHeight="16.5" x14ac:dyDescent="0.3"/>
  <cols>
    <col min="9" max="10" width="10" bestFit="1" customWidth="1"/>
    <col min="13" max="13" width="10.125" bestFit="1" customWidth="1"/>
    <col min="18" max="18" width="10.125" bestFit="1" customWidth="1"/>
  </cols>
  <sheetData>
    <row r="1" spans="2:18" ht="17.25" thickBot="1" x14ac:dyDescent="0.35">
      <c r="B1" t="s">
        <v>210</v>
      </c>
    </row>
    <row r="2" spans="2:18" ht="17.25" thickBot="1" x14ac:dyDescent="0.35">
      <c r="B2" s="200">
        <v>2026</v>
      </c>
      <c r="C2" s="201"/>
      <c r="D2" s="201"/>
      <c r="E2" s="201"/>
      <c r="F2" s="201"/>
      <c r="G2" s="201"/>
      <c r="H2" s="202"/>
      <c r="I2" s="4" t="s">
        <v>211</v>
      </c>
      <c r="J2" s="4" t="s">
        <v>212</v>
      </c>
      <c r="K2" s="4" t="s">
        <v>213</v>
      </c>
      <c r="L2" s="4" t="s">
        <v>214</v>
      </c>
      <c r="M2" s="4" t="s">
        <v>215</v>
      </c>
      <c r="N2" s="4" t="s">
        <v>216</v>
      </c>
      <c r="O2" s="4" t="s">
        <v>217</v>
      </c>
      <c r="P2" s="4" t="s">
        <v>218</v>
      </c>
      <c r="Q2" s="4" t="s">
        <v>219</v>
      </c>
      <c r="R2" s="4" t="s">
        <v>220</v>
      </c>
    </row>
    <row r="3" spans="2:18" ht="17.25" thickBot="1" x14ac:dyDescent="0.35"/>
    <row r="4" spans="2:18" x14ac:dyDescent="0.3">
      <c r="B4" s="203" t="s">
        <v>221</v>
      </c>
      <c r="C4" s="206" t="s">
        <v>12</v>
      </c>
      <c r="D4" s="207"/>
      <c r="E4" s="207"/>
      <c r="F4" s="207"/>
      <c r="G4" s="207"/>
      <c r="H4" s="208"/>
      <c r="I4" s="16">
        <f>SUM(I5:I9)</f>
        <v>0</v>
      </c>
      <c r="J4" s="16">
        <f t="shared" ref="J4:R4" si="0">SUM(J5:J9)</f>
        <v>0</v>
      </c>
      <c r="K4" s="16">
        <f t="shared" si="0"/>
        <v>0</v>
      </c>
      <c r="L4" s="16">
        <f t="shared" si="0"/>
        <v>0</v>
      </c>
      <c r="M4" s="16">
        <f t="shared" si="0"/>
        <v>0</v>
      </c>
      <c r="N4" s="16">
        <f t="shared" si="0"/>
        <v>0</v>
      </c>
      <c r="O4" s="16">
        <f t="shared" si="0"/>
        <v>0</v>
      </c>
      <c r="P4" s="16">
        <f t="shared" si="0"/>
        <v>0</v>
      </c>
      <c r="Q4" s="16">
        <f t="shared" si="0"/>
        <v>0</v>
      </c>
      <c r="R4" s="16">
        <f t="shared" si="0"/>
        <v>0</v>
      </c>
    </row>
    <row r="5" spans="2:18" x14ac:dyDescent="0.3">
      <c r="B5" s="204"/>
      <c r="C5" s="176" t="s">
        <v>222</v>
      </c>
      <c r="D5" s="177"/>
      <c r="E5" s="177"/>
      <c r="F5" s="177"/>
      <c r="G5" s="177"/>
      <c r="H5" s="178"/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151">
        <v>0</v>
      </c>
    </row>
    <row r="6" spans="2:18" x14ac:dyDescent="0.3">
      <c r="B6" s="204"/>
      <c r="C6" s="176" t="s">
        <v>223</v>
      </c>
      <c r="D6" s="177"/>
      <c r="E6" s="177"/>
      <c r="F6" s="177"/>
      <c r="G6" s="177"/>
      <c r="H6" s="178"/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151">
        <v>0</v>
      </c>
    </row>
    <row r="7" spans="2:18" x14ac:dyDescent="0.3">
      <c r="B7" s="204"/>
      <c r="C7" s="176" t="s">
        <v>224</v>
      </c>
      <c r="D7" s="177"/>
      <c r="E7" s="177"/>
      <c r="F7" s="177"/>
      <c r="G7" s="177"/>
      <c r="H7" s="178"/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151">
        <v>0</v>
      </c>
    </row>
    <row r="8" spans="2:18" x14ac:dyDescent="0.3">
      <c r="B8" s="204"/>
      <c r="C8" s="176" t="s">
        <v>225</v>
      </c>
      <c r="D8" s="177"/>
      <c r="E8" s="177"/>
      <c r="F8" s="177"/>
      <c r="G8" s="177"/>
      <c r="H8" s="178"/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151">
        <v>0</v>
      </c>
    </row>
    <row r="9" spans="2:18" ht="17.25" thickBot="1" x14ac:dyDescent="0.35">
      <c r="B9" s="204"/>
      <c r="C9" s="176" t="s">
        <v>226</v>
      </c>
      <c r="D9" s="177"/>
      <c r="E9" s="177"/>
      <c r="F9" s="177"/>
      <c r="G9" s="177"/>
      <c r="H9" s="178"/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151">
        <v>0</v>
      </c>
    </row>
    <row r="10" spans="2:18" x14ac:dyDescent="0.3">
      <c r="B10" s="204"/>
      <c r="C10" s="206" t="s">
        <v>0</v>
      </c>
      <c r="D10" s="207"/>
      <c r="E10" s="207"/>
      <c r="F10" s="207"/>
      <c r="G10" s="207"/>
      <c r="H10" s="208"/>
      <c r="I10" s="16">
        <f>SUM(I11:I15)</f>
        <v>0</v>
      </c>
      <c r="J10" s="16">
        <f t="shared" ref="J10:R10" si="1">SUM(J11:J15)</f>
        <v>0</v>
      </c>
      <c r="K10" s="16">
        <f t="shared" si="1"/>
        <v>0</v>
      </c>
      <c r="L10" s="16">
        <f t="shared" si="1"/>
        <v>0</v>
      </c>
      <c r="M10" s="16">
        <f t="shared" si="1"/>
        <v>0</v>
      </c>
      <c r="N10" s="16">
        <f t="shared" si="1"/>
        <v>0</v>
      </c>
      <c r="O10" s="16">
        <f t="shared" si="1"/>
        <v>0</v>
      </c>
      <c r="P10" s="16">
        <f t="shared" si="1"/>
        <v>0</v>
      </c>
      <c r="Q10" s="16">
        <f t="shared" si="1"/>
        <v>0</v>
      </c>
      <c r="R10" s="16">
        <f t="shared" si="1"/>
        <v>0</v>
      </c>
    </row>
    <row r="11" spans="2:18" x14ac:dyDescent="0.3">
      <c r="B11" s="204"/>
      <c r="C11" s="176" t="s">
        <v>222</v>
      </c>
      <c r="D11" s="177"/>
      <c r="E11" s="177"/>
      <c r="F11" s="177"/>
      <c r="G11" s="177"/>
      <c r="H11" s="178"/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151">
        <v>0</v>
      </c>
    </row>
    <row r="12" spans="2:18" x14ac:dyDescent="0.3">
      <c r="B12" s="204"/>
      <c r="C12" s="176" t="s">
        <v>223</v>
      </c>
      <c r="D12" s="177"/>
      <c r="E12" s="177"/>
      <c r="F12" s="177"/>
      <c r="G12" s="177"/>
      <c r="H12" s="178"/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151">
        <v>0</v>
      </c>
    </row>
    <row r="13" spans="2:18" x14ac:dyDescent="0.3">
      <c r="B13" s="204"/>
      <c r="C13" s="176" t="s">
        <v>224</v>
      </c>
      <c r="D13" s="177"/>
      <c r="E13" s="177"/>
      <c r="F13" s="177"/>
      <c r="G13" s="177"/>
      <c r="H13" s="178"/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151">
        <v>0</v>
      </c>
    </row>
    <row r="14" spans="2:18" x14ac:dyDescent="0.3">
      <c r="B14" s="204"/>
      <c r="C14" s="176" t="s">
        <v>225</v>
      </c>
      <c r="D14" s="177"/>
      <c r="E14" s="177"/>
      <c r="F14" s="177"/>
      <c r="G14" s="177"/>
      <c r="H14" s="178"/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151">
        <v>0</v>
      </c>
    </row>
    <row r="15" spans="2:18" ht="17.25" thickBot="1" x14ac:dyDescent="0.35">
      <c r="B15" s="204"/>
      <c r="C15" s="176" t="s">
        <v>226</v>
      </c>
      <c r="D15" s="177"/>
      <c r="E15" s="177"/>
      <c r="F15" s="177"/>
      <c r="G15" s="177"/>
      <c r="H15" s="178"/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151">
        <v>0</v>
      </c>
    </row>
    <row r="16" spans="2:18" ht="17.25" thickBot="1" x14ac:dyDescent="0.35">
      <c r="B16" s="204"/>
      <c r="C16" s="197" t="s">
        <v>227</v>
      </c>
      <c r="D16" s="198"/>
      <c r="E16" s="198"/>
      <c r="F16" s="198"/>
      <c r="G16" s="198"/>
      <c r="H16" s="199"/>
      <c r="I16" s="152"/>
      <c r="J16" s="152"/>
      <c r="K16" s="152"/>
      <c r="L16" s="152"/>
      <c r="M16" s="152"/>
      <c r="N16" s="152"/>
      <c r="O16" s="152"/>
      <c r="P16" s="152"/>
      <c r="Q16" s="152"/>
      <c r="R16" s="153"/>
    </row>
    <row r="17" spans="2:18" x14ac:dyDescent="0.3">
      <c r="B17" s="204"/>
      <c r="C17" s="197" t="s">
        <v>15</v>
      </c>
      <c r="D17" s="198"/>
      <c r="E17" s="198"/>
      <c r="F17" s="198"/>
      <c r="G17" s="198"/>
      <c r="H17" s="199"/>
      <c r="I17" s="16"/>
      <c r="J17" s="16"/>
      <c r="K17" s="16"/>
      <c r="L17" s="16"/>
      <c r="M17" s="16"/>
      <c r="N17" s="16"/>
      <c r="O17" s="16"/>
      <c r="P17" s="16"/>
      <c r="Q17" s="16"/>
      <c r="R17" s="154"/>
    </row>
    <row r="18" spans="2:18" x14ac:dyDescent="0.3">
      <c r="B18" s="204"/>
      <c r="C18" s="191" t="s">
        <v>6</v>
      </c>
      <c r="D18" s="192"/>
      <c r="E18" s="192"/>
      <c r="F18" s="192"/>
      <c r="G18" s="192"/>
      <c r="H18" s="193"/>
      <c r="I18" s="155"/>
      <c r="J18" s="155"/>
      <c r="K18" s="155"/>
      <c r="L18" s="155"/>
      <c r="M18" s="155"/>
      <c r="N18" s="155"/>
      <c r="O18" s="155"/>
      <c r="P18" s="155"/>
      <c r="Q18" s="155"/>
      <c r="R18" s="155"/>
    </row>
    <row r="19" spans="2:18" x14ac:dyDescent="0.3">
      <c r="B19" s="204"/>
      <c r="C19" s="176" t="s">
        <v>222</v>
      </c>
      <c r="D19" s="177"/>
      <c r="E19" s="177"/>
      <c r="F19" s="177"/>
      <c r="G19" s="177"/>
      <c r="H19" s="178"/>
      <c r="I19" s="156">
        <f t="shared" ref="I19:R23" si="2">IFERROR(I5/I11,0)</f>
        <v>0</v>
      </c>
      <c r="J19" s="156">
        <f t="shared" si="2"/>
        <v>0</v>
      </c>
      <c r="K19" s="156">
        <f t="shared" si="2"/>
        <v>0</v>
      </c>
      <c r="L19" s="156">
        <f t="shared" si="2"/>
        <v>0</v>
      </c>
      <c r="M19" s="156">
        <f t="shared" si="2"/>
        <v>0</v>
      </c>
      <c r="N19" s="156">
        <f t="shared" si="2"/>
        <v>0</v>
      </c>
      <c r="O19" s="156">
        <f t="shared" si="2"/>
        <v>0</v>
      </c>
      <c r="P19" s="156">
        <f t="shared" si="2"/>
        <v>0</v>
      </c>
      <c r="Q19" s="156">
        <f t="shared" si="2"/>
        <v>0</v>
      </c>
      <c r="R19" s="157">
        <f t="shared" si="2"/>
        <v>0</v>
      </c>
    </row>
    <row r="20" spans="2:18" x14ac:dyDescent="0.3">
      <c r="B20" s="204"/>
      <c r="C20" s="176" t="s">
        <v>223</v>
      </c>
      <c r="D20" s="177"/>
      <c r="E20" s="177"/>
      <c r="F20" s="177"/>
      <c r="G20" s="177"/>
      <c r="H20" s="178"/>
      <c r="I20" s="158">
        <f t="shared" si="2"/>
        <v>0</v>
      </c>
      <c r="J20" s="158">
        <f t="shared" si="2"/>
        <v>0</v>
      </c>
      <c r="K20" s="158">
        <f t="shared" si="2"/>
        <v>0</v>
      </c>
      <c r="L20" s="158">
        <f t="shared" si="2"/>
        <v>0</v>
      </c>
      <c r="M20" s="158">
        <f t="shared" si="2"/>
        <v>0</v>
      </c>
      <c r="N20" s="158">
        <f t="shared" si="2"/>
        <v>0</v>
      </c>
      <c r="O20" s="158">
        <f t="shared" si="2"/>
        <v>0</v>
      </c>
      <c r="P20" s="158">
        <f t="shared" si="2"/>
        <v>0</v>
      </c>
      <c r="Q20" s="158">
        <f t="shared" si="2"/>
        <v>0</v>
      </c>
      <c r="R20" s="159">
        <f t="shared" si="2"/>
        <v>0</v>
      </c>
    </row>
    <row r="21" spans="2:18" x14ac:dyDescent="0.3">
      <c r="B21" s="204"/>
      <c r="C21" s="176" t="s">
        <v>224</v>
      </c>
      <c r="D21" s="177"/>
      <c r="E21" s="177"/>
      <c r="F21" s="177"/>
      <c r="G21" s="177"/>
      <c r="H21" s="178"/>
      <c r="I21" s="158">
        <f t="shared" si="2"/>
        <v>0</v>
      </c>
      <c r="J21" s="158">
        <f t="shared" si="2"/>
        <v>0</v>
      </c>
      <c r="K21" s="158">
        <f t="shared" si="2"/>
        <v>0</v>
      </c>
      <c r="L21" s="158">
        <f t="shared" si="2"/>
        <v>0</v>
      </c>
      <c r="M21" s="158">
        <f t="shared" si="2"/>
        <v>0</v>
      </c>
      <c r="N21" s="158">
        <f t="shared" si="2"/>
        <v>0</v>
      </c>
      <c r="O21" s="158">
        <f t="shared" si="2"/>
        <v>0</v>
      </c>
      <c r="P21" s="158">
        <f t="shared" si="2"/>
        <v>0</v>
      </c>
      <c r="Q21" s="158">
        <f t="shared" si="2"/>
        <v>0</v>
      </c>
      <c r="R21" s="159">
        <f t="shared" si="2"/>
        <v>0</v>
      </c>
    </row>
    <row r="22" spans="2:18" x14ac:dyDescent="0.3">
      <c r="B22" s="204"/>
      <c r="C22" s="176" t="s">
        <v>225</v>
      </c>
      <c r="D22" s="177"/>
      <c r="E22" s="177"/>
      <c r="F22" s="177"/>
      <c r="G22" s="177"/>
      <c r="H22" s="178"/>
      <c r="I22" s="158">
        <f t="shared" si="2"/>
        <v>0</v>
      </c>
      <c r="J22" s="158">
        <f t="shared" si="2"/>
        <v>0</v>
      </c>
      <c r="K22" s="158">
        <f t="shared" si="2"/>
        <v>0</v>
      </c>
      <c r="L22" s="158">
        <f t="shared" si="2"/>
        <v>0</v>
      </c>
      <c r="M22" s="158">
        <f t="shared" si="2"/>
        <v>0</v>
      </c>
      <c r="N22" s="158">
        <f t="shared" si="2"/>
        <v>0</v>
      </c>
      <c r="O22" s="158">
        <f t="shared" si="2"/>
        <v>0</v>
      </c>
      <c r="P22" s="158">
        <f t="shared" si="2"/>
        <v>0</v>
      </c>
      <c r="Q22" s="158">
        <f t="shared" si="2"/>
        <v>0</v>
      </c>
      <c r="R22" s="159">
        <f t="shared" si="2"/>
        <v>0</v>
      </c>
    </row>
    <row r="23" spans="2:18" ht="17.25" thickBot="1" x14ac:dyDescent="0.35">
      <c r="B23" s="205"/>
      <c r="C23" s="194" t="s">
        <v>226</v>
      </c>
      <c r="D23" s="195"/>
      <c r="E23" s="195"/>
      <c r="F23" s="195"/>
      <c r="G23" s="195"/>
      <c r="H23" s="196"/>
      <c r="I23" s="160">
        <f t="shared" si="2"/>
        <v>0</v>
      </c>
      <c r="J23" s="160">
        <f t="shared" si="2"/>
        <v>0</v>
      </c>
      <c r="K23" s="160">
        <f t="shared" si="2"/>
        <v>0</v>
      </c>
      <c r="L23" s="160">
        <f t="shared" si="2"/>
        <v>0</v>
      </c>
      <c r="M23" s="160">
        <f t="shared" si="2"/>
        <v>0</v>
      </c>
      <c r="N23" s="160">
        <f t="shared" si="2"/>
        <v>0</v>
      </c>
      <c r="O23" s="160">
        <f t="shared" si="2"/>
        <v>0</v>
      </c>
      <c r="P23" s="160">
        <f t="shared" si="2"/>
        <v>0</v>
      </c>
      <c r="Q23" s="160">
        <f t="shared" si="2"/>
        <v>0</v>
      </c>
      <c r="R23" s="161">
        <f t="shared" si="2"/>
        <v>0</v>
      </c>
    </row>
    <row r="24" spans="2:18" ht="17.25" thickBot="1" x14ac:dyDescent="0.35">
      <c r="B24" s="170" t="s">
        <v>9</v>
      </c>
      <c r="C24" s="173" t="s">
        <v>47</v>
      </c>
      <c r="D24" s="174"/>
      <c r="E24" s="174"/>
      <c r="F24" s="174"/>
      <c r="G24" s="174"/>
      <c r="H24" s="175"/>
      <c r="I24" s="162"/>
      <c r="J24" s="162"/>
      <c r="K24" s="162"/>
      <c r="L24" s="162"/>
      <c r="M24" s="162"/>
      <c r="N24" s="162"/>
      <c r="O24" s="162"/>
      <c r="P24" s="162"/>
      <c r="Q24" s="162"/>
      <c r="R24" s="163"/>
    </row>
    <row r="25" spans="2:18" x14ac:dyDescent="0.3">
      <c r="B25" s="171"/>
      <c r="C25" s="173" t="s">
        <v>29</v>
      </c>
      <c r="D25" s="174"/>
      <c r="E25" s="174"/>
      <c r="F25" s="174"/>
      <c r="G25" s="174"/>
      <c r="H25" s="175"/>
      <c r="I25" s="164"/>
      <c r="J25" s="164"/>
      <c r="K25" s="164"/>
      <c r="L25" s="164"/>
      <c r="M25" s="164"/>
      <c r="N25" s="164"/>
      <c r="O25" s="164"/>
      <c r="P25" s="164"/>
      <c r="Q25" s="164"/>
      <c r="R25" s="165"/>
    </row>
    <row r="26" spans="2:18" x14ac:dyDescent="0.3">
      <c r="B26" s="171"/>
      <c r="C26" s="176" t="s">
        <v>228</v>
      </c>
      <c r="D26" s="177"/>
      <c r="E26" s="177"/>
      <c r="F26" s="177"/>
      <c r="G26" s="177"/>
      <c r="H26" s="178"/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151"/>
    </row>
    <row r="27" spans="2:18" x14ac:dyDescent="0.3">
      <c r="B27" s="171"/>
      <c r="C27" s="179" t="s">
        <v>23</v>
      </c>
      <c r="D27" s="180"/>
      <c r="E27" s="180"/>
      <c r="F27" s="180"/>
      <c r="G27" s="180"/>
      <c r="H27" s="181"/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151"/>
    </row>
    <row r="28" spans="2:18" x14ac:dyDescent="0.3">
      <c r="B28" s="171"/>
      <c r="C28" s="182" t="s">
        <v>24</v>
      </c>
      <c r="D28" s="183"/>
      <c r="E28" s="183"/>
      <c r="F28" s="183"/>
      <c r="G28" s="183"/>
      <c r="H28" s="184"/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4">
        <v>0</v>
      </c>
      <c r="Q28" s="124">
        <v>0</v>
      </c>
      <c r="R28" s="166"/>
    </row>
    <row r="29" spans="2:18" x14ac:dyDescent="0.3">
      <c r="B29" s="171"/>
      <c r="C29" s="185" t="s">
        <v>10</v>
      </c>
      <c r="D29" s="186"/>
      <c r="E29" s="186"/>
      <c r="F29" s="186"/>
      <c r="G29" s="186"/>
      <c r="H29" s="187"/>
      <c r="I29" s="128"/>
      <c r="J29" s="128"/>
      <c r="K29" s="128"/>
      <c r="L29" s="128"/>
      <c r="M29" s="128"/>
      <c r="N29" s="128"/>
      <c r="O29" s="128"/>
      <c r="P29" s="128"/>
      <c r="Q29" s="128"/>
      <c r="R29" s="167"/>
    </row>
    <row r="30" spans="2:18" x14ac:dyDescent="0.3">
      <c r="B30" s="171"/>
      <c r="C30" s="188" t="s">
        <v>11</v>
      </c>
      <c r="D30" s="189"/>
      <c r="E30" s="189"/>
      <c r="F30" s="189"/>
      <c r="G30" s="189"/>
      <c r="H30" s="190"/>
      <c r="I30" s="132"/>
      <c r="J30" s="132"/>
      <c r="K30" s="132"/>
      <c r="L30" s="132"/>
      <c r="M30" s="132"/>
      <c r="N30" s="132"/>
      <c r="O30" s="132"/>
      <c r="P30" s="132"/>
      <c r="Q30" s="132"/>
      <c r="R30" s="168"/>
    </row>
    <row r="31" spans="2:18" x14ac:dyDescent="0.3">
      <c r="B31" s="171"/>
      <c r="C31" s="176" t="s">
        <v>228</v>
      </c>
      <c r="D31" s="177"/>
      <c r="E31" s="177"/>
      <c r="F31" s="177"/>
      <c r="G31" s="177"/>
      <c r="H31" s="178"/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151"/>
    </row>
    <row r="32" spans="2:18" x14ac:dyDescent="0.3">
      <c r="B32" s="171"/>
      <c r="C32" s="176" t="s">
        <v>20</v>
      </c>
      <c r="D32" s="177"/>
      <c r="E32" s="177"/>
      <c r="F32" s="177"/>
      <c r="G32" s="177"/>
      <c r="H32" s="178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151"/>
    </row>
    <row r="33" spans="2:18" ht="17.25" thickBot="1" x14ac:dyDescent="0.35">
      <c r="B33" s="172"/>
      <c r="C33" s="2" t="s">
        <v>21</v>
      </c>
      <c r="D33" s="3"/>
      <c r="E33" s="3"/>
      <c r="F33" s="3"/>
      <c r="G33" s="3"/>
      <c r="H33" s="133"/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0</v>
      </c>
      <c r="O33" s="137">
        <v>0</v>
      </c>
      <c r="P33" s="137">
        <v>0</v>
      </c>
      <c r="Q33" s="137">
        <v>0</v>
      </c>
      <c r="R33" s="169"/>
    </row>
    <row r="38" spans="2:18" ht="17.25" thickBot="1" x14ac:dyDescent="0.35">
      <c r="B38" t="s">
        <v>229</v>
      </c>
    </row>
    <row r="39" spans="2:18" ht="17.25" thickBot="1" x14ac:dyDescent="0.35">
      <c r="B39" s="200">
        <v>2026</v>
      </c>
      <c r="C39" s="201"/>
      <c r="D39" s="201"/>
      <c r="E39" s="201"/>
      <c r="F39" s="201"/>
      <c r="G39" s="201"/>
      <c r="H39" s="202"/>
      <c r="I39" s="4" t="s">
        <v>211</v>
      </c>
      <c r="J39" s="4" t="s">
        <v>212</v>
      </c>
      <c r="K39" s="4" t="s">
        <v>213</v>
      </c>
      <c r="L39" s="4" t="s">
        <v>214</v>
      </c>
      <c r="M39" s="4" t="s">
        <v>215</v>
      </c>
      <c r="N39" s="4" t="s">
        <v>216</v>
      </c>
      <c r="O39" s="4" t="s">
        <v>217</v>
      </c>
      <c r="P39" s="4" t="s">
        <v>218</v>
      </c>
      <c r="Q39" s="4" t="s">
        <v>219</v>
      </c>
      <c r="R39" s="4" t="s">
        <v>220</v>
      </c>
    </row>
    <row r="40" spans="2:18" ht="17.25" thickBot="1" x14ac:dyDescent="0.35"/>
    <row r="41" spans="2:18" x14ac:dyDescent="0.3">
      <c r="B41" s="203" t="s">
        <v>221</v>
      </c>
      <c r="C41" s="206" t="s">
        <v>12</v>
      </c>
      <c r="D41" s="207"/>
      <c r="E41" s="207"/>
      <c r="F41" s="207"/>
      <c r="G41" s="207"/>
      <c r="H41" s="208"/>
      <c r="I41" s="16">
        <f>SUM(I42:I46)</f>
        <v>0</v>
      </c>
      <c r="J41" s="16">
        <f t="shared" ref="J41:R41" si="3">SUM(J42:J46)</f>
        <v>0</v>
      </c>
      <c r="K41" s="16">
        <f t="shared" si="3"/>
        <v>0</v>
      </c>
      <c r="L41" s="16">
        <f t="shared" si="3"/>
        <v>0</v>
      </c>
      <c r="M41" s="16">
        <f t="shared" si="3"/>
        <v>0</v>
      </c>
      <c r="N41" s="16">
        <f t="shared" si="3"/>
        <v>0</v>
      </c>
      <c r="O41" s="16">
        <f t="shared" si="3"/>
        <v>0</v>
      </c>
      <c r="P41" s="16">
        <f t="shared" si="3"/>
        <v>0</v>
      </c>
      <c r="Q41" s="16">
        <f t="shared" si="3"/>
        <v>0</v>
      </c>
      <c r="R41" s="16">
        <f t="shared" si="3"/>
        <v>0</v>
      </c>
    </row>
    <row r="42" spans="2:18" x14ac:dyDescent="0.3">
      <c r="B42" s="204"/>
      <c r="C42" s="176" t="s">
        <v>222</v>
      </c>
      <c r="D42" s="177"/>
      <c r="E42" s="177"/>
      <c r="F42" s="177"/>
      <c r="G42" s="177"/>
      <c r="H42" s="178"/>
      <c r="I42" s="20">
        <v>0</v>
      </c>
      <c r="J42" s="20"/>
      <c r="K42" s="20"/>
      <c r="L42" s="20"/>
      <c r="M42" s="20"/>
      <c r="N42" s="20"/>
      <c r="O42" s="20"/>
      <c r="P42" s="20"/>
      <c r="Q42" s="20"/>
      <c r="R42" s="151"/>
    </row>
    <row r="43" spans="2:18" x14ac:dyDescent="0.3">
      <c r="B43" s="204"/>
      <c r="C43" s="176" t="s">
        <v>223</v>
      </c>
      <c r="D43" s="177"/>
      <c r="E43" s="177"/>
      <c r="F43" s="177"/>
      <c r="G43" s="177"/>
      <c r="H43" s="178"/>
      <c r="I43" s="20">
        <v>0</v>
      </c>
      <c r="J43" s="20"/>
      <c r="K43" s="20"/>
      <c r="L43" s="20"/>
      <c r="M43" s="20"/>
      <c r="N43" s="20"/>
      <c r="O43" s="20"/>
      <c r="P43" s="20"/>
      <c r="Q43" s="20"/>
      <c r="R43" s="151"/>
    </row>
    <row r="44" spans="2:18" x14ac:dyDescent="0.3">
      <c r="B44" s="204"/>
      <c r="C44" s="176" t="s">
        <v>224</v>
      </c>
      <c r="D44" s="177"/>
      <c r="E44" s="177"/>
      <c r="F44" s="177"/>
      <c r="G44" s="177"/>
      <c r="H44" s="178"/>
      <c r="I44" s="20">
        <v>0</v>
      </c>
      <c r="J44" s="20"/>
      <c r="K44" s="20"/>
      <c r="L44" s="20"/>
      <c r="M44" s="20"/>
      <c r="N44" s="20"/>
      <c r="O44" s="20"/>
      <c r="P44" s="20"/>
      <c r="Q44" s="20"/>
      <c r="R44" s="151"/>
    </row>
    <row r="45" spans="2:18" x14ac:dyDescent="0.3">
      <c r="B45" s="204"/>
      <c r="C45" s="176" t="s">
        <v>225</v>
      </c>
      <c r="D45" s="177"/>
      <c r="E45" s="177"/>
      <c r="F45" s="177"/>
      <c r="G45" s="177"/>
      <c r="H45" s="178"/>
      <c r="I45" s="20">
        <v>0</v>
      </c>
      <c r="J45" s="20"/>
      <c r="K45" s="20"/>
      <c r="L45" s="20"/>
      <c r="M45" s="20"/>
      <c r="N45" s="20"/>
      <c r="O45" s="20"/>
      <c r="P45" s="20"/>
      <c r="Q45" s="20"/>
      <c r="R45" s="151"/>
    </row>
    <row r="46" spans="2:18" ht="17.25" thickBot="1" x14ac:dyDescent="0.35">
      <c r="B46" s="204"/>
      <c r="C46" s="176" t="s">
        <v>226</v>
      </c>
      <c r="D46" s="177"/>
      <c r="E46" s="177"/>
      <c r="F46" s="177"/>
      <c r="G46" s="177"/>
      <c r="H46" s="178"/>
      <c r="I46" s="20">
        <v>0</v>
      </c>
      <c r="J46" s="20"/>
      <c r="K46" s="20"/>
      <c r="L46" s="20"/>
      <c r="M46" s="20"/>
      <c r="N46" s="20"/>
      <c r="O46" s="20"/>
      <c r="P46" s="20"/>
      <c r="Q46" s="20"/>
      <c r="R46" s="151"/>
    </row>
    <row r="47" spans="2:18" x14ac:dyDescent="0.3">
      <c r="B47" s="204"/>
      <c r="C47" s="206" t="s">
        <v>0</v>
      </c>
      <c r="D47" s="207"/>
      <c r="E47" s="207"/>
      <c r="F47" s="207"/>
      <c r="G47" s="207"/>
      <c r="H47" s="208"/>
      <c r="I47" s="16">
        <f>SUM(I48:I52)</f>
        <v>0</v>
      </c>
      <c r="J47" s="16">
        <f t="shared" ref="J47:R47" si="4">SUM(J48:J52)</f>
        <v>0</v>
      </c>
      <c r="K47" s="16">
        <f t="shared" si="4"/>
        <v>0</v>
      </c>
      <c r="L47" s="16">
        <f t="shared" si="4"/>
        <v>0</v>
      </c>
      <c r="M47" s="16">
        <f t="shared" si="4"/>
        <v>0</v>
      </c>
      <c r="N47" s="16">
        <f t="shared" si="4"/>
        <v>0</v>
      </c>
      <c r="O47" s="16">
        <f t="shared" si="4"/>
        <v>0</v>
      </c>
      <c r="P47" s="16">
        <f t="shared" si="4"/>
        <v>0</v>
      </c>
      <c r="Q47" s="16">
        <f t="shared" si="4"/>
        <v>0</v>
      </c>
      <c r="R47" s="16">
        <f t="shared" si="4"/>
        <v>0</v>
      </c>
    </row>
    <row r="48" spans="2:18" x14ac:dyDescent="0.3">
      <c r="B48" s="204"/>
      <c r="C48" s="176" t="s">
        <v>222</v>
      </c>
      <c r="D48" s="177"/>
      <c r="E48" s="177"/>
      <c r="F48" s="177"/>
      <c r="G48" s="177"/>
      <c r="H48" s="178"/>
      <c r="I48" s="20">
        <v>0</v>
      </c>
      <c r="J48" s="20"/>
      <c r="K48" s="20"/>
      <c r="L48" s="20"/>
      <c r="M48" s="20"/>
      <c r="N48" s="20"/>
      <c r="O48" s="20"/>
      <c r="P48" s="20"/>
      <c r="Q48" s="20"/>
      <c r="R48" s="151"/>
    </row>
    <row r="49" spans="2:18" x14ac:dyDescent="0.3">
      <c r="B49" s="204"/>
      <c r="C49" s="176" t="s">
        <v>223</v>
      </c>
      <c r="D49" s="177"/>
      <c r="E49" s="177"/>
      <c r="F49" s="177"/>
      <c r="G49" s="177"/>
      <c r="H49" s="178"/>
      <c r="I49" s="20">
        <v>0</v>
      </c>
      <c r="J49" s="20"/>
      <c r="K49" s="20"/>
      <c r="L49" s="20"/>
      <c r="M49" s="20"/>
      <c r="N49" s="20"/>
      <c r="O49" s="20"/>
      <c r="P49" s="20"/>
      <c r="Q49" s="20"/>
      <c r="R49" s="151"/>
    </row>
    <row r="50" spans="2:18" x14ac:dyDescent="0.3">
      <c r="B50" s="204"/>
      <c r="C50" s="176" t="s">
        <v>224</v>
      </c>
      <c r="D50" s="177"/>
      <c r="E50" s="177"/>
      <c r="F50" s="177"/>
      <c r="G50" s="177"/>
      <c r="H50" s="178"/>
      <c r="I50" s="20">
        <v>0</v>
      </c>
      <c r="J50" s="20"/>
      <c r="K50" s="20"/>
      <c r="L50" s="20"/>
      <c r="M50" s="20"/>
      <c r="N50" s="20"/>
      <c r="O50" s="20"/>
      <c r="P50" s="20"/>
      <c r="Q50" s="20"/>
      <c r="R50" s="151"/>
    </row>
    <row r="51" spans="2:18" x14ac:dyDescent="0.3">
      <c r="B51" s="204"/>
      <c r="C51" s="176" t="s">
        <v>225</v>
      </c>
      <c r="D51" s="177"/>
      <c r="E51" s="177"/>
      <c r="F51" s="177"/>
      <c r="G51" s="177"/>
      <c r="H51" s="178"/>
      <c r="I51" s="20">
        <v>0</v>
      </c>
      <c r="J51" s="20"/>
      <c r="K51" s="20"/>
      <c r="L51" s="20"/>
      <c r="M51" s="20"/>
      <c r="N51" s="20"/>
      <c r="O51" s="20"/>
      <c r="P51" s="20"/>
      <c r="Q51" s="20"/>
      <c r="R51" s="151"/>
    </row>
    <row r="52" spans="2:18" ht="17.25" thickBot="1" x14ac:dyDescent="0.35">
      <c r="B52" s="204"/>
      <c r="C52" s="176" t="s">
        <v>226</v>
      </c>
      <c r="D52" s="177"/>
      <c r="E52" s="177"/>
      <c r="F52" s="177"/>
      <c r="G52" s="177"/>
      <c r="H52" s="178"/>
      <c r="I52" s="20">
        <v>0</v>
      </c>
      <c r="J52" s="20"/>
      <c r="K52" s="20"/>
      <c r="L52" s="20"/>
      <c r="M52" s="20"/>
      <c r="N52" s="20"/>
      <c r="O52" s="20"/>
      <c r="P52" s="20"/>
      <c r="Q52" s="20"/>
      <c r="R52" s="151"/>
    </row>
    <row r="53" spans="2:18" ht="17.25" thickBot="1" x14ac:dyDescent="0.35">
      <c r="B53" s="204"/>
      <c r="C53" s="197" t="s">
        <v>227</v>
      </c>
      <c r="D53" s="198"/>
      <c r="E53" s="198"/>
      <c r="F53" s="198"/>
      <c r="G53" s="198"/>
      <c r="H53" s="199"/>
      <c r="I53" s="152"/>
      <c r="J53" s="152"/>
      <c r="K53" s="152"/>
      <c r="L53" s="152"/>
      <c r="M53" s="152"/>
      <c r="N53" s="152"/>
      <c r="O53" s="152"/>
      <c r="P53" s="152"/>
      <c r="Q53" s="152"/>
      <c r="R53" s="153"/>
    </row>
    <row r="54" spans="2:18" x14ac:dyDescent="0.3">
      <c r="B54" s="204"/>
      <c r="C54" s="197" t="s">
        <v>15</v>
      </c>
      <c r="D54" s="198"/>
      <c r="E54" s="198"/>
      <c r="F54" s="198"/>
      <c r="G54" s="198"/>
      <c r="H54" s="199"/>
      <c r="I54" s="16">
        <v>0</v>
      </c>
      <c r="J54" s="16"/>
      <c r="K54" s="16"/>
      <c r="L54" s="16"/>
      <c r="M54" s="16"/>
      <c r="N54" s="16"/>
      <c r="O54" s="16"/>
      <c r="P54" s="16"/>
      <c r="Q54" s="16"/>
      <c r="R54" s="154"/>
    </row>
    <row r="55" spans="2:18" x14ac:dyDescent="0.3">
      <c r="B55" s="204"/>
      <c r="C55" s="191" t="s">
        <v>6</v>
      </c>
      <c r="D55" s="192"/>
      <c r="E55" s="192"/>
      <c r="F55" s="192"/>
      <c r="G55" s="192"/>
      <c r="H55" s="193"/>
      <c r="I55" s="42"/>
      <c r="J55" s="42"/>
      <c r="K55" s="42"/>
      <c r="L55" s="42"/>
      <c r="M55" s="42"/>
      <c r="N55" s="42"/>
      <c r="O55" s="42"/>
      <c r="P55" s="42"/>
      <c r="Q55" s="42"/>
      <c r="R55" s="42"/>
    </row>
    <row r="56" spans="2:18" x14ac:dyDescent="0.3">
      <c r="B56" s="204"/>
      <c r="C56" s="176" t="s">
        <v>222</v>
      </c>
      <c r="D56" s="177"/>
      <c r="E56" s="177"/>
      <c r="F56" s="177"/>
      <c r="G56" s="177"/>
      <c r="H56" s="178"/>
      <c r="I56" s="156">
        <f t="shared" ref="I56:R60" si="5">IFERROR(I42/I48,0)</f>
        <v>0</v>
      </c>
      <c r="J56" s="156">
        <f t="shared" si="5"/>
        <v>0</v>
      </c>
      <c r="K56" s="156">
        <f t="shared" si="5"/>
        <v>0</v>
      </c>
      <c r="L56" s="156">
        <f t="shared" si="5"/>
        <v>0</v>
      </c>
      <c r="M56" s="156">
        <f t="shared" si="5"/>
        <v>0</v>
      </c>
      <c r="N56" s="156">
        <f t="shared" si="5"/>
        <v>0</v>
      </c>
      <c r="O56" s="156">
        <f t="shared" si="5"/>
        <v>0</v>
      </c>
      <c r="P56" s="156">
        <f t="shared" si="5"/>
        <v>0</v>
      </c>
      <c r="Q56" s="156">
        <f t="shared" si="5"/>
        <v>0</v>
      </c>
      <c r="R56" s="157">
        <f t="shared" si="5"/>
        <v>0</v>
      </c>
    </row>
    <row r="57" spans="2:18" x14ac:dyDescent="0.3">
      <c r="B57" s="204"/>
      <c r="C57" s="176" t="s">
        <v>223</v>
      </c>
      <c r="D57" s="177"/>
      <c r="E57" s="177"/>
      <c r="F57" s="177"/>
      <c r="G57" s="177"/>
      <c r="H57" s="178"/>
      <c r="I57" s="158">
        <f t="shared" si="5"/>
        <v>0</v>
      </c>
      <c r="J57" s="158">
        <f t="shared" si="5"/>
        <v>0</v>
      </c>
      <c r="K57" s="158">
        <f t="shared" si="5"/>
        <v>0</v>
      </c>
      <c r="L57" s="158">
        <f t="shared" si="5"/>
        <v>0</v>
      </c>
      <c r="M57" s="158">
        <f t="shared" si="5"/>
        <v>0</v>
      </c>
      <c r="N57" s="158">
        <f t="shared" si="5"/>
        <v>0</v>
      </c>
      <c r="O57" s="158">
        <f t="shared" si="5"/>
        <v>0</v>
      </c>
      <c r="P57" s="158">
        <f t="shared" si="5"/>
        <v>0</v>
      </c>
      <c r="Q57" s="158">
        <f t="shared" si="5"/>
        <v>0</v>
      </c>
      <c r="R57" s="159">
        <f t="shared" si="5"/>
        <v>0</v>
      </c>
    </row>
    <row r="58" spans="2:18" x14ac:dyDescent="0.3">
      <c r="B58" s="204"/>
      <c r="C58" s="176" t="s">
        <v>224</v>
      </c>
      <c r="D58" s="177"/>
      <c r="E58" s="177"/>
      <c r="F58" s="177"/>
      <c r="G58" s="177"/>
      <c r="H58" s="178"/>
      <c r="I58" s="158">
        <f t="shared" si="5"/>
        <v>0</v>
      </c>
      <c r="J58" s="158">
        <f t="shared" si="5"/>
        <v>0</v>
      </c>
      <c r="K58" s="158">
        <f t="shared" si="5"/>
        <v>0</v>
      </c>
      <c r="L58" s="158">
        <f t="shared" si="5"/>
        <v>0</v>
      </c>
      <c r="M58" s="158">
        <f t="shared" si="5"/>
        <v>0</v>
      </c>
      <c r="N58" s="158">
        <f t="shared" si="5"/>
        <v>0</v>
      </c>
      <c r="O58" s="158">
        <f t="shared" si="5"/>
        <v>0</v>
      </c>
      <c r="P58" s="158">
        <f t="shared" si="5"/>
        <v>0</v>
      </c>
      <c r="Q58" s="158">
        <f t="shared" si="5"/>
        <v>0</v>
      </c>
      <c r="R58" s="159">
        <f t="shared" si="5"/>
        <v>0</v>
      </c>
    </row>
    <row r="59" spans="2:18" x14ac:dyDescent="0.3">
      <c r="B59" s="204"/>
      <c r="C59" s="176" t="s">
        <v>225</v>
      </c>
      <c r="D59" s="177"/>
      <c r="E59" s="177"/>
      <c r="F59" s="177"/>
      <c r="G59" s="177"/>
      <c r="H59" s="178"/>
      <c r="I59" s="158">
        <f t="shared" si="5"/>
        <v>0</v>
      </c>
      <c r="J59" s="158">
        <f t="shared" si="5"/>
        <v>0</v>
      </c>
      <c r="K59" s="158">
        <f t="shared" si="5"/>
        <v>0</v>
      </c>
      <c r="L59" s="158">
        <f t="shared" si="5"/>
        <v>0</v>
      </c>
      <c r="M59" s="158">
        <f t="shared" si="5"/>
        <v>0</v>
      </c>
      <c r="N59" s="158">
        <f t="shared" si="5"/>
        <v>0</v>
      </c>
      <c r="O59" s="158">
        <f t="shared" si="5"/>
        <v>0</v>
      </c>
      <c r="P59" s="158">
        <f t="shared" si="5"/>
        <v>0</v>
      </c>
      <c r="Q59" s="158">
        <f t="shared" si="5"/>
        <v>0</v>
      </c>
      <c r="R59" s="159">
        <f t="shared" si="5"/>
        <v>0</v>
      </c>
    </row>
    <row r="60" spans="2:18" ht="17.25" thickBot="1" x14ac:dyDescent="0.35">
      <c r="B60" s="205"/>
      <c r="C60" s="194" t="s">
        <v>226</v>
      </c>
      <c r="D60" s="195"/>
      <c r="E60" s="195"/>
      <c r="F60" s="195"/>
      <c r="G60" s="195"/>
      <c r="H60" s="196"/>
      <c r="I60" s="160">
        <f t="shared" si="5"/>
        <v>0</v>
      </c>
      <c r="J60" s="160">
        <f t="shared" si="5"/>
        <v>0</v>
      </c>
      <c r="K60" s="160">
        <f t="shared" si="5"/>
        <v>0</v>
      </c>
      <c r="L60" s="160">
        <f t="shared" si="5"/>
        <v>0</v>
      </c>
      <c r="M60" s="160">
        <f t="shared" si="5"/>
        <v>0</v>
      </c>
      <c r="N60" s="160">
        <f t="shared" si="5"/>
        <v>0</v>
      </c>
      <c r="O60" s="160">
        <f t="shared" si="5"/>
        <v>0</v>
      </c>
      <c r="P60" s="160">
        <f t="shared" si="5"/>
        <v>0</v>
      </c>
      <c r="Q60" s="160">
        <f t="shared" si="5"/>
        <v>0</v>
      </c>
      <c r="R60" s="161">
        <f t="shared" si="5"/>
        <v>0</v>
      </c>
    </row>
    <row r="61" spans="2:18" ht="17.25" thickBot="1" x14ac:dyDescent="0.35">
      <c r="B61" s="170" t="s">
        <v>9</v>
      </c>
      <c r="C61" s="173" t="s">
        <v>47</v>
      </c>
      <c r="D61" s="174"/>
      <c r="E61" s="174"/>
      <c r="F61" s="174"/>
      <c r="G61" s="174"/>
      <c r="H61" s="175"/>
      <c r="I61" s="162"/>
      <c r="J61" s="162"/>
      <c r="K61" s="162"/>
      <c r="L61" s="162"/>
      <c r="M61" s="162"/>
      <c r="N61" s="162"/>
      <c r="O61" s="162"/>
      <c r="P61" s="162"/>
      <c r="Q61" s="162"/>
      <c r="R61" s="163"/>
    </row>
    <row r="62" spans="2:18" x14ac:dyDescent="0.3">
      <c r="B62" s="171"/>
      <c r="C62" s="173" t="s">
        <v>29</v>
      </c>
      <c r="D62" s="174"/>
      <c r="E62" s="174"/>
      <c r="F62" s="174"/>
      <c r="G62" s="174"/>
      <c r="H62" s="175"/>
      <c r="I62" s="164"/>
      <c r="J62" s="164"/>
      <c r="K62" s="164"/>
      <c r="L62" s="164"/>
      <c r="M62" s="164"/>
      <c r="N62" s="164"/>
      <c r="O62" s="164"/>
      <c r="P62" s="164"/>
      <c r="Q62" s="164"/>
      <c r="R62" s="165"/>
    </row>
    <row r="63" spans="2:18" x14ac:dyDescent="0.3">
      <c r="B63" s="171"/>
      <c r="C63" s="176" t="s">
        <v>228</v>
      </c>
      <c r="D63" s="177"/>
      <c r="E63" s="177"/>
      <c r="F63" s="177"/>
      <c r="G63" s="177"/>
      <c r="H63" s="178"/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151"/>
    </row>
    <row r="64" spans="2:18" x14ac:dyDescent="0.3">
      <c r="B64" s="171"/>
      <c r="C64" s="179" t="s">
        <v>23</v>
      </c>
      <c r="D64" s="180"/>
      <c r="E64" s="180"/>
      <c r="F64" s="180"/>
      <c r="G64" s="180"/>
      <c r="H64" s="181"/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151"/>
    </row>
    <row r="65" spans="2:18" x14ac:dyDescent="0.3">
      <c r="B65" s="171"/>
      <c r="C65" s="182" t="s">
        <v>24</v>
      </c>
      <c r="D65" s="183"/>
      <c r="E65" s="183"/>
      <c r="F65" s="183"/>
      <c r="G65" s="183"/>
      <c r="H65" s="184"/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66"/>
    </row>
    <row r="66" spans="2:18" x14ac:dyDescent="0.3">
      <c r="B66" s="171"/>
      <c r="C66" s="185" t="s">
        <v>10</v>
      </c>
      <c r="D66" s="186"/>
      <c r="E66" s="186"/>
      <c r="F66" s="186"/>
      <c r="G66" s="186"/>
      <c r="H66" s="187"/>
      <c r="I66" s="128"/>
      <c r="J66" s="128"/>
      <c r="K66" s="128"/>
      <c r="L66" s="128"/>
      <c r="M66" s="128"/>
      <c r="N66" s="128"/>
      <c r="O66" s="128"/>
      <c r="P66" s="128"/>
      <c r="Q66" s="128"/>
      <c r="R66" s="167"/>
    </row>
    <row r="67" spans="2:18" x14ac:dyDescent="0.3">
      <c r="B67" s="171"/>
      <c r="C67" s="188" t="s">
        <v>11</v>
      </c>
      <c r="D67" s="189"/>
      <c r="E67" s="189"/>
      <c r="F67" s="189"/>
      <c r="G67" s="189"/>
      <c r="H67" s="190"/>
      <c r="I67" s="132"/>
      <c r="J67" s="132"/>
      <c r="K67" s="132"/>
      <c r="L67" s="132"/>
      <c r="M67" s="132"/>
      <c r="N67" s="132"/>
      <c r="O67" s="132"/>
      <c r="P67" s="132"/>
      <c r="Q67" s="132"/>
      <c r="R67" s="168"/>
    </row>
    <row r="68" spans="2:18" x14ac:dyDescent="0.3">
      <c r="B68" s="171"/>
      <c r="C68" s="176" t="s">
        <v>228</v>
      </c>
      <c r="D68" s="177"/>
      <c r="E68" s="177"/>
      <c r="F68" s="177"/>
      <c r="G68" s="177"/>
      <c r="H68" s="178"/>
      <c r="I68" s="20">
        <v>0</v>
      </c>
      <c r="J68" s="20">
        <v>0</v>
      </c>
      <c r="K68" s="20">
        <v>0</v>
      </c>
      <c r="L68" s="20">
        <v>0</v>
      </c>
      <c r="M68" s="20"/>
      <c r="N68" s="20">
        <v>0</v>
      </c>
      <c r="O68" s="20">
        <v>0</v>
      </c>
      <c r="P68" s="20">
        <v>0</v>
      </c>
      <c r="Q68" s="20">
        <v>0</v>
      </c>
      <c r="R68" s="151"/>
    </row>
    <row r="69" spans="2:18" x14ac:dyDescent="0.3">
      <c r="B69" s="171"/>
      <c r="C69" s="176" t="s">
        <v>20</v>
      </c>
      <c r="D69" s="177"/>
      <c r="E69" s="177"/>
      <c r="F69" s="177"/>
      <c r="G69" s="177"/>
      <c r="H69" s="178"/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151"/>
    </row>
    <row r="70" spans="2:18" ht="17.25" thickBot="1" x14ac:dyDescent="0.35">
      <c r="B70" s="172"/>
      <c r="C70" s="2" t="s">
        <v>21</v>
      </c>
      <c r="D70" s="3"/>
      <c r="E70" s="3"/>
      <c r="F70" s="3"/>
      <c r="G70" s="3"/>
      <c r="H70" s="133"/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0</v>
      </c>
      <c r="P70" s="137">
        <v>0</v>
      </c>
      <c r="Q70" s="137">
        <v>0</v>
      </c>
      <c r="R70" s="169"/>
    </row>
  </sheetData>
  <mergeCells count="64">
    <mergeCell ref="B2:H2"/>
    <mergeCell ref="B4:B23"/>
    <mergeCell ref="C4:H4"/>
    <mergeCell ref="C5:H5"/>
    <mergeCell ref="C6:H6"/>
    <mergeCell ref="C7:H7"/>
    <mergeCell ref="C8:H8"/>
    <mergeCell ref="C9:H9"/>
    <mergeCell ref="C10:H10"/>
    <mergeCell ref="C11:H11"/>
    <mergeCell ref="C23:H23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B24:B3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B39:H39"/>
    <mergeCell ref="B41:B60"/>
    <mergeCell ref="C41:H41"/>
    <mergeCell ref="C42:H42"/>
    <mergeCell ref="C43:H43"/>
    <mergeCell ref="C44:H44"/>
    <mergeCell ref="C45:H45"/>
    <mergeCell ref="C46:H46"/>
    <mergeCell ref="C47:H47"/>
    <mergeCell ref="C48:H48"/>
    <mergeCell ref="C60:H60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B61:B7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8E81-3335-4C68-8BFF-FD25CBA6A844}">
  <dimension ref="B1:X302"/>
  <sheetViews>
    <sheetView showGridLines="0" zoomScale="85" zoomScaleNormal="85" workbookViewId="0">
      <selection activeCell="L13" sqref="L1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61</v>
      </c>
      <c r="C2" s="5"/>
      <c r="D2" s="5"/>
      <c r="E2" s="5"/>
      <c r="F2" s="5"/>
    </row>
    <row r="3" spans="2:21" x14ac:dyDescent="0.3">
      <c r="B3" s="6" t="s">
        <v>63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ht="18" customHeight="1" x14ac:dyDescent="0.3"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7.45" customHeight="1" x14ac:dyDescent="0.3">
      <c r="P14" s="6"/>
      <c r="Q14" s="6"/>
      <c r="R14" s="6"/>
      <c r="S14" s="6"/>
      <c r="T14" s="6"/>
      <c r="U14" s="6"/>
    </row>
    <row r="15" spans="2:21" ht="18" customHeight="1" x14ac:dyDescent="0.3">
      <c r="P15" s="6"/>
      <c r="Q15" s="6"/>
      <c r="R15" s="6"/>
      <c r="S15" s="6"/>
      <c r="T15" s="6"/>
      <c r="U15" s="6"/>
    </row>
    <row r="16" spans="2:2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7.45" customHeight="1" x14ac:dyDescent="0.3">
      <c r="P18" s="6"/>
      <c r="Q18" s="6"/>
      <c r="R18" s="6"/>
      <c r="S18" s="6"/>
      <c r="T18" s="6"/>
      <c r="U18" s="6"/>
    </row>
    <row r="19" spans="2:21" ht="18" customHeight="1" x14ac:dyDescent="0.3">
      <c r="P19" s="6"/>
      <c r="Q19" s="6"/>
      <c r="R19" s="6"/>
      <c r="S19" s="6"/>
      <c r="T19" s="6"/>
      <c r="U19" s="6"/>
    </row>
    <row r="20" spans="2:21" x14ac:dyDescent="0.3">
      <c r="B20" s="11" t="s">
        <v>50</v>
      </c>
    </row>
    <row r="21" spans="2:21" x14ac:dyDescent="0.3">
      <c r="B21" s="1" t="s">
        <v>51</v>
      </c>
      <c r="C21" s="1" t="s">
        <v>176</v>
      </c>
    </row>
    <row r="22" spans="2:21" x14ac:dyDescent="0.3">
      <c r="B22" s="1" t="s">
        <v>52</v>
      </c>
      <c r="C22" s="1" t="s">
        <v>209</v>
      </c>
    </row>
    <row r="23" spans="2:21" x14ac:dyDescent="0.3">
      <c r="B23" s="1" t="s">
        <v>53</v>
      </c>
      <c r="C23" s="1" t="s">
        <v>178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11332</v>
      </c>
      <c r="J73" s="20">
        <v>8896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10114</v>
      </c>
      <c r="V73" s="212"/>
      <c r="W73" s="307">
        <f t="shared" ref="W73:W77" si="1">SUM(I73:T73)</f>
        <v>20228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181</v>
      </c>
      <c r="J74" s="20">
        <v>128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154.5</v>
      </c>
      <c r="V74" s="212"/>
      <c r="W74" s="307">
        <f t="shared" si="1"/>
        <v>309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8114</v>
      </c>
      <c r="J76" s="20">
        <v>6985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7549.5</v>
      </c>
      <c r="V76" s="212"/>
      <c r="W76" s="335">
        <f t="shared" si="1"/>
        <v>15099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143</v>
      </c>
      <c r="J77" s="38">
        <v>128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135.5</v>
      </c>
      <c r="V77" s="237"/>
      <c r="W77" s="209">
        <f t="shared" si="1"/>
        <v>271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79</v>
      </c>
      <c r="J78" s="138">
        <f>J77-J79</f>
        <v>76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77.5</v>
      </c>
      <c r="V78" s="212"/>
      <c r="W78" s="307">
        <f>W77-W79</f>
        <v>155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64</v>
      </c>
      <c r="J79" s="20">
        <v>52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58</v>
      </c>
      <c r="V79" s="212"/>
      <c r="W79" s="315">
        <f>SUM(I79:T79)</f>
        <v>116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8</v>
      </c>
      <c r="J80" s="84">
        <v>8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8</v>
      </c>
      <c r="V80" s="212"/>
      <c r="W80" s="315">
        <f>SUM(I80:T80)</f>
        <v>16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56</v>
      </c>
      <c r="J81" s="88">
        <f>J77-J78-J80</f>
        <v>44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50</v>
      </c>
      <c r="V81" s="289"/>
      <c r="W81" s="319">
        <f>SUM(I81:T81)</f>
        <v>100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82</v>
      </c>
      <c r="J82" s="30">
        <v>78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80</v>
      </c>
      <c r="V82" s="309"/>
      <c r="W82" s="310">
        <f t="shared" ref="W82:W85" si="4">SUM(I82:T82)</f>
        <v>160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4866</v>
      </c>
      <c r="J84" s="38">
        <v>4833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4849.5</v>
      </c>
      <c r="V84" s="237"/>
      <c r="W84" s="306">
        <f t="shared" si="4"/>
        <v>9699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76</v>
      </c>
      <c r="J85" s="20">
        <v>72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74</v>
      </c>
      <c r="V85" s="212"/>
      <c r="W85" s="307">
        <f t="shared" si="4"/>
        <v>148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" si="6">I73/I76</f>
        <v>1.3965984717771753</v>
      </c>
      <c r="J87" s="46">
        <f t="shared" ref="J87:J88" si="7">J73/J76</f>
        <v>1.2735862562634217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2.670184728040597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ref="I88" si="8">I74/I77</f>
        <v>1.2657342657342658</v>
      </c>
      <c r="J88" s="48">
        <f t="shared" si="7"/>
        <v>1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2.2657342657342658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0.57342657342657344</v>
      </c>
      <c r="J89" s="144">
        <f>J82/J77</f>
        <v>0.609375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0.59040590405904059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" si="9">I84/I76</f>
        <v>0.59970421493714565</v>
      </c>
      <c r="J91" s="58">
        <f t="shared" ref="J91:J92" si="10">J84/J76</f>
        <v>0.69191123836793134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0.6423604212199483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ref="I92" si="11">I85/I77</f>
        <v>0.53146853146853146</v>
      </c>
      <c r="J92" s="62">
        <f t="shared" si="10"/>
        <v>0.5625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0.54612546125461259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248</v>
      </c>
      <c r="J93" s="66">
        <v>281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2">AVERAGE(I93:T93)</f>
        <v>264.5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727</v>
      </c>
      <c r="J94" s="70">
        <v>446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2"/>
        <v>586.5</v>
      </c>
      <c r="V94" s="276"/>
      <c r="W94" s="275">
        <f t="shared" ref="W94:W96" si="13">SUM(I94:T94)</f>
        <v>1173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38</v>
      </c>
      <c r="J95" s="74">
        <v>26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2"/>
        <v>32</v>
      </c>
      <c r="V95" s="289"/>
      <c r="W95" s="290">
        <f t="shared" si="13"/>
        <v>64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222</v>
      </c>
      <c r="J96" s="78">
        <f>J97+J104</f>
        <v>49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2"/>
        <v>135.5</v>
      </c>
      <c r="V96" s="281"/>
      <c r="W96" s="209">
        <f t="shared" si="13"/>
        <v>271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96</v>
      </c>
      <c r="J97" s="20">
        <f>SUM(J98:J103)</f>
        <v>49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>
        <v>14</v>
      </c>
      <c r="J98" s="84">
        <v>8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4">AVERAGE(I98:T98)</f>
        <v>11</v>
      </c>
      <c r="V98" s="210"/>
      <c r="W98" s="209">
        <f t="shared" ref="W98" si="15">SUM(I98:T98)</f>
        <v>22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20</v>
      </c>
      <c r="J99" s="84">
        <v>13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>
        <v>10</v>
      </c>
      <c r="J100" s="84">
        <v>8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>
        <v>16</v>
      </c>
      <c r="J101" s="84">
        <v>8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>
        <v>22</v>
      </c>
      <c r="J102" s="84">
        <v>4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>
        <v>14</v>
      </c>
      <c r="J103" s="84">
        <v>8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6">AVERAGE(I103:T103)</f>
        <v>11</v>
      </c>
      <c r="V103" s="210"/>
      <c r="W103" s="209">
        <f t="shared" ref="W103:W104" si="17">SUM(I103:T103)</f>
        <v>22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126</v>
      </c>
      <c r="J104" s="20">
        <f>SUM(J105:J108)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6"/>
        <v>63</v>
      </c>
      <c r="V104" s="212"/>
      <c r="W104" s="209">
        <f t="shared" si="17"/>
        <v>126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>
        <v>6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>
        <v>96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>
        <v>12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>
        <v>12</v>
      </c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30" si="18">AVERAGE(I108:T108)</f>
        <v>12</v>
      </c>
      <c r="V108" s="210"/>
      <c r="W108" s="209">
        <f t="shared" ref="W108:W130" si="19">SUM(I108:T108)</f>
        <v>12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:J109" si="20">SUM(I110+I142+I163)</f>
        <v>86</v>
      </c>
      <c r="J109" s="20">
        <f t="shared" si="20"/>
        <v>112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8"/>
        <v>99</v>
      </c>
      <c r="V109" s="210"/>
      <c r="W109" s="209">
        <f t="shared" si="19"/>
        <v>198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76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8"/>
        <v>38</v>
      </c>
      <c r="V110" s="210"/>
      <c r="W110" s="209">
        <f t="shared" si="19"/>
        <v>76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>
        <v>4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8"/>
        <v>4</v>
      </c>
      <c r="V111" s="210"/>
      <c r="W111" s="209">
        <f t="shared" si="19"/>
        <v>4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8"/>
        <v>#DIV/0!</v>
      </c>
      <c r="V112" s="210"/>
      <c r="W112" s="209">
        <f t="shared" si="19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>
        <v>8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8"/>
        <v>8</v>
      </c>
      <c r="V113" s="210"/>
      <c r="W113" s="209">
        <f t="shared" si="19"/>
        <v>8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8"/>
        <v>#DIV/0!</v>
      </c>
      <c r="V114" s="210"/>
      <c r="W114" s="209">
        <f t="shared" si="19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8"/>
        <v>#DIV/0!</v>
      </c>
      <c r="V115" s="210"/>
      <c r="W115" s="209">
        <f t="shared" si="19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>
        <v>4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8"/>
        <v>4</v>
      </c>
      <c r="V116" s="210"/>
      <c r="W116" s="209">
        <f t="shared" si="19"/>
        <v>4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8"/>
        <v>#DIV/0!</v>
      </c>
      <c r="V117" s="210"/>
      <c r="W117" s="209">
        <f t="shared" si="19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>
        <v>2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>
        <f t="shared" si="18"/>
        <v>2</v>
      </c>
      <c r="V118" s="210"/>
      <c r="W118" s="209">
        <f t="shared" si="19"/>
        <v>2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>
        <v>2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>
        <f t="shared" si="18"/>
        <v>2</v>
      </c>
      <c r="V119" s="210"/>
      <c r="W119" s="209">
        <f t="shared" si="19"/>
        <v>2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8"/>
        <v>#DIV/0!</v>
      </c>
      <c r="V120" s="210"/>
      <c r="W120" s="209">
        <f t="shared" si="19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8"/>
        <v>#DIV/0!</v>
      </c>
      <c r="V121" s="210"/>
      <c r="W121" s="209">
        <f t="shared" si="19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>
        <v>2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8"/>
        <v>2</v>
      </c>
      <c r="V122" s="210"/>
      <c r="W122" s="209">
        <f t="shared" si="19"/>
        <v>2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>
        <v>8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8"/>
        <v>8</v>
      </c>
      <c r="V123" s="210"/>
      <c r="W123" s="209">
        <f t="shared" si="19"/>
        <v>8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8"/>
        <v>#DIV/0!</v>
      </c>
      <c r="V124" s="210"/>
      <c r="W124" s="209">
        <f t="shared" si="19"/>
        <v>0</v>
      </c>
      <c r="X124" s="210"/>
    </row>
    <row r="125" spans="2:24" x14ac:dyDescent="0.3">
      <c r="B125" s="272"/>
      <c r="C125" s="179" t="s">
        <v>175</v>
      </c>
      <c r="D125" s="180"/>
      <c r="E125" s="180"/>
      <c r="F125" s="180"/>
      <c r="G125" s="180"/>
      <c r="H125" s="181"/>
      <c r="I125" s="20"/>
      <c r="J125" s="20">
        <v>2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8"/>
        <v>2</v>
      </c>
      <c r="V125" s="210"/>
      <c r="W125" s="209">
        <f t="shared" si="19"/>
        <v>2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>
        <v>2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>
        <f t="shared" si="18"/>
        <v>2</v>
      </c>
      <c r="V126" s="210"/>
      <c r="W126" s="209">
        <f t="shared" si="19"/>
        <v>2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>
        <v>4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8"/>
        <v>4</v>
      </c>
      <c r="V127" s="210"/>
      <c r="W127" s="209">
        <f t="shared" si="19"/>
        <v>4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>
        <v>14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8"/>
        <v>14</v>
      </c>
      <c r="V128" s="210"/>
      <c r="W128" s="209">
        <f t="shared" si="19"/>
        <v>14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>
        <v>4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8"/>
        <v>4</v>
      </c>
      <c r="V129" s="210"/>
      <c r="W129" s="209">
        <f t="shared" si="19"/>
        <v>4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>
        <v>4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>
        <f t="shared" si="18"/>
        <v>4</v>
      </c>
      <c r="V130" s="210"/>
      <c r="W130" s="209">
        <f t="shared" si="19"/>
        <v>4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ref="U131:U141" si="21">AVERAGE(I131:T131)</f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>
        <v>2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21"/>
        <v>2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21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21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21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>
        <v>2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21"/>
        <v>2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>
        <v>6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>
        <f t="shared" si="21"/>
        <v>6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>
        <v>4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21"/>
        <v>4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21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21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>
        <v>2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21"/>
        <v>2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58</v>
      </c>
      <c r="J142" s="84">
        <f>SUM(J143+J148+J153+J158)</f>
        <v>24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ref="U142:U151" si="22">AVERAGE(I142:T142)</f>
        <v>41</v>
      </c>
      <c r="V142" s="210"/>
      <c r="W142" s="209">
        <f t="shared" ref="W142:W151" si="23">SUM(I142:T142)</f>
        <v>82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2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22"/>
        <v>1</v>
      </c>
      <c r="V143" s="210"/>
      <c r="W143" s="209">
        <f t="shared" si="23"/>
        <v>2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>
        <v>2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22"/>
        <v>2</v>
      </c>
      <c r="V144" s="210"/>
      <c r="W144" s="209">
        <f t="shared" si="23"/>
        <v>2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22"/>
        <v>#DIV/0!</v>
      </c>
      <c r="V145" s="210"/>
      <c r="W145" s="209">
        <f t="shared" si="23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22"/>
        <v>#DIV/0!</v>
      </c>
      <c r="V146" s="210"/>
      <c r="W146" s="209">
        <f t="shared" si="23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22"/>
        <v>#DIV/0!</v>
      </c>
      <c r="V147" s="210"/>
      <c r="W147" s="209">
        <f t="shared" si="23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22"/>
        <v>0</v>
      </c>
      <c r="V148" s="210"/>
      <c r="W148" s="209">
        <f t="shared" si="23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22"/>
        <v>#DIV/0!</v>
      </c>
      <c r="V149" s="210"/>
      <c r="W149" s="209">
        <f t="shared" si="23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22"/>
        <v>#DIV/0!</v>
      </c>
      <c r="V150" s="210"/>
      <c r="W150" s="209">
        <f t="shared" si="23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22"/>
        <v>#DIV/0!</v>
      </c>
      <c r="V151" s="210"/>
      <c r="W151" s="209">
        <f t="shared" si="23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4">AVERAGE(I157:T157)</f>
        <v>0</v>
      </c>
      <c r="V157" s="210"/>
      <c r="W157" s="209">
        <f t="shared" ref="W157" si="25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56</v>
      </c>
      <c r="J158" s="84">
        <f>SUM(J159:J164)</f>
        <v>24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28</v>
      </c>
      <c r="J163" s="84">
        <f>SUM(J164)</f>
        <v>12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28</v>
      </c>
      <c r="J164" s="84">
        <v>12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0</v>
      </c>
      <c r="J165" s="97">
        <v>2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6">AVERAGE(I165:T165)</f>
        <v>1</v>
      </c>
      <c r="V165" s="263"/>
      <c r="W165" s="264">
        <f t="shared" ref="W165:W167" si="27">SUM(I165:T165)</f>
        <v>2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2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6"/>
        <v>1</v>
      </c>
      <c r="V166" s="210"/>
      <c r="W166" s="251">
        <f t="shared" si="27"/>
        <v>2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>
        <v>2</v>
      </c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6"/>
        <v>2</v>
      </c>
      <c r="V167" s="210"/>
      <c r="W167" s="209">
        <f t="shared" si="27"/>
        <v>2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5.0839160839160842</v>
      </c>
      <c r="J169" s="105">
        <f>J94/J77</f>
        <v>3.484375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4.3284132841328411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2.1678321678321679</v>
      </c>
      <c r="J170" s="109">
        <f>(J96+J109+J165+J166)/J77</f>
        <v>1.2734375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8">(W96+W109+W165+W166)/W77</f>
        <v>1.7453874538745386</v>
      </c>
      <c r="X170" s="239" t="e">
        <f t="shared" si="28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143</v>
      </c>
      <c r="J172" s="38">
        <f>J77</f>
        <v>128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271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0.25773195876288657</v>
      </c>
      <c r="J174" s="145">
        <f>J177/J176</f>
        <v>0.25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9">U177/U176</f>
        <v>0.2541436464088398</v>
      </c>
      <c r="V174" s="219" t="e">
        <f t="shared" si="29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0.15463917525773196</v>
      </c>
      <c r="J175" s="146">
        <f>J178/J176</f>
        <v>0.22619047619047619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30">U178/U176</f>
        <v>0.18784530386740331</v>
      </c>
      <c r="V175" s="344" t="e">
        <f t="shared" si="30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97</v>
      </c>
      <c r="J176" s="20">
        <v>84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90.5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25</v>
      </c>
      <c r="J177" s="20">
        <v>21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23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15</v>
      </c>
      <c r="J178" s="124">
        <v>19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17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8.247422680412371E-2</v>
      </c>
      <c r="J179" s="128">
        <f>J182/J181</f>
        <v>7.1428571428571425E-2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7.7348066298342538E-2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4.1237113402061855E-2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2.2099447513812154E-2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97</v>
      </c>
      <c r="J181" s="20">
        <v>84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90.5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8</v>
      </c>
      <c r="J182" s="20">
        <v>6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7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4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2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28995</v>
      </c>
      <c r="T189" s="20">
        <v>28945</v>
      </c>
      <c r="U189" s="211">
        <f t="shared" ref="U189:U190" si="31">AVERAGE(I189:T189)</f>
        <v>28970</v>
      </c>
      <c r="V189" s="212"/>
      <c r="W189" s="307">
        <f t="shared" ref="W189:W190" si="32">SUM(I189:T189)</f>
        <v>57940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125</v>
      </c>
      <c r="T190" s="20">
        <v>111</v>
      </c>
      <c r="U190" s="211">
        <f t="shared" si="31"/>
        <v>118</v>
      </c>
      <c r="V190" s="212"/>
      <c r="W190" s="307">
        <f t="shared" si="32"/>
        <v>236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19043</v>
      </c>
      <c r="T192" s="20">
        <v>18520</v>
      </c>
      <c r="U192" s="320">
        <f t="shared" ref="U192:U193" si="33">AVERAGE(I192:T192)</f>
        <v>18781.5</v>
      </c>
      <c r="V192" s="321"/>
      <c r="W192" s="315">
        <f t="shared" ref="W192:W193" si="34">SUM(I192:T192)</f>
        <v>37563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92</v>
      </c>
      <c r="T193" s="38">
        <v>101</v>
      </c>
      <c r="U193" s="211">
        <f t="shared" si="33"/>
        <v>96.5</v>
      </c>
      <c r="V193" s="212"/>
      <c r="W193" s="322">
        <f t="shared" si="34"/>
        <v>193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 t="shared" ref="S194:T194" si="35">S193-S195</f>
        <v>44</v>
      </c>
      <c r="T194" s="138">
        <f t="shared" si="35"/>
        <v>43</v>
      </c>
      <c r="U194" s="211">
        <f>AVERAGE(I194:T194)</f>
        <v>43.5</v>
      </c>
      <c r="V194" s="212"/>
      <c r="W194" s="307">
        <f>W193-W195</f>
        <v>87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48</v>
      </c>
      <c r="T195" s="20">
        <v>58</v>
      </c>
      <c r="U195" s="211">
        <f t="shared" ref="U195:U198" si="36">AVERAGE(I195:T195)</f>
        <v>53</v>
      </c>
      <c r="V195" s="212"/>
      <c r="W195" s="315">
        <f>SUM(I195:T195)</f>
        <v>106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2</v>
      </c>
      <c r="T196" s="84">
        <v>6</v>
      </c>
      <c r="U196" s="211">
        <f t="shared" si="36"/>
        <v>4</v>
      </c>
      <c r="V196" s="212"/>
      <c r="W196" s="315">
        <f>SUM(I196:T196)</f>
        <v>8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 t="shared" ref="S197:T197" si="37">S193-S194-S196</f>
        <v>46</v>
      </c>
      <c r="T197" s="88">
        <f t="shared" si="37"/>
        <v>52</v>
      </c>
      <c r="U197" s="288">
        <f t="shared" si="36"/>
        <v>49</v>
      </c>
      <c r="V197" s="289"/>
      <c r="W197" s="319">
        <f>SUM(I197:T197)</f>
        <v>98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57</v>
      </c>
      <c r="T198" s="30">
        <v>51</v>
      </c>
      <c r="U198" s="308">
        <f t="shared" si="36"/>
        <v>54</v>
      </c>
      <c r="V198" s="309"/>
      <c r="W198" s="310">
        <f t="shared" ref="W198:W201" si="38">SUM(I198:T198)</f>
        <v>108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9628</v>
      </c>
      <c r="T200" s="38">
        <v>11095</v>
      </c>
      <c r="U200" s="236">
        <f>AVERAGE(I200:T200)</f>
        <v>10361.5</v>
      </c>
      <c r="V200" s="237"/>
      <c r="W200" s="306">
        <f t="shared" si="38"/>
        <v>20723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58</v>
      </c>
      <c r="T201" s="20">
        <v>58</v>
      </c>
      <c r="U201" s="211">
        <f t="shared" ref="U201" si="39">AVERAGE(I201:T201)</f>
        <v>58</v>
      </c>
      <c r="V201" s="212"/>
      <c r="W201" s="307">
        <f t="shared" si="38"/>
        <v>116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3" si="40">S189/S192</f>
        <v>1.5226067321325421</v>
      </c>
      <c r="T203" s="46">
        <f t="shared" si="40"/>
        <v>1.5629049676025919</v>
      </c>
      <c r="U203" s="236" t="s">
        <v>44</v>
      </c>
      <c r="V203" s="237"/>
      <c r="W203" s="305">
        <f>SUM(I203:T203)</f>
        <v>3.0855116997351342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ref="S204:T204" si="41">S190/S193</f>
        <v>1.3586956521739131</v>
      </c>
      <c r="T204" s="48">
        <f t="shared" si="41"/>
        <v>1.0990099009900991</v>
      </c>
      <c r="U204" s="211" t="s">
        <v>44</v>
      </c>
      <c r="V204" s="212"/>
      <c r="W204" s="238">
        <f>SUM(I204:T204)</f>
        <v>2.4577055531640122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 t="shared" ref="S205:T205" si="42">S198/S193</f>
        <v>0.61956521739130432</v>
      </c>
      <c r="T205" s="144">
        <f t="shared" si="42"/>
        <v>0.50495049504950495</v>
      </c>
      <c r="U205" s="298" t="s">
        <v>44</v>
      </c>
      <c r="V205" s="299"/>
      <c r="W205" s="300">
        <f>W198/W193</f>
        <v>0.55958549222797926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7" si="43">S200/S192</f>
        <v>0.50559260620700519</v>
      </c>
      <c r="T207" s="58">
        <f t="shared" si="43"/>
        <v>0.59908207343412523</v>
      </c>
      <c r="U207" s="236" t="s">
        <v>44</v>
      </c>
      <c r="V207" s="237"/>
      <c r="W207" s="293">
        <f>W200/W192</f>
        <v>0.55168650001331099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ref="S208:T208" si="44">S201/S193</f>
        <v>0.63043478260869568</v>
      </c>
      <c r="T208" s="62">
        <f t="shared" si="44"/>
        <v>0.57425742574257421</v>
      </c>
      <c r="U208" s="234" t="s">
        <v>44</v>
      </c>
      <c r="V208" s="235"/>
      <c r="W208" s="269">
        <f>W201/W193</f>
        <v>0.60103626943005184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>
        <v>240</v>
      </c>
      <c r="T209" s="66">
        <v>88</v>
      </c>
      <c r="U209" s="273">
        <f t="shared" ref="U209:U212" si="45">AVERAGE(I209:T209)</f>
        <v>164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469</v>
      </c>
      <c r="T210" s="70">
        <v>342</v>
      </c>
      <c r="U210" s="275">
        <f t="shared" si="45"/>
        <v>405.5</v>
      </c>
      <c r="V210" s="276"/>
      <c r="W210" s="275">
        <f t="shared" ref="W210:W212" si="46">SUM(I210:T210)</f>
        <v>811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>
        <v>32</v>
      </c>
      <c r="T211" s="74">
        <v>18</v>
      </c>
      <c r="U211" s="288">
        <f t="shared" si="45"/>
        <v>25</v>
      </c>
      <c r="V211" s="289"/>
      <c r="W211" s="290">
        <f t="shared" si="46"/>
        <v>50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 t="shared" ref="S212:T212" si="47">S213+S220</f>
        <v>173</v>
      </c>
      <c r="T212" s="78">
        <f t="shared" si="47"/>
        <v>46</v>
      </c>
      <c r="U212" s="280">
        <f t="shared" si="45"/>
        <v>109.5</v>
      </c>
      <c r="V212" s="281"/>
      <c r="W212" s="209">
        <f t="shared" si="46"/>
        <v>219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 t="shared" ref="S213:T213" si="48">SUM(S214:S219)</f>
        <v>2</v>
      </c>
      <c r="T213" s="20">
        <f t="shared" si="48"/>
        <v>32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/>
      <c r="T214" s="84">
        <v>4</v>
      </c>
      <c r="U214" s="209">
        <f t="shared" ref="U214" si="49">AVERAGE(I214:T214)</f>
        <v>4</v>
      </c>
      <c r="V214" s="210"/>
      <c r="W214" s="209">
        <f t="shared" ref="W214" si="50">SUM(I214:T214)</f>
        <v>4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/>
      <c r="T215" s="84">
        <v>8</v>
      </c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>
        <v>2</v>
      </c>
      <c r="T216" s="84">
        <v>8</v>
      </c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/>
      <c r="T217" s="84">
        <v>2</v>
      </c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/>
      <c r="T218" s="84">
        <v>2</v>
      </c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/>
      <c r="T219" s="84">
        <v>8</v>
      </c>
      <c r="U219" s="209">
        <f t="shared" ref="U219:U220" si="51">AVERAGE(I219:T219)</f>
        <v>8</v>
      </c>
      <c r="V219" s="210"/>
      <c r="W219" s="209">
        <f t="shared" ref="W219:W220" si="52">SUM(I219:T219)</f>
        <v>8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 t="shared" ref="S220:T220" si="53">SUM(S221:S224)</f>
        <v>171</v>
      </c>
      <c r="T220" s="20">
        <f t="shared" si="53"/>
        <v>14</v>
      </c>
      <c r="U220" s="211">
        <f t="shared" si="51"/>
        <v>92.5</v>
      </c>
      <c r="V220" s="212"/>
      <c r="W220" s="209">
        <f t="shared" si="52"/>
        <v>185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>
        <v>23</v>
      </c>
      <c r="T221" s="20">
        <v>2</v>
      </c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>
        <v>43</v>
      </c>
      <c r="T222" s="20">
        <v>4</v>
      </c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>
        <v>52</v>
      </c>
      <c r="T223" s="20">
        <v>4</v>
      </c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>
        <v>53</v>
      </c>
      <c r="T224" s="84">
        <v>4</v>
      </c>
      <c r="U224" s="209">
        <f t="shared" ref="U224:U267" si="54">AVERAGE(I224:T224)</f>
        <v>28.5</v>
      </c>
      <c r="V224" s="210"/>
      <c r="W224" s="209">
        <f t="shared" ref="W224:W246" si="55">SUM(I224:T224)</f>
        <v>57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56">SUM(S226+S258+S279)</f>
        <v>26</v>
      </c>
      <c r="T225" s="20">
        <f t="shared" si="56"/>
        <v>48</v>
      </c>
      <c r="U225" s="209">
        <f t="shared" si="54"/>
        <v>37</v>
      </c>
      <c r="V225" s="210"/>
      <c r="W225" s="209">
        <f t="shared" si="55"/>
        <v>74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 t="shared" ref="S226:T226" si="57">SUM(S227:S257)</f>
        <v>0</v>
      </c>
      <c r="T226" s="20">
        <f t="shared" si="57"/>
        <v>0</v>
      </c>
      <c r="U226" s="209">
        <f t="shared" si="54"/>
        <v>0</v>
      </c>
      <c r="V226" s="210"/>
      <c r="W226" s="209">
        <f t="shared" si="55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54"/>
        <v>#DIV/0!</v>
      </c>
      <c r="V227" s="210"/>
      <c r="W227" s="209">
        <f t="shared" si="55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54"/>
        <v>#DIV/0!</v>
      </c>
      <c r="V228" s="210"/>
      <c r="W228" s="209">
        <f t="shared" si="55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54"/>
        <v>#DIV/0!</v>
      </c>
      <c r="V229" s="210"/>
      <c r="W229" s="209">
        <f t="shared" si="55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54"/>
        <v>#DIV/0!</v>
      </c>
      <c r="V230" s="210"/>
      <c r="W230" s="209">
        <f t="shared" si="55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54"/>
        <v>#DIV/0!</v>
      </c>
      <c r="V231" s="210"/>
      <c r="W231" s="209">
        <f t="shared" si="55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54"/>
        <v>#DIV/0!</v>
      </c>
      <c r="V232" s="210"/>
      <c r="W232" s="209">
        <f t="shared" si="55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54"/>
        <v>#DIV/0!</v>
      </c>
      <c r="V233" s="210"/>
      <c r="W233" s="209">
        <f t="shared" si="55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54"/>
        <v>#DIV/0!</v>
      </c>
      <c r="V234" s="210"/>
      <c r="W234" s="209">
        <f t="shared" si="55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54"/>
        <v>#DIV/0!</v>
      </c>
      <c r="V235" s="210"/>
      <c r="W235" s="209">
        <f t="shared" si="55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54"/>
        <v>#DIV/0!</v>
      </c>
      <c r="V236" s="210"/>
      <c r="W236" s="209">
        <f t="shared" si="55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54"/>
        <v>#DIV/0!</v>
      </c>
      <c r="V237" s="210"/>
      <c r="W237" s="209">
        <f t="shared" si="55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54"/>
        <v>#DIV/0!</v>
      </c>
      <c r="V238" s="210"/>
      <c r="W238" s="209">
        <f t="shared" si="55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54"/>
        <v>#DIV/0!</v>
      </c>
      <c r="V239" s="210"/>
      <c r="W239" s="209">
        <f t="shared" si="55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54"/>
        <v>#DIV/0!</v>
      </c>
      <c r="V240" s="210"/>
      <c r="W240" s="209">
        <f t="shared" si="55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54"/>
        <v>#DIV/0!</v>
      </c>
      <c r="V241" s="210"/>
      <c r="W241" s="209">
        <f t="shared" si="55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54"/>
        <v>#DIV/0!</v>
      </c>
      <c r="V242" s="210"/>
      <c r="W242" s="209">
        <f t="shared" si="55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54"/>
        <v>#DIV/0!</v>
      </c>
      <c r="V243" s="210"/>
      <c r="W243" s="209">
        <f t="shared" si="55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54"/>
        <v>#DIV/0!</v>
      </c>
      <c r="V244" s="210"/>
      <c r="W244" s="209">
        <f t="shared" si="55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54"/>
        <v>#DIV/0!</v>
      </c>
      <c r="V245" s="210"/>
      <c r="W245" s="209">
        <f t="shared" si="55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54"/>
        <v>#DIV/0!</v>
      </c>
      <c r="V246" s="210"/>
      <c r="W246" s="209">
        <f t="shared" si="55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54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54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54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54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54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54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54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54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54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54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54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 t="shared" ref="S258:T258" si="58">SUM(S259+S264+S269+S274)</f>
        <v>18</v>
      </c>
      <c r="T258" s="84">
        <f t="shared" si="58"/>
        <v>32</v>
      </c>
      <c r="U258" s="209">
        <f t="shared" si="54"/>
        <v>25</v>
      </c>
      <c r="V258" s="210"/>
      <c r="W258" s="209">
        <f t="shared" ref="W258:W267" si="59">SUM(I258:T258)</f>
        <v>50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 t="shared" ref="S259:T259" si="60">SUM(S260:S263)</f>
        <v>0</v>
      </c>
      <c r="T259" s="84">
        <f t="shared" si="60"/>
        <v>0</v>
      </c>
      <c r="U259" s="209">
        <f t="shared" si="54"/>
        <v>0</v>
      </c>
      <c r="V259" s="210"/>
      <c r="W259" s="209">
        <f t="shared" si="59"/>
        <v>0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/>
      <c r="T260" s="84"/>
      <c r="U260" s="209" t="e">
        <f t="shared" si="54"/>
        <v>#DIV/0!</v>
      </c>
      <c r="V260" s="210"/>
      <c r="W260" s="209">
        <f t="shared" si="59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54"/>
        <v>#DIV/0!</v>
      </c>
      <c r="V261" s="210"/>
      <c r="W261" s="209">
        <f t="shared" si="59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54"/>
        <v>#DIV/0!</v>
      </c>
      <c r="V262" s="210"/>
      <c r="W262" s="209">
        <f t="shared" si="59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54"/>
        <v>#DIV/0!</v>
      </c>
      <c r="V263" s="210"/>
      <c r="W263" s="209">
        <f t="shared" si="59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 t="shared" ref="S264:T264" si="61">SUM(S265:S268)</f>
        <v>0</v>
      </c>
      <c r="T264" s="84">
        <f t="shared" si="61"/>
        <v>0</v>
      </c>
      <c r="U264" s="209">
        <f t="shared" si="54"/>
        <v>0</v>
      </c>
      <c r="V264" s="210"/>
      <c r="W264" s="209">
        <f t="shared" si="59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54"/>
        <v>#DIV/0!</v>
      </c>
      <c r="V265" s="210"/>
      <c r="W265" s="209">
        <f t="shared" si="59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54"/>
        <v>#DIV/0!</v>
      </c>
      <c r="V266" s="210"/>
      <c r="W266" s="209">
        <f t="shared" si="59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/>
      <c r="U267" s="209" t="e">
        <f t="shared" si="54"/>
        <v>#DIV/0!</v>
      </c>
      <c r="V267" s="210"/>
      <c r="W267" s="209">
        <f t="shared" si="59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 t="shared" ref="S269:T269" si="62">SUM(S270:S273)</f>
        <v>2</v>
      </c>
      <c r="T269" s="84">
        <f t="shared" si="62"/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>
        <v>2</v>
      </c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63">AVERAGE(I273:T273)</f>
        <v>0</v>
      </c>
      <c r="V273" s="210"/>
      <c r="W273" s="209">
        <f t="shared" ref="W273" si="64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 t="shared" ref="S274:T274" si="65">SUM(S275:S280)</f>
        <v>16</v>
      </c>
      <c r="T274" s="84">
        <f t="shared" si="65"/>
        <v>32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 t="shared" ref="S279:T279" si="66">SUM(S280)</f>
        <v>8</v>
      </c>
      <c r="T279" s="84">
        <f t="shared" si="66"/>
        <v>16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>
        <v>8</v>
      </c>
      <c r="T280" s="84">
        <v>16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2</v>
      </c>
      <c r="T281" s="97">
        <v>6</v>
      </c>
      <c r="U281" s="262">
        <f t="shared" ref="U281:U283" si="67">AVERAGE(I281:T281)</f>
        <v>4</v>
      </c>
      <c r="V281" s="263"/>
      <c r="W281" s="264">
        <f t="shared" ref="W281:W283" si="68">SUM(I281:T281)</f>
        <v>8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 t="shared" ref="S282:T282" si="69">SUM(S283:S283)</f>
        <v>4</v>
      </c>
      <c r="T282" s="93">
        <f t="shared" si="69"/>
        <v>2</v>
      </c>
      <c r="U282" s="209">
        <f t="shared" si="67"/>
        <v>3</v>
      </c>
      <c r="V282" s="210"/>
      <c r="W282" s="251">
        <f t="shared" si="68"/>
        <v>6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>
        <v>4</v>
      </c>
      <c r="T283" s="93">
        <v>2</v>
      </c>
      <c r="U283" s="209">
        <f t="shared" si="67"/>
        <v>3</v>
      </c>
      <c r="V283" s="210"/>
      <c r="W283" s="209">
        <f t="shared" si="68"/>
        <v>6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 t="shared" ref="S285:T285" si="70">S210/S193</f>
        <v>5.0978260869565215</v>
      </c>
      <c r="T285" s="105">
        <f t="shared" si="70"/>
        <v>3.386138613861386</v>
      </c>
      <c r="U285" s="246" t="s">
        <v>44</v>
      </c>
      <c r="V285" s="247"/>
      <c r="W285" s="246">
        <f>W210/W193</f>
        <v>4.2020725388601035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 t="shared" ref="S286:T286" si="71">(S212+S225+S281+S282)/S193</f>
        <v>2.2282608695652173</v>
      </c>
      <c r="T286" s="109">
        <f t="shared" si="71"/>
        <v>1.0099009900990099</v>
      </c>
      <c r="U286" s="238" t="s">
        <v>44</v>
      </c>
      <c r="V286" s="239"/>
      <c r="W286" s="238">
        <f t="shared" ref="W286:X286" si="72">(W212+W225+W281+W282)/W193</f>
        <v>1.5906735751295338</v>
      </c>
      <c r="X286" s="239" t="e">
        <f t="shared" si="72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 t="shared" ref="S287:T287" si="73">S289/S288</f>
        <v>0</v>
      </c>
      <c r="T287" s="111">
        <f t="shared" si="73"/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 t="shared" ref="S288:T288" si="74">S193</f>
        <v>92</v>
      </c>
      <c r="T288" s="38">
        <f t="shared" si="74"/>
        <v>101</v>
      </c>
      <c r="U288" s="236" t="s">
        <v>44</v>
      </c>
      <c r="V288" s="237"/>
      <c r="W288" s="236">
        <f>SUM(I288:T288)</f>
        <v>193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 t="shared" ref="S290:T290" si="75">S293/S292</f>
        <v>0.26984126984126983</v>
      </c>
      <c r="T290" s="145">
        <f t="shared" si="75"/>
        <v>0.26136363636363635</v>
      </c>
      <c r="U290" s="218">
        <f t="shared" ref="U290:V290" si="76">U293/U292</f>
        <v>0.26490066225165565</v>
      </c>
      <c r="V290" s="219" t="e">
        <f t="shared" si="76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 t="shared" ref="S291:T291" si="77">S294/S292</f>
        <v>0.20634920634920634</v>
      </c>
      <c r="T291" s="146">
        <f t="shared" si="77"/>
        <v>0.17045454545454544</v>
      </c>
      <c r="U291" s="222">
        <f t="shared" ref="U291:V291" si="78">U294/U292</f>
        <v>0.18543046357615894</v>
      </c>
      <c r="V291" s="223" t="e">
        <f t="shared" si="78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63</v>
      </c>
      <c r="T292" s="20">
        <v>88</v>
      </c>
      <c r="U292" s="211">
        <f>AVERAGE(I292:T292)</f>
        <v>75.5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17</v>
      </c>
      <c r="T293" s="20">
        <v>23</v>
      </c>
      <c r="U293" s="211">
        <f>AVERAGE(I293:T293)</f>
        <v>20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13</v>
      </c>
      <c r="T294" s="124">
        <v>15</v>
      </c>
      <c r="U294" s="232">
        <f>AVERAGE(I294:T294)</f>
        <v>14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 t="shared" ref="S295:T295" si="79">S298/S297</f>
        <v>3.1746031746031744E-2</v>
      </c>
      <c r="T295" s="128">
        <f t="shared" si="79"/>
        <v>2.2727272727272728E-2</v>
      </c>
      <c r="U295" s="213">
        <f>U298/U297</f>
        <v>2.6490066225165563E-2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 t="shared" ref="S296:T296" si="80">S299/S297</f>
        <v>0</v>
      </c>
      <c r="T296" s="132">
        <f t="shared" si="80"/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63</v>
      </c>
      <c r="T297" s="20">
        <v>88</v>
      </c>
      <c r="U297" s="211">
        <f>AVERAGE(I297:T297)</f>
        <v>75.5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>
        <v>2</v>
      </c>
      <c r="T298" s="20">
        <v>2</v>
      </c>
      <c r="U298" s="211">
        <f>AVERAGE(I298:T298)</f>
        <v>2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U257:V257"/>
    <mergeCell ref="U183:V183"/>
    <mergeCell ref="W183:X183"/>
    <mergeCell ref="W179:X179"/>
    <mergeCell ref="C180:H180"/>
    <mergeCell ref="U180:V180"/>
    <mergeCell ref="W180:X180"/>
    <mergeCell ref="C181:H181"/>
    <mergeCell ref="U181:V181"/>
    <mergeCell ref="W181:X181"/>
    <mergeCell ref="C182:H182"/>
    <mergeCell ref="U182:V182"/>
    <mergeCell ref="W182:X182"/>
    <mergeCell ref="C231:H231"/>
    <mergeCell ref="W189:X189"/>
    <mergeCell ref="U190:V190"/>
    <mergeCell ref="W190:X190"/>
    <mergeCell ref="U191:V191"/>
    <mergeCell ref="W191:X191"/>
    <mergeCell ref="U186:V186"/>
    <mergeCell ref="W186:X186"/>
    <mergeCell ref="U188:V188"/>
    <mergeCell ref="W188:X188"/>
    <mergeCell ref="U189:V189"/>
    <mergeCell ref="C172:H172"/>
    <mergeCell ref="U172:V172"/>
    <mergeCell ref="W172:X172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77:H177"/>
    <mergeCell ref="U177:V177"/>
    <mergeCell ref="W177:X177"/>
    <mergeCell ref="C178:H178"/>
    <mergeCell ref="U178:V178"/>
    <mergeCell ref="W178:X178"/>
    <mergeCell ref="C179:H179"/>
    <mergeCell ref="U179:V179"/>
    <mergeCell ref="C169:H169"/>
    <mergeCell ref="U169:V169"/>
    <mergeCell ref="W169:X169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7:H167"/>
    <mergeCell ref="U167:V167"/>
    <mergeCell ref="W167:X167"/>
    <mergeCell ref="C162:H162"/>
    <mergeCell ref="C163:H163"/>
    <mergeCell ref="C164:H164"/>
    <mergeCell ref="C165:H165"/>
    <mergeCell ref="U165:V165"/>
    <mergeCell ref="W165:X165"/>
    <mergeCell ref="C166:H166"/>
    <mergeCell ref="U166:V166"/>
    <mergeCell ref="W166:X166"/>
    <mergeCell ref="C155:H155"/>
    <mergeCell ref="C156:H156"/>
    <mergeCell ref="C157:H157"/>
    <mergeCell ref="U157:V157"/>
    <mergeCell ref="W157:X157"/>
    <mergeCell ref="C158:H158"/>
    <mergeCell ref="C159:H159"/>
    <mergeCell ref="C160:H160"/>
    <mergeCell ref="C161:H161"/>
    <mergeCell ref="C150:H150"/>
    <mergeCell ref="U150:V150"/>
    <mergeCell ref="W150:X150"/>
    <mergeCell ref="C151:H151"/>
    <mergeCell ref="U151:V151"/>
    <mergeCell ref="W151:X151"/>
    <mergeCell ref="C152:H152"/>
    <mergeCell ref="C153:H153"/>
    <mergeCell ref="C154:H154"/>
    <mergeCell ref="C147:H147"/>
    <mergeCell ref="U147:V147"/>
    <mergeCell ref="W147:X147"/>
    <mergeCell ref="C148:H148"/>
    <mergeCell ref="U148:V148"/>
    <mergeCell ref="W148:X148"/>
    <mergeCell ref="C149:H149"/>
    <mergeCell ref="U149:V149"/>
    <mergeCell ref="W149:X149"/>
    <mergeCell ref="C144:H144"/>
    <mergeCell ref="U144:V144"/>
    <mergeCell ref="W144:X144"/>
    <mergeCell ref="C145:H145"/>
    <mergeCell ref="U145:V145"/>
    <mergeCell ref="W145:X145"/>
    <mergeCell ref="C146:H146"/>
    <mergeCell ref="U146:V146"/>
    <mergeCell ref="W146:X146"/>
    <mergeCell ref="C137:H137"/>
    <mergeCell ref="C138:H138"/>
    <mergeCell ref="C139:H139"/>
    <mergeCell ref="C140:H140"/>
    <mergeCell ref="C141:H141"/>
    <mergeCell ref="C142:H142"/>
    <mergeCell ref="U142:V142"/>
    <mergeCell ref="W142:X142"/>
    <mergeCell ref="C143:H143"/>
    <mergeCell ref="U143:V143"/>
    <mergeCell ref="W143:X143"/>
    <mergeCell ref="U137:V137"/>
    <mergeCell ref="U138:V138"/>
    <mergeCell ref="U139:V139"/>
    <mergeCell ref="U140:V140"/>
    <mergeCell ref="U141:V141"/>
    <mergeCell ref="C131:H131"/>
    <mergeCell ref="C132:H132"/>
    <mergeCell ref="C133:H133"/>
    <mergeCell ref="C134:H134"/>
    <mergeCell ref="C135:H135"/>
    <mergeCell ref="C136:H136"/>
    <mergeCell ref="U131:V131"/>
    <mergeCell ref="U132:V132"/>
    <mergeCell ref="U133:V133"/>
    <mergeCell ref="U134:V134"/>
    <mergeCell ref="U135:V135"/>
    <mergeCell ref="U136:V136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C116:H116"/>
    <mergeCell ref="U116:V116"/>
    <mergeCell ref="W116:X116"/>
    <mergeCell ref="C117:H117"/>
    <mergeCell ref="U117:V117"/>
    <mergeCell ref="W117:X117"/>
    <mergeCell ref="C118:H118"/>
    <mergeCell ref="U118:V118"/>
    <mergeCell ref="W118:X118"/>
    <mergeCell ref="C113:H113"/>
    <mergeCell ref="U113:V113"/>
    <mergeCell ref="W113:X113"/>
    <mergeCell ref="C114:H114"/>
    <mergeCell ref="U114:V114"/>
    <mergeCell ref="W114:X114"/>
    <mergeCell ref="C115:H115"/>
    <mergeCell ref="U115:V115"/>
    <mergeCell ref="W115:X115"/>
    <mergeCell ref="C110:H110"/>
    <mergeCell ref="U110:V110"/>
    <mergeCell ref="W110:X110"/>
    <mergeCell ref="C111:H111"/>
    <mergeCell ref="U111:V111"/>
    <mergeCell ref="W111:X111"/>
    <mergeCell ref="C112:H112"/>
    <mergeCell ref="U112:V112"/>
    <mergeCell ref="W112:X112"/>
    <mergeCell ref="C105:H105"/>
    <mergeCell ref="C106:H106"/>
    <mergeCell ref="C107:H107"/>
    <mergeCell ref="C108:H108"/>
    <mergeCell ref="U108:V108"/>
    <mergeCell ref="W108:X108"/>
    <mergeCell ref="C109:H109"/>
    <mergeCell ref="U109:V109"/>
    <mergeCell ref="W109:X109"/>
    <mergeCell ref="C100:H100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1:H91"/>
    <mergeCell ref="U91:V91"/>
    <mergeCell ref="W91:X91"/>
    <mergeCell ref="C92:H92"/>
    <mergeCell ref="U92:V92"/>
    <mergeCell ref="W92:X92"/>
    <mergeCell ref="B93:B173"/>
    <mergeCell ref="C93:H93"/>
    <mergeCell ref="U93:V93"/>
    <mergeCell ref="W93:X93"/>
    <mergeCell ref="C94:H94"/>
    <mergeCell ref="U94:V94"/>
    <mergeCell ref="W94:X94"/>
    <mergeCell ref="C95:H95"/>
    <mergeCell ref="U95:V95"/>
    <mergeCell ref="W95:X95"/>
    <mergeCell ref="C96:H96"/>
    <mergeCell ref="U96:V96"/>
    <mergeCell ref="W96:X96"/>
    <mergeCell ref="C97:H97"/>
    <mergeCell ref="C98:H98"/>
    <mergeCell ref="U98:V98"/>
    <mergeCell ref="W98:X98"/>
    <mergeCell ref="C99:H99"/>
    <mergeCell ref="C88:H88"/>
    <mergeCell ref="U88:V88"/>
    <mergeCell ref="W88:X88"/>
    <mergeCell ref="C89:H89"/>
    <mergeCell ref="U89:V89"/>
    <mergeCell ref="W89:X89"/>
    <mergeCell ref="C90:H90"/>
    <mergeCell ref="U90:V90"/>
    <mergeCell ref="W90:X90"/>
    <mergeCell ref="C85:H85"/>
    <mergeCell ref="U85:V85"/>
    <mergeCell ref="W85:X85"/>
    <mergeCell ref="C86:H86"/>
    <mergeCell ref="U86:V86"/>
    <mergeCell ref="W86:X86"/>
    <mergeCell ref="C87:H87"/>
    <mergeCell ref="U87:V87"/>
    <mergeCell ref="W87:X87"/>
    <mergeCell ref="C81:H81"/>
    <mergeCell ref="U81:V81"/>
    <mergeCell ref="W81:X81"/>
    <mergeCell ref="U82:V82"/>
    <mergeCell ref="W82:X82"/>
    <mergeCell ref="C83:H83"/>
    <mergeCell ref="U83:V83"/>
    <mergeCell ref="W83:X83"/>
    <mergeCell ref="C84:H84"/>
    <mergeCell ref="U84:V84"/>
    <mergeCell ref="W84:X84"/>
    <mergeCell ref="C78:H78"/>
    <mergeCell ref="U78:V78"/>
    <mergeCell ref="W78:X78"/>
    <mergeCell ref="C79:H79"/>
    <mergeCell ref="U79:V79"/>
    <mergeCell ref="W79:X79"/>
    <mergeCell ref="C80:H80"/>
    <mergeCell ref="U80:V80"/>
    <mergeCell ref="W80:X80"/>
    <mergeCell ref="B70:H70"/>
    <mergeCell ref="C82:H82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W73:X73"/>
    <mergeCell ref="C74:H74"/>
    <mergeCell ref="U74:V74"/>
    <mergeCell ref="W74:X74"/>
    <mergeCell ref="C75:H75"/>
    <mergeCell ref="U75:V75"/>
    <mergeCell ref="W75:X75"/>
    <mergeCell ref="C76:H76"/>
    <mergeCell ref="U76:V76"/>
    <mergeCell ref="W76:X76"/>
    <mergeCell ref="C77:H77"/>
    <mergeCell ref="U77:V77"/>
    <mergeCell ref="W77:X77"/>
    <mergeCell ref="C208:H208"/>
    <mergeCell ref="C227:H227"/>
    <mergeCell ref="C190:H190"/>
    <mergeCell ref="C191:H191"/>
    <mergeCell ref="B186:H186"/>
    <mergeCell ref="B187:H187"/>
    <mergeCell ref="B188:B208"/>
    <mergeCell ref="C188:H188"/>
    <mergeCell ref="C189:H189"/>
    <mergeCell ref="C194:H194"/>
    <mergeCell ref="C198:H198"/>
    <mergeCell ref="C216:H216"/>
    <mergeCell ref="C217:H217"/>
    <mergeCell ref="C218:H218"/>
    <mergeCell ref="C213:H213"/>
    <mergeCell ref="U194:V194"/>
    <mergeCell ref="W194:X194"/>
    <mergeCell ref="C195:H195"/>
    <mergeCell ref="U195:V195"/>
    <mergeCell ref="W195:X195"/>
    <mergeCell ref="C192:H192"/>
    <mergeCell ref="U192:V192"/>
    <mergeCell ref="W192:X192"/>
    <mergeCell ref="C193:H193"/>
    <mergeCell ref="U193:V193"/>
    <mergeCell ref="W193:X193"/>
    <mergeCell ref="U198:V198"/>
    <mergeCell ref="W198:X198"/>
    <mergeCell ref="C199:H199"/>
    <mergeCell ref="U199:V199"/>
    <mergeCell ref="W199:X199"/>
    <mergeCell ref="C196:H196"/>
    <mergeCell ref="U196:V196"/>
    <mergeCell ref="W196:X196"/>
    <mergeCell ref="C197:H197"/>
    <mergeCell ref="U197:V197"/>
    <mergeCell ref="W197:X197"/>
    <mergeCell ref="U202:V202"/>
    <mergeCell ref="W202:X202"/>
    <mergeCell ref="C203:H203"/>
    <mergeCell ref="U203:V203"/>
    <mergeCell ref="W203:X203"/>
    <mergeCell ref="C200:H200"/>
    <mergeCell ref="U200:V200"/>
    <mergeCell ref="W200:X200"/>
    <mergeCell ref="C201:H201"/>
    <mergeCell ref="U201:V201"/>
    <mergeCell ref="W201:X201"/>
    <mergeCell ref="C202:H202"/>
    <mergeCell ref="U206:V206"/>
    <mergeCell ref="W206:X206"/>
    <mergeCell ref="C207:H207"/>
    <mergeCell ref="U207:V207"/>
    <mergeCell ref="W207:X207"/>
    <mergeCell ref="C204:H204"/>
    <mergeCell ref="U204:V204"/>
    <mergeCell ref="W204:X204"/>
    <mergeCell ref="C205:H205"/>
    <mergeCell ref="U205:V205"/>
    <mergeCell ref="W205:X205"/>
    <mergeCell ref="C206:H206"/>
    <mergeCell ref="U208:V208"/>
    <mergeCell ref="W208:X208"/>
    <mergeCell ref="B209:B289"/>
    <mergeCell ref="C209:H209"/>
    <mergeCell ref="U209:V209"/>
    <mergeCell ref="W209:X209"/>
    <mergeCell ref="U210:V210"/>
    <mergeCell ref="W210:X210"/>
    <mergeCell ref="C212:H212"/>
    <mergeCell ref="U212:V212"/>
    <mergeCell ref="W212:X212"/>
    <mergeCell ref="C214:H214"/>
    <mergeCell ref="U214:V214"/>
    <mergeCell ref="W214:X214"/>
    <mergeCell ref="C210:H210"/>
    <mergeCell ref="C211:H211"/>
    <mergeCell ref="U211:V211"/>
    <mergeCell ref="W211:X211"/>
    <mergeCell ref="C226:H226"/>
    <mergeCell ref="U226:V226"/>
    <mergeCell ref="W226:X226"/>
    <mergeCell ref="U227:V227"/>
    <mergeCell ref="W227:X227"/>
    <mergeCell ref="C219:H219"/>
    <mergeCell ref="U219:V219"/>
    <mergeCell ref="W219:X219"/>
    <mergeCell ref="C225:H225"/>
    <mergeCell ref="U225:V225"/>
    <mergeCell ref="W225:X225"/>
    <mergeCell ref="C230:H230"/>
    <mergeCell ref="U230:V230"/>
    <mergeCell ref="W230:X230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2:H222"/>
    <mergeCell ref="C223:H223"/>
    <mergeCell ref="C224:H224"/>
    <mergeCell ref="C220:H220"/>
    <mergeCell ref="U220:V220"/>
    <mergeCell ref="W220:X220"/>
    <mergeCell ref="C221:H221"/>
    <mergeCell ref="U224:V224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46:H246"/>
    <mergeCell ref="U246:V246"/>
    <mergeCell ref="W246:X246"/>
    <mergeCell ref="C253:H253"/>
    <mergeCell ref="C254:H254"/>
    <mergeCell ref="C255:H255"/>
    <mergeCell ref="C256:H256"/>
    <mergeCell ref="C244:H244"/>
    <mergeCell ref="U244:V244"/>
    <mergeCell ref="W244:X244"/>
    <mergeCell ref="C245:H245"/>
    <mergeCell ref="U245:V245"/>
    <mergeCell ref="W245:X245"/>
    <mergeCell ref="U247:V247"/>
    <mergeCell ref="U248:V248"/>
    <mergeCell ref="U249:V249"/>
    <mergeCell ref="U250:V250"/>
    <mergeCell ref="U251:V251"/>
    <mergeCell ref="U252:V252"/>
    <mergeCell ref="U253:V253"/>
    <mergeCell ref="U254:V254"/>
    <mergeCell ref="U255:V255"/>
    <mergeCell ref="U256:V256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U264:V264"/>
    <mergeCell ref="W264:X264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73:H273"/>
    <mergeCell ref="C272:H272"/>
    <mergeCell ref="C267:H267"/>
    <mergeCell ref="C265:H265"/>
    <mergeCell ref="U273:V273"/>
    <mergeCell ref="W273:X273"/>
    <mergeCell ref="C266:H266"/>
    <mergeCell ref="U266:V266"/>
    <mergeCell ref="W266:X266"/>
    <mergeCell ref="U267:V267"/>
    <mergeCell ref="W267:X267"/>
    <mergeCell ref="C281:H281"/>
    <mergeCell ref="U281:V281"/>
    <mergeCell ref="W281:X281"/>
    <mergeCell ref="C274:H274"/>
    <mergeCell ref="C278:H278"/>
    <mergeCell ref="C279:H279"/>
    <mergeCell ref="C277:H277"/>
    <mergeCell ref="C280:H280"/>
    <mergeCell ref="C275:H275"/>
    <mergeCell ref="C276:H276"/>
    <mergeCell ref="U284:V284"/>
    <mergeCell ref="W284:X284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4:H284"/>
    <mergeCell ref="C285:H285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U299:V299"/>
    <mergeCell ref="W299:X299"/>
    <mergeCell ref="W224:X224"/>
    <mergeCell ref="C215:H215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C257:H257"/>
    <mergeCell ref="C247:H247"/>
    <mergeCell ref="C268:H268"/>
    <mergeCell ref="C269:H269"/>
    <mergeCell ref="C270:H270"/>
    <mergeCell ref="C271:H271"/>
    <mergeCell ref="C248:H248"/>
    <mergeCell ref="C249:H249"/>
    <mergeCell ref="C250:H250"/>
    <mergeCell ref="C251:H251"/>
    <mergeCell ref="C252:H252"/>
    <mergeCell ref="C264:H264"/>
    <mergeCell ref="C260:H260"/>
    <mergeCell ref="C288:H288"/>
  </mergeCells>
  <phoneticPr fontId="2" type="noConversion"/>
  <conditionalFormatting sqref="H10:H19 J10:J19">
    <cfRule type="cellIs" dxfId="119" priority="1" operator="lessThan">
      <formula>0</formula>
    </cfRule>
    <cfRule type="cellIs" dxfId="118" priority="2" operator="greaterThan">
      <formula>0</formula>
    </cfRule>
    <cfRule type="cellIs" dxfId="117" priority="3" operator="greaterThan">
      <formula>0</formula>
    </cfRule>
    <cfRule type="cellIs" dxfId="116" priority="4" operator="lessThan">
      <formula>0</formula>
    </cfRule>
  </conditionalFormatting>
  <conditionalFormatting sqref="R11:R19">
    <cfRule type="cellIs" dxfId="115" priority="5" operator="greaterThan">
      <formula>0</formula>
    </cfRule>
    <cfRule type="cellIs" dxfId="11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41E9-E05F-4C23-8B4B-E11C6CB6A6C8}">
  <dimension ref="B1:Y273"/>
  <sheetViews>
    <sheetView showGridLines="0" zoomScale="85" zoomScaleNormal="85" workbookViewId="0">
      <selection activeCell="C21" sqref="C21:C2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135</v>
      </c>
      <c r="C2" s="5"/>
      <c r="D2" s="5"/>
      <c r="E2" s="5"/>
      <c r="F2" s="5"/>
    </row>
    <row r="3" spans="2:21" x14ac:dyDescent="0.3">
      <c r="B3" s="6" t="s">
        <v>63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ht="18" customHeight="1" x14ac:dyDescent="0.3">
      <c r="P9" s="6"/>
      <c r="Q9" s="6"/>
      <c r="R9" s="6"/>
      <c r="S9" s="6"/>
      <c r="T9" s="6"/>
      <c r="U9" s="6"/>
    </row>
    <row r="10" spans="2:21" x14ac:dyDescent="0.3">
      <c r="B10" s="150" t="s">
        <v>179</v>
      </c>
      <c r="C10" s="150"/>
      <c r="D10" s="150"/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7.45" customHeight="1" x14ac:dyDescent="0.3">
      <c r="P14" s="6"/>
      <c r="Q14" s="6"/>
      <c r="R14" s="6"/>
      <c r="S14" s="6"/>
      <c r="T14" s="6"/>
      <c r="U14" s="6"/>
    </row>
    <row r="15" spans="2:21" ht="18" customHeight="1" x14ac:dyDescent="0.3">
      <c r="P15" s="6"/>
      <c r="Q15" s="6"/>
      <c r="R15" s="6"/>
      <c r="S15" s="6"/>
      <c r="T15" s="6"/>
      <c r="U15" s="6"/>
    </row>
    <row r="16" spans="2:2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7.45" customHeight="1" x14ac:dyDescent="0.3">
      <c r="P18" s="6"/>
      <c r="Q18" s="6"/>
      <c r="R18" s="6"/>
      <c r="S18" s="6"/>
      <c r="T18" s="6"/>
      <c r="U18" s="6"/>
    </row>
    <row r="19" spans="2:21" ht="18" customHeight="1" x14ac:dyDescent="0.3">
      <c r="P19" s="6"/>
      <c r="Q19" s="6"/>
      <c r="R19" s="6"/>
      <c r="S19" s="6"/>
      <c r="T19" s="6"/>
      <c r="U19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638</v>
      </c>
      <c r="J73" s="20">
        <v>569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603.5</v>
      </c>
      <c r="V73" s="212"/>
      <c r="W73" s="307">
        <f>SUM(I73:T73)</f>
        <v>1207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84</v>
      </c>
      <c r="J74" s="20">
        <v>82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83</v>
      </c>
      <c r="V74" s="212"/>
      <c r="W74" s="307">
        <f>SUM(I74:T74)</f>
        <v>166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439</v>
      </c>
      <c r="J76" s="20">
        <v>381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410</v>
      </c>
      <c r="V76" s="321"/>
      <c r="W76" s="315">
        <f>SUM(I76:T76)</f>
        <v>820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78</v>
      </c>
      <c r="J77" s="38">
        <v>67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72.5</v>
      </c>
      <c r="V77" s="212"/>
      <c r="W77" s="322">
        <f>SUM(I77:T77)</f>
        <v>145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12</v>
      </c>
      <c r="J78" s="138">
        <f t="shared" ref="J78" si="2">J77-J79</f>
        <v>21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16.5</v>
      </c>
      <c r="V78" s="212"/>
      <c r="W78" s="307">
        <f>W77-W79</f>
        <v>33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66</v>
      </c>
      <c r="J79" s="20">
        <v>46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56</v>
      </c>
      <c r="V79" s="212"/>
      <c r="W79" s="315">
        <f>SUM(I79:T79)</f>
        <v>112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6</v>
      </c>
      <c r="J80" s="84">
        <v>6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0"/>
        <v>6</v>
      </c>
      <c r="V80" s="212"/>
      <c r="W80" s="315">
        <f>SUM(I80:T80)</f>
        <v>12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60</v>
      </c>
      <c r="J81" s="88">
        <f t="shared" ref="J81" si="4">J77-J78-J80</f>
        <v>40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50</v>
      </c>
      <c r="V81" s="289"/>
      <c r="W81" s="319">
        <f>SUM(I81:T81)</f>
        <v>100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17</v>
      </c>
      <c r="J82" s="30">
        <v>27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22</v>
      </c>
      <c r="V82" s="309"/>
      <c r="W82" s="310">
        <f>SUM(I82:T82)</f>
        <v>44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236</v>
      </c>
      <c r="J84" s="38">
        <v>216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226</v>
      </c>
      <c r="V84" s="237"/>
      <c r="W84" s="306">
        <f>SUM(I84:T84)</f>
        <v>452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70</v>
      </c>
      <c r="J85" s="20">
        <v>40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55</v>
      </c>
      <c r="V85" s="212"/>
      <c r="W85" s="307">
        <f>SUM(I85:T85)</f>
        <v>110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" si="5">I73/I76</f>
        <v>1.4533029612756265</v>
      </c>
      <c r="J87" s="46">
        <f t="shared" ref="J87" si="6">J73/J76</f>
        <v>1.4934383202099737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2.9467412814856004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ref="I88" si="7">I74/I77</f>
        <v>1.0769230769230769</v>
      </c>
      <c r="J88" s="48">
        <f t="shared" ref="J88" si="8">J74/J77</f>
        <v>1.2238805970149254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2.3008036739380024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9">I82/I77</f>
        <v>0.21794871794871795</v>
      </c>
      <c r="J89" s="144">
        <f t="shared" ref="J89" si="10">J82/J77</f>
        <v>0.40298507462686567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0.30344827586206896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" si="11">I84/I76</f>
        <v>0.5375854214123007</v>
      </c>
      <c r="J91" s="58">
        <f t="shared" ref="J91" si="12">J84/J76</f>
        <v>0.56692913385826771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0.551219512195122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ref="I92" si="13">I85/I77</f>
        <v>0.89743589743589747</v>
      </c>
      <c r="J92" s="62">
        <f t="shared" ref="J92" si="14">J85/J77</f>
        <v>0.59701492537313428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0.75862068965517238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104</v>
      </c>
      <c r="J93" s="66">
        <v>41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72.5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142</v>
      </c>
      <c r="J94" s="70">
        <v>168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155</v>
      </c>
      <c r="V94" s="276"/>
      <c r="W94" s="275">
        <f>SUM(I94:T94)</f>
        <v>310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6</v>
      </c>
      <c r="J95" s="74">
        <v>12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9</v>
      </c>
      <c r="V95" s="289"/>
      <c r="W95" s="290">
        <f>SUM(I95:T95)</f>
        <v>18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5">I97+I104</f>
        <v>6</v>
      </c>
      <c r="J96" s="78">
        <f t="shared" ref="J96" si="16">J97+J104</f>
        <v>18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12</v>
      </c>
      <c r="V96" s="281"/>
      <c r="W96" s="209">
        <f>SUM(I96:T96)</f>
        <v>24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7">SUM(I98:I103)</f>
        <v>4</v>
      </c>
      <c r="J97" s="20">
        <f t="shared" ref="J97" si="18">SUM(J98:J103)</f>
        <v>18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>
        <v>10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>AVERAGE(I98:T98)</f>
        <v>10</v>
      </c>
      <c r="V98" s="210"/>
      <c r="W98" s="209">
        <f>SUM(I98:T98)</f>
        <v>10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4</v>
      </c>
      <c r="J99" s="84">
        <v>8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2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1</v>
      </c>
      <c r="V104" s="212"/>
      <c r="W104" s="209">
        <f>SUM(I104:T104)</f>
        <v>2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>
        <v>2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4</v>
      </c>
      <c r="J107" s="20">
        <f>SUM(J108+J144+J149)</f>
        <v>0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9">AVERAGE(I107:T107)</f>
        <v>2</v>
      </c>
      <c r="V107" s="210"/>
      <c r="W107" s="209">
        <f t="shared" ref="W107:W146" si="20">SUM(I107:T107)</f>
        <v>4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0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9"/>
        <v>0</v>
      </c>
      <c r="V108" s="210"/>
      <c r="W108" s="209">
        <f t="shared" si="20"/>
        <v>0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9"/>
        <v>#DIV/0!</v>
      </c>
      <c r="V109" s="210"/>
      <c r="W109" s="209">
        <f t="shared" si="20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9"/>
        <v>#DIV/0!</v>
      </c>
      <c r="V110" s="210"/>
      <c r="W110" s="209">
        <f t="shared" si="20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9"/>
        <v>#DIV/0!</v>
      </c>
      <c r="V111" s="210"/>
      <c r="W111" s="209">
        <f t="shared" si="20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9"/>
        <v>#DIV/0!</v>
      </c>
      <c r="V112" s="210"/>
      <c r="W112" s="209">
        <f t="shared" si="20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9"/>
        <v>#DIV/0!</v>
      </c>
      <c r="V113" s="210"/>
      <c r="W113" s="209">
        <f t="shared" si="20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9"/>
        <v>#DIV/0!</v>
      </c>
      <c r="V114" s="210"/>
      <c r="W114" s="209">
        <f t="shared" si="20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9"/>
        <v>#DIV/0!</v>
      </c>
      <c r="V115" s="210"/>
      <c r="W115" s="209">
        <f t="shared" si="20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9"/>
        <v>#DIV/0!</v>
      </c>
      <c r="V116" s="210"/>
      <c r="W116" s="209">
        <f t="shared" si="20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9"/>
        <v>#DIV/0!</v>
      </c>
      <c r="V117" s="210"/>
      <c r="W117" s="209">
        <f t="shared" si="20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9"/>
        <v>#DIV/0!</v>
      </c>
      <c r="V118" s="210"/>
      <c r="W118" s="209">
        <f t="shared" si="20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9"/>
        <v>#DIV/0!</v>
      </c>
      <c r="V119" s="210"/>
      <c r="W119" s="209">
        <f t="shared" si="20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9"/>
        <v>#DIV/0!</v>
      </c>
      <c r="V120" s="210"/>
      <c r="W120" s="209">
        <f t="shared" si="20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9"/>
        <v>#DIV/0!</v>
      </c>
      <c r="V121" s="210"/>
      <c r="W121" s="209">
        <f t="shared" si="20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9"/>
        <v>#DIV/0!</v>
      </c>
      <c r="V122" s="210"/>
      <c r="W122" s="209">
        <f t="shared" si="20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9"/>
        <v>#DIV/0!</v>
      </c>
      <c r="V123" s="210"/>
      <c r="W123" s="209">
        <f t="shared" si="20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9"/>
        <v>#DIV/0!</v>
      </c>
      <c r="V124" s="210"/>
      <c r="W124" s="209">
        <f t="shared" si="20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9"/>
        <v>#DIV/0!</v>
      </c>
      <c r="V125" s="210"/>
      <c r="W125" s="209">
        <f t="shared" si="20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9"/>
        <v>#DIV/0!</v>
      </c>
      <c r="V126" s="210"/>
      <c r="W126" s="209">
        <f t="shared" si="20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9"/>
        <v>#DIV/0!</v>
      </c>
      <c r="V127" s="210"/>
      <c r="W127" s="209">
        <f t="shared" si="20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9"/>
        <v>#DIV/0!</v>
      </c>
      <c r="V128" s="210"/>
      <c r="W128" s="209">
        <f t="shared" si="20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9"/>
        <v>#DIV/0!</v>
      </c>
      <c r="V129" s="210"/>
      <c r="W129" s="209">
        <f t="shared" si="20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9"/>
        <v>#DIV/0!</v>
      </c>
      <c r="V130" s="210"/>
      <c r="W130" s="209">
        <f t="shared" si="20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9"/>
        <v>#DIV/0!</v>
      </c>
      <c r="V131" s="210"/>
      <c r="W131" s="209">
        <f t="shared" si="20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9"/>
        <v>#DIV/0!</v>
      </c>
      <c r="V132" s="210"/>
      <c r="W132" s="209">
        <f t="shared" si="20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9"/>
        <v>#DIV/0!</v>
      </c>
      <c r="V133" s="210"/>
      <c r="W133" s="209">
        <f t="shared" si="20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9"/>
        <v>#DIV/0!</v>
      </c>
      <c r="V134" s="210"/>
      <c r="W134" s="209">
        <f t="shared" si="20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9"/>
        <v>#DIV/0!</v>
      </c>
      <c r="V135" s="210"/>
      <c r="W135" s="209">
        <f t="shared" si="20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9"/>
        <v>#DIV/0!</v>
      </c>
      <c r="V136" s="210"/>
      <c r="W136" s="209">
        <f t="shared" si="20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9"/>
        <v>#DIV/0!</v>
      </c>
      <c r="V137" s="210"/>
      <c r="W137" s="209">
        <f t="shared" si="20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9"/>
        <v>#DIV/0!</v>
      </c>
      <c r="V138" s="210"/>
      <c r="W138" s="209">
        <f t="shared" si="20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9"/>
        <v>#DIV/0!</v>
      </c>
      <c r="V139" s="210"/>
      <c r="W139" s="209">
        <f t="shared" si="20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9"/>
        <v>#DIV/0!</v>
      </c>
      <c r="V140" s="210"/>
      <c r="W140" s="209">
        <f t="shared" si="20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9"/>
        <v>#DIV/0!</v>
      </c>
      <c r="V141" s="210"/>
      <c r="W141" s="209">
        <f t="shared" si="20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9"/>
        <v>#DIV/0!</v>
      </c>
      <c r="V142" s="210"/>
      <c r="W142" s="209">
        <f t="shared" si="20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9"/>
        <v>#DIV/0!</v>
      </c>
      <c r="V143" s="210"/>
      <c r="W143" s="209">
        <f t="shared" si="20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21">SUM(I145+I147)</f>
        <v>0</v>
      </c>
      <c r="J144" s="84">
        <f t="shared" ref="J144" si="22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9"/>
        <v>0</v>
      </c>
      <c r="V144" s="210"/>
      <c r="W144" s="209">
        <f t="shared" si="20"/>
        <v>0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0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9"/>
        <v>0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9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:J149" si="23">SUM(I150)</f>
        <v>4</v>
      </c>
      <c r="J149" s="84">
        <f t="shared" si="23"/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>
        <v>4</v>
      </c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:J152" si="24">SUM(I153:I153)</f>
        <v>0</v>
      </c>
      <c r="J152" s="93">
        <f t="shared" si="24"/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1.8205128205128205</v>
      </c>
      <c r="J155" s="105">
        <f>J94/J77</f>
        <v>2.5074626865671643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5">W94/W77</f>
        <v>2.1379310344827585</v>
      </c>
      <c r="X155" s="247" t="e">
        <f t="shared" si="25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0.12820512820512819</v>
      </c>
      <c r="J156" s="109">
        <f>(J96+J107+J151+J152)/J77</f>
        <v>0.26865671641791045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6">(W96+W107+W151+W152)/W77</f>
        <v>0.19310344827586207</v>
      </c>
      <c r="X156" s="239" t="e">
        <f t="shared" si="26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7">I159/I158</f>
        <v>0</v>
      </c>
      <c r="J157" s="111">
        <f t="shared" ref="J157" si="28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78</v>
      </c>
      <c r="J158" s="38">
        <f>J77</f>
        <v>67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145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9">I163/I162</f>
        <v>8.1081081081081086E-2</v>
      </c>
      <c r="J160" s="145">
        <f t="shared" ref="J160" si="30">J163/J162</f>
        <v>0.16949152542372881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31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2">I164/I162</f>
        <v>8.1081081081081086E-2</v>
      </c>
      <c r="J161" s="146">
        <f t="shared" ref="J161" si="33">J164/J162</f>
        <v>0.13559322033898305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4">U164/U162</f>
        <v>0.10526315789473684</v>
      </c>
      <c r="V161" s="347" t="e">
        <f t="shared" si="34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74</v>
      </c>
      <c r="J162" s="38">
        <v>59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66.5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6</v>
      </c>
      <c r="J163" s="20">
        <v>10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8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6</v>
      </c>
      <c r="J164" s="124">
        <v>8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7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5">I168/I167</f>
        <v>0</v>
      </c>
      <c r="J165" s="128">
        <f t="shared" ref="J165" si="36">J168/J167</f>
        <v>6.7796610169491525E-2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3.007518796992481E-2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7">I169/I167</f>
        <v>0</v>
      </c>
      <c r="J166" s="132">
        <f t="shared" ref="J166" si="38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74</v>
      </c>
      <c r="J167" s="20">
        <v>59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66.5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0</v>
      </c>
      <c r="J168" s="20">
        <v>4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2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938</v>
      </c>
      <c r="S175" s="20">
        <v>811</v>
      </c>
      <c r="T175" s="20">
        <v>504</v>
      </c>
      <c r="U175" s="211">
        <f>AVERAGE(I175:T175)</f>
        <v>751</v>
      </c>
      <c r="V175" s="212"/>
      <c r="W175" s="307">
        <f>SUM(I175:T175)</f>
        <v>2253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27</v>
      </c>
      <c r="S176" s="20">
        <v>70</v>
      </c>
      <c r="T176" s="20">
        <v>62</v>
      </c>
      <c r="U176" s="211">
        <f>AVERAGE(I176:T176)</f>
        <v>53</v>
      </c>
      <c r="V176" s="212"/>
      <c r="W176" s="307">
        <f>SUM(I176:T176)</f>
        <v>159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597</v>
      </c>
      <c r="S178" s="20">
        <v>505</v>
      </c>
      <c r="T178" s="20">
        <v>349</v>
      </c>
      <c r="U178" s="211">
        <f t="shared" ref="U178:U187" si="39">AVERAGE(I178:T178)</f>
        <v>483.66666666666669</v>
      </c>
      <c r="V178" s="212"/>
      <c r="W178" s="315">
        <f>SUM(I178:T178)</f>
        <v>1451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15</v>
      </c>
      <c r="S179" s="38">
        <v>67</v>
      </c>
      <c r="T179" s="38">
        <v>59</v>
      </c>
      <c r="U179" s="236">
        <f t="shared" si="39"/>
        <v>47</v>
      </c>
      <c r="V179" s="237"/>
      <c r="W179" s="322">
        <f>SUM(I179:T179)</f>
        <v>141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40">R179-R181</f>
        <v>13</v>
      </c>
      <c r="S180" s="138">
        <f t="shared" si="40"/>
        <v>37</v>
      </c>
      <c r="T180" s="138">
        <f t="shared" si="40"/>
        <v>15</v>
      </c>
      <c r="U180" s="211">
        <f t="shared" si="39"/>
        <v>21.666666666666668</v>
      </c>
      <c r="V180" s="212"/>
      <c r="W180" s="307">
        <f>W179-W181</f>
        <v>65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2</v>
      </c>
      <c r="S181" s="20">
        <v>30</v>
      </c>
      <c r="T181" s="20">
        <v>44</v>
      </c>
      <c r="U181" s="211">
        <f t="shared" si="39"/>
        <v>25.333333333333332</v>
      </c>
      <c r="V181" s="212"/>
      <c r="W181" s="315">
        <f t="shared" ref="W181:W187" si="41">SUM(I181:T181)</f>
        <v>76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>
        <v>0</v>
      </c>
      <c r="S182" s="84">
        <v>0</v>
      </c>
      <c r="T182" s="84">
        <v>2</v>
      </c>
      <c r="U182" s="211">
        <f t="shared" si="39"/>
        <v>0.66666666666666663</v>
      </c>
      <c r="V182" s="212"/>
      <c r="W182" s="315">
        <f t="shared" si="41"/>
        <v>2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2">R179-R180-R182</f>
        <v>2</v>
      </c>
      <c r="S183" s="88">
        <f t="shared" si="42"/>
        <v>30</v>
      </c>
      <c r="T183" s="88">
        <f t="shared" si="42"/>
        <v>42</v>
      </c>
      <c r="U183" s="288">
        <f t="shared" si="39"/>
        <v>24.666666666666668</v>
      </c>
      <c r="V183" s="289"/>
      <c r="W183" s="319">
        <f t="shared" si="41"/>
        <v>74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13</v>
      </c>
      <c r="S184" s="30">
        <v>38</v>
      </c>
      <c r="T184" s="30">
        <v>17</v>
      </c>
      <c r="U184" s="308">
        <f t="shared" si="39"/>
        <v>22.666666666666668</v>
      </c>
      <c r="V184" s="309"/>
      <c r="W184" s="310">
        <f t="shared" si="41"/>
        <v>68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9"/>
        <v>#DIV/0!</v>
      </c>
      <c r="V185" s="312"/>
      <c r="W185" s="313">
        <f t="shared" si="41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320</v>
      </c>
      <c r="S186" s="38">
        <v>216</v>
      </c>
      <c r="T186" s="38">
        <v>168</v>
      </c>
      <c r="U186" s="236">
        <f t="shared" si="39"/>
        <v>234.66666666666666</v>
      </c>
      <c r="V186" s="237"/>
      <c r="W186" s="306">
        <f t="shared" si="41"/>
        <v>704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2</v>
      </c>
      <c r="S187" s="20">
        <v>44</v>
      </c>
      <c r="T187" s="20">
        <v>52</v>
      </c>
      <c r="U187" s="211">
        <f t="shared" si="39"/>
        <v>32.666666666666664</v>
      </c>
      <c r="V187" s="212"/>
      <c r="W187" s="307">
        <f t="shared" si="41"/>
        <v>98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89" si="43">R175/R178</f>
        <v>1.5711892797319933</v>
      </c>
      <c r="S189" s="46">
        <f t="shared" si="43"/>
        <v>1.605940594059406</v>
      </c>
      <c r="T189" s="46">
        <f t="shared" si="43"/>
        <v>1.4441260744985673</v>
      </c>
      <c r="U189" s="236" t="s">
        <v>44</v>
      </c>
      <c r="V189" s="237"/>
      <c r="W189" s="305">
        <f>SUM(I189:T189)</f>
        <v>4.6212559482899662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ref="R190:T190" si="44">R176/R179</f>
        <v>1.8</v>
      </c>
      <c r="S190" s="48">
        <f t="shared" si="44"/>
        <v>1.044776119402985</v>
      </c>
      <c r="T190" s="48">
        <f t="shared" si="44"/>
        <v>1.0508474576271187</v>
      </c>
      <c r="U190" s="211" t="s">
        <v>44</v>
      </c>
      <c r="V190" s="212"/>
      <c r="W190" s="238">
        <f>SUM(I190:T190)</f>
        <v>3.8956235770301033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5">R184/R179</f>
        <v>0.8666666666666667</v>
      </c>
      <c r="S191" s="144">
        <f t="shared" si="45"/>
        <v>0.56716417910447758</v>
      </c>
      <c r="T191" s="144">
        <f t="shared" si="45"/>
        <v>0.28813559322033899</v>
      </c>
      <c r="U191" s="298" t="s">
        <v>44</v>
      </c>
      <c r="V191" s="299"/>
      <c r="W191" s="300">
        <f>W184/W179</f>
        <v>0.48226950354609927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3" si="46">R186/R178</f>
        <v>0.53601340033500833</v>
      </c>
      <c r="S193" s="58">
        <f t="shared" si="46"/>
        <v>0.42772277227722771</v>
      </c>
      <c r="T193" s="58">
        <f t="shared" si="46"/>
        <v>0.48137535816618909</v>
      </c>
      <c r="U193" s="236" t="s">
        <v>44</v>
      </c>
      <c r="V193" s="237"/>
      <c r="W193" s="293">
        <f>W186/W178</f>
        <v>0.48518263266712613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ref="R194:T194" si="47">R187/R179</f>
        <v>0.13333333333333333</v>
      </c>
      <c r="S194" s="62">
        <f t="shared" si="47"/>
        <v>0.65671641791044777</v>
      </c>
      <c r="T194" s="62">
        <f t="shared" si="47"/>
        <v>0.88135593220338981</v>
      </c>
      <c r="U194" s="234" t="s">
        <v>44</v>
      </c>
      <c r="V194" s="235"/>
      <c r="W194" s="269">
        <f>W187/W179</f>
        <v>0.69503546099290781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>
        <v>152</v>
      </c>
      <c r="S195" s="66">
        <v>90</v>
      </c>
      <c r="T195" s="66">
        <v>49</v>
      </c>
      <c r="U195" s="273">
        <f>AVERAGE(I195:T195)</f>
        <v>97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93</v>
      </c>
      <c r="S196" s="70">
        <v>213</v>
      </c>
      <c r="T196" s="70">
        <v>137</v>
      </c>
      <c r="U196" s="275">
        <f>AVERAGE(I196:T196)</f>
        <v>147.66666666666666</v>
      </c>
      <c r="V196" s="276"/>
      <c r="W196" s="275">
        <f>SUM(I196:T196)</f>
        <v>443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>
        <v>0</v>
      </c>
      <c r="S197" s="74">
        <v>16</v>
      </c>
      <c r="T197" s="74">
        <v>6</v>
      </c>
      <c r="U197" s="288">
        <f>AVERAGE(I197:T197)</f>
        <v>7.333333333333333</v>
      </c>
      <c r="V197" s="289"/>
      <c r="W197" s="290">
        <f>SUM(I197:T197)</f>
        <v>22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8">R199+R206</f>
        <v>0</v>
      </c>
      <c r="S198" s="78">
        <f t="shared" si="48"/>
        <v>66</v>
      </c>
      <c r="T198" s="78">
        <f t="shared" si="48"/>
        <v>14</v>
      </c>
      <c r="U198" s="280">
        <f>AVERAGE(I198:T198)</f>
        <v>26.666666666666668</v>
      </c>
      <c r="V198" s="281"/>
      <c r="W198" s="209">
        <f>SUM(I198:T198)</f>
        <v>80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9">SUM(R200:R205)</f>
        <v>0</v>
      </c>
      <c r="S199" s="20">
        <f t="shared" si="49"/>
        <v>54</v>
      </c>
      <c r="T199" s="20">
        <f t="shared" si="49"/>
        <v>12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>
        <v>10</v>
      </c>
      <c r="T200" s="84">
        <v>4</v>
      </c>
      <c r="U200" s="209">
        <f>AVERAGE(I200:T200)</f>
        <v>7</v>
      </c>
      <c r="V200" s="210"/>
      <c r="W200" s="209">
        <f>SUM(I200:T200)</f>
        <v>14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12</v>
      </c>
      <c r="T201" s="84">
        <v>4</v>
      </c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10</v>
      </c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8</v>
      </c>
      <c r="T203" s="84">
        <v>2</v>
      </c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8</v>
      </c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6</v>
      </c>
      <c r="T205" s="84">
        <v>2</v>
      </c>
      <c r="U205" s="209">
        <f>AVERAGE(I205:T205)</f>
        <v>4</v>
      </c>
      <c r="V205" s="210"/>
      <c r="W205" s="209">
        <f>SUM(I205:T205)</f>
        <v>8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 t="shared" ref="R206:T206" si="50">SUM(R207:R208)</f>
        <v>0</v>
      </c>
      <c r="S206" s="20">
        <f t="shared" si="50"/>
        <v>12</v>
      </c>
      <c r="T206" s="20">
        <f t="shared" si="50"/>
        <v>2</v>
      </c>
      <c r="U206" s="211">
        <f>AVERAGE(I206:T206)</f>
        <v>4.666666666666667</v>
      </c>
      <c r="V206" s="212"/>
      <c r="W206" s="209">
        <f>SUM(I206:T206)</f>
        <v>14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>
        <v>4</v>
      </c>
      <c r="T207" s="20">
        <v>2</v>
      </c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>
        <v>8</v>
      </c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 t="shared" ref="R209:T209" si="51">SUM(R210+R246+R251)</f>
        <v>0</v>
      </c>
      <c r="S209" s="20">
        <f t="shared" si="51"/>
        <v>14</v>
      </c>
      <c r="T209" s="20">
        <f t="shared" si="51"/>
        <v>2</v>
      </c>
      <c r="U209" s="209">
        <f t="shared" ref="U209:U248" si="52">AVERAGE(I209:T209)</f>
        <v>5.333333333333333</v>
      </c>
      <c r="V209" s="210"/>
      <c r="W209" s="209">
        <f t="shared" ref="W209:W248" si="53">SUM(I209:T209)</f>
        <v>16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 t="shared" ref="R210:T210" si="54">SUM(R211:R245)</f>
        <v>0</v>
      </c>
      <c r="S210" s="20">
        <f t="shared" si="54"/>
        <v>0</v>
      </c>
      <c r="T210" s="20">
        <f t="shared" si="54"/>
        <v>0</v>
      </c>
      <c r="U210" s="209">
        <f t="shared" si="52"/>
        <v>0</v>
      </c>
      <c r="V210" s="210"/>
      <c r="W210" s="209">
        <f t="shared" si="53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52"/>
        <v>#DIV/0!</v>
      </c>
      <c r="V211" s="210"/>
      <c r="W211" s="209">
        <f t="shared" si="53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52"/>
        <v>#DIV/0!</v>
      </c>
      <c r="V212" s="210"/>
      <c r="W212" s="209">
        <f t="shared" si="53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52"/>
        <v>#DIV/0!</v>
      </c>
      <c r="V213" s="210"/>
      <c r="W213" s="209">
        <f t="shared" si="53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52"/>
        <v>#DIV/0!</v>
      </c>
      <c r="V214" s="210"/>
      <c r="W214" s="209">
        <f t="shared" si="53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52"/>
        <v>#DIV/0!</v>
      </c>
      <c r="V215" s="210"/>
      <c r="W215" s="209">
        <f t="shared" si="53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52"/>
        <v>#DIV/0!</v>
      </c>
      <c r="V216" s="210"/>
      <c r="W216" s="209">
        <f t="shared" si="53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52"/>
        <v>#DIV/0!</v>
      </c>
      <c r="V217" s="210"/>
      <c r="W217" s="209">
        <f t="shared" si="53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52"/>
        <v>#DIV/0!</v>
      </c>
      <c r="V218" s="210"/>
      <c r="W218" s="209">
        <f t="shared" si="53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52"/>
        <v>#DIV/0!</v>
      </c>
      <c r="V219" s="210"/>
      <c r="W219" s="209">
        <f t="shared" si="53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52"/>
        <v>#DIV/0!</v>
      </c>
      <c r="V220" s="210"/>
      <c r="W220" s="209">
        <f t="shared" si="53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52"/>
        <v>#DIV/0!</v>
      </c>
      <c r="V221" s="210"/>
      <c r="W221" s="209">
        <f t="shared" si="53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52"/>
        <v>#DIV/0!</v>
      </c>
      <c r="V222" s="210"/>
      <c r="W222" s="209">
        <f t="shared" si="53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52"/>
        <v>#DIV/0!</v>
      </c>
      <c r="V223" s="210"/>
      <c r="W223" s="209">
        <f t="shared" si="53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52"/>
        <v>#DIV/0!</v>
      </c>
      <c r="V224" s="210"/>
      <c r="W224" s="209">
        <f t="shared" si="53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52"/>
        <v>#DIV/0!</v>
      </c>
      <c r="V225" s="210"/>
      <c r="W225" s="209">
        <f t="shared" si="53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52"/>
        <v>#DIV/0!</v>
      </c>
      <c r="V226" s="210"/>
      <c r="W226" s="209">
        <f t="shared" si="53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52"/>
        <v>#DIV/0!</v>
      </c>
      <c r="V227" s="210"/>
      <c r="W227" s="209">
        <f t="shared" si="53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52"/>
        <v>#DIV/0!</v>
      </c>
      <c r="V228" s="210"/>
      <c r="W228" s="209">
        <f t="shared" si="53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52"/>
        <v>#DIV/0!</v>
      </c>
      <c r="V229" s="210"/>
      <c r="W229" s="209">
        <f t="shared" si="53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52"/>
        <v>#DIV/0!</v>
      </c>
      <c r="V230" s="210"/>
      <c r="W230" s="209">
        <f t="shared" si="53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52"/>
        <v>#DIV/0!</v>
      </c>
      <c r="V231" s="210"/>
      <c r="W231" s="209">
        <f t="shared" si="53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52"/>
        <v>#DIV/0!</v>
      </c>
      <c r="V232" s="210"/>
      <c r="W232" s="209">
        <f t="shared" si="53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52"/>
        <v>#DIV/0!</v>
      </c>
      <c r="V233" s="210"/>
      <c r="W233" s="209">
        <f t="shared" si="53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52"/>
        <v>#DIV/0!</v>
      </c>
      <c r="V234" s="210"/>
      <c r="W234" s="209">
        <f t="shared" si="53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52"/>
        <v>#DIV/0!</v>
      </c>
      <c r="V235" s="210"/>
      <c r="W235" s="209">
        <f t="shared" si="53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52"/>
        <v>#DIV/0!</v>
      </c>
      <c r="V236" s="210"/>
      <c r="W236" s="209">
        <f t="shared" si="53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52"/>
        <v>#DIV/0!</v>
      </c>
      <c r="V237" s="210"/>
      <c r="W237" s="209">
        <f t="shared" si="53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52"/>
        <v>#DIV/0!</v>
      </c>
      <c r="V238" s="210"/>
      <c r="W238" s="209">
        <f t="shared" si="53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52"/>
        <v>#DIV/0!</v>
      </c>
      <c r="V239" s="210"/>
      <c r="W239" s="209">
        <f t="shared" si="53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52"/>
        <v>#DIV/0!</v>
      </c>
      <c r="V240" s="210"/>
      <c r="W240" s="209">
        <f t="shared" si="53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52"/>
        <v>#DIV/0!</v>
      </c>
      <c r="V241" s="210"/>
      <c r="W241" s="209">
        <f t="shared" si="53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52"/>
        <v>#DIV/0!</v>
      </c>
      <c r="V242" s="210"/>
      <c r="W242" s="209">
        <f t="shared" si="53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52"/>
        <v>#DIV/0!</v>
      </c>
      <c r="V243" s="210"/>
      <c r="W243" s="209">
        <f t="shared" si="53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52"/>
        <v>#DIV/0!</v>
      </c>
      <c r="V244" s="210"/>
      <c r="W244" s="209">
        <f t="shared" si="53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52"/>
        <v>#DIV/0!</v>
      </c>
      <c r="V245" s="210"/>
      <c r="W245" s="209">
        <f t="shared" si="53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55">SUM(R247+R249)</f>
        <v>0</v>
      </c>
      <c r="S246" s="84">
        <f t="shared" si="55"/>
        <v>2</v>
      </c>
      <c r="T246" s="84">
        <f t="shared" si="55"/>
        <v>0</v>
      </c>
      <c r="U246" s="209">
        <f t="shared" si="52"/>
        <v>0.66666666666666663</v>
      </c>
      <c r="V246" s="210"/>
      <c r="W246" s="209">
        <f t="shared" si="53"/>
        <v>2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 t="shared" ref="R247:T247" si="56">SUM(R248:R248)</f>
        <v>0</v>
      </c>
      <c r="S247" s="84">
        <f t="shared" si="56"/>
        <v>2</v>
      </c>
      <c r="T247" s="84">
        <f t="shared" si="56"/>
        <v>0</v>
      </c>
      <c r="U247" s="209">
        <f t="shared" si="52"/>
        <v>0.66666666666666663</v>
      </c>
      <c r="V247" s="210"/>
      <c r="W247" s="209">
        <f t="shared" si="53"/>
        <v>2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>
        <v>2</v>
      </c>
      <c r="T248" s="84"/>
      <c r="U248" s="209">
        <f t="shared" si="52"/>
        <v>2</v>
      </c>
      <c r="V248" s="210"/>
      <c r="W248" s="209">
        <f t="shared" si="53"/>
        <v>2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 t="shared" ref="R249:T249" si="57">SUM(R250:R250)</f>
        <v>0</v>
      </c>
      <c r="S249" s="84">
        <f t="shared" si="57"/>
        <v>0</v>
      </c>
      <c r="T249" s="84">
        <f t="shared" si="57"/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58">SUM(R252)</f>
        <v>0</v>
      </c>
      <c r="S251" s="84">
        <f t="shared" si="58"/>
        <v>12</v>
      </c>
      <c r="T251" s="84">
        <f t="shared" si="58"/>
        <v>2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>
        <v>12</v>
      </c>
      <c r="T252" s="84">
        <v>2</v>
      </c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8</v>
      </c>
      <c r="S253" s="97">
        <v>2</v>
      </c>
      <c r="T253" s="97">
        <v>0</v>
      </c>
      <c r="U253" s="262">
        <f>AVERAGE(I253:T253)</f>
        <v>3.3333333333333335</v>
      </c>
      <c r="V253" s="263"/>
      <c r="W253" s="264">
        <f>SUM(I253:T253)</f>
        <v>10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9">SUM(R255:R255)</f>
        <v>0</v>
      </c>
      <c r="S254" s="93">
        <f t="shared" si="59"/>
        <v>0</v>
      </c>
      <c r="T254" s="93">
        <f t="shared" si="59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 t="shared" ref="R257:T257" si="60">R196/R179</f>
        <v>6.2</v>
      </c>
      <c r="S257" s="105">
        <f t="shared" si="60"/>
        <v>3.1791044776119404</v>
      </c>
      <c r="T257" s="105">
        <f t="shared" si="60"/>
        <v>2.3220338983050848</v>
      </c>
      <c r="U257" s="246" t="s">
        <v>44</v>
      </c>
      <c r="V257" s="247"/>
      <c r="W257" s="246">
        <f t="shared" ref="W257:X257" si="61">W196/W179</f>
        <v>3.1418439716312059</v>
      </c>
      <c r="X257" s="247" t="e">
        <f t="shared" si="6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 t="shared" ref="R258:T258" si="62">(R198+R209+R253+R254)/R179</f>
        <v>0.53333333333333333</v>
      </c>
      <c r="S258" s="109">
        <f t="shared" si="62"/>
        <v>1.2238805970149254</v>
      </c>
      <c r="T258" s="109">
        <f t="shared" si="62"/>
        <v>0.2711864406779661</v>
      </c>
      <c r="U258" s="238" t="s">
        <v>44</v>
      </c>
      <c r="V258" s="239"/>
      <c r="W258" s="238">
        <f t="shared" ref="W258:X258" si="63">(W198+W209+W253+W254)/W179</f>
        <v>0.75177304964539005</v>
      </c>
      <c r="X258" s="239" t="e">
        <f t="shared" si="63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64">R261/R260</f>
        <v>0</v>
      </c>
      <c r="S259" s="111">
        <f t="shared" si="64"/>
        <v>0</v>
      </c>
      <c r="T259" s="111">
        <f t="shared" si="64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 t="shared" ref="R260:T260" si="65">R179</f>
        <v>15</v>
      </c>
      <c r="S260" s="38">
        <f t="shared" si="65"/>
        <v>67</v>
      </c>
      <c r="T260" s="38">
        <f t="shared" si="65"/>
        <v>59</v>
      </c>
      <c r="U260" s="236" t="s">
        <v>44</v>
      </c>
      <c r="V260" s="237"/>
      <c r="W260" s="236">
        <f>SUM(I260:T260)</f>
        <v>141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66">R265/R264</f>
        <v>0.4</v>
      </c>
      <c r="S262" s="145">
        <f t="shared" si="66"/>
        <v>0.22033898305084745</v>
      </c>
      <c r="T262" s="145">
        <f t="shared" si="66"/>
        <v>0.2</v>
      </c>
      <c r="U262" s="218">
        <f t="shared" ref="U262:V262" si="67">U265/U264</f>
        <v>0.22689075630252103</v>
      </c>
      <c r="V262" s="219" t="e">
        <f t="shared" si="67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68">R266/R264</f>
        <v>0</v>
      </c>
      <c r="S263" s="146">
        <f t="shared" si="68"/>
        <v>0.13559322033898305</v>
      </c>
      <c r="T263" s="146">
        <f t="shared" si="68"/>
        <v>0.2</v>
      </c>
      <c r="U263" s="222">
        <f t="shared" ref="U263:V263" si="69">U266/U264</f>
        <v>0.15126050420168069</v>
      </c>
      <c r="V263" s="223" t="e">
        <f t="shared" si="69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10</v>
      </c>
      <c r="S264" s="38">
        <v>59</v>
      </c>
      <c r="T264" s="38">
        <v>50</v>
      </c>
      <c r="U264" s="211">
        <f>AVERAGE(I264:T264)</f>
        <v>39.666666666666664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4</v>
      </c>
      <c r="S265" s="20">
        <v>13</v>
      </c>
      <c r="T265" s="20">
        <v>10</v>
      </c>
      <c r="U265" s="211">
        <f>AVERAGE(I265:T265)</f>
        <v>9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>
        <v>0</v>
      </c>
      <c r="S266" s="124">
        <v>8</v>
      </c>
      <c r="T266" s="124">
        <v>10</v>
      </c>
      <c r="U266" s="232">
        <f>AVERAGE(I266:T266)</f>
        <v>6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70">R270/R269</f>
        <v>0</v>
      </c>
      <c r="S267" s="128">
        <f t="shared" si="70"/>
        <v>3.3898305084745763E-2</v>
      </c>
      <c r="T267" s="128">
        <f t="shared" si="70"/>
        <v>0</v>
      </c>
      <c r="U267" s="213">
        <f>U270/U269</f>
        <v>1.680672268907563E-2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71">R271/R269</f>
        <v>0</v>
      </c>
      <c r="S268" s="132">
        <f t="shared" si="71"/>
        <v>0</v>
      </c>
      <c r="T268" s="132">
        <f t="shared" si="71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10</v>
      </c>
      <c r="S269" s="20">
        <v>59</v>
      </c>
      <c r="T269" s="20">
        <v>50</v>
      </c>
      <c r="U269" s="211">
        <f>AVERAGE(I269:T269)</f>
        <v>39.666666666666664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>
        <v>2</v>
      </c>
      <c r="T270" s="20">
        <v>0</v>
      </c>
      <c r="U270" s="211">
        <f>AVERAGE(I270:T270)</f>
        <v>0.66666666666666663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>
        <v>0</v>
      </c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195:B261"/>
    <mergeCell ref="U209:V209"/>
    <mergeCell ref="W209:X209"/>
    <mergeCell ref="W233:X233"/>
    <mergeCell ref="W234:X234"/>
    <mergeCell ref="W235:X235"/>
    <mergeCell ref="U256:V256"/>
    <mergeCell ref="W256:X256"/>
    <mergeCell ref="U257:V257"/>
    <mergeCell ref="W257:X257"/>
    <mergeCell ref="U258:V258"/>
    <mergeCell ref="W258:X258"/>
    <mergeCell ref="W242:X242"/>
    <mergeCell ref="W243:X243"/>
    <mergeCell ref="U254:V254"/>
    <mergeCell ref="W254:X254"/>
    <mergeCell ref="U255:V255"/>
    <mergeCell ref="W255:X255"/>
    <mergeCell ref="W236:X236"/>
    <mergeCell ref="W237:X237"/>
    <mergeCell ref="W238:X238"/>
    <mergeCell ref="W241:X241"/>
    <mergeCell ref="W260:X260"/>
    <mergeCell ref="W261:X261"/>
    <mergeCell ref="B262:B271"/>
    <mergeCell ref="U262:V262"/>
    <mergeCell ref="W262:X262"/>
    <mergeCell ref="U263:V263"/>
    <mergeCell ref="W263:X263"/>
    <mergeCell ref="U264:V264"/>
    <mergeCell ref="W264:X264"/>
    <mergeCell ref="U265:V265"/>
    <mergeCell ref="W265:X265"/>
    <mergeCell ref="U266:V266"/>
    <mergeCell ref="W270:X270"/>
    <mergeCell ref="U271:V271"/>
    <mergeCell ref="W271:X271"/>
    <mergeCell ref="W268:X268"/>
    <mergeCell ref="W269:X269"/>
    <mergeCell ref="W267:X267"/>
    <mergeCell ref="W266:X266"/>
    <mergeCell ref="C270:H270"/>
    <mergeCell ref="U270:V270"/>
    <mergeCell ref="C268:H268"/>
    <mergeCell ref="U268:V268"/>
    <mergeCell ref="C269:H269"/>
    <mergeCell ref="U269:V269"/>
    <mergeCell ref="C264:H264"/>
    <mergeCell ref="W132:X132"/>
    <mergeCell ref="W133:X133"/>
    <mergeCell ref="W134:X134"/>
    <mergeCell ref="W135:X135"/>
    <mergeCell ref="W136:X136"/>
    <mergeCell ref="W239:X239"/>
    <mergeCell ref="W205:X205"/>
    <mergeCell ref="W179:X179"/>
    <mergeCell ref="W168:X168"/>
    <mergeCell ref="W143:X143"/>
    <mergeCell ref="W137:X137"/>
    <mergeCell ref="W138:X138"/>
    <mergeCell ref="W139:X139"/>
    <mergeCell ref="W140:X140"/>
    <mergeCell ref="W141:X141"/>
    <mergeCell ref="W142:X142"/>
    <mergeCell ref="W176:X176"/>
    <mergeCell ref="W144:X144"/>
    <mergeCell ref="W172:X172"/>
    <mergeCell ref="W232:X232"/>
    <mergeCell ref="C265:H265"/>
    <mergeCell ref="C266:H266"/>
    <mergeCell ref="C267:H267"/>
    <mergeCell ref="U267:V267"/>
    <mergeCell ref="C260:H260"/>
    <mergeCell ref="C261:H261"/>
    <mergeCell ref="C262:H262"/>
    <mergeCell ref="C263:H263"/>
    <mergeCell ref="U260:V260"/>
    <mergeCell ref="U261:V261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W245:X245"/>
    <mergeCell ref="U245:V245"/>
    <mergeCell ref="C258:H258"/>
    <mergeCell ref="C259:H259"/>
    <mergeCell ref="C252:H252"/>
    <mergeCell ref="C253:H253"/>
    <mergeCell ref="U253:V253"/>
    <mergeCell ref="W253:X253"/>
    <mergeCell ref="C250:H250"/>
    <mergeCell ref="C251:H251"/>
    <mergeCell ref="C248:H248"/>
    <mergeCell ref="U248:V248"/>
    <mergeCell ref="W248:X248"/>
    <mergeCell ref="C249:H249"/>
    <mergeCell ref="W259:X259"/>
    <mergeCell ref="U259:V259"/>
    <mergeCell ref="C254:H254"/>
    <mergeCell ref="C255:H255"/>
    <mergeCell ref="C256:H256"/>
    <mergeCell ref="C257:H257"/>
    <mergeCell ref="C241:H241"/>
    <mergeCell ref="U241:V241"/>
    <mergeCell ref="C242:H242"/>
    <mergeCell ref="U242:V242"/>
    <mergeCell ref="C243:H243"/>
    <mergeCell ref="U243:V243"/>
    <mergeCell ref="C238:H238"/>
    <mergeCell ref="U238:V238"/>
    <mergeCell ref="C239:H239"/>
    <mergeCell ref="U239:V239"/>
    <mergeCell ref="C240:H240"/>
    <mergeCell ref="U240:V240"/>
    <mergeCell ref="W240:X240"/>
    <mergeCell ref="C233:H233"/>
    <mergeCell ref="U233:V233"/>
    <mergeCell ref="C234:H234"/>
    <mergeCell ref="U234:V234"/>
    <mergeCell ref="C230:H230"/>
    <mergeCell ref="U230:V230"/>
    <mergeCell ref="W230:X230"/>
    <mergeCell ref="C231:H231"/>
    <mergeCell ref="U231:V231"/>
    <mergeCell ref="W231:X231"/>
    <mergeCell ref="C235:H235"/>
    <mergeCell ref="U235:V235"/>
    <mergeCell ref="C236:H236"/>
    <mergeCell ref="U236:V236"/>
    <mergeCell ref="C237:H237"/>
    <mergeCell ref="U237:V237"/>
    <mergeCell ref="C232:H232"/>
    <mergeCell ref="U232:V232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W223:X223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W218:X218"/>
    <mergeCell ref="C219:H219"/>
    <mergeCell ref="U219:V219"/>
    <mergeCell ref="W219:X219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09:H209"/>
    <mergeCell ref="C210:H210"/>
    <mergeCell ref="U210:V210"/>
    <mergeCell ref="W210:X210"/>
    <mergeCell ref="C211:H211"/>
    <mergeCell ref="U211:V211"/>
    <mergeCell ref="W211:X211"/>
    <mergeCell ref="C206:H206"/>
    <mergeCell ref="U206:V206"/>
    <mergeCell ref="W206:X206"/>
    <mergeCell ref="C207:H207"/>
    <mergeCell ref="C208:H208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W198:X198"/>
    <mergeCell ref="C199:H199"/>
    <mergeCell ref="C200:H200"/>
    <mergeCell ref="U200:V200"/>
    <mergeCell ref="W200:X200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193:H193"/>
    <mergeCell ref="U193:V193"/>
    <mergeCell ref="W193:X193"/>
    <mergeCell ref="C194:H194"/>
    <mergeCell ref="U194:V194"/>
    <mergeCell ref="W194:X19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U168:V168"/>
    <mergeCell ref="C178:H178"/>
    <mergeCell ref="U178:V178"/>
    <mergeCell ref="W178:X178"/>
    <mergeCell ref="B173:H173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0:H180"/>
    <mergeCell ref="U180:V180"/>
    <mergeCell ref="W163:X163"/>
    <mergeCell ref="C159:H159"/>
    <mergeCell ref="U159:V159"/>
    <mergeCell ref="W159:X159"/>
    <mergeCell ref="C177:H177"/>
    <mergeCell ref="U177:V177"/>
    <mergeCell ref="W177:X177"/>
    <mergeCell ref="U172:V172"/>
    <mergeCell ref="B172:H172"/>
    <mergeCell ref="B160:B169"/>
    <mergeCell ref="C160:H160"/>
    <mergeCell ref="U160:V160"/>
    <mergeCell ref="W160:X160"/>
    <mergeCell ref="C161:H161"/>
    <mergeCell ref="U161:V161"/>
    <mergeCell ref="W161:X161"/>
    <mergeCell ref="C164:H164"/>
    <mergeCell ref="U164:V164"/>
    <mergeCell ref="W164:X164"/>
    <mergeCell ref="C165:H165"/>
    <mergeCell ref="U169:V169"/>
    <mergeCell ref="W169:X169"/>
    <mergeCell ref="C166:H166"/>
    <mergeCell ref="C168:H168"/>
    <mergeCell ref="U166:V166"/>
    <mergeCell ref="W166:X166"/>
    <mergeCell ref="C167:H167"/>
    <mergeCell ref="U167:V167"/>
    <mergeCell ref="W167:X167"/>
    <mergeCell ref="C155:H155"/>
    <mergeCell ref="U155:V155"/>
    <mergeCell ref="W155:X155"/>
    <mergeCell ref="C156:H156"/>
    <mergeCell ref="U156:V156"/>
    <mergeCell ref="W156:X156"/>
    <mergeCell ref="C157:H157"/>
    <mergeCell ref="U157:V157"/>
    <mergeCell ref="W157:X157"/>
    <mergeCell ref="C158:H158"/>
    <mergeCell ref="U158:V158"/>
    <mergeCell ref="W158:X158"/>
    <mergeCell ref="U165:V165"/>
    <mergeCell ref="W165:X165"/>
    <mergeCell ref="C162:H162"/>
    <mergeCell ref="U162:V162"/>
    <mergeCell ref="W162:X162"/>
    <mergeCell ref="C163:H163"/>
    <mergeCell ref="U163:V163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C150:H150"/>
    <mergeCell ref="C147:H147"/>
    <mergeCell ref="C148:H148"/>
    <mergeCell ref="C146:H146"/>
    <mergeCell ref="U146:V146"/>
    <mergeCell ref="W146:X146"/>
    <mergeCell ref="C145:H145"/>
    <mergeCell ref="U145:V145"/>
    <mergeCell ref="W145:X145"/>
    <mergeCell ref="C143:H143"/>
    <mergeCell ref="U143:V143"/>
    <mergeCell ref="C144:H144"/>
    <mergeCell ref="U144:V144"/>
    <mergeCell ref="C135:H135"/>
    <mergeCell ref="U135:V135"/>
    <mergeCell ref="C136:H136"/>
    <mergeCell ref="U136:V136"/>
    <mergeCell ref="C137:H137"/>
    <mergeCell ref="U137:V137"/>
    <mergeCell ref="C138:H138"/>
    <mergeCell ref="C139:H139"/>
    <mergeCell ref="C140:H140"/>
    <mergeCell ref="C141:H141"/>
    <mergeCell ref="C142:H142"/>
    <mergeCell ref="U138:V138"/>
    <mergeCell ref="U139:V139"/>
    <mergeCell ref="U140:V140"/>
    <mergeCell ref="U141:V141"/>
    <mergeCell ref="U142:V142"/>
    <mergeCell ref="C132:H132"/>
    <mergeCell ref="U132:V132"/>
    <mergeCell ref="C133:H133"/>
    <mergeCell ref="U133:V133"/>
    <mergeCell ref="C134:H134"/>
    <mergeCell ref="U134:V134"/>
    <mergeCell ref="C129:H129"/>
    <mergeCell ref="U129:V129"/>
    <mergeCell ref="C130:H130"/>
    <mergeCell ref="U130:V130"/>
    <mergeCell ref="C131:H131"/>
    <mergeCell ref="U131:V131"/>
    <mergeCell ref="C127:H127"/>
    <mergeCell ref="U127:V127"/>
    <mergeCell ref="W127:X127"/>
    <mergeCell ref="C128:H128"/>
    <mergeCell ref="U128:V128"/>
    <mergeCell ref="W128:X128"/>
    <mergeCell ref="W129:X129"/>
    <mergeCell ref="W130:X130"/>
    <mergeCell ref="W131:X131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W107:X107"/>
    <mergeCell ref="C108:H108"/>
    <mergeCell ref="U108:V108"/>
    <mergeCell ref="W108:X108"/>
    <mergeCell ref="C105:H105"/>
    <mergeCell ref="C106:H106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7:H107"/>
    <mergeCell ref="U107:V107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10:H19 J10:J19">
    <cfRule type="cellIs" dxfId="113" priority="1" operator="lessThan">
      <formula>0</formula>
    </cfRule>
    <cfRule type="cellIs" dxfId="112" priority="2" operator="greaterThan">
      <formula>0</formula>
    </cfRule>
    <cfRule type="cellIs" dxfId="111" priority="3" operator="greaterThan">
      <formula>0</formula>
    </cfRule>
    <cfRule type="cellIs" dxfId="110" priority="4" operator="lessThan">
      <formula>0</formula>
    </cfRule>
  </conditionalFormatting>
  <conditionalFormatting sqref="R11:R19">
    <cfRule type="cellIs" dxfId="109" priority="5" operator="greaterThan">
      <formula>0</formula>
    </cfRule>
    <cfRule type="cellIs" dxfId="10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575B-C748-4748-A3EE-BE64A30A3063}">
  <dimension ref="B1:X302"/>
  <sheetViews>
    <sheetView showGridLines="0" zoomScale="85" zoomScaleNormal="85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180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ht="18" customHeight="1" x14ac:dyDescent="0.3">
      <c r="P9" s="6"/>
      <c r="Q9" s="6"/>
      <c r="R9" s="6"/>
      <c r="S9" s="6"/>
      <c r="T9" s="6"/>
      <c r="U9" s="6"/>
    </row>
    <row r="10" spans="2:21" x14ac:dyDescent="0.3">
      <c r="B10" s="150" t="s">
        <v>179</v>
      </c>
      <c r="C10" s="150"/>
      <c r="D10" s="150"/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7.45" customHeight="1" x14ac:dyDescent="0.3">
      <c r="P14" s="6"/>
      <c r="Q14" s="6"/>
      <c r="R14" s="6"/>
      <c r="S14" s="6"/>
      <c r="T14" s="6"/>
      <c r="U14" s="6"/>
    </row>
    <row r="15" spans="2:21" ht="18" customHeight="1" x14ac:dyDescent="0.3">
      <c r="P15" s="6"/>
      <c r="Q15" s="6"/>
      <c r="R15" s="6"/>
      <c r="S15" s="6"/>
      <c r="T15" s="6"/>
      <c r="U15" s="6"/>
    </row>
    <row r="16" spans="2:2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7.45" customHeight="1" x14ac:dyDescent="0.3">
      <c r="P18" s="6"/>
      <c r="Q18" s="6"/>
      <c r="R18" s="6"/>
      <c r="S18" s="6"/>
      <c r="T18" s="6"/>
      <c r="U18" s="6"/>
    </row>
    <row r="19" spans="2:21" ht="18" customHeight="1" x14ac:dyDescent="0.3">
      <c r="P19" s="6"/>
      <c r="Q19" s="6"/>
      <c r="R19" s="6"/>
      <c r="S19" s="6"/>
      <c r="T19" s="6"/>
      <c r="U19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523</v>
      </c>
      <c r="J73" s="20">
        <v>278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400.5</v>
      </c>
      <c r="V73" s="212"/>
      <c r="W73" s="307">
        <f t="shared" ref="W73:W77" si="1">SUM(I73:T73)</f>
        <v>801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24</v>
      </c>
      <c r="J74" s="20">
        <v>28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26</v>
      </c>
      <c r="V74" s="212"/>
      <c r="W74" s="307">
        <f t="shared" si="1"/>
        <v>52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327</v>
      </c>
      <c r="J76" s="20">
        <v>169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248</v>
      </c>
      <c r="V76" s="212"/>
      <c r="W76" s="335">
        <f t="shared" si="1"/>
        <v>496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22</v>
      </c>
      <c r="J77" s="38">
        <v>20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21</v>
      </c>
      <c r="V77" s="237"/>
      <c r="W77" s="209">
        <f t="shared" si="1"/>
        <v>42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19</v>
      </c>
      <c r="J78" s="138">
        <f>J77-J79</f>
        <v>10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14.5</v>
      </c>
      <c r="V78" s="212"/>
      <c r="W78" s="307">
        <f>W77-W79</f>
        <v>29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3</v>
      </c>
      <c r="J79" s="20">
        <v>10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6.5</v>
      </c>
      <c r="V79" s="212"/>
      <c r="W79" s="315">
        <f>SUM(I79:T79)</f>
        <v>13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2</v>
      </c>
      <c r="J80" s="84">
        <v>6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4</v>
      </c>
      <c r="V80" s="212"/>
      <c r="W80" s="315">
        <f>SUM(I80:T80)</f>
        <v>8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1</v>
      </c>
      <c r="J81" s="88">
        <f>J77-J78-J80</f>
        <v>4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2.5</v>
      </c>
      <c r="V81" s="289"/>
      <c r="W81" s="319">
        <f>SUM(I81:T81)</f>
        <v>5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31</v>
      </c>
      <c r="J82" s="30">
        <v>17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24</v>
      </c>
      <c r="V82" s="309"/>
      <c r="W82" s="310">
        <f t="shared" ref="W82:W85" si="4">SUM(I82:T82)</f>
        <v>48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185</v>
      </c>
      <c r="J84" s="38">
        <v>102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143.5</v>
      </c>
      <c r="V84" s="237"/>
      <c r="W84" s="306">
        <f t="shared" si="4"/>
        <v>287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8</v>
      </c>
      <c r="J85" s="20">
        <v>9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8.5</v>
      </c>
      <c r="V85" s="212"/>
      <c r="W85" s="307">
        <f t="shared" si="4"/>
        <v>17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" si="6">I73/I76</f>
        <v>1.5993883792048931</v>
      </c>
      <c r="J87" s="46">
        <f t="shared" ref="J87:J88" si="7">J73/J76</f>
        <v>1.6449704142011834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3.2443587934060765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ref="I88" si="8">I74/I77</f>
        <v>1.0909090909090908</v>
      </c>
      <c r="J88" s="48">
        <f t="shared" si="7"/>
        <v>1.4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2.4909090909090907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1.4090909090909092</v>
      </c>
      <c r="J89" s="144">
        <f>J82/J77</f>
        <v>0.85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1.1428571428571428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" si="9">I84/I76</f>
        <v>0.56574923547400613</v>
      </c>
      <c r="J91" s="58">
        <f t="shared" ref="J91:J92" si="10">J84/J76</f>
        <v>0.60355029585798814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0.5786290322580645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ref="I92" si="11">I85/I77</f>
        <v>0.36363636363636365</v>
      </c>
      <c r="J92" s="62">
        <f t="shared" si="10"/>
        <v>0.45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0.40476190476190477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125</v>
      </c>
      <c r="J93" s="66">
        <v>280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2">AVERAGE(I93:T93)</f>
        <v>202.5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60</v>
      </c>
      <c r="J94" s="70">
        <v>100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2"/>
        <v>80</v>
      </c>
      <c r="V94" s="276"/>
      <c r="W94" s="275">
        <f t="shared" ref="W94:W96" si="13">SUM(I94:T94)</f>
        <v>160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5</v>
      </c>
      <c r="J95" s="74">
        <v>5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2"/>
        <v>5</v>
      </c>
      <c r="V95" s="289"/>
      <c r="W95" s="290">
        <f t="shared" si="13"/>
        <v>10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2</v>
      </c>
      <c r="J96" s="78">
        <f>J97+J104</f>
        <v>22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2"/>
        <v>12</v>
      </c>
      <c r="V96" s="281"/>
      <c r="W96" s="209">
        <f t="shared" si="13"/>
        <v>24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0</v>
      </c>
      <c r="J97" s="20">
        <f>SUM(J98:J103)</f>
        <v>20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>
        <v>3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4">AVERAGE(I98:T98)</f>
        <v>3</v>
      </c>
      <c r="V98" s="210"/>
      <c r="W98" s="209">
        <f t="shared" ref="W98" si="15">SUM(I98:T98)</f>
        <v>3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>
        <v>3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/>
      <c r="J100" s="84">
        <v>4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/>
      <c r="J101" s="84">
        <v>4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/>
      <c r="J102" s="84">
        <v>5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/>
      <c r="J103" s="84">
        <v>1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6">AVERAGE(I103:T103)</f>
        <v>1</v>
      </c>
      <c r="V103" s="210"/>
      <c r="W103" s="209">
        <f t="shared" ref="W103:W104" si="17">SUM(I103:T103)</f>
        <v>1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2</v>
      </c>
      <c r="J104" s="20">
        <f>SUM(J105:J108)</f>
        <v>2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6"/>
        <v>2</v>
      </c>
      <c r="V104" s="212"/>
      <c r="W104" s="209">
        <f t="shared" si="17"/>
        <v>4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>
        <v>1</v>
      </c>
      <c r="J105" s="20"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/>
      <c r="J108" s="84">
        <v>1</v>
      </c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8">AVERAGE(I108:T108)</f>
        <v>1</v>
      </c>
      <c r="V108" s="210"/>
      <c r="W108" s="209">
        <f t="shared" ref="W108:W130" si="19">SUM(I108:T108)</f>
        <v>1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20">SUM(I110+I142+I163)</f>
        <v>6</v>
      </c>
      <c r="J109" s="20">
        <f t="shared" ref="J109" si="21">SUM(J110+J142+J163)</f>
        <v>33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8"/>
        <v>19.5</v>
      </c>
      <c r="V109" s="210"/>
      <c r="W109" s="209">
        <f t="shared" si="19"/>
        <v>39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18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8"/>
        <v>9</v>
      </c>
      <c r="V110" s="210"/>
      <c r="W110" s="209">
        <f t="shared" si="19"/>
        <v>18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141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8"/>
        <v>1</v>
      </c>
      <c r="V111" s="210"/>
      <c r="W111" s="209">
        <f t="shared" si="19"/>
        <v>1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141"/>
      <c r="J112" s="20"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8"/>
        <v>1</v>
      </c>
      <c r="V112" s="210"/>
      <c r="W112" s="209">
        <f t="shared" si="19"/>
        <v>1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141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8"/>
        <v>#DIV/0!</v>
      </c>
      <c r="V113" s="210"/>
      <c r="W113" s="209">
        <f t="shared" si="19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141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8"/>
        <v>#DIV/0!</v>
      </c>
      <c r="V114" s="210"/>
      <c r="W114" s="209">
        <f t="shared" si="19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141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8"/>
        <v>#DIV/0!</v>
      </c>
      <c r="V115" s="210"/>
      <c r="W115" s="209">
        <f t="shared" si="19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141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8"/>
        <v>#DIV/0!</v>
      </c>
      <c r="V116" s="210"/>
      <c r="W116" s="209">
        <f t="shared" si="19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141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8"/>
        <v>#DIV/0!</v>
      </c>
      <c r="V117" s="210"/>
      <c r="W117" s="209">
        <f t="shared" si="19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141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8"/>
        <v>#DIV/0!</v>
      </c>
      <c r="V118" s="210"/>
      <c r="W118" s="209">
        <f t="shared" si="19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141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8"/>
        <v>#DIV/0!</v>
      </c>
      <c r="V119" s="210"/>
      <c r="W119" s="209">
        <f t="shared" si="19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141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8"/>
        <v>#DIV/0!</v>
      </c>
      <c r="V120" s="210"/>
      <c r="W120" s="209">
        <f t="shared" si="19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141"/>
      <c r="J121" s="20"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8"/>
        <v>1</v>
      </c>
      <c r="V121" s="210"/>
      <c r="W121" s="209">
        <f t="shared" si="19"/>
        <v>1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141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8"/>
        <v>#DIV/0!</v>
      </c>
      <c r="V122" s="210"/>
      <c r="W122" s="209">
        <f t="shared" si="19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141"/>
      <c r="J123" s="20">
        <v>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8"/>
        <v>3</v>
      </c>
      <c r="V123" s="210"/>
      <c r="W123" s="209">
        <f t="shared" si="19"/>
        <v>3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141"/>
      <c r="J124" s="20"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>
        <f t="shared" si="18"/>
        <v>1</v>
      </c>
      <c r="V124" s="210"/>
      <c r="W124" s="209">
        <f t="shared" si="19"/>
        <v>1</v>
      </c>
      <c r="X124" s="210"/>
    </row>
    <row r="125" spans="2:24" x14ac:dyDescent="0.3">
      <c r="B125" s="272"/>
      <c r="C125" s="179" t="s">
        <v>175</v>
      </c>
      <c r="D125" s="180"/>
      <c r="E125" s="180"/>
      <c r="F125" s="180"/>
      <c r="G125" s="180"/>
      <c r="H125" s="181"/>
      <c r="I125" s="141"/>
      <c r="J125" s="20">
        <v>2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8"/>
        <v>2</v>
      </c>
      <c r="V125" s="210"/>
      <c r="W125" s="209">
        <f t="shared" si="19"/>
        <v>2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141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8"/>
        <v>#DIV/0!</v>
      </c>
      <c r="V126" s="210"/>
      <c r="W126" s="209">
        <f t="shared" si="19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141"/>
      <c r="J127" s="20">
        <v>2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8"/>
        <v>2</v>
      </c>
      <c r="V127" s="210"/>
      <c r="W127" s="209">
        <f t="shared" si="19"/>
        <v>2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141"/>
      <c r="J128" s="20">
        <v>2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8"/>
        <v>2</v>
      </c>
      <c r="V128" s="210"/>
      <c r="W128" s="209">
        <f t="shared" si="19"/>
        <v>2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141"/>
      <c r="J129" s="20"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8"/>
        <v>1</v>
      </c>
      <c r="V129" s="210"/>
      <c r="W129" s="209">
        <f t="shared" si="19"/>
        <v>1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141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8"/>
        <v>#DIV/0!</v>
      </c>
      <c r="V130" s="210"/>
      <c r="W130" s="209">
        <f t="shared" si="19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141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8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141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8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141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8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141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8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141"/>
      <c r="J135" s="20"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>
        <f t="shared" si="18"/>
        <v>1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141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8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141"/>
      <c r="J137" s="20"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>
        <f t="shared" si="18"/>
        <v>1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141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8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141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8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141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8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141"/>
      <c r="J141" s="20">
        <v>2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8"/>
        <v>2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5</v>
      </c>
      <c r="J142" s="84">
        <f>SUM(J143+J148+J153+J158)</f>
        <v>11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8"/>
        <v>8</v>
      </c>
      <c r="V142" s="210"/>
      <c r="W142" s="209">
        <f t="shared" ref="W142:W151" si="22">SUM(I142:T142)</f>
        <v>16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2</v>
      </c>
      <c r="J143" s="84">
        <f>SUM(J144:J147)</f>
        <v>3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8"/>
        <v>2.5</v>
      </c>
      <c r="V143" s="210"/>
      <c r="W143" s="209">
        <f t="shared" si="22"/>
        <v>5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>
        <v>1</v>
      </c>
      <c r="J144" s="84">
        <v>2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8"/>
        <v>1.5</v>
      </c>
      <c r="V144" s="210"/>
      <c r="W144" s="209">
        <f t="shared" si="22"/>
        <v>3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>
        <v>1</v>
      </c>
      <c r="J145" s="84">
        <v>1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8"/>
        <v>1</v>
      </c>
      <c r="V145" s="210"/>
      <c r="W145" s="209">
        <f t="shared" si="22"/>
        <v>2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8"/>
        <v>#DIV/0!</v>
      </c>
      <c r="V146" s="210"/>
      <c r="W146" s="209">
        <f t="shared" si="22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8"/>
        <v>#DIV/0!</v>
      </c>
      <c r="V147" s="210"/>
      <c r="W147" s="209">
        <f t="shared" si="22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1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8"/>
        <v>0.5</v>
      </c>
      <c r="V148" s="210"/>
      <c r="W148" s="209">
        <f t="shared" si="22"/>
        <v>1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8"/>
        <v>#DIV/0!</v>
      </c>
      <c r="V149" s="210"/>
      <c r="W149" s="209">
        <f t="shared" si="22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8"/>
        <v>#DIV/0!</v>
      </c>
      <c r="V150" s="210"/>
      <c r="W150" s="209">
        <f t="shared" si="22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>
        <v>1</v>
      </c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>
        <f t="shared" si="18"/>
        <v>1</v>
      </c>
      <c r="V151" s="210"/>
      <c r="W151" s="209">
        <f t="shared" si="22"/>
        <v>1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3">AVERAGE(I157:T157)</f>
        <v>0</v>
      </c>
      <c r="V157" s="210"/>
      <c r="W157" s="209">
        <f t="shared" ref="W157" si="24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2</v>
      </c>
      <c r="J158" s="84">
        <f>SUM(J159:J164)</f>
        <v>8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1</v>
      </c>
      <c r="J163" s="84">
        <f>SUM(J164)</f>
        <v>4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1</v>
      </c>
      <c r="J164" s="84">
        <v>4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0</v>
      </c>
      <c r="J165" s="97">
        <v>0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5">AVERAGE(I165:T165)</f>
        <v>0</v>
      </c>
      <c r="V165" s="263"/>
      <c r="W165" s="264">
        <f t="shared" ref="W165:W167" si="26">SUM(I165:T165)</f>
        <v>0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0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5"/>
        <v>0</v>
      </c>
      <c r="V166" s="210"/>
      <c r="W166" s="251">
        <f t="shared" si="26"/>
        <v>0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 t="e">
        <f t="shared" si="25"/>
        <v>#DIV/0!</v>
      </c>
      <c r="V167" s="210"/>
      <c r="W167" s="209">
        <f t="shared" si="26"/>
        <v>0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2.7272727272727271</v>
      </c>
      <c r="J169" s="105">
        <f>J94/J77</f>
        <v>5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3.8095238095238093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0.36363636363636365</v>
      </c>
      <c r="J170" s="109">
        <f>(J96+J109+J165+J166)/J77</f>
        <v>2.75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7">(W96+W109+W165+W166)/W77</f>
        <v>1.5</v>
      </c>
      <c r="X170" s="239" t="e">
        <f t="shared" si="27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22</v>
      </c>
      <c r="J172" s="38">
        <f>J77</f>
        <v>20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42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0.47619047619047616</v>
      </c>
      <c r="J174" s="145">
        <f>J177/J176</f>
        <v>0.31578947368421051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8">U177/U176</f>
        <v>0.4</v>
      </c>
      <c r="V174" s="219" t="e">
        <f t="shared" si="28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0.42857142857142855</v>
      </c>
      <c r="J175" s="146">
        <f>J178/J176</f>
        <v>0.21052631578947367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9">U178/U176</f>
        <v>0.32500000000000001</v>
      </c>
      <c r="V175" s="344" t="e">
        <f t="shared" si="29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21</v>
      </c>
      <c r="J176" s="20">
        <v>19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20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10</v>
      </c>
      <c r="J177" s="20">
        <v>6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8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9</v>
      </c>
      <c r="J178" s="124">
        <v>4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6.5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</v>
      </c>
      <c r="J179" s="128">
        <f>J182/J181</f>
        <v>0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0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5.2631578947368418E-2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2.5000000000000001E-2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21</v>
      </c>
      <c r="J181" s="20">
        <v>19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20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0</v>
      </c>
      <c r="J182" s="20">
        <v>0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0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1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0.5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402</v>
      </c>
      <c r="S189" s="20">
        <v>313</v>
      </c>
      <c r="T189" s="20">
        <v>368</v>
      </c>
      <c r="U189" s="211">
        <f t="shared" ref="U189:U190" si="30">AVERAGE(I189:T189)</f>
        <v>361</v>
      </c>
      <c r="V189" s="212"/>
      <c r="W189" s="307">
        <f t="shared" ref="W189:W190" si="31">SUM(I189:T189)</f>
        <v>1083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8</v>
      </c>
      <c r="S190" s="20">
        <v>34</v>
      </c>
      <c r="T190" s="20">
        <v>24</v>
      </c>
      <c r="U190" s="211">
        <f t="shared" si="30"/>
        <v>22</v>
      </c>
      <c r="V190" s="212"/>
      <c r="W190" s="307">
        <f t="shared" si="31"/>
        <v>66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268</v>
      </c>
      <c r="S192" s="20">
        <v>416</v>
      </c>
      <c r="T192" s="20">
        <v>224</v>
      </c>
      <c r="U192" s="320">
        <f t="shared" ref="U192:U193" si="32">AVERAGE(I192:T192)</f>
        <v>302.66666666666669</v>
      </c>
      <c r="V192" s="321"/>
      <c r="W192" s="315">
        <f t="shared" ref="W192:W193" si="33">SUM(I192:T192)</f>
        <v>908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7</v>
      </c>
      <c r="S193" s="38">
        <v>31</v>
      </c>
      <c r="T193" s="38">
        <v>22</v>
      </c>
      <c r="U193" s="211">
        <f t="shared" si="32"/>
        <v>20</v>
      </c>
      <c r="V193" s="212"/>
      <c r="W193" s="322">
        <f t="shared" si="33"/>
        <v>60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 t="shared" ref="R194" si="34">R193-R195</f>
        <v>5</v>
      </c>
      <c r="S194" s="138">
        <f t="shared" ref="S194:T194" si="35">S193-S195</f>
        <v>22</v>
      </c>
      <c r="T194" s="138">
        <f t="shared" si="35"/>
        <v>15</v>
      </c>
      <c r="U194" s="211">
        <f>AVERAGE(I194:T194)</f>
        <v>14</v>
      </c>
      <c r="V194" s="212"/>
      <c r="W194" s="307">
        <f>W193-W195</f>
        <v>42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2</v>
      </c>
      <c r="S195" s="20">
        <v>9</v>
      </c>
      <c r="T195" s="20">
        <v>7</v>
      </c>
      <c r="U195" s="211">
        <f t="shared" ref="U195:U198" si="36">AVERAGE(I195:T195)</f>
        <v>6</v>
      </c>
      <c r="V195" s="212"/>
      <c r="W195" s="315">
        <f>SUM(I195:T195)</f>
        <v>18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4">
        <v>1</v>
      </c>
      <c r="S196" s="84">
        <v>4</v>
      </c>
      <c r="T196" s="84">
        <v>1</v>
      </c>
      <c r="U196" s="211">
        <f t="shared" si="36"/>
        <v>2</v>
      </c>
      <c r="V196" s="212"/>
      <c r="W196" s="315">
        <f>SUM(I196:T196)</f>
        <v>6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 t="shared" ref="R197" si="37">R193-R194-R196</f>
        <v>1</v>
      </c>
      <c r="S197" s="88">
        <f t="shared" ref="S197:T197" si="38">S193-S194-S196</f>
        <v>5</v>
      </c>
      <c r="T197" s="88">
        <f t="shared" si="38"/>
        <v>6</v>
      </c>
      <c r="U197" s="288">
        <f t="shared" si="36"/>
        <v>4</v>
      </c>
      <c r="V197" s="289"/>
      <c r="W197" s="319">
        <f>SUM(I197:T197)</f>
        <v>12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4</v>
      </c>
      <c r="S198" s="30">
        <v>27</v>
      </c>
      <c r="T198" s="30">
        <v>21</v>
      </c>
      <c r="U198" s="308">
        <f t="shared" si="36"/>
        <v>17.333333333333332</v>
      </c>
      <c r="V198" s="309"/>
      <c r="W198" s="310">
        <f t="shared" ref="W198:W201" si="39">SUM(I198:T198)</f>
        <v>52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143</v>
      </c>
      <c r="S200" s="38">
        <v>244</v>
      </c>
      <c r="T200" s="38">
        <v>117</v>
      </c>
      <c r="U200" s="236">
        <f>AVERAGE(I200:T200)</f>
        <v>168</v>
      </c>
      <c r="V200" s="237"/>
      <c r="W200" s="306">
        <f t="shared" si="39"/>
        <v>504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3</v>
      </c>
      <c r="S201" s="20">
        <v>11</v>
      </c>
      <c r="T201" s="20">
        <v>5</v>
      </c>
      <c r="U201" s="211">
        <f t="shared" ref="U201" si="40">AVERAGE(I201:T201)</f>
        <v>6.333333333333333</v>
      </c>
      <c r="V201" s="212"/>
      <c r="W201" s="307">
        <f t="shared" si="39"/>
        <v>19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41">R189/R192</f>
        <v>1.5</v>
      </c>
      <c r="S203" s="46">
        <f t="shared" ref="S203:T203" si="42">S189/S192</f>
        <v>0.75240384615384615</v>
      </c>
      <c r="T203" s="46">
        <f t="shared" si="42"/>
        <v>1.6428571428571428</v>
      </c>
      <c r="U203" s="236" t="s">
        <v>44</v>
      </c>
      <c r="V203" s="237"/>
      <c r="W203" s="305">
        <f>SUM(I203:T203)</f>
        <v>3.8952609890109891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43">R190/R193</f>
        <v>1.1428571428571428</v>
      </c>
      <c r="S204" s="48">
        <f t="shared" ref="S204:T204" si="44">S190/S193</f>
        <v>1.096774193548387</v>
      </c>
      <c r="T204" s="48">
        <f t="shared" si="44"/>
        <v>1.0909090909090908</v>
      </c>
      <c r="U204" s="211" t="s">
        <v>44</v>
      </c>
      <c r="V204" s="212"/>
      <c r="W204" s="238">
        <f>SUM(I204:T204)</f>
        <v>3.3305404273146206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 t="shared" ref="R205" si="45">R198/R193</f>
        <v>0.5714285714285714</v>
      </c>
      <c r="S205" s="144">
        <f t="shared" ref="S205:T205" si="46">S198/S193</f>
        <v>0.87096774193548387</v>
      </c>
      <c r="T205" s="144">
        <f t="shared" si="46"/>
        <v>0.95454545454545459</v>
      </c>
      <c r="U205" s="298" t="s">
        <v>44</v>
      </c>
      <c r="V205" s="299"/>
      <c r="W205" s="300">
        <f>W198/W193</f>
        <v>0.8666666666666667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47">R200/R192</f>
        <v>0.53358208955223885</v>
      </c>
      <c r="S207" s="58">
        <f t="shared" ref="S207:T207" si="48">S200/S192</f>
        <v>0.58653846153846156</v>
      </c>
      <c r="T207" s="58">
        <f t="shared" si="48"/>
        <v>0.5223214285714286</v>
      </c>
      <c r="U207" s="236" t="s">
        <v>44</v>
      </c>
      <c r="V207" s="237"/>
      <c r="W207" s="293">
        <f>W200/W192</f>
        <v>0.55506607929515417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9">R201/R193</f>
        <v>0.42857142857142855</v>
      </c>
      <c r="S208" s="62">
        <f t="shared" ref="S208:T208" si="50">S201/S193</f>
        <v>0.35483870967741937</v>
      </c>
      <c r="T208" s="62">
        <f t="shared" si="50"/>
        <v>0.22727272727272727</v>
      </c>
      <c r="U208" s="234" t="s">
        <v>44</v>
      </c>
      <c r="V208" s="235"/>
      <c r="W208" s="269">
        <f>W201/W193</f>
        <v>0.31666666666666665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6">
        <v>331</v>
      </c>
      <c r="S209" s="66">
        <v>93</v>
      </c>
      <c r="T209" s="66">
        <v>121</v>
      </c>
      <c r="U209" s="273">
        <f t="shared" ref="U209:U212" si="51">AVERAGE(I209:T209)</f>
        <v>181.66666666666666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39</v>
      </c>
      <c r="S210" s="70">
        <v>106</v>
      </c>
      <c r="T210" s="70">
        <v>55</v>
      </c>
      <c r="U210" s="275">
        <f t="shared" si="51"/>
        <v>66.666666666666671</v>
      </c>
      <c r="V210" s="276"/>
      <c r="W210" s="275">
        <f t="shared" ref="W210:W212" si="52">SUM(I210:T210)</f>
        <v>200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4">
        <v>0</v>
      </c>
      <c r="S211" s="74">
        <v>5</v>
      </c>
      <c r="T211" s="74">
        <v>10</v>
      </c>
      <c r="U211" s="288">
        <f t="shared" si="51"/>
        <v>5</v>
      </c>
      <c r="V211" s="289"/>
      <c r="W211" s="290">
        <f t="shared" si="52"/>
        <v>15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 t="shared" ref="R212" si="53">R213+R220</f>
        <v>0</v>
      </c>
      <c r="S212" s="78">
        <f t="shared" ref="S212:T212" si="54">S213+S220</f>
        <v>18</v>
      </c>
      <c r="T212" s="78">
        <f t="shared" si="54"/>
        <v>10</v>
      </c>
      <c r="U212" s="280">
        <f t="shared" si="51"/>
        <v>9.3333333333333339</v>
      </c>
      <c r="V212" s="281"/>
      <c r="W212" s="209">
        <f t="shared" si="52"/>
        <v>28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 t="shared" ref="R213" si="55">SUM(R214:R219)</f>
        <v>0</v>
      </c>
      <c r="S213" s="20">
        <f t="shared" ref="S213:T213" si="56">SUM(S214:S219)</f>
        <v>8</v>
      </c>
      <c r="T213" s="20">
        <f t="shared" si="56"/>
        <v>6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/>
      <c r="T214" s="84"/>
      <c r="U214" s="209" t="e">
        <f t="shared" ref="U214" si="57">AVERAGE(I214:T214)</f>
        <v>#DIV/0!</v>
      </c>
      <c r="V214" s="210"/>
      <c r="W214" s="209">
        <f t="shared" ref="W214" si="58">SUM(I214:T214)</f>
        <v>0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>
        <v>2</v>
      </c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1</v>
      </c>
      <c r="T216" s="84">
        <v>4</v>
      </c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>
        <v>2</v>
      </c>
      <c r="T217" s="84">
        <v>1</v>
      </c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>
        <v>2</v>
      </c>
      <c r="T218" s="84">
        <v>1</v>
      </c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>
        <v>1</v>
      </c>
      <c r="T219" s="84"/>
      <c r="U219" s="209">
        <f t="shared" ref="U219:U220" si="59">AVERAGE(I219:T219)</f>
        <v>1</v>
      </c>
      <c r="V219" s="210"/>
      <c r="W219" s="209">
        <f t="shared" ref="W219:W220" si="60">SUM(I219:T219)</f>
        <v>1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 t="shared" ref="R220" si="61">SUM(R221:R224)</f>
        <v>0</v>
      </c>
      <c r="S220" s="20">
        <f t="shared" ref="S220:T220" si="62">SUM(S221:S224)</f>
        <v>10</v>
      </c>
      <c r="T220" s="20">
        <f t="shared" si="62"/>
        <v>4</v>
      </c>
      <c r="U220" s="211">
        <f t="shared" si="59"/>
        <v>4.666666666666667</v>
      </c>
      <c r="V220" s="212"/>
      <c r="W220" s="209">
        <f t="shared" si="60"/>
        <v>14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>
        <v>1</v>
      </c>
      <c r="T221" s="20">
        <v>1</v>
      </c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>
        <v>2</v>
      </c>
      <c r="T222" s="20">
        <v>1</v>
      </c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>
        <v>2</v>
      </c>
      <c r="T223" s="20">
        <v>1</v>
      </c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>
        <v>5</v>
      </c>
      <c r="T224" s="84">
        <v>1</v>
      </c>
      <c r="U224" s="209">
        <f t="shared" ref="U224:U267" si="63">AVERAGE(I224:T224)</f>
        <v>3</v>
      </c>
      <c r="V224" s="210"/>
      <c r="W224" s="209">
        <f t="shared" ref="W224:W246" si="64">SUM(I224:T224)</f>
        <v>6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65">SUM(R226+R258+R279)</f>
        <v>0</v>
      </c>
      <c r="S225" s="20">
        <f t="shared" ref="S225:T225" si="66">SUM(S226+S258+S279)</f>
        <v>10</v>
      </c>
      <c r="T225" s="20">
        <f t="shared" si="66"/>
        <v>2</v>
      </c>
      <c r="U225" s="209">
        <f t="shared" si="63"/>
        <v>4</v>
      </c>
      <c r="V225" s="210"/>
      <c r="W225" s="209">
        <f t="shared" si="64"/>
        <v>12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 t="shared" ref="R226" si="67">SUM(R227:R257)</f>
        <v>0</v>
      </c>
      <c r="S226" s="20">
        <f t="shared" ref="S226:T226" si="68">SUM(S227:S257)</f>
        <v>0</v>
      </c>
      <c r="T226" s="20">
        <f t="shared" si="68"/>
        <v>0</v>
      </c>
      <c r="U226" s="209">
        <f t="shared" si="63"/>
        <v>0</v>
      </c>
      <c r="V226" s="210"/>
      <c r="W226" s="209">
        <f t="shared" si="64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141"/>
      <c r="S227" s="141"/>
      <c r="T227" s="141"/>
      <c r="U227" s="209" t="e">
        <f t="shared" si="63"/>
        <v>#DIV/0!</v>
      </c>
      <c r="V227" s="210"/>
      <c r="W227" s="209">
        <f t="shared" si="64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141"/>
      <c r="S228" s="141"/>
      <c r="T228" s="141"/>
      <c r="U228" s="209" t="e">
        <f t="shared" si="63"/>
        <v>#DIV/0!</v>
      </c>
      <c r="V228" s="210"/>
      <c r="W228" s="209">
        <f t="shared" si="64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141"/>
      <c r="S229" s="141"/>
      <c r="T229" s="141"/>
      <c r="U229" s="209" t="e">
        <f t="shared" si="63"/>
        <v>#DIV/0!</v>
      </c>
      <c r="V229" s="210"/>
      <c r="W229" s="209">
        <f t="shared" si="64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141"/>
      <c r="S230" s="141"/>
      <c r="T230" s="141"/>
      <c r="U230" s="209" t="e">
        <f t="shared" si="63"/>
        <v>#DIV/0!</v>
      </c>
      <c r="V230" s="210"/>
      <c r="W230" s="209">
        <f t="shared" si="64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141"/>
      <c r="S231" s="141"/>
      <c r="T231" s="141"/>
      <c r="U231" s="209" t="e">
        <f t="shared" si="63"/>
        <v>#DIV/0!</v>
      </c>
      <c r="V231" s="210"/>
      <c r="W231" s="209">
        <f t="shared" si="64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141"/>
      <c r="S232" s="141"/>
      <c r="T232" s="141"/>
      <c r="U232" s="209" t="e">
        <f t="shared" si="63"/>
        <v>#DIV/0!</v>
      </c>
      <c r="V232" s="210"/>
      <c r="W232" s="209">
        <f t="shared" si="64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141"/>
      <c r="S233" s="141"/>
      <c r="T233" s="141"/>
      <c r="U233" s="209" t="e">
        <f t="shared" si="63"/>
        <v>#DIV/0!</v>
      </c>
      <c r="V233" s="210"/>
      <c r="W233" s="209">
        <f t="shared" si="64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141"/>
      <c r="S234" s="141"/>
      <c r="T234" s="141"/>
      <c r="U234" s="209" t="e">
        <f t="shared" si="63"/>
        <v>#DIV/0!</v>
      </c>
      <c r="V234" s="210"/>
      <c r="W234" s="209">
        <f t="shared" si="64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141"/>
      <c r="S235" s="141"/>
      <c r="T235" s="141"/>
      <c r="U235" s="209" t="e">
        <f t="shared" si="63"/>
        <v>#DIV/0!</v>
      </c>
      <c r="V235" s="210"/>
      <c r="W235" s="209">
        <f t="shared" si="64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141"/>
      <c r="S236" s="141"/>
      <c r="T236" s="141"/>
      <c r="U236" s="209" t="e">
        <f t="shared" si="63"/>
        <v>#DIV/0!</v>
      </c>
      <c r="V236" s="210"/>
      <c r="W236" s="209">
        <f t="shared" si="64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141"/>
      <c r="S237" s="141"/>
      <c r="T237" s="141"/>
      <c r="U237" s="209" t="e">
        <f t="shared" si="63"/>
        <v>#DIV/0!</v>
      </c>
      <c r="V237" s="210"/>
      <c r="W237" s="209">
        <f t="shared" si="64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141"/>
      <c r="S238" s="141"/>
      <c r="T238" s="141"/>
      <c r="U238" s="209" t="e">
        <f t="shared" si="63"/>
        <v>#DIV/0!</v>
      </c>
      <c r="V238" s="210"/>
      <c r="W238" s="209">
        <f t="shared" si="64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141"/>
      <c r="S239" s="141"/>
      <c r="T239" s="141"/>
      <c r="U239" s="209" t="e">
        <f t="shared" si="63"/>
        <v>#DIV/0!</v>
      </c>
      <c r="V239" s="210"/>
      <c r="W239" s="209">
        <f t="shared" si="64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141"/>
      <c r="S240" s="141"/>
      <c r="T240" s="141"/>
      <c r="U240" s="209" t="e">
        <f t="shared" si="63"/>
        <v>#DIV/0!</v>
      </c>
      <c r="V240" s="210"/>
      <c r="W240" s="209">
        <f t="shared" si="64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141"/>
      <c r="S241" s="141"/>
      <c r="T241" s="141"/>
      <c r="U241" s="209" t="e">
        <f t="shared" si="63"/>
        <v>#DIV/0!</v>
      </c>
      <c r="V241" s="210"/>
      <c r="W241" s="209">
        <f t="shared" si="64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141"/>
      <c r="S242" s="141"/>
      <c r="T242" s="141"/>
      <c r="U242" s="209" t="e">
        <f t="shared" si="63"/>
        <v>#DIV/0!</v>
      </c>
      <c r="V242" s="210"/>
      <c r="W242" s="209">
        <f t="shared" si="64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141"/>
      <c r="S243" s="141"/>
      <c r="T243" s="141"/>
      <c r="U243" s="209" t="e">
        <f t="shared" si="63"/>
        <v>#DIV/0!</v>
      </c>
      <c r="V243" s="210"/>
      <c r="W243" s="209">
        <f t="shared" si="64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141"/>
      <c r="S244" s="141"/>
      <c r="T244" s="141"/>
      <c r="U244" s="209" t="e">
        <f t="shared" si="63"/>
        <v>#DIV/0!</v>
      </c>
      <c r="V244" s="210"/>
      <c r="W244" s="209">
        <f t="shared" si="64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141"/>
      <c r="S245" s="141"/>
      <c r="T245" s="141"/>
      <c r="U245" s="209" t="e">
        <f t="shared" si="63"/>
        <v>#DIV/0!</v>
      </c>
      <c r="V245" s="210"/>
      <c r="W245" s="209">
        <f t="shared" si="64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141"/>
      <c r="S246" s="141"/>
      <c r="T246" s="141"/>
      <c r="U246" s="209" t="e">
        <f t="shared" si="63"/>
        <v>#DIV/0!</v>
      </c>
      <c r="V246" s="210"/>
      <c r="W246" s="209">
        <f t="shared" si="64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141"/>
      <c r="S247" s="141"/>
      <c r="T247" s="141"/>
      <c r="U247" s="209" t="e">
        <f t="shared" si="63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141"/>
      <c r="S248" s="141"/>
      <c r="T248" s="141"/>
      <c r="U248" s="209" t="e">
        <f t="shared" si="63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141"/>
      <c r="S249" s="141"/>
      <c r="T249" s="141"/>
      <c r="U249" s="209" t="e">
        <f t="shared" si="63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141"/>
      <c r="S250" s="141"/>
      <c r="T250" s="141"/>
      <c r="U250" s="209" t="e">
        <f t="shared" si="63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141"/>
      <c r="S251" s="141"/>
      <c r="T251" s="141"/>
      <c r="U251" s="209" t="e">
        <f t="shared" si="63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141"/>
      <c r="S252" s="141"/>
      <c r="T252" s="141"/>
      <c r="U252" s="209" t="e">
        <f t="shared" si="63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141"/>
      <c r="S253" s="141"/>
      <c r="T253" s="141"/>
      <c r="U253" s="209" t="e">
        <f t="shared" si="63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141"/>
      <c r="S254" s="141"/>
      <c r="T254" s="141"/>
      <c r="U254" s="209" t="e">
        <f t="shared" si="63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141"/>
      <c r="S255" s="141"/>
      <c r="T255" s="141"/>
      <c r="U255" s="209" t="e">
        <f t="shared" si="63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141"/>
      <c r="S256" s="141"/>
      <c r="T256" s="141"/>
      <c r="U256" s="209" t="e">
        <f t="shared" si="63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141"/>
      <c r="S257" s="141"/>
      <c r="T257" s="141"/>
      <c r="U257" s="209" t="e">
        <f t="shared" si="63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 t="shared" ref="R258" si="69">SUM(R259+R264+R269+R274)</f>
        <v>0</v>
      </c>
      <c r="S258" s="84">
        <f t="shared" ref="S258:T258" si="70">SUM(S259+S264+S269+S274)</f>
        <v>7</v>
      </c>
      <c r="T258" s="84">
        <f t="shared" si="70"/>
        <v>2</v>
      </c>
      <c r="U258" s="209">
        <f t="shared" si="63"/>
        <v>3</v>
      </c>
      <c r="V258" s="210"/>
      <c r="W258" s="209">
        <f t="shared" ref="W258:W267" si="71">SUM(I258:T258)</f>
        <v>9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 t="shared" ref="R259" si="72">SUM(R260:R263)</f>
        <v>0</v>
      </c>
      <c r="S259" s="84">
        <f t="shared" ref="S259:T259" si="73">SUM(S260:S263)</f>
        <v>1</v>
      </c>
      <c r="T259" s="84">
        <f t="shared" si="73"/>
        <v>2</v>
      </c>
      <c r="U259" s="209">
        <f t="shared" si="63"/>
        <v>1</v>
      </c>
      <c r="V259" s="210"/>
      <c r="W259" s="209">
        <f t="shared" si="71"/>
        <v>3</v>
      </c>
      <c r="X259" s="210"/>
    </row>
    <row r="260" spans="2:24" x14ac:dyDescent="0.3">
      <c r="B260" s="272"/>
      <c r="C260" s="179" t="s">
        <v>116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>
        <v>1</v>
      </c>
      <c r="T260" s="84">
        <v>1</v>
      </c>
      <c r="U260" s="209">
        <f t="shared" si="63"/>
        <v>1</v>
      </c>
      <c r="V260" s="210"/>
      <c r="W260" s="209">
        <f t="shared" si="71"/>
        <v>2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63"/>
        <v>#DIV/0!</v>
      </c>
      <c r="V261" s="210"/>
      <c r="W261" s="209">
        <f t="shared" si="71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63"/>
        <v>#DIV/0!</v>
      </c>
      <c r="V262" s="210"/>
      <c r="W262" s="209">
        <f t="shared" si="71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>
        <v>1</v>
      </c>
      <c r="U263" s="209">
        <f t="shared" si="63"/>
        <v>1</v>
      </c>
      <c r="V263" s="210"/>
      <c r="W263" s="209">
        <f t="shared" si="71"/>
        <v>1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 t="shared" ref="R264" si="74">SUM(R265:R268)</f>
        <v>0</v>
      </c>
      <c r="S264" s="84">
        <f t="shared" ref="S264:T264" si="75">SUM(S265:S268)</f>
        <v>0</v>
      </c>
      <c r="T264" s="84">
        <f t="shared" si="75"/>
        <v>0</v>
      </c>
      <c r="U264" s="209">
        <f t="shared" si="63"/>
        <v>0</v>
      </c>
      <c r="V264" s="210"/>
      <c r="W264" s="209">
        <f t="shared" si="71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63"/>
        <v>#DIV/0!</v>
      </c>
      <c r="V265" s="210"/>
      <c r="W265" s="209">
        <f t="shared" si="71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63"/>
        <v>#DIV/0!</v>
      </c>
      <c r="V266" s="210"/>
      <c r="W266" s="209">
        <f t="shared" si="71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63"/>
        <v>#DIV/0!</v>
      </c>
      <c r="V267" s="210"/>
      <c r="W267" s="209">
        <f t="shared" si="71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 t="shared" ref="R269" si="76">SUM(R270:R273)</f>
        <v>0</v>
      </c>
      <c r="S269" s="84">
        <f t="shared" ref="S269:T269" si="77">SUM(S270:S273)</f>
        <v>0</v>
      </c>
      <c r="T269" s="84">
        <f t="shared" si="77"/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78">AVERAGE(I273:T273)</f>
        <v>0</v>
      </c>
      <c r="V273" s="210"/>
      <c r="W273" s="209">
        <f t="shared" ref="W273" si="79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 t="shared" ref="R274" si="80">SUM(R275:R280)</f>
        <v>0</v>
      </c>
      <c r="S274" s="84">
        <f t="shared" ref="S274:T274" si="81">SUM(S275:S280)</f>
        <v>6</v>
      </c>
      <c r="T274" s="84">
        <f t="shared" si="81"/>
        <v>0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 t="shared" ref="R279:T279" si="82">SUM(R280)</f>
        <v>0</v>
      </c>
      <c r="S279" s="84">
        <f t="shared" si="82"/>
        <v>3</v>
      </c>
      <c r="T279" s="84">
        <f t="shared" si="82"/>
        <v>0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>
        <v>3</v>
      </c>
      <c r="T280" s="84"/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1</v>
      </c>
      <c r="S281" s="97">
        <v>0</v>
      </c>
      <c r="T281" s="97">
        <v>0</v>
      </c>
      <c r="U281" s="262">
        <f t="shared" ref="U281:U283" si="83">AVERAGE(I281:T281)</f>
        <v>0.33333333333333331</v>
      </c>
      <c r="V281" s="263"/>
      <c r="W281" s="264">
        <f t="shared" ref="W281:W283" si="84">SUM(I281:T281)</f>
        <v>1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 t="shared" ref="R282:T282" si="85">SUM(R283:R283)</f>
        <v>0</v>
      </c>
      <c r="S282" s="93">
        <f t="shared" si="85"/>
        <v>0</v>
      </c>
      <c r="T282" s="93">
        <f t="shared" si="85"/>
        <v>0</v>
      </c>
      <c r="U282" s="209">
        <f t="shared" si="83"/>
        <v>0</v>
      </c>
      <c r="V282" s="210"/>
      <c r="W282" s="251">
        <f t="shared" si="84"/>
        <v>0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/>
      <c r="U283" s="209" t="e">
        <f t="shared" si="83"/>
        <v>#DIV/0!</v>
      </c>
      <c r="V283" s="210"/>
      <c r="W283" s="209">
        <f t="shared" si="84"/>
        <v>0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 t="shared" ref="R285" si="86">R210/R193</f>
        <v>5.5714285714285712</v>
      </c>
      <c r="S285" s="105">
        <f t="shared" ref="S285:T285" si="87">S210/S193</f>
        <v>3.4193548387096775</v>
      </c>
      <c r="T285" s="105">
        <f t="shared" si="87"/>
        <v>2.5</v>
      </c>
      <c r="U285" s="246" t="s">
        <v>44</v>
      </c>
      <c r="V285" s="247"/>
      <c r="W285" s="246">
        <f>W210/W193</f>
        <v>3.3333333333333335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 t="shared" ref="R286" si="88">(R212+R225+R281+R282)/R193</f>
        <v>0.14285714285714285</v>
      </c>
      <c r="S286" s="109">
        <f t="shared" ref="S286:T286" si="89">(S212+S225+S281+S282)/S193</f>
        <v>0.90322580645161288</v>
      </c>
      <c r="T286" s="109">
        <f t="shared" si="89"/>
        <v>0.54545454545454541</v>
      </c>
      <c r="U286" s="238" t="s">
        <v>44</v>
      </c>
      <c r="V286" s="239"/>
      <c r="W286" s="238">
        <f t="shared" ref="W286:X286" si="90">(W212+W225+W281+W282)/W193</f>
        <v>0.68333333333333335</v>
      </c>
      <c r="X286" s="239" t="e">
        <f t="shared" si="90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 t="shared" ref="R287" si="91">R289/R288</f>
        <v>0</v>
      </c>
      <c r="S287" s="111">
        <f t="shared" ref="S287:T287" si="92">S289/S288</f>
        <v>0</v>
      </c>
      <c r="T287" s="111">
        <f t="shared" si="92"/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 t="shared" ref="R288" si="93">R193</f>
        <v>7</v>
      </c>
      <c r="S288" s="38">
        <f t="shared" ref="S288:T288" si="94">S193</f>
        <v>31</v>
      </c>
      <c r="T288" s="38">
        <f t="shared" si="94"/>
        <v>22</v>
      </c>
      <c r="U288" s="236" t="s">
        <v>44</v>
      </c>
      <c r="V288" s="237"/>
      <c r="W288" s="236">
        <f>SUM(I288:T288)</f>
        <v>60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 t="shared" ref="R290" si="95">R293/R292</f>
        <v>0.66666666666666663</v>
      </c>
      <c r="S290" s="145">
        <f t="shared" ref="S290:T290" si="96">S293/S292</f>
        <v>0.25</v>
      </c>
      <c r="T290" s="145">
        <f t="shared" si="96"/>
        <v>0.52631578947368418</v>
      </c>
      <c r="U290" s="218">
        <f t="shared" ref="U290:V290" si="97">U293/U292</f>
        <v>0.39130434782608692</v>
      </c>
      <c r="V290" s="219" t="e">
        <f t="shared" si="97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 t="shared" ref="R291" si="98">R294/R292</f>
        <v>0</v>
      </c>
      <c r="S291" s="146">
        <f t="shared" ref="S291:T291" si="99">S294/S292</f>
        <v>0.125</v>
      </c>
      <c r="T291" s="146">
        <f t="shared" si="99"/>
        <v>0.31578947368421051</v>
      </c>
      <c r="U291" s="222">
        <f t="shared" ref="U291:V291" si="100">U294/U292</f>
        <v>0.19565217391304346</v>
      </c>
      <c r="V291" s="223" t="e">
        <f t="shared" si="100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3</v>
      </c>
      <c r="S292" s="20">
        <v>24</v>
      </c>
      <c r="T292" s="20">
        <v>19</v>
      </c>
      <c r="U292" s="211">
        <f>AVERAGE(I292:T292)</f>
        <v>15.333333333333334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2</v>
      </c>
      <c r="S293" s="20">
        <v>6</v>
      </c>
      <c r="T293" s="20">
        <v>10</v>
      </c>
      <c r="U293" s="211">
        <f>AVERAGE(I293:T293)</f>
        <v>6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>
        <v>0</v>
      </c>
      <c r="S294" s="124">
        <v>3</v>
      </c>
      <c r="T294" s="124">
        <v>6</v>
      </c>
      <c r="U294" s="232">
        <f>AVERAGE(I294:T294)</f>
        <v>3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 t="shared" ref="R295" si="101">R298/R297</f>
        <v>0</v>
      </c>
      <c r="S295" s="128">
        <f t="shared" ref="S295:T295" si="102">S298/S297</f>
        <v>8.3333333333333329E-2</v>
      </c>
      <c r="T295" s="128">
        <f t="shared" si="102"/>
        <v>5.2631578947368418E-2</v>
      </c>
      <c r="U295" s="213">
        <f>U298/U297</f>
        <v>6.5217391304347824E-2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 t="shared" ref="R296" si="103">R299/R297</f>
        <v>0</v>
      </c>
      <c r="S296" s="132">
        <f t="shared" ref="S296:T296" si="104">S299/S297</f>
        <v>0</v>
      </c>
      <c r="T296" s="132">
        <f t="shared" si="104"/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3</v>
      </c>
      <c r="S297" s="20">
        <v>24</v>
      </c>
      <c r="T297" s="20">
        <v>19</v>
      </c>
      <c r="U297" s="211">
        <f>AVERAGE(I297:T297)</f>
        <v>15.333333333333334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2</v>
      </c>
      <c r="T298" s="20">
        <v>1</v>
      </c>
      <c r="U298" s="211">
        <f>AVERAGE(I298:T298)</f>
        <v>1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10:H19 J10:J19">
    <cfRule type="cellIs" dxfId="107" priority="1" operator="lessThan">
      <formula>0</formula>
    </cfRule>
    <cfRule type="cellIs" dxfId="106" priority="2" operator="greaterThan">
      <formula>0</formula>
    </cfRule>
    <cfRule type="cellIs" dxfId="105" priority="3" operator="greaterThan">
      <formula>0</formula>
    </cfRule>
    <cfRule type="cellIs" dxfId="104" priority="4" operator="lessThan">
      <formula>0</formula>
    </cfRule>
  </conditionalFormatting>
  <conditionalFormatting sqref="R11:R19">
    <cfRule type="cellIs" dxfId="103" priority="5" operator="greaterThan">
      <formula>0</formula>
    </cfRule>
    <cfRule type="cellIs" dxfId="10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2E4D-CE33-4D20-8B7C-2FB67001D86C}">
  <dimension ref="B1:Y273"/>
  <sheetViews>
    <sheetView showGridLines="0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182</v>
      </c>
      <c r="C2" s="5"/>
      <c r="D2" s="5"/>
      <c r="E2" s="5"/>
      <c r="F2" s="5"/>
    </row>
    <row r="3" spans="2:21" x14ac:dyDescent="0.3">
      <c r="B3" s="6" t="s">
        <v>183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292</v>
      </c>
      <c r="J73" s="20">
        <v>194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243</v>
      </c>
      <c r="V73" s="212"/>
      <c r="W73" s="307">
        <f>SUM(I73:T73)</f>
        <v>486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7</v>
      </c>
      <c r="J74" s="20">
        <v>9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8</v>
      </c>
      <c r="V74" s="212"/>
      <c r="W74" s="307">
        <f>SUM(I74:T74)</f>
        <v>16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167</v>
      </c>
      <c r="J76" s="20">
        <v>126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146.5</v>
      </c>
      <c r="V76" s="321"/>
      <c r="W76" s="315">
        <f>SUM(I76:T76)</f>
        <v>293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6</v>
      </c>
      <c r="J77" s="38">
        <v>6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6</v>
      </c>
      <c r="V77" s="212"/>
      <c r="W77" s="322">
        <f>SUM(I77:T77)</f>
        <v>12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5</v>
      </c>
      <c r="J78" s="138">
        <f t="shared" ref="J78" si="2">J77-J79</f>
        <v>3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4</v>
      </c>
      <c r="V78" s="212"/>
      <c r="W78" s="307">
        <f>W77-W79</f>
        <v>8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1</v>
      </c>
      <c r="J79" s="20">
        <v>3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2</v>
      </c>
      <c r="V79" s="212"/>
      <c r="W79" s="315">
        <f>SUM(I79:T79)</f>
        <v>4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 t="e">
        <f t="shared" si="0"/>
        <v>#DIV/0!</v>
      </c>
      <c r="V80" s="212"/>
      <c r="W80" s="315">
        <f>SUM(I80:T80)</f>
        <v>0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1</v>
      </c>
      <c r="J81" s="88">
        <f t="shared" ref="J81" si="4">J77-J78-J80</f>
        <v>3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2</v>
      </c>
      <c r="V81" s="289"/>
      <c r="W81" s="319">
        <f>SUM(I81:T81)</f>
        <v>4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6</v>
      </c>
      <c r="J82" s="30">
        <v>5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5.5</v>
      </c>
      <c r="V82" s="309"/>
      <c r="W82" s="310">
        <f>SUM(I82:T82)</f>
        <v>11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57</v>
      </c>
      <c r="J84" s="38">
        <v>58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57.5</v>
      </c>
      <c r="V84" s="237"/>
      <c r="W84" s="306">
        <f>SUM(I84:T84)</f>
        <v>115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1</v>
      </c>
      <c r="J85" s="20">
        <v>5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3</v>
      </c>
      <c r="V85" s="212"/>
      <c r="W85" s="307">
        <f>SUM(I85:T85)</f>
        <v>6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1.7485029940119761</v>
      </c>
      <c r="J87" s="46">
        <f t="shared" ref="J87:J88" si="6">J73/J76</f>
        <v>1.5396825396825398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3.2881855336945156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1.1666666666666667</v>
      </c>
      <c r="J88" s="48">
        <f t="shared" si="6"/>
        <v>1.5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2.666666666666667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1</v>
      </c>
      <c r="J89" s="144">
        <f t="shared" ref="J89" si="8">J82/J77</f>
        <v>0.83333333333333337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0.91666666666666663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0.3413173652694611</v>
      </c>
      <c r="J91" s="58">
        <f t="shared" ref="J91:J92" si="10">J84/J76</f>
        <v>0.46031746031746029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0.39249146757679182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0.16666666666666666</v>
      </c>
      <c r="J92" s="62">
        <f t="shared" si="10"/>
        <v>0.83333333333333337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0.5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263</v>
      </c>
      <c r="J93" s="66">
        <v>177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220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21</v>
      </c>
      <c r="J94" s="70">
        <v>16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18.5</v>
      </c>
      <c r="V94" s="276"/>
      <c r="W94" s="275">
        <f>SUM(I94:T94)</f>
        <v>37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3</v>
      </c>
      <c r="J95" s="74">
        <v>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2.5</v>
      </c>
      <c r="V95" s="289"/>
      <c r="W95" s="290">
        <f>SUM(I95:T95)</f>
        <v>5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6</v>
      </c>
      <c r="J96" s="78">
        <f t="shared" ref="J96" si="12">J97+J104</f>
        <v>2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4</v>
      </c>
      <c r="V96" s="281"/>
      <c r="W96" s="209">
        <f>SUM(I96:T96)</f>
        <v>8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5</v>
      </c>
      <c r="J97" s="20">
        <f t="shared" ref="J97" si="14">SUM(J98:J103)</f>
        <v>2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>
        <v>2</v>
      </c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>
        <v>2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>
        <v>1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1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0.5</v>
      </c>
      <c r="V104" s="212"/>
      <c r="W104" s="209">
        <f>SUM(I104:T104)</f>
        <v>1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2</v>
      </c>
      <c r="J107" s="20">
        <f>SUM(J108+J144+J149)</f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1.5</v>
      </c>
      <c r="V107" s="210"/>
      <c r="W107" s="209">
        <f t="shared" ref="W107:W146" si="16">SUM(I107:T107)</f>
        <v>3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0.5</v>
      </c>
      <c r="V108" s="210"/>
      <c r="W108" s="209">
        <f t="shared" si="16"/>
        <v>1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5"/>
        <v>1</v>
      </c>
      <c r="V121" s="210"/>
      <c r="W121" s="209">
        <f t="shared" si="16"/>
        <v>1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1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0.5</v>
      </c>
      <c r="V144" s="210"/>
      <c r="W144" s="209">
        <f t="shared" si="16"/>
        <v>1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1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0.5</v>
      </c>
      <c r="V145" s="210"/>
      <c r="W145" s="209">
        <f t="shared" si="16"/>
        <v>1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1</v>
      </c>
      <c r="J149" s="84">
        <f t="shared" ref="J149" si="20">SUM(J150)</f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>
        <v>1</v>
      </c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3.5</v>
      </c>
      <c r="J155" s="105">
        <f>J94/J77</f>
        <v>2.6666666666666665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3.0833333333333335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1.3333333333333333</v>
      </c>
      <c r="J156" s="109">
        <f>(J96+J107+J151+J152)/J77</f>
        <v>0.5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0.91666666666666663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6</v>
      </c>
      <c r="J158" s="38">
        <f>J77</f>
        <v>6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12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0.66666666666666663</v>
      </c>
      <c r="J160" s="145">
        <f t="shared" ref="J160" si="28">J163/J162</f>
        <v>0.16666666666666666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0.66666666666666663</v>
      </c>
      <c r="J161" s="146">
        <f t="shared" ref="J161" si="31">J164/J162</f>
        <v>0.16666666666666666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0.41666666666666669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6</v>
      </c>
      <c r="J162" s="38">
        <v>6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6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4</v>
      </c>
      <c r="J163" s="20"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2.5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4</v>
      </c>
      <c r="J164" s="124">
        <v>1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2.5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0.16666666666666666</v>
      </c>
      <c r="J165" s="128">
        <f t="shared" ref="J165" si="34">J168/J167</f>
        <v>0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8.3333333333333329E-2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>
        <f t="shared" ref="J166" si="36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6</v>
      </c>
      <c r="J167" s="20">
        <v>6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6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1</v>
      </c>
      <c r="J168" s="20">
        <v>0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0.5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/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207</v>
      </c>
      <c r="S175" s="20">
        <v>279</v>
      </c>
      <c r="T175" s="20">
        <v>280</v>
      </c>
      <c r="U175" s="211">
        <f>AVERAGE(I175:T175)</f>
        <v>255.33333333333334</v>
      </c>
      <c r="V175" s="212"/>
      <c r="W175" s="307">
        <f>SUM(I175:T175)</f>
        <v>766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8</v>
      </c>
      <c r="S176" s="20">
        <v>8</v>
      </c>
      <c r="T176" s="20">
        <v>10</v>
      </c>
      <c r="U176" s="211">
        <f>AVERAGE(I176:T176)</f>
        <v>8.6666666666666661</v>
      </c>
      <c r="V176" s="212"/>
      <c r="W176" s="307">
        <f>SUM(I176:T176)</f>
        <v>26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130</v>
      </c>
      <c r="S178" s="20">
        <v>180</v>
      </c>
      <c r="T178" s="20">
        <v>169</v>
      </c>
      <c r="U178" s="211">
        <f t="shared" ref="U178:U187" si="37">AVERAGE(I178:T178)</f>
        <v>159.66666666666666</v>
      </c>
      <c r="V178" s="212"/>
      <c r="W178" s="315">
        <f>SUM(I178:T178)</f>
        <v>479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8</v>
      </c>
      <c r="S179" s="38">
        <v>8</v>
      </c>
      <c r="T179" s="38">
        <v>8</v>
      </c>
      <c r="U179" s="236">
        <f t="shared" si="37"/>
        <v>8</v>
      </c>
      <c r="V179" s="237"/>
      <c r="W179" s="322">
        <f>SUM(I179:T179)</f>
        <v>24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7</v>
      </c>
      <c r="S180" s="138">
        <f t="shared" si="38"/>
        <v>6</v>
      </c>
      <c r="T180" s="138">
        <f t="shared" si="38"/>
        <v>5</v>
      </c>
      <c r="U180" s="211">
        <f t="shared" si="37"/>
        <v>6</v>
      </c>
      <c r="V180" s="212"/>
      <c r="W180" s="307">
        <f>W179-W181</f>
        <v>18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1</v>
      </c>
      <c r="S181" s="20">
        <v>2</v>
      </c>
      <c r="T181" s="20">
        <v>3</v>
      </c>
      <c r="U181" s="211">
        <f t="shared" si="37"/>
        <v>2</v>
      </c>
      <c r="V181" s="212"/>
      <c r="W181" s="315">
        <f t="shared" ref="W181:W187" si="39">SUM(I181:T181)</f>
        <v>6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/>
      <c r="T182" s="84"/>
      <c r="U182" s="211" t="e">
        <f t="shared" si="37"/>
        <v>#DIV/0!</v>
      </c>
      <c r="V182" s="212"/>
      <c r="W182" s="315">
        <f t="shared" si="39"/>
        <v>0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1</v>
      </c>
      <c r="S183" s="88">
        <f t="shared" si="40"/>
        <v>2</v>
      </c>
      <c r="T183" s="88">
        <f t="shared" si="40"/>
        <v>3</v>
      </c>
      <c r="U183" s="288">
        <f t="shared" si="37"/>
        <v>2</v>
      </c>
      <c r="V183" s="289"/>
      <c r="W183" s="319">
        <f t="shared" si="39"/>
        <v>6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5</v>
      </c>
      <c r="S184" s="30">
        <v>8</v>
      </c>
      <c r="T184" s="30">
        <v>8</v>
      </c>
      <c r="U184" s="308">
        <f t="shared" si="37"/>
        <v>7</v>
      </c>
      <c r="V184" s="309"/>
      <c r="W184" s="310">
        <f t="shared" si="39"/>
        <v>21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61</v>
      </c>
      <c r="S186" s="38">
        <v>64</v>
      </c>
      <c r="T186" s="38">
        <v>57</v>
      </c>
      <c r="U186" s="236">
        <f t="shared" si="37"/>
        <v>60.666666666666664</v>
      </c>
      <c r="V186" s="237"/>
      <c r="W186" s="306">
        <f t="shared" si="39"/>
        <v>182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2</v>
      </c>
      <c r="S187" s="20">
        <v>4</v>
      </c>
      <c r="T187" s="20">
        <v>4</v>
      </c>
      <c r="U187" s="211">
        <f t="shared" si="37"/>
        <v>3.3333333333333335</v>
      </c>
      <c r="V187" s="212"/>
      <c r="W187" s="307">
        <f t="shared" si="39"/>
        <v>10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1.5923076923076922</v>
      </c>
      <c r="S189" s="46">
        <f t="shared" si="41"/>
        <v>1.55</v>
      </c>
      <c r="T189" s="46">
        <f t="shared" si="41"/>
        <v>1.6568047337278107</v>
      </c>
      <c r="U189" s="236" t="s">
        <v>44</v>
      </c>
      <c r="V189" s="237"/>
      <c r="W189" s="305">
        <f>SUM(I189:T189)</f>
        <v>4.7991124260355029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41"/>
        <v>1</v>
      </c>
      <c r="S190" s="48">
        <f t="shared" si="41"/>
        <v>1</v>
      </c>
      <c r="T190" s="48">
        <f t="shared" si="41"/>
        <v>1.25</v>
      </c>
      <c r="U190" s="211" t="s">
        <v>44</v>
      </c>
      <c r="V190" s="212"/>
      <c r="W190" s="238">
        <f>SUM(I190:T190)</f>
        <v>3.25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2">R184/R179</f>
        <v>0.625</v>
      </c>
      <c r="S191" s="144">
        <f t="shared" si="42"/>
        <v>1</v>
      </c>
      <c r="T191" s="144">
        <f t="shared" si="42"/>
        <v>1</v>
      </c>
      <c r="U191" s="298" t="s">
        <v>44</v>
      </c>
      <c r="V191" s="299"/>
      <c r="W191" s="300">
        <f>W184/W179</f>
        <v>0.875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0.46923076923076923</v>
      </c>
      <c r="S193" s="58">
        <f t="shared" si="43"/>
        <v>0.35555555555555557</v>
      </c>
      <c r="T193" s="58">
        <f t="shared" si="43"/>
        <v>0.33727810650887574</v>
      </c>
      <c r="U193" s="236" t="s">
        <v>44</v>
      </c>
      <c r="V193" s="237"/>
      <c r="W193" s="293">
        <f>W186/W178</f>
        <v>0.37995824634655534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43"/>
        <v>0.25</v>
      </c>
      <c r="S194" s="62">
        <f t="shared" si="43"/>
        <v>0.5</v>
      </c>
      <c r="T194" s="62">
        <f t="shared" si="43"/>
        <v>0.5</v>
      </c>
      <c r="U194" s="234" t="s">
        <v>44</v>
      </c>
      <c r="V194" s="235"/>
      <c r="W194" s="269">
        <f>W187/W179</f>
        <v>0.41666666666666669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99</v>
      </c>
      <c r="T195" s="66">
        <v>122</v>
      </c>
      <c r="U195" s="273">
        <f>AVERAGE(I195:T195)</f>
        <v>110.5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70</v>
      </c>
      <c r="S196" s="70">
        <v>22</v>
      </c>
      <c r="T196" s="70">
        <v>20</v>
      </c>
      <c r="U196" s="275">
        <f>AVERAGE(I196:T196)</f>
        <v>37.333333333333336</v>
      </c>
      <c r="V196" s="276"/>
      <c r="W196" s="275">
        <f>SUM(I196:T196)</f>
        <v>112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>
        <v>1</v>
      </c>
      <c r="U197" s="288">
        <f>AVERAGE(I197:T197)</f>
        <v>1</v>
      </c>
      <c r="V197" s="289"/>
      <c r="W197" s="290">
        <f>SUM(I197:T197)</f>
        <v>1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8</v>
      </c>
      <c r="T198" s="78">
        <f t="shared" si="44"/>
        <v>2</v>
      </c>
      <c r="U198" s="280">
        <f>AVERAGE(I198:T198)</f>
        <v>3.3333333333333335</v>
      </c>
      <c r="V198" s="281"/>
      <c r="W198" s="209">
        <f>SUM(I198:T198)</f>
        <v>10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7</v>
      </c>
      <c r="T199" s="20">
        <f t="shared" si="45"/>
        <v>2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>
        <v>0</v>
      </c>
      <c r="T200" s="84"/>
      <c r="U200" s="209">
        <f>AVERAGE(I200:T200)</f>
        <v>0</v>
      </c>
      <c r="V200" s="210"/>
      <c r="W200" s="209">
        <f>SUM(I200:T200)</f>
        <v>0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2</v>
      </c>
      <c r="T201" s="84">
        <v>2</v>
      </c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</v>
      </c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1</v>
      </c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2</v>
      </c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1</v>
      </c>
      <c r="T205" s="84"/>
      <c r="U205" s="209">
        <f>AVERAGE(I205:T205)</f>
        <v>1</v>
      </c>
      <c r="V205" s="210"/>
      <c r="W205" s="209">
        <f>SUM(I205:T205)</f>
        <v>1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1</v>
      </c>
      <c r="T206" s="20">
        <f>SUM(T207:T208)</f>
        <v>0</v>
      </c>
      <c r="U206" s="211">
        <f>AVERAGE(I206:T206)</f>
        <v>0.33333333333333331</v>
      </c>
      <c r="V206" s="212"/>
      <c r="W206" s="209">
        <f>SUM(I206:T206)</f>
        <v>1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>
        <v>1</v>
      </c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1</v>
      </c>
      <c r="T209" s="20">
        <f>SUM(T210+T246+T251)</f>
        <v>0</v>
      </c>
      <c r="U209" s="209">
        <f t="shared" ref="U209:U248" si="46">AVERAGE(I209:T209)</f>
        <v>0.33333333333333331</v>
      </c>
      <c r="V209" s="210"/>
      <c r="W209" s="209">
        <f t="shared" ref="W209:W248" si="47">SUM(I209:T209)</f>
        <v>1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1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>
        <v>1</v>
      </c>
      <c r="T252" s="84"/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1</v>
      </c>
      <c r="T253" s="97">
        <v>0</v>
      </c>
      <c r="U253" s="262">
        <f>AVERAGE(I253:T253)</f>
        <v>0.33333333333333331</v>
      </c>
      <c r="V253" s="263"/>
      <c r="W253" s="264">
        <f>SUM(I253:T253)</f>
        <v>1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8.75</v>
      </c>
      <c r="S257" s="105">
        <f>S196/S179</f>
        <v>2.75</v>
      </c>
      <c r="T257" s="105">
        <f>T196/T179</f>
        <v>2.5</v>
      </c>
      <c r="U257" s="246" t="s">
        <v>44</v>
      </c>
      <c r="V257" s="247"/>
      <c r="W257" s="246">
        <f t="shared" ref="W257:X257" si="51">W196/W179</f>
        <v>4.666666666666667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</v>
      </c>
      <c r="S258" s="109">
        <f>(S198+S209+S253+S254)/S179</f>
        <v>1.25</v>
      </c>
      <c r="T258" s="109">
        <f>(T198+T209+T253+T254)/T179</f>
        <v>0.25</v>
      </c>
      <c r="U258" s="238" t="s">
        <v>44</v>
      </c>
      <c r="V258" s="239"/>
      <c r="W258" s="238">
        <f t="shared" ref="W258:X258" si="52">(W198+W209+W253+W254)/W179</f>
        <v>0.5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53">R261/R260</f>
        <v>0</v>
      </c>
      <c r="S259" s="111">
        <f t="shared" si="53"/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8</v>
      </c>
      <c r="S260" s="38">
        <f>S179</f>
        <v>8</v>
      </c>
      <c r="T260" s="38">
        <f>T179</f>
        <v>8</v>
      </c>
      <c r="U260" s="236" t="s">
        <v>44</v>
      </c>
      <c r="V260" s="237"/>
      <c r="W260" s="236">
        <f>SUM(I260:T260)</f>
        <v>24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54">R265/R264</f>
        <v>0.5</v>
      </c>
      <c r="S262" s="145">
        <f t="shared" si="54"/>
        <v>0</v>
      </c>
      <c r="T262" s="145">
        <f t="shared" si="54"/>
        <v>0.25</v>
      </c>
      <c r="U262" s="218">
        <f t="shared" ref="U262:V262" si="55">U265/U264</f>
        <v>0.22222222222222221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56">R266/R264</f>
        <v>0</v>
      </c>
      <c r="S263" s="146">
        <f t="shared" si="56"/>
        <v>0</v>
      </c>
      <c r="T263" s="146">
        <f t="shared" si="56"/>
        <v>0.125</v>
      </c>
      <c r="U263" s="222">
        <f t="shared" ref="U263:V263" si="57">U266/U264</f>
        <v>5.5555555555555552E-2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4</v>
      </c>
      <c r="S264" s="38">
        <v>6</v>
      </c>
      <c r="T264" s="38">
        <v>8</v>
      </c>
      <c r="U264" s="211">
        <f>AVERAGE(I264:T264)</f>
        <v>6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2</v>
      </c>
      <c r="S265" s="20">
        <v>0</v>
      </c>
      <c r="T265" s="20">
        <v>2</v>
      </c>
      <c r="U265" s="211">
        <f>AVERAGE(I265:T265)</f>
        <v>1.3333333333333333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>
        <v>0</v>
      </c>
      <c r="S266" s="124">
        <v>0</v>
      </c>
      <c r="T266" s="124">
        <v>1</v>
      </c>
      <c r="U266" s="232">
        <f>AVERAGE(I266:T266)</f>
        <v>0.33333333333333331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8">R270/R269</f>
        <v>0</v>
      </c>
      <c r="S267" s="128">
        <f t="shared" si="58"/>
        <v>0</v>
      </c>
      <c r="T267" s="128">
        <f t="shared" si="58"/>
        <v>0</v>
      </c>
      <c r="U267" s="213">
        <f>U270/U269</f>
        <v>0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9">R271/R269</f>
        <v>0</v>
      </c>
      <c r="S268" s="132">
        <f t="shared" si="59"/>
        <v>0</v>
      </c>
      <c r="T268" s="132">
        <f t="shared" si="59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4</v>
      </c>
      <c r="S269" s="20">
        <v>6</v>
      </c>
      <c r="T269" s="20">
        <v>8</v>
      </c>
      <c r="U269" s="211">
        <f>AVERAGE(I269:T269)</f>
        <v>6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>
        <v>0</v>
      </c>
      <c r="T270" s="20">
        <v>0</v>
      </c>
      <c r="U270" s="211">
        <f>AVERAGE(I270:T270)</f>
        <v>0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>
        <v>0</v>
      </c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101" priority="1" operator="lessThan">
      <formula>0</formula>
    </cfRule>
    <cfRule type="cellIs" dxfId="100" priority="2" operator="greaterThan">
      <formula>0</formula>
    </cfRule>
    <cfRule type="cellIs" dxfId="99" priority="3" operator="greaterThan">
      <formula>0</formula>
    </cfRule>
    <cfRule type="cellIs" dxfId="98" priority="4" operator="lessThan">
      <formula>0</formula>
    </cfRule>
  </conditionalFormatting>
  <conditionalFormatting sqref="R10:R18">
    <cfRule type="cellIs" dxfId="97" priority="5" operator="greaterThan">
      <formula>0</formula>
    </cfRule>
    <cfRule type="cellIs" dxfId="9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AAF6-3D57-4CB9-BBC4-0F5614D07AB2}">
  <dimension ref="B1:X302"/>
  <sheetViews>
    <sheetView showGridLines="0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184</v>
      </c>
      <c r="C2" s="5"/>
      <c r="D2" s="5"/>
      <c r="E2" s="5"/>
      <c r="F2" s="5"/>
    </row>
    <row r="3" spans="2:21" x14ac:dyDescent="0.3">
      <c r="B3" s="6" t="s">
        <v>186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2032</v>
      </c>
      <c r="J73" s="20">
        <v>1553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1792.5</v>
      </c>
      <c r="V73" s="212"/>
      <c r="W73" s="307">
        <f t="shared" ref="W73:W77" si="1">SUM(I73:T73)</f>
        <v>3585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18</v>
      </c>
      <c r="J74" s="20">
        <v>16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17</v>
      </c>
      <c r="V74" s="212"/>
      <c r="W74" s="307">
        <f t="shared" si="1"/>
        <v>34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1310</v>
      </c>
      <c r="J76" s="20">
        <v>1058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1184</v>
      </c>
      <c r="V76" s="212"/>
      <c r="W76" s="335">
        <f t="shared" si="1"/>
        <v>2368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15</v>
      </c>
      <c r="J77" s="38">
        <v>16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15.5</v>
      </c>
      <c r="V77" s="237"/>
      <c r="W77" s="209">
        <f t="shared" si="1"/>
        <v>31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10</v>
      </c>
      <c r="J78" s="138">
        <f>J77-J79</f>
        <v>6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8</v>
      </c>
      <c r="V78" s="212"/>
      <c r="W78" s="307">
        <f>W77-W79</f>
        <v>16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5</v>
      </c>
      <c r="J79" s="20">
        <v>10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7.5</v>
      </c>
      <c r="V79" s="212"/>
      <c r="W79" s="315">
        <f>SUM(I79:T79)</f>
        <v>15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4</v>
      </c>
      <c r="J80" s="84">
        <v>5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4.5</v>
      </c>
      <c r="V80" s="212"/>
      <c r="W80" s="315">
        <f>SUM(I80:T80)</f>
        <v>9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1</v>
      </c>
      <c r="J81" s="88">
        <f>J77-J78-J80</f>
        <v>5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3</v>
      </c>
      <c r="V81" s="289"/>
      <c r="W81" s="319">
        <f>SUM(I81:T81)</f>
        <v>6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14</v>
      </c>
      <c r="J82" s="30">
        <v>13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13.5</v>
      </c>
      <c r="V82" s="309"/>
      <c r="W82" s="310">
        <f t="shared" ref="W82:W85" si="4">SUM(I82:T82)</f>
        <v>27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769</v>
      </c>
      <c r="J84" s="38">
        <v>615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692</v>
      </c>
      <c r="V84" s="237"/>
      <c r="W84" s="306">
        <f t="shared" si="4"/>
        <v>1384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12</v>
      </c>
      <c r="J85" s="20">
        <v>8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10</v>
      </c>
      <c r="V85" s="212"/>
      <c r="W85" s="307">
        <f t="shared" si="4"/>
        <v>20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1.551145038167939</v>
      </c>
      <c r="J87" s="46">
        <f t="shared" ref="J87:J88" si="7">J73/J76</f>
        <v>1.4678638941398865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3.0190089323078255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1.2</v>
      </c>
      <c r="J88" s="48">
        <f t="shared" si="7"/>
        <v>1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2.2000000000000002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0.93333333333333335</v>
      </c>
      <c r="J89" s="144">
        <f>J82/J77</f>
        <v>0.8125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0.87096774193548387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0.58702290076335872</v>
      </c>
      <c r="J91" s="58">
        <f t="shared" ref="J91:J92" si="9">J84/J76</f>
        <v>0.58128544423440454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0.58445945945945943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0.8</v>
      </c>
      <c r="J92" s="62">
        <f t="shared" si="9"/>
        <v>0.5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0.64516129032258063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141</v>
      </c>
      <c r="J93" s="66">
        <v>158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149.5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45</v>
      </c>
      <c r="J94" s="70">
        <v>59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52</v>
      </c>
      <c r="V94" s="276"/>
      <c r="W94" s="275">
        <f t="shared" ref="W94:W96" si="11">SUM(I94:T94)</f>
        <v>104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2</v>
      </c>
      <c r="J95" s="74">
        <v>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2</v>
      </c>
      <c r="V95" s="289"/>
      <c r="W95" s="290">
        <f t="shared" si="11"/>
        <v>4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6</v>
      </c>
      <c r="J96" s="78">
        <f>J97+J104</f>
        <v>7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6.5</v>
      </c>
      <c r="V96" s="281"/>
      <c r="W96" s="209">
        <f t="shared" si="11"/>
        <v>13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5</v>
      </c>
      <c r="J97" s="20">
        <f>SUM(J98:J103)</f>
        <v>7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>
        <v>1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1</v>
      </c>
      <c r="V98" s="210"/>
      <c r="W98" s="209">
        <f t="shared" ref="W98" si="13">SUM(I98:T98)</f>
        <v>1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1</v>
      </c>
      <c r="J99" s="84">
        <v>2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>
        <v>3</v>
      </c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>
        <v>1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/>
      <c r="J102" s="84">
        <v>1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/>
      <c r="J103" s="84">
        <v>1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1</v>
      </c>
      <c r="J104" s="20">
        <f>SUM(J105:J108)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0.5</v>
      </c>
      <c r="V104" s="212"/>
      <c r="W104" s="209">
        <f t="shared" si="15"/>
        <v>1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>
        <v>1</v>
      </c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1</v>
      </c>
      <c r="V108" s="210"/>
      <c r="W108" s="209">
        <f t="shared" ref="W108:W130" si="17">SUM(I108:T108)</f>
        <v>1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15</v>
      </c>
      <c r="J109" s="20">
        <f t="shared" ref="J109" si="19">SUM(J110+J142+J163)</f>
        <v>21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18</v>
      </c>
      <c r="V109" s="210"/>
      <c r="W109" s="209">
        <f t="shared" si="17"/>
        <v>36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15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7.5</v>
      </c>
      <c r="V110" s="210"/>
      <c r="W110" s="209">
        <f t="shared" si="17"/>
        <v>15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1</v>
      </c>
      <c r="V111" s="210"/>
      <c r="W111" s="209">
        <f t="shared" si="17"/>
        <v>1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>
        <f t="shared" si="16"/>
        <v>1</v>
      </c>
      <c r="V114" s="210"/>
      <c r="W114" s="209">
        <f t="shared" si="17"/>
        <v>1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>
        <v>2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2</v>
      </c>
      <c r="V115" s="210"/>
      <c r="W115" s="209">
        <f t="shared" si="17"/>
        <v>2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1</v>
      </c>
      <c r="V120" s="210"/>
      <c r="W120" s="209">
        <f t="shared" si="17"/>
        <v>1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6"/>
        <v>1</v>
      </c>
      <c r="V123" s="210"/>
      <c r="W123" s="209">
        <f t="shared" si="17"/>
        <v>1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6"/>
        <v>1</v>
      </c>
      <c r="V127" s="210"/>
      <c r="W127" s="209">
        <f t="shared" si="17"/>
        <v>1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6"/>
        <v>#DIV/0!</v>
      </c>
      <c r="V128" s="210"/>
      <c r="W128" s="209">
        <f t="shared" si="17"/>
        <v>0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1</v>
      </c>
      <c r="V129" s="210"/>
      <c r="W129" s="209">
        <f t="shared" si="17"/>
        <v>1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si="16"/>
        <v>1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>
        <f t="shared" si="16"/>
        <v>1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>
        <v>2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2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>
        <v>2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16"/>
        <v>2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6"/>
        <v>1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10</v>
      </c>
      <c r="J142" s="84">
        <f>SUM(J143+J148+J153+J158)</f>
        <v>4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7</v>
      </c>
      <c r="V142" s="210"/>
      <c r="W142" s="209">
        <f t="shared" ref="W142:W151" si="20">SUM(I142:T142)</f>
        <v>14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0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10</v>
      </c>
      <c r="J158" s="84">
        <f>SUM(J159:J164)</f>
        <v>4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5</v>
      </c>
      <c r="J163" s="84">
        <f>SUM(J164)</f>
        <v>2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5</v>
      </c>
      <c r="J164" s="84">
        <v>2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0</v>
      </c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0</v>
      </c>
      <c r="V165" s="263"/>
      <c r="W165" s="264">
        <f t="shared" ref="W165:W167" si="24">SUM(I165:T165)</f>
        <v>0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0</v>
      </c>
      <c r="J166" s="93">
        <f>SUM(J167:J167)</f>
        <v>1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0.5</v>
      </c>
      <c r="V166" s="210"/>
      <c r="W166" s="251">
        <f t="shared" si="24"/>
        <v>1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/>
      <c r="J167" s="93">
        <v>1</v>
      </c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1</v>
      </c>
      <c r="V167" s="210"/>
      <c r="W167" s="209">
        <f t="shared" si="24"/>
        <v>1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3</v>
      </c>
      <c r="J169" s="105">
        <f>J94/J77</f>
        <v>3.6875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3.3548387096774195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1.4</v>
      </c>
      <c r="J170" s="109">
        <f>(J96+J109+J165+J166)/J77</f>
        <v>1.8125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1.6129032258064515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15</v>
      </c>
      <c r="J172" s="38">
        <f>J77</f>
        <v>16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31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0.14285714285714285</v>
      </c>
      <c r="J174" s="145">
        <f>J177/J176</f>
        <v>0.42857142857142855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0.2857142857142857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0.14285714285714285</v>
      </c>
      <c r="J175" s="146">
        <f>J178/J176</f>
        <v>0.42857142857142855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0.2857142857142857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14</v>
      </c>
      <c r="J176" s="20">
        <v>14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14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2</v>
      </c>
      <c r="J177" s="20">
        <v>6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4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2</v>
      </c>
      <c r="J178" s="124">
        <v>6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4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</v>
      </c>
      <c r="J179" s="128">
        <f>J182/J181</f>
        <v>0.14285714285714285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7.1428571428571425E-2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0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14</v>
      </c>
      <c r="J181" s="20">
        <v>14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14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0</v>
      </c>
      <c r="J182" s="20">
        <v>2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1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2676</v>
      </c>
      <c r="S189" s="20">
        <v>3903</v>
      </c>
      <c r="T189" s="20">
        <v>2647</v>
      </c>
      <c r="U189" s="211">
        <f t="shared" ref="U189:U190" si="28">AVERAGE(I189:T189)</f>
        <v>3075.3333333333335</v>
      </c>
      <c r="V189" s="212"/>
      <c r="W189" s="307">
        <f t="shared" ref="W189:W190" si="29">SUM(I189:T189)</f>
        <v>9226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20"/>
      <c r="S190" s="20">
        <v>12</v>
      </c>
      <c r="T190" s="20">
        <v>21</v>
      </c>
      <c r="U190" s="211">
        <f t="shared" si="28"/>
        <v>16.5</v>
      </c>
      <c r="V190" s="212"/>
      <c r="W190" s="307">
        <f t="shared" si="29"/>
        <v>33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1801</v>
      </c>
      <c r="S192" s="20">
        <v>2643</v>
      </c>
      <c r="T192" s="20">
        <v>1650</v>
      </c>
      <c r="U192" s="320">
        <f t="shared" ref="U192:U193" si="30">AVERAGE(I192:T192)</f>
        <v>2031.3333333333333</v>
      </c>
      <c r="V192" s="321"/>
      <c r="W192" s="315">
        <f t="shared" ref="W192:W193" si="31">SUM(I192:T192)</f>
        <v>6094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8"/>
      <c r="S193" s="38">
        <v>11</v>
      </c>
      <c r="T193" s="38">
        <v>14</v>
      </c>
      <c r="U193" s="211">
        <f t="shared" si="30"/>
        <v>12.5</v>
      </c>
      <c r="V193" s="212"/>
      <c r="W193" s="322">
        <f t="shared" si="31"/>
        <v>25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0</v>
      </c>
      <c r="S194" s="138">
        <f>S193-S195</f>
        <v>7</v>
      </c>
      <c r="T194" s="138">
        <f>T193-T195</f>
        <v>4</v>
      </c>
      <c r="U194" s="211">
        <f>AVERAGE(I194:T194)</f>
        <v>3.6666666666666665</v>
      </c>
      <c r="V194" s="212"/>
      <c r="W194" s="307">
        <f>W193-W195</f>
        <v>11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20"/>
      <c r="S195" s="20">
        <v>4</v>
      </c>
      <c r="T195" s="20">
        <v>10</v>
      </c>
      <c r="U195" s="211">
        <f t="shared" ref="U195:U198" si="32">AVERAGE(I195:T195)</f>
        <v>7</v>
      </c>
      <c r="V195" s="212"/>
      <c r="W195" s="315">
        <f>SUM(I195:T195)</f>
        <v>14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4"/>
      <c r="S196" s="84">
        <v>3</v>
      </c>
      <c r="T196" s="84">
        <v>5</v>
      </c>
      <c r="U196" s="211">
        <f t="shared" si="32"/>
        <v>4</v>
      </c>
      <c r="V196" s="212"/>
      <c r="W196" s="315">
        <f>SUM(I196:T196)</f>
        <v>8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0</v>
      </c>
      <c r="S197" s="88">
        <f>S193-S194-S196</f>
        <v>1</v>
      </c>
      <c r="T197" s="88">
        <f>T193-T194-T196</f>
        <v>5</v>
      </c>
      <c r="U197" s="288">
        <f t="shared" si="32"/>
        <v>2</v>
      </c>
      <c r="V197" s="289"/>
      <c r="W197" s="319">
        <f>SUM(I197:T197)</f>
        <v>6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30"/>
      <c r="S198" s="30">
        <v>9</v>
      </c>
      <c r="T198" s="30">
        <v>11</v>
      </c>
      <c r="U198" s="308">
        <f t="shared" si="32"/>
        <v>10</v>
      </c>
      <c r="V198" s="309"/>
      <c r="W198" s="310">
        <f t="shared" ref="W198:W201" si="33">SUM(I198:T198)</f>
        <v>20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767</v>
      </c>
      <c r="S200" s="38">
        <v>1064</v>
      </c>
      <c r="T200" s="38">
        <v>906</v>
      </c>
      <c r="U200" s="236">
        <f>AVERAGE(I200:T200)</f>
        <v>912.33333333333337</v>
      </c>
      <c r="V200" s="237"/>
      <c r="W200" s="306">
        <f t="shared" si="33"/>
        <v>2737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20"/>
      <c r="S201" s="20"/>
      <c r="T201" s="20">
        <v>8</v>
      </c>
      <c r="U201" s="211">
        <f t="shared" ref="U201" si="34">AVERAGE(I201:T201)</f>
        <v>8</v>
      </c>
      <c r="V201" s="212"/>
      <c r="W201" s="307">
        <f t="shared" si="33"/>
        <v>8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1.4858411993337035</v>
      </c>
      <c r="S203" s="46">
        <f t="shared" ref="S203:T204" si="36">S189/S192</f>
        <v>1.4767309875141885</v>
      </c>
      <c r="T203" s="46">
        <f t="shared" si="36"/>
        <v>1.6042424242424242</v>
      </c>
      <c r="U203" s="236" t="s">
        <v>44</v>
      </c>
      <c r="V203" s="237"/>
      <c r="W203" s="305">
        <f>SUM(I203:T203)</f>
        <v>4.5668146110903161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8" t="e">
        <f t="shared" ref="R204" si="37">R190/R193</f>
        <v>#DIV/0!</v>
      </c>
      <c r="S204" s="48">
        <f t="shared" si="36"/>
        <v>1.0909090909090908</v>
      </c>
      <c r="T204" s="48">
        <f t="shared" si="36"/>
        <v>1.5</v>
      </c>
      <c r="U204" s="211" t="s">
        <v>44</v>
      </c>
      <c r="V204" s="212"/>
      <c r="W204" s="238" t="e">
        <f>SUM(I204:T204)</f>
        <v>#DIV/0!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4" t="e">
        <f>R198/R193</f>
        <v>#DIV/0!</v>
      </c>
      <c r="S205" s="144">
        <f>S198/S193</f>
        <v>0.81818181818181823</v>
      </c>
      <c r="T205" s="144">
        <f>T198/T193</f>
        <v>0.7857142857142857</v>
      </c>
      <c r="U205" s="298" t="s">
        <v>44</v>
      </c>
      <c r="V205" s="299"/>
      <c r="W205" s="300">
        <f>W198/W193</f>
        <v>0.8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0.42587451415880068</v>
      </c>
      <c r="S207" s="58">
        <f t="shared" ref="S207:T208" si="39">S200/S192</f>
        <v>0.40257283390087023</v>
      </c>
      <c r="T207" s="58">
        <f t="shared" si="39"/>
        <v>0.54909090909090907</v>
      </c>
      <c r="U207" s="236" t="s">
        <v>44</v>
      </c>
      <c r="V207" s="237"/>
      <c r="W207" s="293">
        <f>W200/W192</f>
        <v>0.44913029209058092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2" t="e">
        <f t="shared" ref="R208" si="40">R201/R193</f>
        <v>#DIV/0!</v>
      </c>
      <c r="S208" s="62">
        <f t="shared" si="39"/>
        <v>0</v>
      </c>
      <c r="T208" s="62">
        <f t="shared" si="39"/>
        <v>0.5714285714285714</v>
      </c>
      <c r="U208" s="234" t="s">
        <v>44</v>
      </c>
      <c r="V208" s="235"/>
      <c r="W208" s="269">
        <f>W201/W193</f>
        <v>0.32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/>
      <c r="T209" s="66">
        <v>186</v>
      </c>
      <c r="U209" s="273">
        <f t="shared" ref="U209:U212" si="41">AVERAGE(I209:T209)</f>
        <v>186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70"/>
      <c r="S210" s="70">
        <v>117</v>
      </c>
      <c r="T210" s="70">
        <v>93</v>
      </c>
      <c r="U210" s="275">
        <f t="shared" si="41"/>
        <v>105</v>
      </c>
      <c r="V210" s="276"/>
      <c r="W210" s="275">
        <f t="shared" ref="W210:W212" si="42">SUM(I210:T210)</f>
        <v>210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/>
      <c r="T211" s="74"/>
      <c r="U211" s="288" t="e">
        <f t="shared" si="41"/>
        <v>#DIV/0!</v>
      </c>
      <c r="V211" s="289"/>
      <c r="W211" s="290">
        <f t="shared" si="42"/>
        <v>0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11</v>
      </c>
      <c r="S212" s="78">
        <f>S213+S220</f>
        <v>48</v>
      </c>
      <c r="T212" s="78">
        <f>T213+T220</f>
        <v>0</v>
      </c>
      <c r="U212" s="280">
        <f t="shared" si="41"/>
        <v>19.666666666666668</v>
      </c>
      <c r="V212" s="281"/>
      <c r="W212" s="209">
        <f t="shared" si="42"/>
        <v>59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42</v>
      </c>
      <c r="T213" s="20">
        <f>SUM(T214:T219)</f>
        <v>0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>
        <v>3</v>
      </c>
      <c r="T214" s="84"/>
      <c r="U214" s="209">
        <f t="shared" ref="U214" si="43">AVERAGE(I214:T214)</f>
        <v>3</v>
      </c>
      <c r="V214" s="210"/>
      <c r="W214" s="209">
        <f t="shared" ref="W214" si="44">SUM(I214:T214)</f>
        <v>3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>
        <v>6</v>
      </c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6</v>
      </c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>
        <v>4</v>
      </c>
      <c r="T217" s="84"/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>
        <v>22</v>
      </c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>
        <v>1</v>
      </c>
      <c r="T219" s="84"/>
      <c r="U219" s="209">
        <f t="shared" ref="U219:U220" si="45">AVERAGE(I219:T219)</f>
        <v>1</v>
      </c>
      <c r="V219" s="210"/>
      <c r="W219" s="209">
        <f t="shared" ref="W219:W220" si="46">SUM(I219:T219)</f>
        <v>1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11</v>
      </c>
      <c r="S220" s="20">
        <f>SUM(S221:S224)</f>
        <v>6</v>
      </c>
      <c r="T220" s="20">
        <f>SUM(T221:T224)</f>
        <v>0</v>
      </c>
      <c r="U220" s="211">
        <f t="shared" si="45"/>
        <v>5.666666666666667</v>
      </c>
      <c r="V220" s="212"/>
      <c r="W220" s="209">
        <f t="shared" si="46"/>
        <v>17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20">
        <v>9</v>
      </c>
      <c r="S222" s="20">
        <v>1</v>
      </c>
      <c r="T222" s="20"/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20">
        <v>1</v>
      </c>
      <c r="S223" s="20"/>
      <c r="T223" s="20"/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4">
        <v>1</v>
      </c>
      <c r="S224" s="84">
        <v>5</v>
      </c>
      <c r="T224" s="84"/>
      <c r="U224" s="209">
        <f t="shared" ref="U224:U267" si="47">AVERAGE(I224:T224)</f>
        <v>3</v>
      </c>
      <c r="V224" s="210"/>
      <c r="W224" s="209">
        <f t="shared" ref="W224:W246" si="48">SUM(I224:T224)</f>
        <v>6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0</v>
      </c>
      <c r="T225" s="20">
        <f t="shared" si="50"/>
        <v>3</v>
      </c>
      <c r="U225" s="209">
        <f t="shared" si="47"/>
        <v>1</v>
      </c>
      <c r="V225" s="210"/>
      <c r="W225" s="209">
        <f t="shared" si="48"/>
        <v>3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0</v>
      </c>
      <c r="T258" s="84">
        <f>SUM(T259+T264+T269+T274)</f>
        <v>2</v>
      </c>
      <c r="U258" s="209">
        <f t="shared" si="47"/>
        <v>0.66666666666666663</v>
      </c>
      <c r="V258" s="210"/>
      <c r="W258" s="209">
        <f t="shared" ref="W258:W267" si="51">SUM(I258:T258)</f>
        <v>2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0</v>
      </c>
      <c r="T259" s="84">
        <f>SUM(T260:T263)</f>
        <v>0</v>
      </c>
      <c r="U259" s="209">
        <f t="shared" si="47"/>
        <v>0</v>
      </c>
      <c r="V259" s="210"/>
      <c r="W259" s="209">
        <f t="shared" si="51"/>
        <v>0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47"/>
        <v>#DIV/0!</v>
      </c>
      <c r="V261" s="210"/>
      <c r="W261" s="209">
        <f t="shared" si="51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/>
      <c r="U263" s="209" t="e">
        <f t="shared" si="47"/>
        <v>#DIV/0!</v>
      </c>
      <c r="V263" s="210"/>
      <c r="W263" s="209">
        <f t="shared" si="51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0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0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/>
      <c r="T280" s="84">
        <v>1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0</v>
      </c>
      <c r="S281" s="97">
        <v>0</v>
      </c>
      <c r="T281" s="97">
        <v>0</v>
      </c>
      <c r="U281" s="262">
        <f t="shared" ref="U281:U283" si="54">AVERAGE(I281:T281)</f>
        <v>0</v>
      </c>
      <c r="V281" s="263"/>
      <c r="W281" s="264">
        <f t="shared" ref="W281:W283" si="55">SUM(I281:T281)</f>
        <v>0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1</v>
      </c>
      <c r="T282" s="93">
        <f>SUM(T283:T283)</f>
        <v>1</v>
      </c>
      <c r="U282" s="209">
        <f t="shared" si="54"/>
        <v>0.66666666666666663</v>
      </c>
      <c r="V282" s="210"/>
      <c r="W282" s="251">
        <f t="shared" si="55"/>
        <v>2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>
        <v>1</v>
      </c>
      <c r="T283" s="93">
        <v>1</v>
      </c>
      <c r="U283" s="209">
        <f t="shared" si="54"/>
        <v>1</v>
      </c>
      <c r="V283" s="210"/>
      <c r="W283" s="209">
        <f t="shared" si="55"/>
        <v>2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 t="e">
        <f>R210/R193</f>
        <v>#DIV/0!</v>
      </c>
      <c r="S285" s="105">
        <f>S210/S193</f>
        <v>10.636363636363637</v>
      </c>
      <c r="T285" s="105">
        <f>T210/T193</f>
        <v>6.6428571428571432</v>
      </c>
      <c r="U285" s="246" t="s">
        <v>44</v>
      </c>
      <c r="V285" s="247"/>
      <c r="W285" s="246">
        <f>W210/W193</f>
        <v>8.4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 t="e">
        <f>(R212+R225+R281+R282)/R193</f>
        <v>#DIV/0!</v>
      </c>
      <c r="S286" s="109">
        <f>(S212+S225+S281+S282)/S193</f>
        <v>4.4545454545454541</v>
      </c>
      <c r="T286" s="109">
        <f>(T212+T225+T281+T282)/T193</f>
        <v>0.2857142857142857</v>
      </c>
      <c r="U286" s="238" t="s">
        <v>44</v>
      </c>
      <c r="V286" s="239"/>
      <c r="W286" s="238">
        <f t="shared" ref="W286:X286" si="56">(W212+W225+W281+W282)/W193</f>
        <v>2.56</v>
      </c>
      <c r="X286" s="239" t="e">
        <f t="shared" si="56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1" t="e">
        <f>R289/R288</f>
        <v>#DIV/0!</v>
      </c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0</v>
      </c>
      <c r="S288" s="38">
        <f>S193</f>
        <v>11</v>
      </c>
      <c r="T288" s="38">
        <f>T193</f>
        <v>14</v>
      </c>
      <c r="U288" s="236" t="s">
        <v>44</v>
      </c>
      <c r="V288" s="237"/>
      <c r="W288" s="236">
        <f>SUM(I288:T288)</f>
        <v>25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 t="e">
        <f>R293/R292</f>
        <v>#DIV/0!</v>
      </c>
      <c r="S290" s="145">
        <f>S293/S292</f>
        <v>0.125</v>
      </c>
      <c r="T290" s="145">
        <f>T293/T292</f>
        <v>0.16666666666666666</v>
      </c>
      <c r="U290" s="218">
        <f t="shared" ref="U290:V290" si="57">U293/U292</f>
        <v>0.15</v>
      </c>
      <c r="V290" s="219" t="e">
        <f t="shared" si="57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 t="e">
        <f>R294/R292</f>
        <v>#DIV/0!</v>
      </c>
      <c r="S291" s="146">
        <f>S294/S292</f>
        <v>0</v>
      </c>
      <c r="T291" s="146">
        <f>T294/T292</f>
        <v>0</v>
      </c>
      <c r="U291" s="222">
        <f t="shared" ref="U291:V291" si="58">U294/U292</f>
        <v>0</v>
      </c>
      <c r="V291" s="223" t="e">
        <f t="shared" si="58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20"/>
      <c r="S292" s="20">
        <v>8</v>
      </c>
      <c r="T292" s="20">
        <v>12</v>
      </c>
      <c r="U292" s="211">
        <f>AVERAGE(I292:T292)</f>
        <v>10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20"/>
      <c r="S293" s="20">
        <v>1</v>
      </c>
      <c r="T293" s="20">
        <v>2</v>
      </c>
      <c r="U293" s="211">
        <f>AVERAGE(I293:T293)</f>
        <v>1.5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/>
      <c r="S294" s="124">
        <v>0</v>
      </c>
      <c r="T294" s="124">
        <v>0</v>
      </c>
      <c r="U294" s="232">
        <f>AVERAGE(I294:T294)</f>
        <v>0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 t="e">
        <f>R298/R297</f>
        <v>#DIV/0!</v>
      </c>
      <c r="S295" s="128">
        <f>S298/S297</f>
        <v>0</v>
      </c>
      <c r="T295" s="128">
        <f>T298/T297</f>
        <v>0</v>
      </c>
      <c r="U295" s="213">
        <f>U298/U297</f>
        <v>0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 t="e">
        <f>R299/R297</f>
        <v>#DIV/0!</v>
      </c>
      <c r="S296" s="132">
        <f>S299/S297</f>
        <v>0</v>
      </c>
      <c r="T296" s="132">
        <f>T299/T297</f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20"/>
      <c r="S297" s="20">
        <v>8</v>
      </c>
      <c r="T297" s="20">
        <v>12</v>
      </c>
      <c r="U297" s="211">
        <f>AVERAGE(I297:T297)</f>
        <v>10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20"/>
      <c r="S298" s="20">
        <v>0</v>
      </c>
      <c r="T298" s="20">
        <v>0</v>
      </c>
      <c r="U298" s="211">
        <f>AVERAGE(I298:T298)</f>
        <v>0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/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95" priority="1" operator="lessThan">
      <formula>0</formula>
    </cfRule>
    <cfRule type="cellIs" dxfId="94" priority="2" operator="greaterThan">
      <formula>0</formula>
    </cfRule>
    <cfRule type="cellIs" dxfId="93" priority="3" operator="greaterThan">
      <formula>0</formula>
    </cfRule>
    <cfRule type="cellIs" dxfId="92" priority="4" operator="lessThan">
      <formula>0</formula>
    </cfRule>
  </conditionalFormatting>
  <conditionalFormatting sqref="R10:R18">
    <cfRule type="cellIs" dxfId="91" priority="5" operator="greaterThan">
      <formula>0</formula>
    </cfRule>
    <cfRule type="cellIs" dxfId="9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FEDC-B234-459A-BBF0-08EE6342883B}">
  <dimension ref="B1:Y273"/>
  <sheetViews>
    <sheetView showGridLines="0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185</v>
      </c>
      <c r="C2" s="5"/>
      <c r="D2" s="5"/>
      <c r="E2" s="5"/>
      <c r="F2" s="5"/>
    </row>
    <row r="3" spans="2:21" x14ac:dyDescent="0.3">
      <c r="B3" s="6" t="s">
        <v>188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396</v>
      </c>
      <c r="J73" s="20">
        <v>335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365.5</v>
      </c>
      <c r="V73" s="212"/>
      <c r="W73" s="307">
        <f>SUM(I73:T73)</f>
        <v>731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23</v>
      </c>
      <c r="J74" s="20">
        <v>9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16</v>
      </c>
      <c r="V74" s="212"/>
      <c r="W74" s="307">
        <f>SUM(I74:T74)</f>
        <v>32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295</v>
      </c>
      <c r="J76" s="20">
        <v>238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266.5</v>
      </c>
      <c r="V76" s="321"/>
      <c r="W76" s="315">
        <f>SUM(I76:T76)</f>
        <v>533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16</v>
      </c>
      <c r="J77" s="38">
        <v>8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12</v>
      </c>
      <c r="V77" s="212"/>
      <c r="W77" s="322">
        <f>SUM(I77:T77)</f>
        <v>24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8</v>
      </c>
      <c r="J78" s="138">
        <f t="shared" ref="J78" si="2">J77-J79</f>
        <v>6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7</v>
      </c>
      <c r="V78" s="212"/>
      <c r="W78" s="307">
        <f>W77-W79</f>
        <v>14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8</v>
      </c>
      <c r="J79" s="20">
        <v>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5</v>
      </c>
      <c r="V79" s="212"/>
      <c r="W79" s="315">
        <f>SUM(I79:T79)</f>
        <v>10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2</v>
      </c>
      <c r="J80" s="84">
        <v>1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0"/>
        <v>1.5</v>
      </c>
      <c r="V80" s="212"/>
      <c r="W80" s="315">
        <f>SUM(I80:T80)</f>
        <v>3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6</v>
      </c>
      <c r="J81" s="88">
        <f t="shared" ref="J81" si="4">J77-J78-J80</f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3.5</v>
      </c>
      <c r="V81" s="289"/>
      <c r="W81" s="319">
        <f>SUM(I81:T81)</f>
        <v>7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11</v>
      </c>
      <c r="J82" s="30">
        <v>7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9</v>
      </c>
      <c r="V82" s="309"/>
      <c r="W82" s="310">
        <f>SUM(I82:T82)</f>
        <v>18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168</v>
      </c>
      <c r="J84" s="38">
        <v>119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143.5</v>
      </c>
      <c r="V84" s="237"/>
      <c r="W84" s="306">
        <f>SUM(I84:T84)</f>
        <v>287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 t="e">
        <f>AVERAGE(I85:T85)</f>
        <v>#DIV/0!</v>
      </c>
      <c r="V85" s="212"/>
      <c r="W85" s="307">
        <f>SUM(I85:T85)</f>
        <v>0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1.3423728813559321</v>
      </c>
      <c r="J87" s="46">
        <f t="shared" ref="J87:J88" si="6">J73/J76</f>
        <v>1.4075630252100841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2.7499359065660163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1.4375</v>
      </c>
      <c r="J88" s="48">
        <f t="shared" si="6"/>
        <v>1.125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2.5625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0.6875</v>
      </c>
      <c r="J89" s="144">
        <f t="shared" ref="J89" si="8">J82/J77</f>
        <v>0.875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0.75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0.56949152542372883</v>
      </c>
      <c r="J91" s="58">
        <f t="shared" ref="J91:J92" si="10">J84/J76</f>
        <v>0.5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0.53846153846153844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</v>
      </c>
      <c r="J92" s="62">
        <f t="shared" si="10"/>
        <v>0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286</v>
      </c>
      <c r="J93" s="66">
        <v>121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203.5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65</v>
      </c>
      <c r="J94" s="70">
        <v>16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40.5</v>
      </c>
      <c r="V94" s="276"/>
      <c r="W94" s="275">
        <f>SUM(I94:T94)</f>
        <v>81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>
        <v>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1.5</v>
      </c>
      <c r="V95" s="289"/>
      <c r="W95" s="290">
        <f>SUM(I95:T95)</f>
        <v>3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35</v>
      </c>
      <c r="J96" s="78">
        <f t="shared" ref="J96" si="12">J97+J104</f>
        <v>0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17.5</v>
      </c>
      <c r="V96" s="281"/>
      <c r="W96" s="209">
        <f>SUM(I96:T96)</f>
        <v>35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16</v>
      </c>
      <c r="J97" s="20">
        <f t="shared" ref="J97" si="14"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2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>
        <v>3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>
        <v>5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>
        <v>3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>
        <v>3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>AVERAGE(I103:T103)</f>
        <v>3</v>
      </c>
      <c r="V103" s="210"/>
      <c r="W103" s="209">
        <f>SUM(I103:T103)</f>
        <v>3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19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9.5</v>
      </c>
      <c r="V104" s="212"/>
      <c r="W104" s="209">
        <f>SUM(I104:T104)</f>
        <v>19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>
        <v>2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>
        <v>17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0</v>
      </c>
      <c r="J107" s="20">
        <f>SUM(J108+J144+J149)</f>
        <v>4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2</v>
      </c>
      <c r="V107" s="210"/>
      <c r="W107" s="209">
        <f t="shared" ref="W107:W146" si="16">SUM(I107:T107)</f>
        <v>4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0.5</v>
      </c>
      <c r="V108" s="210"/>
      <c r="W108" s="209">
        <f t="shared" si="16"/>
        <v>1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5"/>
        <v>1</v>
      </c>
      <c r="V111" s="210"/>
      <c r="W111" s="209">
        <f t="shared" si="16"/>
        <v>1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0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0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3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>
        <v>3</v>
      </c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4.0625</v>
      </c>
      <c r="J155" s="105">
        <f>J94/J77</f>
        <v>2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3.375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2.1875</v>
      </c>
      <c r="J156" s="109">
        <f>(J96+J107+J151+J152)/J77</f>
        <v>0.5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1.625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16</v>
      </c>
      <c r="J158" s="38">
        <f>J77</f>
        <v>8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24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9.0909090909090912E-2</v>
      </c>
      <c r="J160" s="145">
        <f t="shared" ref="J160" si="28">J163/J162</f>
        <v>0.25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9.0909090909090912E-2</v>
      </c>
      <c r="J161" s="146">
        <f t="shared" ref="J161" si="31">J164/J162</f>
        <v>0.25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0.15789473684210525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11</v>
      </c>
      <c r="J162" s="38">
        <v>8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9.5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1</v>
      </c>
      <c r="J163" s="20">
        <v>2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1.5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1</v>
      </c>
      <c r="J164" s="124">
        <v>2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1.5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0</v>
      </c>
      <c r="J165" s="128">
        <f t="shared" ref="J165" si="34">J168/J167</f>
        <v>0.125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5.2631578947368418E-2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>
        <f t="shared" ref="J166" si="36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11</v>
      </c>
      <c r="J167" s="20">
        <v>8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9.5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0</v>
      </c>
      <c r="J168" s="20"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0.5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925</v>
      </c>
      <c r="S175" s="20">
        <v>1067</v>
      </c>
      <c r="T175" s="20">
        <v>700</v>
      </c>
      <c r="U175" s="211">
        <f>AVERAGE(I175:T175)</f>
        <v>897.33333333333337</v>
      </c>
      <c r="V175" s="212"/>
      <c r="W175" s="307">
        <f>SUM(I175:T175)</f>
        <v>2692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20">
        <v>11</v>
      </c>
      <c r="T176" s="20">
        <v>9</v>
      </c>
      <c r="U176" s="211">
        <f>AVERAGE(I176:T176)</f>
        <v>10</v>
      </c>
      <c r="V176" s="212"/>
      <c r="W176" s="307">
        <f>SUM(I176:T176)</f>
        <v>20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680</v>
      </c>
      <c r="S178" s="20">
        <v>820</v>
      </c>
      <c r="T178" s="20">
        <v>527</v>
      </c>
      <c r="U178" s="211">
        <f t="shared" ref="U178:U187" si="37">AVERAGE(I178:T178)</f>
        <v>675.66666666666663</v>
      </c>
      <c r="V178" s="212"/>
      <c r="W178" s="315">
        <f>SUM(I178:T178)</f>
        <v>2027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/>
      <c r="S179" s="38">
        <v>11</v>
      </c>
      <c r="T179" s="38">
        <v>5</v>
      </c>
      <c r="U179" s="236">
        <f t="shared" si="37"/>
        <v>8</v>
      </c>
      <c r="V179" s="237"/>
      <c r="W179" s="322">
        <f>SUM(I179:T179)</f>
        <v>16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0</v>
      </c>
      <c r="S180" s="138">
        <f t="shared" si="38"/>
        <v>6</v>
      </c>
      <c r="T180" s="138">
        <f t="shared" si="38"/>
        <v>2</v>
      </c>
      <c r="U180" s="211">
        <f t="shared" si="37"/>
        <v>2.6666666666666665</v>
      </c>
      <c r="V180" s="212"/>
      <c r="W180" s="307">
        <f>W179-W181</f>
        <v>8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20">
        <v>5</v>
      </c>
      <c r="T181" s="20">
        <v>3</v>
      </c>
      <c r="U181" s="211">
        <f t="shared" si="37"/>
        <v>4</v>
      </c>
      <c r="V181" s="212"/>
      <c r="W181" s="315">
        <f t="shared" ref="W181:W187" si="39">SUM(I181:T181)</f>
        <v>8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>
        <v>4</v>
      </c>
      <c r="T182" s="84">
        <v>1</v>
      </c>
      <c r="U182" s="211">
        <f t="shared" si="37"/>
        <v>2.5</v>
      </c>
      <c r="V182" s="212"/>
      <c r="W182" s="315">
        <f t="shared" si="39"/>
        <v>5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0</v>
      </c>
      <c r="S183" s="88">
        <f t="shared" si="40"/>
        <v>1</v>
      </c>
      <c r="T183" s="88">
        <f t="shared" si="40"/>
        <v>2</v>
      </c>
      <c r="U183" s="288">
        <f t="shared" si="37"/>
        <v>1</v>
      </c>
      <c r="V183" s="289"/>
      <c r="W183" s="319">
        <f t="shared" si="39"/>
        <v>3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/>
      <c r="S184" s="30">
        <v>6</v>
      </c>
      <c r="T184" s="30">
        <v>5</v>
      </c>
      <c r="U184" s="308">
        <f t="shared" si="37"/>
        <v>5.5</v>
      </c>
      <c r="V184" s="309"/>
      <c r="W184" s="310">
        <f t="shared" si="39"/>
        <v>11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389</v>
      </c>
      <c r="S186" s="38">
        <v>289</v>
      </c>
      <c r="T186" s="38">
        <v>173</v>
      </c>
      <c r="U186" s="236">
        <f t="shared" si="37"/>
        <v>283.66666666666669</v>
      </c>
      <c r="V186" s="237"/>
      <c r="W186" s="306">
        <f t="shared" si="39"/>
        <v>851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20">
        <v>6</v>
      </c>
      <c r="T187" s="20">
        <v>3</v>
      </c>
      <c r="U187" s="211">
        <f t="shared" si="37"/>
        <v>4.5</v>
      </c>
      <c r="V187" s="212"/>
      <c r="W187" s="307">
        <f t="shared" si="39"/>
        <v>9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1.3602941176470589</v>
      </c>
      <c r="S189" s="46">
        <f t="shared" si="41"/>
        <v>1.301219512195122</v>
      </c>
      <c r="T189" s="46">
        <f t="shared" si="41"/>
        <v>1.3282732447817838</v>
      </c>
      <c r="U189" s="236" t="s">
        <v>44</v>
      </c>
      <c r="V189" s="237"/>
      <c r="W189" s="305">
        <f>SUM(I189:T189)</f>
        <v>3.9897868746239649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 t="e">
        <f t="shared" si="41"/>
        <v>#DIV/0!</v>
      </c>
      <c r="S190" s="48">
        <f t="shared" si="41"/>
        <v>1</v>
      </c>
      <c r="T190" s="48">
        <f t="shared" si="41"/>
        <v>1.8</v>
      </c>
      <c r="U190" s="211" t="s">
        <v>44</v>
      </c>
      <c r="V190" s="212"/>
      <c r="W190" s="238" t="e">
        <f>SUM(I190:T190)</f>
        <v>#DIV/0!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 t="e">
        <f t="shared" ref="R191:T191" si="42">R184/R179</f>
        <v>#DIV/0!</v>
      </c>
      <c r="S191" s="144">
        <f t="shared" si="42"/>
        <v>0.54545454545454541</v>
      </c>
      <c r="T191" s="144">
        <f t="shared" si="42"/>
        <v>1</v>
      </c>
      <c r="U191" s="298" t="s">
        <v>44</v>
      </c>
      <c r="V191" s="299"/>
      <c r="W191" s="300">
        <f>W184/W179</f>
        <v>0.6875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0.57205882352941173</v>
      </c>
      <c r="S193" s="58">
        <f t="shared" si="43"/>
        <v>0.35243902439024388</v>
      </c>
      <c r="T193" s="58">
        <f t="shared" si="43"/>
        <v>0.32827324478178366</v>
      </c>
      <c r="U193" s="236" t="s">
        <v>44</v>
      </c>
      <c r="V193" s="237"/>
      <c r="W193" s="293">
        <f>W186/W178</f>
        <v>0.41983226443019239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/>
        <v>0.54545454545454541</v>
      </c>
      <c r="T194" s="62">
        <f t="shared" si="43"/>
        <v>0.6</v>
      </c>
      <c r="U194" s="234" t="s">
        <v>44</v>
      </c>
      <c r="V194" s="235"/>
      <c r="W194" s="269">
        <f>W187/W179</f>
        <v>0.5625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/>
      <c r="T195" s="66"/>
      <c r="U195" s="273" t="e">
        <f>AVERAGE(I195:T195)</f>
        <v>#DIV/0!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93</v>
      </c>
      <c r="T196" s="70">
        <v>34</v>
      </c>
      <c r="U196" s="275">
        <f>AVERAGE(I196:T196)</f>
        <v>63.5</v>
      </c>
      <c r="V196" s="276"/>
      <c r="W196" s="275">
        <f>SUM(I196:T196)</f>
        <v>127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>
        <v>3</v>
      </c>
      <c r="U197" s="288">
        <f>AVERAGE(I197:T197)</f>
        <v>3</v>
      </c>
      <c r="V197" s="289"/>
      <c r="W197" s="290">
        <f>SUM(I197:T197)</f>
        <v>3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0</v>
      </c>
      <c r="T198" s="78">
        <f t="shared" si="44"/>
        <v>16</v>
      </c>
      <c r="U198" s="280">
        <f>AVERAGE(I198:T198)</f>
        <v>5.333333333333333</v>
      </c>
      <c r="V198" s="281"/>
      <c r="W198" s="209">
        <f>SUM(I198:T198)</f>
        <v>16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0</v>
      </c>
      <c r="T199" s="20">
        <f t="shared" si="45"/>
        <v>16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>
        <v>1</v>
      </c>
      <c r="U200" s="209">
        <f>AVERAGE(I200:T200)</f>
        <v>1</v>
      </c>
      <c r="V200" s="210"/>
      <c r="W200" s="209">
        <f>SUM(I200:T200)</f>
        <v>1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/>
      <c r="T201" s="84">
        <v>2</v>
      </c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/>
      <c r="T202" s="84">
        <v>3</v>
      </c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/>
      <c r="T203" s="84">
        <v>2</v>
      </c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>
        <v>2</v>
      </c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>
        <v>6</v>
      </c>
      <c r="U205" s="209">
        <f>AVERAGE(I205:T205)</f>
        <v>6</v>
      </c>
      <c r="V205" s="210"/>
      <c r="W205" s="209">
        <f>SUM(I205:T205)</f>
        <v>6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1">
        <f>AVERAGE(I206:T206)</f>
        <v>0</v>
      </c>
      <c r="V206" s="212"/>
      <c r="W206" s="209">
        <f>SUM(I206:T206)</f>
        <v>0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0</v>
      </c>
      <c r="U209" s="209">
        <f t="shared" ref="U209:U248" si="46">AVERAGE(I209:T209)</f>
        <v>0</v>
      </c>
      <c r="V209" s="210"/>
      <c r="W209" s="209">
        <f t="shared" ref="W209:W248" si="47">SUM(I209:T209)</f>
        <v>0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62">
        <f>AVERAGE(I253:T253)</f>
        <v>0</v>
      </c>
      <c r="V253" s="263"/>
      <c r="W253" s="264">
        <f>SUM(I253:T253)</f>
        <v>0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 t="e">
        <f>R196/R179</f>
        <v>#DIV/0!</v>
      </c>
      <c r="S257" s="105">
        <f>S196/S179</f>
        <v>8.454545454545455</v>
      </c>
      <c r="T257" s="105">
        <f>T196/T179</f>
        <v>6.8</v>
      </c>
      <c r="U257" s="246" t="s">
        <v>44</v>
      </c>
      <c r="V257" s="247"/>
      <c r="W257" s="246">
        <f t="shared" ref="W257:X257" si="51">W196/W179</f>
        <v>7.9375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 t="e">
        <f>(R198+R209+R253+R254)/R179</f>
        <v>#DIV/0!</v>
      </c>
      <c r="S258" s="109">
        <f>(S198+S209+S253+S254)/S179</f>
        <v>0</v>
      </c>
      <c r="T258" s="109">
        <f>(T198+T209+T253+T254)/T179</f>
        <v>3.2</v>
      </c>
      <c r="U258" s="238" t="s">
        <v>44</v>
      </c>
      <c r="V258" s="239"/>
      <c r="W258" s="238">
        <f t="shared" ref="W258:X258" si="52">(W198+W209+W253+W254)/W179</f>
        <v>1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 t="e">
        <f t="shared" ref="R259:T259" si="53">R261/R260</f>
        <v>#DIV/0!</v>
      </c>
      <c r="S259" s="111">
        <f t="shared" si="53"/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0</v>
      </c>
      <c r="S260" s="38">
        <f>S179</f>
        <v>11</v>
      </c>
      <c r="T260" s="38">
        <f>T179</f>
        <v>5</v>
      </c>
      <c r="U260" s="236" t="s">
        <v>44</v>
      </c>
      <c r="V260" s="237"/>
      <c r="W260" s="236">
        <f>SUM(I260:T260)</f>
        <v>16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 t="e">
        <f t="shared" ref="R262:T262" si="54">R265/R264</f>
        <v>#DIV/0!</v>
      </c>
      <c r="S262" s="145">
        <f t="shared" si="54"/>
        <v>0.125</v>
      </c>
      <c r="T262" s="145">
        <f t="shared" si="54"/>
        <v>1</v>
      </c>
      <c r="U262" s="218">
        <f t="shared" ref="U262:V262" si="55">U265/U264</f>
        <v>0.22222222222222221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 t="e">
        <f t="shared" ref="R263:T263" si="56">R266/R264</f>
        <v>#DIV/0!</v>
      </c>
      <c r="S263" s="146">
        <f t="shared" si="56"/>
        <v>0</v>
      </c>
      <c r="T263" s="146">
        <f t="shared" si="56"/>
        <v>0</v>
      </c>
      <c r="U263" s="222">
        <f t="shared" ref="U263:V263" si="57">U266/U264</f>
        <v>0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38">
        <v>8</v>
      </c>
      <c r="T264" s="38">
        <v>1</v>
      </c>
      <c r="U264" s="211">
        <f>AVERAGE(I264:T264)</f>
        <v>4.5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>
        <v>1</v>
      </c>
      <c r="T265" s="20">
        <v>1</v>
      </c>
      <c r="U265" s="211">
        <f>AVERAGE(I265:T265)</f>
        <v>1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>
        <v>0</v>
      </c>
      <c r="T266" s="124">
        <v>0</v>
      </c>
      <c r="U266" s="232">
        <f>AVERAGE(I266:T266)</f>
        <v>0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 t="e">
        <f t="shared" ref="R267:T267" si="58">R270/R269</f>
        <v>#DIV/0!</v>
      </c>
      <c r="S267" s="128">
        <f t="shared" si="58"/>
        <v>0</v>
      </c>
      <c r="T267" s="128">
        <f t="shared" si="58"/>
        <v>0</v>
      </c>
      <c r="U267" s="213">
        <f>U270/U269</f>
        <v>0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 t="e">
        <f t="shared" ref="R268:T268" si="59">R271/R269</f>
        <v>#DIV/0!</v>
      </c>
      <c r="S268" s="132">
        <f t="shared" si="59"/>
        <v>0</v>
      </c>
      <c r="T268" s="132">
        <f t="shared" si="59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20">
        <v>8</v>
      </c>
      <c r="T269" s="20">
        <v>1</v>
      </c>
      <c r="U269" s="211">
        <f>AVERAGE(I269:T269)</f>
        <v>4.5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0</v>
      </c>
      <c r="T270" s="20">
        <v>0</v>
      </c>
      <c r="U270" s="211">
        <f>AVERAGE(I270:T270)</f>
        <v>0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89" priority="1" operator="lessThan">
      <formula>0</formula>
    </cfRule>
    <cfRule type="cellIs" dxfId="88" priority="2" operator="greaterThan">
      <formula>0</formula>
    </cfRule>
    <cfRule type="cellIs" dxfId="87" priority="3" operator="greaterThan">
      <formula>0</formula>
    </cfRule>
    <cfRule type="cellIs" dxfId="86" priority="4" operator="lessThan">
      <formula>0</formula>
    </cfRule>
  </conditionalFormatting>
  <conditionalFormatting sqref="R10:R18">
    <cfRule type="cellIs" dxfId="85" priority="5" operator="greaterThan">
      <formula>0</formula>
    </cfRule>
    <cfRule type="cellIs" dxfId="8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9BB6-4616-4F85-8E7B-2F322016E9DF}">
  <dimension ref="B1:X302"/>
  <sheetViews>
    <sheetView showGridLines="0" topLeftCell="A2" zoomScale="85" zoomScaleNormal="85" workbookViewId="0">
      <selection activeCell="C21" sqref="C21:C24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189</v>
      </c>
      <c r="C2" s="5"/>
      <c r="D2" s="5"/>
      <c r="E2" s="5"/>
      <c r="F2" s="5"/>
    </row>
    <row r="3" spans="2:21" x14ac:dyDescent="0.3">
      <c r="B3" s="6" t="s">
        <v>188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25334</v>
      </c>
      <c r="J73" s="20">
        <v>16778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21056</v>
      </c>
      <c r="V73" s="212"/>
      <c r="W73" s="307">
        <f t="shared" ref="W73:W77" si="1">SUM(I73:T73)</f>
        <v>42112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22</v>
      </c>
      <c r="J74" s="20">
        <v>25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23.5</v>
      </c>
      <c r="V74" s="212"/>
      <c r="W74" s="307">
        <f t="shared" si="1"/>
        <v>47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15753</v>
      </c>
      <c r="J76" s="20">
        <v>11055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13404</v>
      </c>
      <c r="V76" s="212"/>
      <c r="W76" s="335">
        <f t="shared" si="1"/>
        <v>26808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19</v>
      </c>
      <c r="J77" s="38">
        <v>21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20</v>
      </c>
      <c r="V77" s="237"/>
      <c r="W77" s="209">
        <f t="shared" si="1"/>
        <v>40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16</v>
      </c>
      <c r="J78" s="138">
        <f>J77-J79</f>
        <v>16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16</v>
      </c>
      <c r="V78" s="212"/>
      <c r="W78" s="307">
        <f>W77-W79</f>
        <v>32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3</v>
      </c>
      <c r="J79" s="20">
        <v>5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4</v>
      </c>
      <c r="V79" s="212"/>
      <c r="W79" s="315">
        <f>SUM(I79:T79)</f>
        <v>8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>
        <v>3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2</v>
      </c>
      <c r="V80" s="212"/>
      <c r="W80" s="315">
        <f>SUM(I80:T80)</f>
        <v>4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2</v>
      </c>
      <c r="J81" s="88">
        <f>J77-J78-J80</f>
        <v>2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2</v>
      </c>
      <c r="V81" s="289"/>
      <c r="W81" s="319">
        <f>SUM(I81:T81)</f>
        <v>4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18</v>
      </c>
      <c r="J82" s="30">
        <v>21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19.5</v>
      </c>
      <c r="V82" s="309"/>
      <c r="W82" s="310">
        <f t="shared" ref="W82:W85" si="4">SUM(I82:T82)</f>
        <v>39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7376</v>
      </c>
      <c r="J84" s="38">
        <v>5125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6250.5</v>
      </c>
      <c r="V84" s="237"/>
      <c r="W84" s="306">
        <f t="shared" si="4"/>
        <v>12501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5</v>
      </c>
      <c r="J85" s="20">
        <v>6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5.5</v>
      </c>
      <c r="V85" s="212"/>
      <c r="W85" s="307">
        <f t="shared" si="4"/>
        <v>11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1.6082016123912906</v>
      </c>
      <c r="J87" s="46">
        <f t="shared" ref="J87:J88" si="7">J73/J76</f>
        <v>1.5176843057440073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3.1258859181352978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1.1578947368421053</v>
      </c>
      <c r="J88" s="48">
        <f t="shared" si="7"/>
        <v>1.1904761904761905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2.348370927318296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0.94736842105263153</v>
      </c>
      <c r="J89" s="144">
        <f>J82/J77</f>
        <v>1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0.97499999999999998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0.46822827397955946</v>
      </c>
      <c r="J91" s="58">
        <f t="shared" ref="J91:J92" si="9">J84/J76</f>
        <v>0.46359113523292628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0.46631602506714415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0.26315789473684209</v>
      </c>
      <c r="J92" s="62">
        <f t="shared" si="9"/>
        <v>0.2857142857142857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0.27500000000000002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63</v>
      </c>
      <c r="J93" s="66">
        <v>269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166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74</v>
      </c>
      <c r="J94" s="70">
        <v>173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123.5</v>
      </c>
      <c r="V94" s="276"/>
      <c r="W94" s="275">
        <f t="shared" ref="W94:W96" si="11">SUM(I94:T94)</f>
        <v>247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>
        <v>3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2</v>
      </c>
      <c r="V95" s="289"/>
      <c r="W95" s="290">
        <f t="shared" si="11"/>
        <v>4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12</v>
      </c>
      <c r="J96" s="78">
        <f>J97+J104</f>
        <v>9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10.5</v>
      </c>
      <c r="V96" s="281"/>
      <c r="W96" s="209">
        <f t="shared" si="11"/>
        <v>21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11</v>
      </c>
      <c r="J97" s="20">
        <f>SUM(J98:J103)</f>
        <v>9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>
        <v>11</v>
      </c>
      <c r="J98" s="84">
        <v>6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8.5</v>
      </c>
      <c r="V98" s="210"/>
      <c r="W98" s="209">
        <f t="shared" ref="W98" si="13">SUM(I98:T98)</f>
        <v>17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/>
      <c r="J102" s="84">
        <v>1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/>
      <c r="J103" s="84">
        <v>2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2</v>
      </c>
      <c r="V103" s="210"/>
      <c r="W103" s="209">
        <f t="shared" ref="W103:W104" si="15">SUM(I103:T103)</f>
        <v>2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1</v>
      </c>
      <c r="J104" s="20">
        <f>SUM(J105:J108)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0.5</v>
      </c>
      <c r="V104" s="212"/>
      <c r="W104" s="209">
        <f t="shared" si="15"/>
        <v>1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 t="e">
        <f t="shared" ref="U108:U151" si="16">AVERAGE(I108:T108)</f>
        <v>#DIV/0!</v>
      </c>
      <c r="V108" s="210"/>
      <c r="W108" s="209">
        <f t="shared" ref="W108:W130" si="17">SUM(I108:T108)</f>
        <v>0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55</v>
      </c>
      <c r="J109" s="20">
        <f t="shared" ref="J109" si="19">SUM(J110+J142+J163)</f>
        <v>32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43.5</v>
      </c>
      <c r="V109" s="210"/>
      <c r="W109" s="209">
        <f t="shared" si="17"/>
        <v>87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11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5.5</v>
      </c>
      <c r="V110" s="210"/>
      <c r="W110" s="209">
        <f t="shared" si="17"/>
        <v>11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1</v>
      </c>
      <c r="V111" s="210"/>
      <c r="W111" s="209">
        <f t="shared" si="17"/>
        <v>1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6"/>
        <v>1</v>
      </c>
      <c r="V112" s="210"/>
      <c r="W112" s="209">
        <f t="shared" si="17"/>
        <v>1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1</v>
      </c>
      <c r="V113" s="210"/>
      <c r="W113" s="209">
        <f t="shared" si="17"/>
        <v>1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1</v>
      </c>
      <c r="V115" s="210"/>
      <c r="W115" s="209">
        <f t="shared" si="17"/>
        <v>1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>
        <f t="shared" si="16"/>
        <v>1</v>
      </c>
      <c r="V117" s="210"/>
      <c r="W117" s="209">
        <f t="shared" si="17"/>
        <v>1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>
        <v>2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2</v>
      </c>
      <c r="V128" s="210"/>
      <c r="W128" s="209">
        <f t="shared" si="17"/>
        <v>2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>
        <f t="shared" si="16"/>
        <v>1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>
        <v>2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6"/>
        <v>2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16"/>
        <v>1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37</v>
      </c>
      <c r="J142" s="84">
        <f>SUM(J143+J148+J153+J158)</f>
        <v>14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25.5</v>
      </c>
      <c r="V142" s="210"/>
      <c r="W142" s="209">
        <f t="shared" ref="W142:W151" si="20">SUM(I142:T142)</f>
        <v>51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1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0.5</v>
      </c>
      <c r="V143" s="210"/>
      <c r="W143" s="209">
        <f t="shared" si="20"/>
        <v>1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6"/>
        <v>1</v>
      </c>
      <c r="V146" s="210"/>
      <c r="W146" s="209">
        <f t="shared" si="20"/>
        <v>1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36</v>
      </c>
      <c r="J158" s="84">
        <f>SUM(J159:J164)</f>
        <v>14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18</v>
      </c>
      <c r="J163" s="84">
        <f>SUM(J164)</f>
        <v>7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18</v>
      </c>
      <c r="J164" s="84">
        <v>7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1</v>
      </c>
      <c r="J165" s="97">
        <v>1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1</v>
      </c>
      <c r="V165" s="263"/>
      <c r="W165" s="264">
        <f t="shared" ref="W165:W167" si="24">SUM(I165:T165)</f>
        <v>2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2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1</v>
      </c>
      <c r="V166" s="210"/>
      <c r="W166" s="251">
        <f t="shared" si="24"/>
        <v>2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>
        <v>2</v>
      </c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2</v>
      </c>
      <c r="V167" s="210"/>
      <c r="W167" s="209">
        <f t="shared" si="24"/>
        <v>2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3.8947368421052633</v>
      </c>
      <c r="J169" s="105">
        <f>J94/J77</f>
        <v>8.2380952380952372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6.1749999999999998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3.6842105263157894</v>
      </c>
      <c r="J170" s="109">
        <f>(J96+J109+J165+J166)/J77</f>
        <v>2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2.8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19</v>
      </c>
      <c r="J172" s="38">
        <f>J77</f>
        <v>21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40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0.27777777777777779</v>
      </c>
      <c r="J174" s="145">
        <f>J177/J176</f>
        <v>0.38095238095238093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0.33333333333333331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0.44444444444444442</v>
      </c>
      <c r="J175" s="146">
        <f>J178/J176</f>
        <v>0.33333333333333331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0.38461538461538464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18</v>
      </c>
      <c r="J176" s="20">
        <v>21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19.5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5</v>
      </c>
      <c r="J177" s="20">
        <v>8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6.5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8</v>
      </c>
      <c r="J178" s="124">
        <v>7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7.5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0.27777777777777779</v>
      </c>
      <c r="J179" s="128">
        <f>J182/J181</f>
        <v>0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0.12820512820512819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5.5555555555555552E-2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2.564102564102564E-2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18</v>
      </c>
      <c r="J181" s="20">
        <v>21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19.5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5</v>
      </c>
      <c r="J182" s="20">
        <v>0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2.5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1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0.5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26184</v>
      </c>
      <c r="S189" s="20">
        <v>32157</v>
      </c>
      <c r="T189" s="20">
        <v>23071</v>
      </c>
      <c r="U189" s="211">
        <f t="shared" ref="U189:U190" si="28">AVERAGE(I189:T189)</f>
        <v>27137.333333333332</v>
      </c>
      <c r="V189" s="212"/>
      <c r="W189" s="307">
        <f t="shared" ref="W189:W190" si="29">SUM(I189:T189)</f>
        <v>81412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20"/>
      <c r="S190" s="20">
        <v>11</v>
      </c>
      <c r="T190" s="20">
        <v>25</v>
      </c>
      <c r="U190" s="211">
        <f t="shared" si="28"/>
        <v>18</v>
      </c>
      <c r="V190" s="212"/>
      <c r="W190" s="307">
        <f t="shared" si="29"/>
        <v>36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16387</v>
      </c>
      <c r="S192" s="20">
        <v>20336</v>
      </c>
      <c r="T192" s="20">
        <v>14682</v>
      </c>
      <c r="U192" s="320">
        <f t="shared" ref="U192:U193" si="30">AVERAGE(I192:T192)</f>
        <v>17135</v>
      </c>
      <c r="V192" s="321"/>
      <c r="W192" s="315">
        <f t="shared" ref="W192:W193" si="31">SUM(I192:T192)</f>
        <v>51405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8"/>
      <c r="S193" s="38">
        <v>12</v>
      </c>
      <c r="T193" s="38">
        <v>26</v>
      </c>
      <c r="U193" s="211">
        <f t="shared" si="30"/>
        <v>19</v>
      </c>
      <c r="V193" s="212"/>
      <c r="W193" s="322">
        <f t="shared" si="31"/>
        <v>38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0</v>
      </c>
      <c r="S194" s="138">
        <f>S193-S195</f>
        <v>6</v>
      </c>
      <c r="T194" s="138">
        <f>T193-T195</f>
        <v>18</v>
      </c>
      <c r="U194" s="211">
        <f>AVERAGE(I194:T194)</f>
        <v>8</v>
      </c>
      <c r="V194" s="212"/>
      <c r="W194" s="307">
        <f>W193-W195</f>
        <v>24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20"/>
      <c r="S195" s="20">
        <v>6</v>
      </c>
      <c r="T195" s="20">
        <v>8</v>
      </c>
      <c r="U195" s="211">
        <f t="shared" ref="U195:U198" si="32">AVERAGE(I195:T195)</f>
        <v>7</v>
      </c>
      <c r="V195" s="212"/>
      <c r="W195" s="315">
        <f>SUM(I195:T195)</f>
        <v>14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4"/>
      <c r="S196" s="84">
        <v>2</v>
      </c>
      <c r="T196" s="84">
        <v>4</v>
      </c>
      <c r="U196" s="211">
        <f t="shared" si="32"/>
        <v>3</v>
      </c>
      <c r="V196" s="212"/>
      <c r="W196" s="315">
        <f>SUM(I196:T196)</f>
        <v>6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0</v>
      </c>
      <c r="S197" s="88">
        <f>S193-S194-S196</f>
        <v>4</v>
      </c>
      <c r="T197" s="88">
        <f>T193-T194-T196</f>
        <v>4</v>
      </c>
      <c r="U197" s="288">
        <f t="shared" si="32"/>
        <v>2.6666666666666665</v>
      </c>
      <c r="V197" s="289"/>
      <c r="W197" s="319">
        <f>SUM(I197:T197)</f>
        <v>8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30"/>
      <c r="S198" s="30">
        <v>8</v>
      </c>
      <c r="T198" s="30">
        <v>21</v>
      </c>
      <c r="U198" s="308">
        <f t="shared" si="32"/>
        <v>14.5</v>
      </c>
      <c r="V198" s="309"/>
      <c r="W198" s="310">
        <f t="shared" ref="W198:W201" si="33">SUM(I198:T198)</f>
        <v>29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8579</v>
      </c>
      <c r="S200" s="38">
        <v>11421</v>
      </c>
      <c r="T200" s="38">
        <v>8098</v>
      </c>
      <c r="U200" s="236">
        <f>AVERAGE(I200:T200)</f>
        <v>9366</v>
      </c>
      <c r="V200" s="237"/>
      <c r="W200" s="306">
        <f t="shared" si="33"/>
        <v>28098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20"/>
      <c r="S201" s="20">
        <v>4</v>
      </c>
      <c r="T201" s="20">
        <v>11</v>
      </c>
      <c r="U201" s="211">
        <f t="shared" ref="U201" si="34">AVERAGE(I201:T201)</f>
        <v>7.5</v>
      </c>
      <c r="V201" s="212"/>
      <c r="W201" s="307">
        <f t="shared" si="33"/>
        <v>15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1.5978519558186368</v>
      </c>
      <c r="S203" s="46">
        <f t="shared" ref="S203:T204" si="36">S189/S192</f>
        <v>1.5812844217151849</v>
      </c>
      <c r="T203" s="46">
        <f t="shared" si="36"/>
        <v>1.5713799209916905</v>
      </c>
      <c r="U203" s="236" t="s">
        <v>44</v>
      </c>
      <c r="V203" s="237"/>
      <c r="W203" s="305">
        <f>SUM(I203:T203)</f>
        <v>4.750516298525512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8" t="e">
        <f t="shared" ref="R204" si="37">R190/R193</f>
        <v>#DIV/0!</v>
      </c>
      <c r="S204" s="48">
        <f>S190/S193</f>
        <v>0.91666666666666663</v>
      </c>
      <c r="T204" s="48">
        <f t="shared" si="36"/>
        <v>0.96153846153846156</v>
      </c>
      <c r="U204" s="211" t="s">
        <v>44</v>
      </c>
      <c r="V204" s="212"/>
      <c r="W204" s="238" t="e">
        <f>SUM(I204:T204)</f>
        <v>#DIV/0!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4" t="e">
        <f>R198/R193</f>
        <v>#DIV/0!</v>
      </c>
      <c r="S205" s="144">
        <f>S198/S193</f>
        <v>0.66666666666666663</v>
      </c>
      <c r="T205" s="144">
        <f>T198/T193</f>
        <v>0.80769230769230771</v>
      </c>
      <c r="U205" s="298" t="s">
        <v>44</v>
      </c>
      <c r="V205" s="299"/>
      <c r="W205" s="300">
        <f>W198/W193</f>
        <v>0.76315789473684215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0.52352474522487336</v>
      </c>
      <c r="S207" s="58">
        <f t="shared" ref="S207:T208" si="39">S200/S192</f>
        <v>0.5616148701809599</v>
      </c>
      <c r="T207" s="58">
        <f t="shared" si="39"/>
        <v>0.55155973300640238</v>
      </c>
      <c r="U207" s="236" t="s">
        <v>44</v>
      </c>
      <c r="V207" s="237"/>
      <c r="W207" s="293">
        <f>W200/W192</f>
        <v>0.54660052524073532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2" t="e">
        <f t="shared" ref="R208" si="40">R201/R193</f>
        <v>#DIV/0!</v>
      </c>
      <c r="S208" s="62">
        <f t="shared" si="39"/>
        <v>0.33333333333333331</v>
      </c>
      <c r="T208" s="62">
        <f t="shared" si="39"/>
        <v>0.42307692307692307</v>
      </c>
      <c r="U208" s="234" t="s">
        <v>44</v>
      </c>
      <c r="V208" s="235"/>
      <c r="W208" s="269">
        <f>W201/W193</f>
        <v>0.39473684210526316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>
        <v>401</v>
      </c>
      <c r="T209" s="66">
        <v>95</v>
      </c>
      <c r="U209" s="273">
        <f t="shared" ref="U209:U212" si="41">AVERAGE(I209:T209)</f>
        <v>248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70"/>
      <c r="S210" s="70">
        <v>135</v>
      </c>
      <c r="T210" s="70">
        <v>93</v>
      </c>
      <c r="U210" s="275">
        <f t="shared" si="41"/>
        <v>114</v>
      </c>
      <c r="V210" s="276"/>
      <c r="W210" s="275">
        <f t="shared" ref="W210:W212" si="42">SUM(I210:T210)</f>
        <v>228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/>
      <c r="T211" s="74">
        <v>5</v>
      </c>
      <c r="U211" s="288">
        <f t="shared" si="41"/>
        <v>5</v>
      </c>
      <c r="V211" s="289"/>
      <c r="W211" s="290">
        <f t="shared" si="42"/>
        <v>5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5</v>
      </c>
      <c r="T212" s="78">
        <f>T213+T220</f>
        <v>31</v>
      </c>
      <c r="U212" s="280">
        <f t="shared" si="41"/>
        <v>12</v>
      </c>
      <c r="V212" s="281"/>
      <c r="W212" s="209">
        <f t="shared" si="42"/>
        <v>36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3</v>
      </c>
      <c r="T213" s="20">
        <f>SUM(T214:T219)</f>
        <v>17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>
        <v>3</v>
      </c>
      <c r="T214" s="84">
        <v>17</v>
      </c>
      <c r="U214" s="209">
        <f t="shared" ref="U214" si="43">AVERAGE(I214:T214)</f>
        <v>10</v>
      </c>
      <c r="V214" s="210"/>
      <c r="W214" s="209">
        <f t="shared" ref="W214" si="44">SUM(I214:T214)</f>
        <v>20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/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/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/>
      <c r="T217" s="84"/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/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/>
      <c r="T219" s="84"/>
      <c r="U219" s="209" t="e">
        <f t="shared" ref="U219:U220" si="45">AVERAGE(I219:T219)</f>
        <v>#DIV/0!</v>
      </c>
      <c r="V219" s="210"/>
      <c r="W219" s="209">
        <f t="shared" ref="W219:W220" si="46">SUM(I219:T219)</f>
        <v>0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2</v>
      </c>
      <c r="T220" s="20">
        <f>SUM(T221:T224)</f>
        <v>14</v>
      </c>
      <c r="U220" s="211">
        <f t="shared" si="45"/>
        <v>5.333333333333333</v>
      </c>
      <c r="V220" s="212"/>
      <c r="W220" s="209">
        <f t="shared" si="46"/>
        <v>16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>
        <v>1</v>
      </c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>
        <v>1</v>
      </c>
      <c r="T222" s="20">
        <v>1</v>
      </c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>
        <v>1</v>
      </c>
      <c r="T223" s="20">
        <v>10</v>
      </c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/>
      <c r="T224" s="84">
        <v>2</v>
      </c>
      <c r="U224" s="209">
        <f t="shared" ref="U224:U267" si="47">AVERAGE(I224:T224)</f>
        <v>2</v>
      </c>
      <c r="V224" s="210"/>
      <c r="W224" s="209">
        <f t="shared" ref="W224:W246" si="48">SUM(I224:T224)</f>
        <v>2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3</v>
      </c>
      <c r="T225" s="20">
        <f t="shared" si="50"/>
        <v>5</v>
      </c>
      <c r="U225" s="209">
        <f t="shared" si="47"/>
        <v>2.6666666666666665</v>
      </c>
      <c r="V225" s="210"/>
      <c r="W225" s="209">
        <f t="shared" si="48"/>
        <v>8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2</v>
      </c>
      <c r="T258" s="84">
        <f>SUM(T259+T264+T269+T274)</f>
        <v>4</v>
      </c>
      <c r="U258" s="209">
        <f t="shared" si="47"/>
        <v>2</v>
      </c>
      <c r="V258" s="210"/>
      <c r="W258" s="209">
        <f t="shared" ref="W258:W267" si="51">SUM(I258:T258)</f>
        <v>6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0</v>
      </c>
      <c r="T259" s="84">
        <f>SUM(T260:T263)</f>
        <v>2</v>
      </c>
      <c r="U259" s="209">
        <f t="shared" si="47"/>
        <v>0.66666666666666663</v>
      </c>
      <c r="V259" s="210"/>
      <c r="W259" s="209">
        <f t="shared" si="51"/>
        <v>2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47"/>
        <v>#DIV/0!</v>
      </c>
      <c r="V261" s="210"/>
      <c r="W261" s="209">
        <f t="shared" si="51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>
        <v>2</v>
      </c>
      <c r="U263" s="209">
        <f t="shared" si="47"/>
        <v>2</v>
      </c>
      <c r="V263" s="210"/>
      <c r="W263" s="209">
        <f t="shared" si="51"/>
        <v>2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2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1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>
        <v>1</v>
      </c>
      <c r="T280" s="84">
        <v>1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0</v>
      </c>
      <c r="S281" s="97">
        <v>0</v>
      </c>
      <c r="T281" s="97">
        <v>0</v>
      </c>
      <c r="U281" s="262">
        <f t="shared" ref="U281:U283" si="54">AVERAGE(I281:T281)</f>
        <v>0</v>
      </c>
      <c r="V281" s="263"/>
      <c r="W281" s="264">
        <f t="shared" ref="W281:W283" si="55">SUM(I281:T281)</f>
        <v>0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3</v>
      </c>
      <c r="U282" s="209">
        <f t="shared" si="54"/>
        <v>1</v>
      </c>
      <c r="V282" s="210"/>
      <c r="W282" s="251">
        <f t="shared" si="55"/>
        <v>3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>
        <v>3</v>
      </c>
      <c r="U283" s="209">
        <f t="shared" si="54"/>
        <v>3</v>
      </c>
      <c r="V283" s="210"/>
      <c r="W283" s="209">
        <f t="shared" si="55"/>
        <v>3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 t="e">
        <f>R210/R193</f>
        <v>#DIV/0!</v>
      </c>
      <c r="S285" s="105">
        <f>S210/S193</f>
        <v>11.25</v>
      </c>
      <c r="T285" s="105">
        <f>T210/T193</f>
        <v>3.5769230769230771</v>
      </c>
      <c r="U285" s="246" t="s">
        <v>44</v>
      </c>
      <c r="V285" s="247"/>
      <c r="W285" s="246">
        <f>W210/W193</f>
        <v>6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 t="e">
        <f>(R212+R225+R281+R282)/R193</f>
        <v>#DIV/0!</v>
      </c>
      <c r="S286" s="109">
        <f>(S212+S225+S281+S282)/S193</f>
        <v>0.66666666666666663</v>
      </c>
      <c r="T286" s="109">
        <f>(T212+T225+T281+T282)/T193</f>
        <v>1.5</v>
      </c>
      <c r="U286" s="238" t="s">
        <v>44</v>
      </c>
      <c r="V286" s="239"/>
      <c r="W286" s="238">
        <f t="shared" ref="W286:X286" si="56">(W212+W225+W281+W282)/W193</f>
        <v>1.236842105263158</v>
      </c>
      <c r="X286" s="239" t="e">
        <f t="shared" si="56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1" t="e">
        <f>R289/R288</f>
        <v>#DIV/0!</v>
      </c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0</v>
      </c>
      <c r="S288" s="38">
        <f>S193</f>
        <v>12</v>
      </c>
      <c r="T288" s="38">
        <f>T193</f>
        <v>26</v>
      </c>
      <c r="U288" s="236" t="s">
        <v>44</v>
      </c>
      <c r="V288" s="237"/>
      <c r="W288" s="236">
        <f>SUM(I288:T288)</f>
        <v>38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 t="e">
        <f>R293/R292</f>
        <v>#DIV/0!</v>
      </c>
      <c r="S290" s="145">
        <f>S293/S292</f>
        <v>0.125</v>
      </c>
      <c r="T290" s="145">
        <f>T293/T292</f>
        <v>0.23809523809523808</v>
      </c>
      <c r="U290" s="218">
        <f t="shared" ref="U290:V290" si="57">U293/U292</f>
        <v>0.20689655172413793</v>
      </c>
      <c r="V290" s="219" t="e">
        <f t="shared" si="57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 t="e">
        <f>R294/R292</f>
        <v>#DIV/0!</v>
      </c>
      <c r="S291" s="146">
        <f>S294/S292</f>
        <v>0</v>
      </c>
      <c r="T291" s="146">
        <f>T294/T292</f>
        <v>4.7619047619047616E-2</v>
      </c>
      <c r="U291" s="222">
        <f t="shared" ref="U291:V291" si="58">U294/U292</f>
        <v>3.4482758620689655E-2</v>
      </c>
      <c r="V291" s="223" t="e">
        <f t="shared" si="58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20"/>
      <c r="S292" s="20">
        <v>8</v>
      </c>
      <c r="T292" s="20">
        <v>21</v>
      </c>
      <c r="U292" s="211">
        <f>AVERAGE(I292:T292)</f>
        <v>14.5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20"/>
      <c r="S293" s="20">
        <v>1</v>
      </c>
      <c r="T293" s="20">
        <v>5</v>
      </c>
      <c r="U293" s="211">
        <f>AVERAGE(I293:T293)</f>
        <v>3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/>
      <c r="S294" s="124">
        <v>0</v>
      </c>
      <c r="T294" s="124">
        <v>1</v>
      </c>
      <c r="U294" s="232">
        <f>AVERAGE(I294:T294)</f>
        <v>0.5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 t="e">
        <f>R298/R297</f>
        <v>#DIV/0!</v>
      </c>
      <c r="S295" s="128">
        <f>S298/S297</f>
        <v>0</v>
      </c>
      <c r="T295" s="128">
        <f>T298/T297</f>
        <v>4.7619047619047616E-2</v>
      </c>
      <c r="U295" s="213">
        <f>U298/U297</f>
        <v>3.4482758620689655E-2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 t="e">
        <f>R299/R297</f>
        <v>#DIV/0!</v>
      </c>
      <c r="S296" s="132">
        <f>S299/S297</f>
        <v>0</v>
      </c>
      <c r="T296" s="132">
        <f>T299/T297</f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20"/>
      <c r="S297" s="20">
        <v>8</v>
      </c>
      <c r="T297" s="20">
        <v>21</v>
      </c>
      <c r="U297" s="211">
        <f>AVERAGE(I297:T297)</f>
        <v>14.5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20"/>
      <c r="S298" s="20">
        <v>0</v>
      </c>
      <c r="T298" s="20">
        <v>1</v>
      </c>
      <c r="U298" s="211">
        <f>AVERAGE(I298:T298)</f>
        <v>0.5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/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83" priority="1" operator="lessThan">
      <formula>0</formula>
    </cfRule>
    <cfRule type="cellIs" dxfId="82" priority="2" operator="greaterThan">
      <formula>0</formula>
    </cfRule>
    <cfRule type="cellIs" dxfId="81" priority="3" operator="greaterThan">
      <formula>0</formula>
    </cfRule>
    <cfRule type="cellIs" dxfId="80" priority="4" operator="lessThan">
      <formula>0</formula>
    </cfRule>
  </conditionalFormatting>
  <conditionalFormatting sqref="R10:R18">
    <cfRule type="cellIs" dxfId="79" priority="5" operator="greaterThan">
      <formula>0</formula>
    </cfRule>
    <cfRule type="cellIs" dxfId="7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F731-9481-4040-9C4C-235308013C30}">
  <dimension ref="B1:Y273"/>
  <sheetViews>
    <sheetView showGridLines="0" topLeftCell="A15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190</v>
      </c>
      <c r="C2" s="5"/>
      <c r="D2" s="5"/>
      <c r="E2" s="5"/>
      <c r="F2" s="5"/>
    </row>
    <row r="3" spans="2:21" x14ac:dyDescent="0.3">
      <c r="B3" s="6" t="s">
        <v>191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797</v>
      </c>
      <c r="J73" s="20">
        <v>660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728.5</v>
      </c>
      <c r="V73" s="212"/>
      <c r="W73" s="307">
        <f>SUM(I73:T73)</f>
        <v>1457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17</v>
      </c>
      <c r="J74" s="20">
        <v>12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14.5</v>
      </c>
      <c r="V74" s="212"/>
      <c r="W74" s="307">
        <f>SUM(I74:T74)</f>
        <v>29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571</v>
      </c>
      <c r="J76" s="20">
        <v>503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537</v>
      </c>
      <c r="V76" s="321"/>
      <c r="W76" s="315">
        <f>SUM(I76:T76)</f>
        <v>1074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19</v>
      </c>
      <c r="J77" s="38">
        <v>11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15</v>
      </c>
      <c r="V77" s="212"/>
      <c r="W77" s="322">
        <f>SUM(I77:T77)</f>
        <v>30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16</v>
      </c>
      <c r="J78" s="138">
        <f t="shared" ref="J78" si="2">J77-J79</f>
        <v>9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12.5</v>
      </c>
      <c r="V78" s="212"/>
      <c r="W78" s="307">
        <f>W77-W79</f>
        <v>25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3</v>
      </c>
      <c r="J79" s="20">
        <v>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2.5</v>
      </c>
      <c r="V79" s="212"/>
      <c r="W79" s="315">
        <f>SUM(I79:T79)</f>
        <v>5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>
        <v>1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0"/>
        <v>1</v>
      </c>
      <c r="V80" s="212"/>
      <c r="W80" s="315">
        <f>SUM(I80:T80)</f>
        <v>2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2</v>
      </c>
      <c r="J81" s="88">
        <f t="shared" ref="J81" si="4">J77-J78-J80</f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1.5</v>
      </c>
      <c r="V81" s="289"/>
      <c r="W81" s="319">
        <f>SUM(I81:T81)</f>
        <v>3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16</v>
      </c>
      <c r="J82" s="30">
        <v>10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13</v>
      </c>
      <c r="V82" s="309"/>
      <c r="W82" s="310">
        <f>SUM(I82:T82)</f>
        <v>26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164</v>
      </c>
      <c r="J84" s="38">
        <v>165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164.5</v>
      </c>
      <c r="V84" s="237"/>
      <c r="W84" s="306">
        <f>SUM(I84:T84)</f>
        <v>329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4</v>
      </c>
      <c r="J85" s="20"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2.5</v>
      </c>
      <c r="V85" s="212"/>
      <c r="W85" s="307">
        <f>SUM(I85:T85)</f>
        <v>5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1.3957968476357268</v>
      </c>
      <c r="J87" s="46">
        <f t="shared" ref="J87:J88" si="6">J73/J76</f>
        <v>1.312127236580517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2.707924084216244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0.89473684210526316</v>
      </c>
      <c r="J88" s="48">
        <f t="shared" si="6"/>
        <v>1.0909090909090908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1.9856459330143541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0.84210526315789469</v>
      </c>
      <c r="J89" s="144">
        <f t="shared" ref="J89" si="8">J82/J77</f>
        <v>0.90909090909090906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0.8666666666666667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0.28721541155866898</v>
      </c>
      <c r="J91" s="58">
        <f t="shared" ref="J91:J92" si="10">J84/J76</f>
        <v>0.32803180914512925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0.30633147113594039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0.21052631578947367</v>
      </c>
      <c r="J92" s="62">
        <f t="shared" si="10"/>
        <v>9.0909090909090912E-2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0.16666666666666666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96</v>
      </c>
      <c r="J93" s="66">
        <v>35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65.5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64</v>
      </c>
      <c r="J94" s="70">
        <v>22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43</v>
      </c>
      <c r="V94" s="276"/>
      <c r="W94" s="275">
        <f>SUM(I94:T94)</f>
        <v>86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11</v>
      </c>
      <c r="J95" s="74">
        <v>3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7</v>
      </c>
      <c r="V95" s="289"/>
      <c r="W95" s="290">
        <f>SUM(I95:T95)</f>
        <v>14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6</v>
      </c>
      <c r="J96" s="78">
        <f t="shared" ref="J96" si="12">J97+J104</f>
        <v>1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3.5</v>
      </c>
      <c r="V96" s="281"/>
      <c r="W96" s="209">
        <f>SUM(I96:T96)</f>
        <v>7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5</v>
      </c>
      <c r="J97" s="20">
        <f t="shared" ref="J97" si="14">SUM(J98:J103)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>
        <v>1</v>
      </c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>AVERAGE(I98:T98)</f>
        <v>1</v>
      </c>
      <c r="V98" s="210"/>
      <c r="W98" s="209">
        <f>SUM(I98:T98)</f>
        <v>1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1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>
        <v>2</v>
      </c>
      <c r="J100" s="84">
        <v>1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>
        <v>1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1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0.5</v>
      </c>
      <c r="V104" s="212"/>
      <c r="W104" s="209">
        <f>SUM(I104:T104)</f>
        <v>1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2</v>
      </c>
      <c r="J107" s="20">
        <f>SUM(J108+J144+J149)</f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1.5</v>
      </c>
      <c r="V107" s="210"/>
      <c r="W107" s="209">
        <f t="shared" ref="W107:W146" si="16">SUM(I107:T107)</f>
        <v>3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0.5</v>
      </c>
      <c r="V108" s="210"/>
      <c r="W108" s="209">
        <f t="shared" si="16"/>
        <v>1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5"/>
        <v>1</v>
      </c>
      <c r="V111" s="210"/>
      <c r="W111" s="209">
        <f t="shared" si="16"/>
        <v>1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1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0.5</v>
      </c>
      <c r="V144" s="210"/>
      <c r="W144" s="209">
        <f t="shared" si="16"/>
        <v>1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1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0.5</v>
      </c>
      <c r="V145" s="210"/>
      <c r="W145" s="209">
        <f t="shared" si="16"/>
        <v>1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1</v>
      </c>
      <c r="J149" s="84">
        <f t="shared" ref="J149" si="20">SUM(J150)</f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>
        <v>1</v>
      </c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3.3684210526315788</v>
      </c>
      <c r="J155" s="105">
        <f>J94/J77</f>
        <v>2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2.8666666666666667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0.42105263157894735</v>
      </c>
      <c r="J156" s="109">
        <f>(J96+J107+J151+J152)/J77</f>
        <v>0.18181818181818182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0.33333333333333331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19</v>
      </c>
      <c r="J158" s="38">
        <f>J77</f>
        <v>11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30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0.66666666666666663</v>
      </c>
      <c r="J160" s="145">
        <f t="shared" ref="J160" si="28">J163/J162</f>
        <v>0.45454545454545453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0.61111111111111116</v>
      </c>
      <c r="J161" s="146">
        <f t="shared" ref="J161" si="31">J164/J162</f>
        <v>0.27272727272727271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0.48275862068965519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18</v>
      </c>
      <c r="J162" s="38">
        <v>11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14.5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12</v>
      </c>
      <c r="J163" s="20">
        <v>5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8.5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11</v>
      </c>
      <c r="J164" s="124">
        <v>3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7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5.5555555555555552E-2</v>
      </c>
      <c r="J165" s="128">
        <f t="shared" ref="J165" si="34">J168/J167</f>
        <v>0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3.4482758620689655E-2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>
        <f t="shared" ref="J166" si="36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18</v>
      </c>
      <c r="J167" s="20">
        <v>11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14.5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1</v>
      </c>
      <c r="J168" s="20">
        <v>0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0.5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919</v>
      </c>
      <c r="S175" s="20">
        <v>692</v>
      </c>
      <c r="T175" s="20">
        <v>682</v>
      </c>
      <c r="U175" s="211">
        <f>AVERAGE(I175:T175)</f>
        <v>764.33333333333337</v>
      </c>
      <c r="V175" s="212"/>
      <c r="W175" s="307">
        <f>SUM(I175:T175)</f>
        <v>2293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20">
        <v>10</v>
      </c>
      <c r="T176" s="20">
        <v>6</v>
      </c>
      <c r="U176" s="211">
        <f>AVERAGE(I176:T176)</f>
        <v>8</v>
      </c>
      <c r="V176" s="212"/>
      <c r="W176" s="307">
        <f>SUM(I176:T176)</f>
        <v>16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612</v>
      </c>
      <c r="S178" s="20">
        <v>478</v>
      </c>
      <c r="T178" s="20">
        <v>449</v>
      </c>
      <c r="U178" s="211">
        <f t="shared" ref="U178:U187" si="37">AVERAGE(I178:T178)</f>
        <v>513</v>
      </c>
      <c r="V178" s="212"/>
      <c r="W178" s="315">
        <f>SUM(I178:T178)</f>
        <v>1539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/>
      <c r="S179" s="38">
        <v>11</v>
      </c>
      <c r="T179" s="38">
        <v>7</v>
      </c>
      <c r="U179" s="236">
        <f t="shared" si="37"/>
        <v>9</v>
      </c>
      <c r="V179" s="237"/>
      <c r="W179" s="322">
        <f>SUM(I179:T179)</f>
        <v>18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0</v>
      </c>
      <c r="S180" s="138">
        <f t="shared" si="38"/>
        <v>9</v>
      </c>
      <c r="T180" s="138">
        <f t="shared" si="38"/>
        <v>5</v>
      </c>
      <c r="U180" s="211">
        <f t="shared" si="37"/>
        <v>4.666666666666667</v>
      </c>
      <c r="V180" s="212"/>
      <c r="W180" s="307">
        <f>W179-W181</f>
        <v>14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20">
        <v>2</v>
      </c>
      <c r="T181" s="20">
        <v>2</v>
      </c>
      <c r="U181" s="211">
        <f t="shared" si="37"/>
        <v>2</v>
      </c>
      <c r="V181" s="212"/>
      <c r="W181" s="315">
        <f t="shared" ref="W181:W187" si="39">SUM(I181:T181)</f>
        <v>4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>
        <v>0</v>
      </c>
      <c r="T182" s="84">
        <v>1</v>
      </c>
      <c r="U182" s="211">
        <f t="shared" si="37"/>
        <v>0.5</v>
      </c>
      <c r="V182" s="212"/>
      <c r="W182" s="315">
        <f t="shared" si="39"/>
        <v>1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0</v>
      </c>
      <c r="S183" s="88">
        <f t="shared" si="40"/>
        <v>2</v>
      </c>
      <c r="T183" s="88">
        <f t="shared" si="40"/>
        <v>1</v>
      </c>
      <c r="U183" s="288">
        <f t="shared" si="37"/>
        <v>1</v>
      </c>
      <c r="V183" s="289"/>
      <c r="W183" s="319">
        <f t="shared" si="39"/>
        <v>3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/>
      <c r="S184" s="30">
        <v>10</v>
      </c>
      <c r="T184" s="30">
        <v>5</v>
      </c>
      <c r="U184" s="308">
        <f t="shared" si="37"/>
        <v>7.5</v>
      </c>
      <c r="V184" s="309"/>
      <c r="W184" s="310">
        <f t="shared" si="39"/>
        <v>15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192</v>
      </c>
      <c r="S186" s="38">
        <v>179</v>
      </c>
      <c r="T186" s="38">
        <v>174</v>
      </c>
      <c r="U186" s="236">
        <f t="shared" si="37"/>
        <v>181.66666666666666</v>
      </c>
      <c r="V186" s="237"/>
      <c r="W186" s="306">
        <f t="shared" si="39"/>
        <v>545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20">
        <v>2</v>
      </c>
      <c r="T187" s="20">
        <v>2</v>
      </c>
      <c r="U187" s="211">
        <f t="shared" si="37"/>
        <v>2</v>
      </c>
      <c r="V187" s="212"/>
      <c r="W187" s="307">
        <f t="shared" si="39"/>
        <v>4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1.5016339869281046</v>
      </c>
      <c r="S189" s="46">
        <f t="shared" si="41"/>
        <v>1.4476987447698744</v>
      </c>
      <c r="T189" s="46">
        <f t="shared" si="41"/>
        <v>1.5189309576837418</v>
      </c>
      <c r="U189" s="236" t="s">
        <v>44</v>
      </c>
      <c r="V189" s="237"/>
      <c r="W189" s="305">
        <f>SUM(I189:T189)</f>
        <v>4.46826368938172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 t="e">
        <f t="shared" si="41"/>
        <v>#DIV/0!</v>
      </c>
      <c r="S190" s="48">
        <f t="shared" si="41"/>
        <v>0.90909090909090906</v>
      </c>
      <c r="T190" s="48">
        <f t="shared" si="41"/>
        <v>0.8571428571428571</v>
      </c>
      <c r="U190" s="211" t="s">
        <v>44</v>
      </c>
      <c r="V190" s="212"/>
      <c r="W190" s="238" t="e">
        <f>SUM(I190:T190)</f>
        <v>#DIV/0!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 t="e">
        <f t="shared" ref="R191:T191" si="42">R184/R179</f>
        <v>#DIV/0!</v>
      </c>
      <c r="S191" s="144">
        <f t="shared" si="42"/>
        <v>0.90909090909090906</v>
      </c>
      <c r="T191" s="144">
        <f t="shared" si="42"/>
        <v>0.7142857142857143</v>
      </c>
      <c r="U191" s="298" t="s">
        <v>44</v>
      </c>
      <c r="V191" s="299"/>
      <c r="W191" s="300">
        <f>W184/W179</f>
        <v>0.83333333333333337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0.31372549019607843</v>
      </c>
      <c r="S193" s="58">
        <f t="shared" si="43"/>
        <v>0.37447698744769875</v>
      </c>
      <c r="T193" s="58">
        <f t="shared" si="43"/>
        <v>0.38752783964365256</v>
      </c>
      <c r="U193" s="236" t="s">
        <v>44</v>
      </c>
      <c r="V193" s="237"/>
      <c r="W193" s="293">
        <f>W186/W178</f>
        <v>0.35412605588044183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/>
        <v>0.18181818181818182</v>
      </c>
      <c r="T194" s="62">
        <f t="shared" si="43"/>
        <v>0.2857142857142857</v>
      </c>
      <c r="U194" s="234" t="s">
        <v>44</v>
      </c>
      <c r="V194" s="235"/>
      <c r="W194" s="269">
        <f>W187/W179</f>
        <v>0.22222222222222221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/>
      <c r="T195" s="66">
        <v>31</v>
      </c>
      <c r="U195" s="273">
        <f>AVERAGE(I195:T195)</f>
        <v>31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105</v>
      </c>
      <c r="T196" s="70">
        <v>16</v>
      </c>
      <c r="U196" s="275">
        <f>AVERAGE(I196:T196)</f>
        <v>60.5</v>
      </c>
      <c r="V196" s="276"/>
      <c r="W196" s="275">
        <f>SUM(I196:T196)</f>
        <v>121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/>
      <c r="U197" s="288" t="e">
        <f>AVERAGE(I197:T197)</f>
        <v>#DIV/0!</v>
      </c>
      <c r="V197" s="289"/>
      <c r="W197" s="290">
        <f>SUM(I197:T197)</f>
        <v>0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5</v>
      </c>
      <c r="T198" s="78">
        <f t="shared" si="44"/>
        <v>1</v>
      </c>
      <c r="U198" s="280">
        <f>AVERAGE(I198:T198)</f>
        <v>2</v>
      </c>
      <c r="V198" s="281"/>
      <c r="W198" s="209">
        <f>SUM(I198:T198)</f>
        <v>6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5</v>
      </c>
      <c r="T199" s="20">
        <f t="shared" si="45"/>
        <v>1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1</v>
      </c>
      <c r="T201" s="84"/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</v>
      </c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1</v>
      </c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1</v>
      </c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1</v>
      </c>
      <c r="T205" s="84">
        <v>1</v>
      </c>
      <c r="U205" s="209">
        <f>AVERAGE(I205:T205)</f>
        <v>1</v>
      </c>
      <c r="V205" s="210"/>
      <c r="W205" s="209">
        <f>SUM(I205:T205)</f>
        <v>2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1">
        <f>AVERAGE(I206:T206)</f>
        <v>0</v>
      </c>
      <c r="V206" s="212"/>
      <c r="W206" s="209">
        <f>SUM(I206:T206)</f>
        <v>0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0</v>
      </c>
      <c r="U209" s="209">
        <f t="shared" ref="U209:U248" si="46">AVERAGE(I209:T209)</f>
        <v>0</v>
      </c>
      <c r="V209" s="210"/>
      <c r="W209" s="209">
        <f t="shared" ref="W209:W248" si="47">SUM(I209:T209)</f>
        <v>0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62">
        <f>AVERAGE(I253:T253)</f>
        <v>0</v>
      </c>
      <c r="V253" s="263"/>
      <c r="W253" s="264">
        <f>SUM(I253:T253)</f>
        <v>0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 t="e">
        <f>R196/R179</f>
        <v>#DIV/0!</v>
      </c>
      <c r="S257" s="105">
        <f>S196/S179</f>
        <v>9.545454545454545</v>
      </c>
      <c r="T257" s="105">
        <f>T196/T179</f>
        <v>2.2857142857142856</v>
      </c>
      <c r="U257" s="246" t="s">
        <v>44</v>
      </c>
      <c r="V257" s="247"/>
      <c r="W257" s="246">
        <f t="shared" ref="W257:X257" si="51">W196/W179</f>
        <v>6.7222222222222223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 t="e">
        <f>(R198+R209+R253+R254)/R179</f>
        <v>#DIV/0!</v>
      </c>
      <c r="S258" s="109">
        <f>(S198+S209+S253+S254)/S179</f>
        <v>0.45454545454545453</v>
      </c>
      <c r="T258" s="109">
        <f>(T198+T209+T253+T254)/T179</f>
        <v>0.14285714285714285</v>
      </c>
      <c r="U258" s="238" t="s">
        <v>44</v>
      </c>
      <c r="V258" s="239"/>
      <c r="W258" s="238">
        <f t="shared" ref="W258:X258" si="52">(W198+W209+W253+W254)/W179</f>
        <v>0.33333333333333331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 t="e">
        <f t="shared" ref="R259:T259" si="53">R261/R260</f>
        <v>#DIV/0!</v>
      </c>
      <c r="S259" s="111">
        <f t="shared" si="53"/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0</v>
      </c>
      <c r="S260" s="38">
        <f>S179</f>
        <v>11</v>
      </c>
      <c r="T260" s="38">
        <f>T179</f>
        <v>7</v>
      </c>
      <c r="U260" s="236" t="s">
        <v>44</v>
      </c>
      <c r="V260" s="237"/>
      <c r="W260" s="236">
        <f>SUM(I260:T260)</f>
        <v>18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 t="e">
        <f t="shared" ref="R262:T262" si="54">R265/R264</f>
        <v>#DIV/0!</v>
      </c>
      <c r="S262" s="145">
        <f t="shared" si="54"/>
        <v>0.375</v>
      </c>
      <c r="T262" s="145">
        <f t="shared" si="54"/>
        <v>0.14285714285714285</v>
      </c>
      <c r="U262" s="218">
        <f t="shared" ref="U262:V262" si="55">U265/U264</f>
        <v>0.26666666666666666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 t="e">
        <f t="shared" ref="R263:T263" si="56">R266/R264</f>
        <v>#DIV/0!</v>
      </c>
      <c r="S263" s="146">
        <f t="shared" si="56"/>
        <v>0.125</v>
      </c>
      <c r="T263" s="146">
        <f t="shared" si="56"/>
        <v>0.14285714285714285</v>
      </c>
      <c r="U263" s="222">
        <f t="shared" ref="U263:V263" si="57">U266/U264</f>
        <v>0.13333333333333333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38">
        <v>8</v>
      </c>
      <c r="T264" s="38">
        <v>7</v>
      </c>
      <c r="U264" s="211">
        <f>AVERAGE(I264:T264)</f>
        <v>7.5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>
        <v>3</v>
      </c>
      <c r="T265" s="20">
        <v>1</v>
      </c>
      <c r="U265" s="211">
        <f>AVERAGE(I265:T265)</f>
        <v>2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>
        <v>1</v>
      </c>
      <c r="T266" s="124">
        <v>1</v>
      </c>
      <c r="U266" s="232">
        <f>AVERAGE(I266:T266)</f>
        <v>1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 t="e">
        <f t="shared" ref="R267:T267" si="58">R270/R269</f>
        <v>#DIV/0!</v>
      </c>
      <c r="S267" s="128">
        <f t="shared" si="58"/>
        <v>0</v>
      </c>
      <c r="T267" s="128">
        <f t="shared" si="58"/>
        <v>0</v>
      </c>
      <c r="U267" s="213">
        <f>U270/U269</f>
        <v>0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 t="e">
        <f t="shared" ref="R268:T268" si="59">R271/R269</f>
        <v>#DIV/0!</v>
      </c>
      <c r="S268" s="132">
        <f t="shared" si="59"/>
        <v>0</v>
      </c>
      <c r="T268" s="132">
        <f t="shared" si="59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20">
        <v>8</v>
      </c>
      <c r="T269" s="20">
        <v>7</v>
      </c>
      <c r="U269" s="211">
        <f>AVERAGE(I269:T269)</f>
        <v>7.5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0</v>
      </c>
      <c r="T270" s="20">
        <v>0</v>
      </c>
      <c r="U270" s="211">
        <f>AVERAGE(I270:T270)</f>
        <v>0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77" priority="1" operator="lessThan">
      <formula>0</formula>
    </cfRule>
    <cfRule type="cellIs" dxfId="76" priority="2" operator="greaterThan">
      <formula>0</formula>
    </cfRule>
    <cfRule type="cellIs" dxfId="75" priority="3" operator="greaterThan">
      <formula>0</formula>
    </cfRule>
    <cfRule type="cellIs" dxfId="74" priority="4" operator="lessThan">
      <formula>0</formula>
    </cfRule>
  </conditionalFormatting>
  <conditionalFormatting sqref="R10:R18">
    <cfRule type="cellIs" dxfId="73" priority="5" operator="greaterThan">
      <formula>0</formula>
    </cfRule>
    <cfRule type="cellIs" dxfId="7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53B0-61BF-4FC4-8B7A-002B7F85C566}">
  <dimension ref="B1:X302"/>
  <sheetViews>
    <sheetView showGridLines="0" zoomScale="85" zoomScaleNormal="85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192</v>
      </c>
      <c r="C2" s="5"/>
      <c r="D2" s="5"/>
      <c r="E2" s="5"/>
      <c r="F2" s="5"/>
    </row>
    <row r="3" spans="2:21" x14ac:dyDescent="0.3">
      <c r="B3" s="6" t="s">
        <v>193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  <c r="C22" s="1" t="s">
        <v>177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6437</v>
      </c>
      <c r="J73" s="20">
        <v>4523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5480</v>
      </c>
      <c r="V73" s="212"/>
      <c r="W73" s="307">
        <f t="shared" ref="W73:W77" si="1">SUM(I73:T73)</f>
        <v>10960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33</v>
      </c>
      <c r="J74" s="20">
        <v>27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30</v>
      </c>
      <c r="V74" s="212"/>
      <c r="W74" s="307">
        <f t="shared" si="1"/>
        <v>60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4808</v>
      </c>
      <c r="J76" s="20">
        <v>3550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4179</v>
      </c>
      <c r="V76" s="212"/>
      <c r="W76" s="335">
        <f t="shared" si="1"/>
        <v>8358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31</v>
      </c>
      <c r="J77" s="38">
        <v>31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31</v>
      </c>
      <c r="V77" s="237"/>
      <c r="W77" s="209">
        <f t="shared" si="1"/>
        <v>62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22</v>
      </c>
      <c r="J78" s="138">
        <f>J77-J79</f>
        <v>25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23.5</v>
      </c>
      <c r="V78" s="212"/>
      <c r="W78" s="307">
        <f>W77-W79</f>
        <v>47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9</v>
      </c>
      <c r="J79" s="20">
        <v>6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7.5</v>
      </c>
      <c r="V79" s="212"/>
      <c r="W79" s="315">
        <f>SUM(I79:T79)</f>
        <v>15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3</v>
      </c>
      <c r="J80" s="84">
        <v>0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1.5</v>
      </c>
      <c r="V80" s="212"/>
      <c r="W80" s="315">
        <f>SUM(I80:T80)</f>
        <v>3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6</v>
      </c>
      <c r="J81" s="88">
        <f>J77-J78-J80</f>
        <v>6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6</v>
      </c>
      <c r="V81" s="289"/>
      <c r="W81" s="319">
        <f>SUM(I81:T81)</f>
        <v>12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25</v>
      </c>
      <c r="J82" s="30">
        <v>25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25</v>
      </c>
      <c r="V82" s="309"/>
      <c r="W82" s="310">
        <f t="shared" ref="W82:W85" si="4">SUM(I82:T82)</f>
        <v>50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2178</v>
      </c>
      <c r="J84" s="38">
        <v>1637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1907.5</v>
      </c>
      <c r="V84" s="237"/>
      <c r="W84" s="306">
        <f t="shared" si="4"/>
        <v>3815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6</v>
      </c>
      <c r="J85" s="20">
        <v>9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7.5</v>
      </c>
      <c r="V85" s="212"/>
      <c r="W85" s="307">
        <f t="shared" si="4"/>
        <v>15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1.3388103161397671</v>
      </c>
      <c r="J87" s="46">
        <f t="shared" ref="J87:J88" si="7">J73/J76</f>
        <v>1.2740845070422535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2.6128948231820206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1.064516129032258</v>
      </c>
      <c r="J88" s="48">
        <f t="shared" si="7"/>
        <v>0.87096774193548387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1.935483870967742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0.80645161290322576</v>
      </c>
      <c r="J89" s="144">
        <f>J82/J77</f>
        <v>0.80645161290322576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0.80645161290322576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0.45299500831946754</v>
      </c>
      <c r="J91" s="58">
        <f t="shared" ref="J91:J92" si="9">J84/J76</f>
        <v>0.46112676056338026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0.45644891122278058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0.19354838709677419</v>
      </c>
      <c r="J92" s="62">
        <f t="shared" si="9"/>
        <v>0.29032258064516131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0.24193548387096775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97</v>
      </c>
      <c r="J93" s="66">
        <v>65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81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134</v>
      </c>
      <c r="J94" s="70">
        <v>180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157</v>
      </c>
      <c r="V94" s="276"/>
      <c r="W94" s="275">
        <f t="shared" ref="W94:W96" si="11">SUM(I94:T94)</f>
        <v>314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19</v>
      </c>
      <c r="J95" s="74">
        <v>9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14</v>
      </c>
      <c r="V95" s="289"/>
      <c r="W95" s="290">
        <f t="shared" si="11"/>
        <v>28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12</v>
      </c>
      <c r="J96" s="78">
        <f>J97+J104</f>
        <v>27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19.5</v>
      </c>
      <c r="V96" s="281"/>
      <c r="W96" s="209">
        <f t="shared" si="11"/>
        <v>39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0</v>
      </c>
      <c r="J97" s="20">
        <f>SUM(J98:J103)</f>
        <v>27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 t="shared" ref="U98" si="12">AVERAGE(I98:T98)</f>
        <v>#DIV/0!</v>
      </c>
      <c r="V98" s="210"/>
      <c r="W98" s="209">
        <f t="shared" ref="W98" si="13"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>
        <v>9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/>
      <c r="J100" s="84">
        <v>9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/>
      <c r="J101" s="84">
        <v>3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/>
      <c r="J102" s="84">
        <v>3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/>
      <c r="J103" s="84">
        <v>3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3</v>
      </c>
      <c r="V103" s="210"/>
      <c r="W103" s="209">
        <f t="shared" ref="W103:W104" si="15">SUM(I103:T103)</f>
        <v>3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12</v>
      </c>
      <c r="J104" s="20">
        <f>SUM(J105:J108)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6</v>
      </c>
      <c r="V104" s="212"/>
      <c r="W104" s="209">
        <f t="shared" si="15"/>
        <v>12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>
        <v>3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>
        <v>3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>
        <v>3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>
        <v>3</v>
      </c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3</v>
      </c>
      <c r="V108" s="210"/>
      <c r="W108" s="209">
        <f t="shared" ref="W108:W130" si="17">SUM(I108:T108)</f>
        <v>3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45</v>
      </c>
      <c r="J109" s="20">
        <f t="shared" ref="J109" si="19">SUM(J110+J142+J163)</f>
        <v>42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43.5</v>
      </c>
      <c r="V109" s="210"/>
      <c r="W109" s="209">
        <f t="shared" si="17"/>
        <v>87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33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16.5</v>
      </c>
      <c r="V110" s="210"/>
      <c r="W110" s="209">
        <f t="shared" si="17"/>
        <v>33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>
        <v>3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3</v>
      </c>
      <c r="V111" s="210"/>
      <c r="W111" s="209">
        <f t="shared" si="17"/>
        <v>3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>
        <v>3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6"/>
        <v>3</v>
      </c>
      <c r="V112" s="210"/>
      <c r="W112" s="209">
        <f t="shared" si="17"/>
        <v>3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>
        <v>3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3</v>
      </c>
      <c r="V113" s="210"/>
      <c r="W113" s="209">
        <f t="shared" si="17"/>
        <v>3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>
        <v>6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6</v>
      </c>
      <c r="V115" s="210"/>
      <c r="W115" s="209">
        <f t="shared" si="17"/>
        <v>6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>
        <v>3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3</v>
      </c>
      <c r="V120" s="210"/>
      <c r="W120" s="209">
        <f t="shared" si="17"/>
        <v>3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>
        <v>3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6"/>
        <v>3</v>
      </c>
      <c r="V122" s="210"/>
      <c r="W122" s="209">
        <f t="shared" si="17"/>
        <v>3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>
        <v>9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9</v>
      </c>
      <c r="V128" s="210"/>
      <c r="W128" s="209">
        <f t="shared" si="17"/>
        <v>9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>
        <v>3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6"/>
        <v>3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33</v>
      </c>
      <c r="J142" s="84">
        <f>SUM(J143+J148+J153+J158)</f>
        <v>6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19.5</v>
      </c>
      <c r="V142" s="210"/>
      <c r="W142" s="209">
        <f t="shared" ref="W142:W151" si="20">SUM(I142:T142)</f>
        <v>39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6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3</v>
      </c>
      <c r="V143" s="210"/>
      <c r="W143" s="209">
        <f t="shared" si="20"/>
        <v>6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>
        <v>6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6</v>
      </c>
      <c r="V144" s="210"/>
      <c r="W144" s="209">
        <f t="shared" si="20"/>
        <v>6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27</v>
      </c>
      <c r="J158" s="84">
        <f>SUM(J159:J164)</f>
        <v>6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>
        <v>3</v>
      </c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12</v>
      </c>
      <c r="J163" s="84">
        <f>SUM(J164)</f>
        <v>3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12</v>
      </c>
      <c r="J164" s="84">
        <v>3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6</v>
      </c>
      <c r="J165" s="97">
        <v>0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3</v>
      </c>
      <c r="V165" s="263"/>
      <c r="W165" s="264">
        <f t="shared" ref="W165:W167" si="24">SUM(I165:T165)</f>
        <v>6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3</v>
      </c>
      <c r="J166" s="93">
        <f>SUM(J167:J167)</f>
        <v>9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6</v>
      </c>
      <c r="V166" s="210"/>
      <c r="W166" s="251">
        <f t="shared" si="24"/>
        <v>12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>
        <v>3</v>
      </c>
      <c r="J167" s="93">
        <v>9</v>
      </c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6</v>
      </c>
      <c r="V167" s="210"/>
      <c r="W167" s="209">
        <f t="shared" si="24"/>
        <v>12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4.32258064516129</v>
      </c>
      <c r="J169" s="105">
        <f>J94/J77</f>
        <v>5.806451612903226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5.064516129032258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2.129032258064516</v>
      </c>
      <c r="J170" s="109">
        <f>(J96+J109+J165+J166)/J77</f>
        <v>2.5161290322580645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2.3225806451612905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31</v>
      </c>
      <c r="J172" s="38">
        <f>J77</f>
        <v>31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62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0.5714285714285714</v>
      </c>
      <c r="J174" s="145">
        <f>J177/J176</f>
        <v>0.29032258064516131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0.42372881355932202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0.32142857142857145</v>
      </c>
      <c r="J175" s="146">
        <f>J178/J176</f>
        <v>0.29032258064516131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0.30508474576271188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28</v>
      </c>
      <c r="J176" s="20">
        <v>31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29.5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16</v>
      </c>
      <c r="J177" s="20">
        <v>9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12.5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9</v>
      </c>
      <c r="J178" s="124">
        <v>9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9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0.10714285714285714</v>
      </c>
      <c r="J179" s="128">
        <f>J182/J181</f>
        <v>9.6774193548387094E-2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0.10169491525423729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0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28</v>
      </c>
      <c r="J181" s="20">
        <v>31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29.5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3</v>
      </c>
      <c r="J182" s="20">
        <v>3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3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12489</v>
      </c>
      <c r="T189" s="20">
        <v>8406</v>
      </c>
      <c r="U189" s="211">
        <f t="shared" ref="U189:U190" si="28">AVERAGE(I189:T189)</f>
        <v>10447.5</v>
      </c>
      <c r="V189" s="212"/>
      <c r="W189" s="307">
        <f t="shared" ref="W189:W190" si="29">SUM(I189:T189)</f>
        <v>20895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24</v>
      </c>
      <c r="T190" s="20">
        <v>12</v>
      </c>
      <c r="U190" s="211">
        <f t="shared" si="28"/>
        <v>18</v>
      </c>
      <c r="V190" s="212"/>
      <c r="W190" s="307">
        <f t="shared" si="29"/>
        <v>36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9872</v>
      </c>
      <c r="T192" s="20">
        <v>6391</v>
      </c>
      <c r="U192" s="320">
        <f t="shared" ref="U192:U193" si="30">AVERAGE(I192:T192)</f>
        <v>8131.5</v>
      </c>
      <c r="V192" s="321"/>
      <c r="W192" s="315">
        <f t="shared" ref="W192:W193" si="31">SUM(I192:T192)</f>
        <v>16263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19</v>
      </c>
      <c r="T193" s="38">
        <v>16</v>
      </c>
      <c r="U193" s="211">
        <f t="shared" si="30"/>
        <v>17.5</v>
      </c>
      <c r="V193" s="212"/>
      <c r="W193" s="322">
        <f t="shared" si="31"/>
        <v>35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>S193-S195</f>
        <v>16</v>
      </c>
      <c r="T194" s="138">
        <f>T193-T195</f>
        <v>13</v>
      </c>
      <c r="U194" s="211">
        <f>AVERAGE(I194:T194)</f>
        <v>14.5</v>
      </c>
      <c r="V194" s="212"/>
      <c r="W194" s="307">
        <f>W193-W195</f>
        <v>29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3</v>
      </c>
      <c r="T195" s="20">
        <v>3</v>
      </c>
      <c r="U195" s="211">
        <f t="shared" ref="U195:U198" si="32">AVERAGE(I195:T195)</f>
        <v>3</v>
      </c>
      <c r="V195" s="212"/>
      <c r="W195" s="315">
        <f>SUM(I195:T195)</f>
        <v>6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3</v>
      </c>
      <c r="T196" s="84"/>
      <c r="U196" s="211">
        <f t="shared" si="32"/>
        <v>3</v>
      </c>
      <c r="V196" s="212"/>
      <c r="W196" s="315">
        <f>SUM(I196:T196)</f>
        <v>3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>S193-S194-S196</f>
        <v>0</v>
      </c>
      <c r="T197" s="88">
        <f>T193-T194-T196</f>
        <v>3</v>
      </c>
      <c r="U197" s="288">
        <f t="shared" si="32"/>
        <v>1.5</v>
      </c>
      <c r="V197" s="289"/>
      <c r="W197" s="319">
        <f>SUM(I197:T197)</f>
        <v>3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16</v>
      </c>
      <c r="T198" s="30">
        <v>12</v>
      </c>
      <c r="U198" s="308">
        <f t="shared" si="32"/>
        <v>14</v>
      </c>
      <c r="V198" s="309"/>
      <c r="W198" s="310">
        <f t="shared" ref="W198:W201" si="33">SUM(I198:T198)</f>
        <v>28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3347</v>
      </c>
      <c r="T200" s="38">
        <v>2589</v>
      </c>
      <c r="U200" s="236">
        <f>AVERAGE(I200:T200)</f>
        <v>2968</v>
      </c>
      <c r="V200" s="237"/>
      <c r="W200" s="306">
        <f t="shared" si="33"/>
        <v>5936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6</v>
      </c>
      <c r="T201" s="20">
        <v>3</v>
      </c>
      <c r="U201" s="211">
        <f t="shared" ref="U201" si="34">AVERAGE(I201:T201)</f>
        <v>4.5</v>
      </c>
      <c r="V201" s="212"/>
      <c r="W201" s="307">
        <f t="shared" si="33"/>
        <v>9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4" si="35">S189/S192</f>
        <v>1.2650931928687197</v>
      </c>
      <c r="T203" s="46">
        <f t="shared" si="35"/>
        <v>1.3152871225160381</v>
      </c>
      <c r="U203" s="236" t="s">
        <v>44</v>
      </c>
      <c r="V203" s="237"/>
      <c r="W203" s="305">
        <f>SUM(I203:T203)</f>
        <v>2.5803803153847578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si="35"/>
        <v>1.263157894736842</v>
      </c>
      <c r="T204" s="48">
        <f t="shared" si="35"/>
        <v>0.75</v>
      </c>
      <c r="U204" s="211" t="s">
        <v>44</v>
      </c>
      <c r="V204" s="212"/>
      <c r="W204" s="238">
        <f>SUM(I204:T204)</f>
        <v>2.013157894736842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>S198/S193</f>
        <v>0.84210526315789469</v>
      </c>
      <c r="T205" s="144">
        <f>T198/T193</f>
        <v>0.75</v>
      </c>
      <c r="U205" s="298" t="s">
        <v>44</v>
      </c>
      <c r="V205" s="299"/>
      <c r="W205" s="300">
        <f>W198/W193</f>
        <v>0.8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8" si="36">S200/S192</f>
        <v>0.33903970826580226</v>
      </c>
      <c r="T207" s="58">
        <f t="shared" si="36"/>
        <v>0.40510092317321234</v>
      </c>
      <c r="U207" s="236" t="s">
        <v>44</v>
      </c>
      <c r="V207" s="237"/>
      <c r="W207" s="293">
        <f>W200/W192</f>
        <v>0.36500030744635059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si="36"/>
        <v>0.31578947368421051</v>
      </c>
      <c r="T208" s="62">
        <f t="shared" si="36"/>
        <v>0.1875</v>
      </c>
      <c r="U208" s="234" t="s">
        <v>44</v>
      </c>
      <c r="V208" s="235"/>
      <c r="W208" s="269">
        <f>W201/W193</f>
        <v>0.25714285714285712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/>
      <c r="T209" s="66">
        <v>95</v>
      </c>
      <c r="U209" s="273">
        <f t="shared" ref="U209:U212" si="37">AVERAGE(I209:T209)</f>
        <v>95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117</v>
      </c>
      <c r="T210" s="70">
        <v>21</v>
      </c>
      <c r="U210" s="275">
        <f t="shared" si="37"/>
        <v>69</v>
      </c>
      <c r="V210" s="276"/>
      <c r="W210" s="275">
        <f t="shared" ref="W210:W212" si="38">SUM(I210:T210)</f>
        <v>138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>
        <v>3</v>
      </c>
      <c r="T211" s="74"/>
      <c r="U211" s="288">
        <f t="shared" si="37"/>
        <v>3</v>
      </c>
      <c r="V211" s="289"/>
      <c r="W211" s="290">
        <f t="shared" si="38"/>
        <v>3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>S213+S220</f>
        <v>0</v>
      </c>
      <c r="T212" s="78">
        <f>T213+T220</f>
        <v>3</v>
      </c>
      <c r="U212" s="280">
        <f t="shared" si="37"/>
        <v>1.5</v>
      </c>
      <c r="V212" s="281"/>
      <c r="W212" s="209">
        <f t="shared" si="38"/>
        <v>3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>SUM(S214:S219)</f>
        <v>0</v>
      </c>
      <c r="T213" s="20">
        <f>SUM(T214:T219)</f>
        <v>0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/>
      <c r="T214" s="84"/>
      <c r="U214" s="209" t="e">
        <f t="shared" ref="U214" si="39">AVERAGE(I214:T214)</f>
        <v>#DIV/0!</v>
      </c>
      <c r="V214" s="210"/>
      <c r="W214" s="209">
        <f t="shared" ref="W214" si="40">SUM(I214:T214)</f>
        <v>0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/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/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/>
      <c r="T217" s="84"/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/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/>
      <c r="T219" s="84"/>
      <c r="U219" s="209" t="e">
        <f t="shared" ref="U219:U220" si="41">AVERAGE(I219:T219)</f>
        <v>#DIV/0!</v>
      </c>
      <c r="V219" s="210"/>
      <c r="W219" s="209">
        <f t="shared" ref="W219:W220" si="42">SUM(I219:T219)</f>
        <v>0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>SUM(S221:S224)</f>
        <v>0</v>
      </c>
      <c r="T220" s="20">
        <f>SUM(T221:T224)</f>
        <v>3</v>
      </c>
      <c r="U220" s="211">
        <f t="shared" si="41"/>
        <v>1.5</v>
      </c>
      <c r="V220" s="212"/>
      <c r="W220" s="209">
        <f t="shared" si="42"/>
        <v>3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/>
      <c r="T222" s="20">
        <v>3</v>
      </c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/>
      <c r="T224" s="84"/>
      <c r="U224" s="209" t="e">
        <f t="shared" ref="U224:U267" si="43">AVERAGE(I224:T224)</f>
        <v>#DIV/0!</v>
      </c>
      <c r="V224" s="210"/>
      <c r="W224" s="209">
        <f t="shared" ref="W224:W246" si="44">SUM(I224:T224)</f>
        <v>0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45">SUM(S226+S258+S279)</f>
        <v>12</v>
      </c>
      <c r="T225" s="20">
        <f t="shared" si="45"/>
        <v>3</v>
      </c>
      <c r="U225" s="209">
        <f t="shared" si="43"/>
        <v>7.5</v>
      </c>
      <c r="V225" s="210"/>
      <c r="W225" s="209">
        <f t="shared" si="44"/>
        <v>15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>SUM(S227:S257)</f>
        <v>0</v>
      </c>
      <c r="T226" s="20">
        <f>SUM(T227:T257)</f>
        <v>0</v>
      </c>
      <c r="U226" s="209">
        <f t="shared" si="43"/>
        <v>0</v>
      </c>
      <c r="V226" s="210"/>
      <c r="W226" s="209">
        <f t="shared" si="44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3"/>
        <v>#DIV/0!</v>
      </c>
      <c r="V227" s="210"/>
      <c r="W227" s="209">
        <f t="shared" si="44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3"/>
        <v>#DIV/0!</v>
      </c>
      <c r="V228" s="210"/>
      <c r="W228" s="209">
        <f t="shared" si="44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3"/>
        <v>#DIV/0!</v>
      </c>
      <c r="V229" s="210"/>
      <c r="W229" s="209">
        <f t="shared" si="44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3"/>
        <v>#DIV/0!</v>
      </c>
      <c r="V230" s="210"/>
      <c r="W230" s="209">
        <f t="shared" si="44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3"/>
        <v>#DIV/0!</v>
      </c>
      <c r="V231" s="210"/>
      <c r="W231" s="209">
        <f t="shared" si="44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3"/>
        <v>#DIV/0!</v>
      </c>
      <c r="V232" s="210"/>
      <c r="W232" s="209">
        <f t="shared" si="44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3"/>
        <v>#DIV/0!</v>
      </c>
      <c r="V233" s="210"/>
      <c r="W233" s="209">
        <f t="shared" si="44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3"/>
        <v>#DIV/0!</v>
      </c>
      <c r="V234" s="210"/>
      <c r="W234" s="209">
        <f t="shared" si="44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3"/>
        <v>#DIV/0!</v>
      </c>
      <c r="V235" s="210"/>
      <c r="W235" s="209">
        <f t="shared" si="44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3"/>
        <v>#DIV/0!</v>
      </c>
      <c r="V236" s="210"/>
      <c r="W236" s="209">
        <f t="shared" si="44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3"/>
        <v>#DIV/0!</v>
      </c>
      <c r="V237" s="210"/>
      <c r="W237" s="209">
        <f t="shared" si="44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3"/>
        <v>#DIV/0!</v>
      </c>
      <c r="V238" s="210"/>
      <c r="W238" s="209">
        <f t="shared" si="44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3"/>
        <v>#DIV/0!</v>
      </c>
      <c r="V239" s="210"/>
      <c r="W239" s="209">
        <f t="shared" si="44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3"/>
        <v>#DIV/0!</v>
      </c>
      <c r="V240" s="210"/>
      <c r="W240" s="209">
        <f t="shared" si="44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3"/>
        <v>#DIV/0!</v>
      </c>
      <c r="V241" s="210"/>
      <c r="W241" s="209">
        <f t="shared" si="44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3"/>
        <v>#DIV/0!</v>
      </c>
      <c r="V242" s="210"/>
      <c r="W242" s="209">
        <f t="shared" si="44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3"/>
        <v>#DIV/0!</v>
      </c>
      <c r="V243" s="210"/>
      <c r="W243" s="209">
        <f t="shared" si="44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3"/>
        <v>#DIV/0!</v>
      </c>
      <c r="V244" s="210"/>
      <c r="W244" s="209">
        <f t="shared" si="44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3"/>
        <v>#DIV/0!</v>
      </c>
      <c r="V245" s="210"/>
      <c r="W245" s="209">
        <f t="shared" si="44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43"/>
        <v>#DIV/0!</v>
      </c>
      <c r="V246" s="210"/>
      <c r="W246" s="209">
        <f t="shared" si="44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43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43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43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43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43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43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43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43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43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43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43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>SUM(S259+S264+S269+S274)</f>
        <v>9</v>
      </c>
      <c r="T258" s="84">
        <f>SUM(T259+T264+T269+T274)</f>
        <v>3</v>
      </c>
      <c r="U258" s="209">
        <f t="shared" si="43"/>
        <v>6</v>
      </c>
      <c r="V258" s="210"/>
      <c r="W258" s="209">
        <f t="shared" ref="W258:W267" si="46">SUM(I258:T258)</f>
        <v>12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>SUM(S260:S263)</f>
        <v>3</v>
      </c>
      <c r="T259" s="84">
        <f>SUM(T260:T263)</f>
        <v>0</v>
      </c>
      <c r="U259" s="209">
        <f t="shared" si="43"/>
        <v>1.5</v>
      </c>
      <c r="V259" s="210"/>
      <c r="W259" s="209">
        <f t="shared" si="46"/>
        <v>3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>
        <v>3</v>
      </c>
      <c r="T260" s="84"/>
      <c r="U260" s="209">
        <f t="shared" si="43"/>
        <v>3</v>
      </c>
      <c r="V260" s="210"/>
      <c r="W260" s="209">
        <f t="shared" si="46"/>
        <v>3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43"/>
        <v>#DIV/0!</v>
      </c>
      <c r="V261" s="210"/>
      <c r="W261" s="209">
        <f t="shared" si="46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43"/>
        <v>#DIV/0!</v>
      </c>
      <c r="V262" s="210"/>
      <c r="W262" s="209">
        <f t="shared" si="46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43"/>
        <v>#DIV/0!</v>
      </c>
      <c r="V263" s="210"/>
      <c r="W263" s="209">
        <f t="shared" si="46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>SUM(S265:S268)</f>
        <v>0</v>
      </c>
      <c r="T264" s="84">
        <f>SUM(T265:T268)</f>
        <v>3</v>
      </c>
      <c r="U264" s="209">
        <f t="shared" si="43"/>
        <v>1.5</v>
      </c>
      <c r="V264" s="210"/>
      <c r="W264" s="209">
        <f t="shared" si="46"/>
        <v>3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43"/>
        <v>#DIV/0!</v>
      </c>
      <c r="V265" s="210"/>
      <c r="W265" s="209">
        <f t="shared" si="46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43"/>
        <v>#DIV/0!</v>
      </c>
      <c r="V266" s="210"/>
      <c r="W266" s="209">
        <f t="shared" si="46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>
        <v>3</v>
      </c>
      <c r="U267" s="209">
        <f t="shared" si="43"/>
        <v>3</v>
      </c>
      <c r="V267" s="210"/>
      <c r="W267" s="209">
        <f t="shared" si="46"/>
        <v>3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47">AVERAGE(I273:T273)</f>
        <v>0</v>
      </c>
      <c r="V273" s="210"/>
      <c r="W273" s="209">
        <f t="shared" ref="W273" si="48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>SUM(S275:S280)</f>
        <v>6</v>
      </c>
      <c r="T274" s="84">
        <f>SUM(T275:T280)</f>
        <v>0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>SUM(S280)</f>
        <v>3</v>
      </c>
      <c r="T279" s="84">
        <f>SUM(T280)</f>
        <v>0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>
        <v>3</v>
      </c>
      <c r="T280" s="84"/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0</v>
      </c>
      <c r="T281" s="97">
        <v>0</v>
      </c>
      <c r="U281" s="262">
        <f t="shared" ref="U281:U283" si="49">AVERAGE(I281:T281)</f>
        <v>0</v>
      </c>
      <c r="V281" s="263"/>
      <c r="W281" s="264">
        <f t="shared" ref="W281:W283" si="50">SUM(I281:T281)</f>
        <v>0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>SUM(S283:S283)</f>
        <v>3</v>
      </c>
      <c r="T282" s="93">
        <f>SUM(T283:T283)</f>
        <v>0</v>
      </c>
      <c r="U282" s="209">
        <f t="shared" si="49"/>
        <v>1.5</v>
      </c>
      <c r="V282" s="210"/>
      <c r="W282" s="251">
        <f t="shared" si="50"/>
        <v>3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>
        <v>3</v>
      </c>
      <c r="T283" s="93"/>
      <c r="U283" s="209">
        <f t="shared" si="49"/>
        <v>3</v>
      </c>
      <c r="V283" s="210"/>
      <c r="W283" s="209">
        <f t="shared" si="50"/>
        <v>3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>S210/S193</f>
        <v>6.1578947368421053</v>
      </c>
      <c r="T285" s="105">
        <f>T210/T193</f>
        <v>1.3125</v>
      </c>
      <c r="U285" s="246" t="s">
        <v>44</v>
      </c>
      <c r="V285" s="247"/>
      <c r="W285" s="246">
        <f>W210/W193</f>
        <v>3.9428571428571431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>(S212+S225+S281+S282)/S193</f>
        <v>0.78947368421052633</v>
      </c>
      <c r="T286" s="109">
        <f>(T212+T225+T281+T282)/T193</f>
        <v>0.375</v>
      </c>
      <c r="U286" s="238" t="s">
        <v>44</v>
      </c>
      <c r="V286" s="239"/>
      <c r="W286" s="238">
        <f t="shared" ref="W286:X286" si="51">(W212+W225+W281+W282)/W193</f>
        <v>0.6</v>
      </c>
      <c r="X286" s="239" t="e">
        <f t="shared" si="51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>S193</f>
        <v>19</v>
      </c>
      <c r="T288" s="38">
        <f>T193</f>
        <v>16</v>
      </c>
      <c r="U288" s="236" t="s">
        <v>44</v>
      </c>
      <c r="V288" s="237"/>
      <c r="W288" s="236">
        <f>SUM(I288:T288)</f>
        <v>35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>S293/S292</f>
        <v>0.375</v>
      </c>
      <c r="T290" s="145">
        <f>T293/T292</f>
        <v>0.66666666666666663</v>
      </c>
      <c r="U290" s="218">
        <f t="shared" ref="U290:V290" si="52">U293/U292</f>
        <v>0.48</v>
      </c>
      <c r="V290" s="219" t="e">
        <f t="shared" si="52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>S294/S292</f>
        <v>0.375</v>
      </c>
      <c r="T291" s="146">
        <f>T294/T292</f>
        <v>0.66666666666666663</v>
      </c>
      <c r="U291" s="222">
        <f t="shared" ref="U291:V291" si="53">U294/U292</f>
        <v>0.48</v>
      </c>
      <c r="V291" s="223" t="e">
        <f t="shared" si="53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16</v>
      </c>
      <c r="T292" s="20">
        <v>9</v>
      </c>
      <c r="U292" s="211">
        <f>AVERAGE(I292:T292)</f>
        <v>12.5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6</v>
      </c>
      <c r="T293" s="20">
        <v>6</v>
      </c>
      <c r="U293" s="211">
        <f>AVERAGE(I293:T293)</f>
        <v>6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6</v>
      </c>
      <c r="T294" s="124">
        <v>6</v>
      </c>
      <c r="U294" s="232">
        <f>AVERAGE(I294:T294)</f>
        <v>6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>S298/S297</f>
        <v>0</v>
      </c>
      <c r="T295" s="128">
        <f>T298/T297</f>
        <v>0</v>
      </c>
      <c r="U295" s="213">
        <f>U298/U297</f>
        <v>0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>S299/S297</f>
        <v>0</v>
      </c>
      <c r="T296" s="132">
        <f>T299/T297</f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16</v>
      </c>
      <c r="T297" s="20">
        <v>6</v>
      </c>
      <c r="U297" s="211">
        <f>AVERAGE(I297:T297)</f>
        <v>11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>
        <v>0</v>
      </c>
      <c r="T298" s="20">
        <v>0</v>
      </c>
      <c r="U298" s="211">
        <f>AVERAGE(I298:T298)</f>
        <v>0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71" priority="1" operator="lessThan">
      <formula>0</formula>
    </cfRule>
    <cfRule type="cellIs" dxfId="70" priority="2" operator="greaterThan">
      <formula>0</formula>
    </cfRule>
    <cfRule type="cellIs" dxfId="69" priority="3" operator="greaterThan">
      <formula>0</formula>
    </cfRule>
    <cfRule type="cellIs" dxfId="68" priority="4" operator="lessThan">
      <formula>0</formula>
    </cfRule>
  </conditionalFormatting>
  <conditionalFormatting sqref="R10:R18">
    <cfRule type="cellIs" dxfId="67" priority="5" operator="greaterThan">
      <formula>0</formula>
    </cfRule>
    <cfRule type="cellIs" dxfId="6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8A8C-F109-42F3-A3B3-67A928EE06AD}">
  <dimension ref="B1:Y273"/>
  <sheetViews>
    <sheetView showGridLines="0" topLeftCell="A17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194</v>
      </c>
      <c r="C2" s="5"/>
      <c r="D2" s="5"/>
      <c r="E2" s="5"/>
      <c r="F2" s="5"/>
    </row>
    <row r="3" spans="2:21" x14ac:dyDescent="0.3">
      <c r="B3" s="6" t="s">
        <v>195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3742</v>
      </c>
      <c r="J73" s="20">
        <v>2591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3166.5</v>
      </c>
      <c r="V73" s="212"/>
      <c r="W73" s="307">
        <f>SUM(I73:T73)</f>
        <v>6333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24</v>
      </c>
      <c r="J74" s="20">
        <v>15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19.5</v>
      </c>
      <c r="V74" s="212"/>
      <c r="W74" s="307">
        <f>SUM(I74:T74)</f>
        <v>39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2360</v>
      </c>
      <c r="J76" s="20">
        <v>1680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2020</v>
      </c>
      <c r="V76" s="321"/>
      <c r="W76" s="315">
        <f>SUM(I76:T76)</f>
        <v>4040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16</v>
      </c>
      <c r="J77" s="38">
        <v>19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17.5</v>
      </c>
      <c r="V77" s="212"/>
      <c r="W77" s="322">
        <f>SUM(I77:T77)</f>
        <v>35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13</v>
      </c>
      <c r="J78" s="138">
        <f t="shared" ref="J78" si="2">J77-J79</f>
        <v>16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14.5</v>
      </c>
      <c r="V78" s="212"/>
      <c r="W78" s="307">
        <f>W77-W79</f>
        <v>29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3</v>
      </c>
      <c r="J79" s="20">
        <v>3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3</v>
      </c>
      <c r="V79" s="212"/>
      <c r="W79" s="315">
        <f>SUM(I79:T79)</f>
        <v>6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 t="e">
        <f t="shared" si="0"/>
        <v>#DIV/0!</v>
      </c>
      <c r="V80" s="212"/>
      <c r="W80" s="315">
        <f>SUM(I80:T80)</f>
        <v>0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3</v>
      </c>
      <c r="J81" s="88">
        <f t="shared" ref="J81" si="4">J77-J78-J80</f>
        <v>3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3</v>
      </c>
      <c r="V81" s="289"/>
      <c r="W81" s="319">
        <f>SUM(I81:T81)</f>
        <v>6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16</v>
      </c>
      <c r="J82" s="30">
        <v>12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14</v>
      </c>
      <c r="V82" s="309"/>
      <c r="W82" s="310">
        <f>SUM(I82:T82)</f>
        <v>28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1560</v>
      </c>
      <c r="J84" s="38">
        <v>929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1244.5</v>
      </c>
      <c r="V84" s="237"/>
      <c r="W84" s="306">
        <f>SUM(I84:T84)</f>
        <v>2489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3</v>
      </c>
      <c r="J85" s="20">
        <v>6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4.5</v>
      </c>
      <c r="V85" s="212"/>
      <c r="W85" s="307">
        <f>SUM(I85:T85)</f>
        <v>9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1.5855932203389831</v>
      </c>
      <c r="J87" s="46">
        <f t="shared" ref="J87:J88" si="6">J73/J76</f>
        <v>1.5422619047619048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3.1278551251008881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1.5</v>
      </c>
      <c r="J88" s="48">
        <f t="shared" si="6"/>
        <v>0.78947368421052633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2.2894736842105265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1</v>
      </c>
      <c r="J89" s="144">
        <f t="shared" ref="J89" si="8">J82/J77</f>
        <v>0.63157894736842102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0.8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0.66101694915254239</v>
      </c>
      <c r="J91" s="58">
        <f t="shared" ref="J91:J92" si="10">J84/J76</f>
        <v>0.55297619047619051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0.61608910891089108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0.1875</v>
      </c>
      <c r="J92" s="62">
        <f t="shared" si="10"/>
        <v>0.31578947368421051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0.25714285714285712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241</v>
      </c>
      <c r="J93" s="66">
        <v>52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146.5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30</v>
      </c>
      <c r="J94" s="70">
        <v>64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47</v>
      </c>
      <c r="V94" s="276"/>
      <c r="W94" s="275">
        <f>SUM(I94:T94)</f>
        <v>94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3</v>
      </c>
      <c r="J95" s="74">
        <v>12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7.5</v>
      </c>
      <c r="V95" s="289"/>
      <c r="W95" s="290">
        <f>SUM(I95:T95)</f>
        <v>15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0</v>
      </c>
      <c r="J96" s="78">
        <f t="shared" ref="J96" si="12">J97+J104</f>
        <v>18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9</v>
      </c>
      <c r="V96" s="281"/>
      <c r="W96" s="209">
        <f>SUM(I96:T96)</f>
        <v>18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0</v>
      </c>
      <c r="J97" s="20">
        <f t="shared" ref="J97" si="14">SUM(J98:J103)</f>
        <v>18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>
        <v>3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/>
      <c r="J100" s="84">
        <v>3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>
        <v>6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>
        <v>3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>
        <v>3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>AVERAGE(I103:T103)</f>
        <v>3</v>
      </c>
      <c r="V103" s="210"/>
      <c r="W103" s="209">
        <f>SUM(I103:T103)</f>
        <v>3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0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</v>
      </c>
      <c r="V104" s="212"/>
      <c r="W104" s="209">
        <f>SUM(I104:T104)</f>
        <v>0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0</v>
      </c>
      <c r="J107" s="20">
        <f>SUM(J108+J144+J149)</f>
        <v>0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0</v>
      </c>
      <c r="V107" s="210"/>
      <c r="W107" s="209">
        <f t="shared" ref="W107:W146" si="16">SUM(I107:T107)</f>
        <v>0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0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</v>
      </c>
      <c r="V108" s="210"/>
      <c r="W108" s="209">
        <f t="shared" si="16"/>
        <v>0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0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0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1.875</v>
      </c>
      <c r="J155" s="105">
        <f>J94/J77</f>
        <v>3.3684210526315788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2.6857142857142855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0</v>
      </c>
      <c r="J156" s="109">
        <f>(J96+J107+J151+J152)/J77</f>
        <v>0.94736842105263153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0.51428571428571423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16</v>
      </c>
      <c r="J158" s="38">
        <f>J77</f>
        <v>19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35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0.5</v>
      </c>
      <c r="J160" s="145">
        <f t="shared" ref="J160" si="28">J163/J162</f>
        <v>0.5625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0.5</v>
      </c>
      <c r="J161" s="146">
        <f t="shared" ref="J161" si="31">J164/J162</f>
        <v>0.375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0.42857142857142855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12</v>
      </c>
      <c r="J162" s="38">
        <v>16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14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6</v>
      </c>
      <c r="J163" s="20">
        <v>9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7.5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6</v>
      </c>
      <c r="J164" s="124">
        <v>6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6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0</v>
      </c>
      <c r="J165" s="128">
        <f t="shared" ref="J165" si="34">J168/J167</f>
        <v>0.1875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0.10714285714285714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>
        <f t="shared" ref="J166" si="36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12</v>
      </c>
      <c r="J167" s="20">
        <v>16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14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0</v>
      </c>
      <c r="J168" s="20">
        <v>3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1.5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1469</v>
      </c>
      <c r="S175" s="20">
        <v>2062</v>
      </c>
      <c r="T175" s="20">
        <v>3213</v>
      </c>
      <c r="U175" s="211">
        <f>AVERAGE(I175:T175)</f>
        <v>2248</v>
      </c>
      <c r="V175" s="212"/>
      <c r="W175" s="307">
        <f>SUM(I175:T175)</f>
        <v>6744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20">
        <v>6</v>
      </c>
      <c r="T176" s="20">
        <v>24</v>
      </c>
      <c r="U176" s="211">
        <f>AVERAGE(I176:T176)</f>
        <v>15</v>
      </c>
      <c r="V176" s="212"/>
      <c r="W176" s="307">
        <f>SUM(I176:T176)</f>
        <v>30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1214</v>
      </c>
      <c r="S178" s="20">
        <v>1564</v>
      </c>
      <c r="T178" s="20">
        <v>2120</v>
      </c>
      <c r="U178" s="211">
        <f t="shared" ref="U178:U187" si="37">AVERAGE(I178:T178)</f>
        <v>1632.6666666666667</v>
      </c>
      <c r="V178" s="212"/>
      <c r="W178" s="315">
        <f>SUM(I178:T178)</f>
        <v>4898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/>
      <c r="S179" s="38">
        <v>3</v>
      </c>
      <c r="T179" s="38">
        <v>25</v>
      </c>
      <c r="U179" s="236">
        <f t="shared" si="37"/>
        <v>14</v>
      </c>
      <c r="V179" s="237"/>
      <c r="W179" s="322">
        <f>SUM(I179:T179)</f>
        <v>28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0</v>
      </c>
      <c r="S180" s="138">
        <f t="shared" si="38"/>
        <v>0</v>
      </c>
      <c r="T180" s="138">
        <f t="shared" si="38"/>
        <v>16</v>
      </c>
      <c r="U180" s="211">
        <f t="shared" si="37"/>
        <v>5.333333333333333</v>
      </c>
      <c r="V180" s="212"/>
      <c r="W180" s="307">
        <f>W179-W181</f>
        <v>16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20">
        <v>3</v>
      </c>
      <c r="T181" s="20">
        <v>9</v>
      </c>
      <c r="U181" s="211">
        <f t="shared" si="37"/>
        <v>6</v>
      </c>
      <c r="V181" s="212"/>
      <c r="W181" s="315">
        <f t="shared" ref="W181:W187" si="39">SUM(I181:T181)</f>
        <v>12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/>
      <c r="T182" s="84">
        <v>6</v>
      </c>
      <c r="U182" s="211">
        <f t="shared" si="37"/>
        <v>6</v>
      </c>
      <c r="V182" s="212"/>
      <c r="W182" s="315">
        <f t="shared" si="39"/>
        <v>6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0</v>
      </c>
      <c r="S183" s="88">
        <f t="shared" si="40"/>
        <v>3</v>
      </c>
      <c r="T183" s="88">
        <f t="shared" si="40"/>
        <v>3</v>
      </c>
      <c r="U183" s="288">
        <f t="shared" si="37"/>
        <v>2</v>
      </c>
      <c r="V183" s="289"/>
      <c r="W183" s="319">
        <f t="shared" si="39"/>
        <v>6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/>
      <c r="S184" s="30">
        <v>3</v>
      </c>
      <c r="T184" s="30">
        <v>19</v>
      </c>
      <c r="U184" s="308">
        <f t="shared" si="37"/>
        <v>11</v>
      </c>
      <c r="V184" s="309"/>
      <c r="W184" s="310">
        <f t="shared" si="39"/>
        <v>22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513</v>
      </c>
      <c r="S186" s="38">
        <v>592</v>
      </c>
      <c r="T186" s="38">
        <v>1372</v>
      </c>
      <c r="U186" s="236">
        <f t="shared" si="37"/>
        <v>825.66666666666663</v>
      </c>
      <c r="V186" s="237"/>
      <c r="W186" s="306">
        <f t="shared" si="39"/>
        <v>2477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20">
        <v>3</v>
      </c>
      <c r="T187" s="20">
        <v>9</v>
      </c>
      <c r="U187" s="211">
        <f t="shared" si="37"/>
        <v>6</v>
      </c>
      <c r="V187" s="212"/>
      <c r="W187" s="307">
        <f t="shared" si="39"/>
        <v>12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1.2100494233937398</v>
      </c>
      <c r="S189" s="46">
        <f t="shared" si="41"/>
        <v>1.3184143222506395</v>
      </c>
      <c r="T189" s="46">
        <f t="shared" si="41"/>
        <v>1.5155660377358491</v>
      </c>
      <c r="U189" s="236" t="s">
        <v>44</v>
      </c>
      <c r="V189" s="237"/>
      <c r="W189" s="305">
        <f>SUM(I189:T189)</f>
        <v>4.0440297833802283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 t="e">
        <f t="shared" si="41"/>
        <v>#DIV/0!</v>
      </c>
      <c r="S190" s="48">
        <f t="shared" si="41"/>
        <v>2</v>
      </c>
      <c r="T190" s="48">
        <f t="shared" si="41"/>
        <v>0.96</v>
      </c>
      <c r="U190" s="211" t="s">
        <v>44</v>
      </c>
      <c r="V190" s="212"/>
      <c r="W190" s="238" t="e">
        <f>SUM(I190:T190)</f>
        <v>#DIV/0!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 t="e">
        <f t="shared" ref="R191:T191" si="42">R184/R179</f>
        <v>#DIV/0!</v>
      </c>
      <c r="S191" s="144">
        <f t="shared" si="42"/>
        <v>1</v>
      </c>
      <c r="T191" s="144">
        <f t="shared" si="42"/>
        <v>0.76</v>
      </c>
      <c r="U191" s="298" t="s">
        <v>44</v>
      </c>
      <c r="V191" s="299"/>
      <c r="W191" s="300">
        <f>W184/W179</f>
        <v>0.7857142857142857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0.42257001647446457</v>
      </c>
      <c r="S193" s="58">
        <f t="shared" si="43"/>
        <v>0.37851662404092073</v>
      </c>
      <c r="T193" s="58">
        <f t="shared" si="43"/>
        <v>0.64716981132075468</v>
      </c>
      <c r="U193" s="236" t="s">
        <v>44</v>
      </c>
      <c r="V193" s="237"/>
      <c r="W193" s="293">
        <f>W186/W178</f>
        <v>0.50571661902817477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/>
        <v>1</v>
      </c>
      <c r="T194" s="62">
        <f t="shared" si="43"/>
        <v>0.36</v>
      </c>
      <c r="U194" s="234" t="s">
        <v>44</v>
      </c>
      <c r="V194" s="235"/>
      <c r="W194" s="269">
        <f>W187/W179</f>
        <v>0.42857142857142855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44</v>
      </c>
      <c r="T195" s="66">
        <v>95</v>
      </c>
      <c r="U195" s="273">
        <f>AVERAGE(I195:T195)</f>
        <v>69.5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15</v>
      </c>
      <c r="T196" s="70">
        <v>42</v>
      </c>
      <c r="U196" s="275">
        <f>AVERAGE(I196:T196)</f>
        <v>28.5</v>
      </c>
      <c r="V196" s="276"/>
      <c r="W196" s="275">
        <f>SUM(I196:T196)</f>
        <v>57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>
        <v>6</v>
      </c>
      <c r="U197" s="288">
        <f>AVERAGE(I197:T197)</f>
        <v>6</v>
      </c>
      <c r="V197" s="289"/>
      <c r="W197" s="290">
        <f>SUM(I197:T197)</f>
        <v>6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6</v>
      </c>
      <c r="T198" s="78">
        <f t="shared" si="44"/>
        <v>0</v>
      </c>
      <c r="U198" s="280">
        <f>AVERAGE(I198:T198)</f>
        <v>2</v>
      </c>
      <c r="V198" s="281"/>
      <c r="W198" s="209">
        <f>SUM(I198:T198)</f>
        <v>6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6</v>
      </c>
      <c r="T199" s="20">
        <f t="shared" si="45"/>
        <v>0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6</v>
      </c>
      <c r="T201" s="84"/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/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/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1">
        <f>AVERAGE(I206:T206)</f>
        <v>0</v>
      </c>
      <c r="V206" s="212"/>
      <c r="W206" s="209">
        <f>SUM(I206:T206)</f>
        <v>0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3</v>
      </c>
      <c r="U209" s="209">
        <f t="shared" ref="U209:U248" si="46">AVERAGE(I209:T209)</f>
        <v>1</v>
      </c>
      <c r="V209" s="210"/>
      <c r="W209" s="209">
        <f t="shared" ref="W209:W248" si="47">SUM(I209:T209)</f>
        <v>3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3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>
        <v>3</v>
      </c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62">
        <f>AVERAGE(I253:T253)</f>
        <v>0</v>
      </c>
      <c r="V253" s="263"/>
      <c r="W253" s="264">
        <f>SUM(I253:T253)</f>
        <v>0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 t="e">
        <f>R196/R179</f>
        <v>#DIV/0!</v>
      </c>
      <c r="S257" s="105">
        <f>S196/S179</f>
        <v>5</v>
      </c>
      <c r="T257" s="105">
        <f>T196/T179</f>
        <v>1.68</v>
      </c>
      <c r="U257" s="246" t="s">
        <v>44</v>
      </c>
      <c r="V257" s="247"/>
      <c r="W257" s="246">
        <f t="shared" ref="W257:X257" si="51">W196/W179</f>
        <v>2.0357142857142856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 t="e">
        <f>(R198+R209+R253+R254)/R179</f>
        <v>#DIV/0!</v>
      </c>
      <c r="S258" s="109">
        <f>(S198+S209+S253+S254)/S179</f>
        <v>2</v>
      </c>
      <c r="T258" s="109">
        <f>(T198+T209+T253+T254)/T179</f>
        <v>0.12</v>
      </c>
      <c r="U258" s="238" t="s">
        <v>44</v>
      </c>
      <c r="V258" s="239"/>
      <c r="W258" s="238">
        <f t="shared" ref="W258:X258" si="52">(W198+W209+W253+W254)/W179</f>
        <v>0.32142857142857145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 t="e">
        <f t="shared" ref="R259:T259" si="53">R261/R260</f>
        <v>#DIV/0!</v>
      </c>
      <c r="S259" s="111">
        <f t="shared" si="53"/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0</v>
      </c>
      <c r="S260" s="38">
        <f>S179</f>
        <v>3</v>
      </c>
      <c r="T260" s="38">
        <f>T179</f>
        <v>25</v>
      </c>
      <c r="U260" s="236" t="s">
        <v>44</v>
      </c>
      <c r="V260" s="237"/>
      <c r="W260" s="236">
        <f>SUM(I260:T260)</f>
        <v>28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 t="e">
        <f t="shared" ref="R262:T262" si="54">R265/R264</f>
        <v>#DIV/0!</v>
      </c>
      <c r="S262" s="145">
        <f t="shared" si="54"/>
        <v>0</v>
      </c>
      <c r="T262" s="145">
        <f t="shared" si="54"/>
        <v>0.24</v>
      </c>
      <c r="U262" s="218">
        <f t="shared" ref="U262:V262" si="55">U265/U264</f>
        <v>0.21428571428571427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 t="e">
        <f t="shared" ref="R263:T263" si="56">R266/R264</f>
        <v>#DIV/0!</v>
      </c>
      <c r="S263" s="146">
        <f t="shared" si="56"/>
        <v>0</v>
      </c>
      <c r="T263" s="146">
        <f t="shared" si="56"/>
        <v>0.24</v>
      </c>
      <c r="U263" s="222">
        <f t="shared" ref="U263:V263" si="57">U266/U264</f>
        <v>0.42857142857142855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38">
        <v>3</v>
      </c>
      <c r="T264" s="38">
        <v>25</v>
      </c>
      <c r="U264" s="211">
        <f>AVERAGE(I264:T264)</f>
        <v>14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>
        <v>0</v>
      </c>
      <c r="T265" s="20">
        <v>6</v>
      </c>
      <c r="U265" s="211">
        <f>AVERAGE(I265:T265)</f>
        <v>3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/>
      <c r="T266" s="124">
        <v>6</v>
      </c>
      <c r="U266" s="232">
        <f>AVERAGE(I266:T266)</f>
        <v>6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 t="e">
        <f t="shared" ref="R267:T267" si="58">R270/R269</f>
        <v>#DIV/0!</v>
      </c>
      <c r="S267" s="128">
        <f t="shared" si="58"/>
        <v>0</v>
      </c>
      <c r="T267" s="128">
        <f t="shared" si="58"/>
        <v>0.24</v>
      </c>
      <c r="U267" s="213">
        <f>U270/U269</f>
        <v>0.21428571428571427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 t="e">
        <f t="shared" ref="R268:T268" si="59">R271/R269</f>
        <v>#DIV/0!</v>
      </c>
      <c r="S268" s="132">
        <f t="shared" si="59"/>
        <v>0</v>
      </c>
      <c r="T268" s="132">
        <f t="shared" si="59"/>
        <v>0.24</v>
      </c>
      <c r="U268" s="228">
        <f>U271/U269</f>
        <v>0.21428571428571427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20">
        <v>3</v>
      </c>
      <c r="T269" s="20">
        <v>25</v>
      </c>
      <c r="U269" s="211">
        <f>AVERAGE(I269:T269)</f>
        <v>14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0</v>
      </c>
      <c r="T270" s="20">
        <v>6</v>
      </c>
      <c r="U270" s="211">
        <f>AVERAGE(I270:T270)</f>
        <v>3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6</v>
      </c>
      <c r="U271" s="234">
        <f>AVERAGE(I271:T271)</f>
        <v>3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65" priority="1" operator="lessThan">
      <formula>0</formula>
    </cfRule>
    <cfRule type="cellIs" dxfId="64" priority="2" operator="greaterThan">
      <formula>0</formula>
    </cfRule>
    <cfRule type="cellIs" dxfId="63" priority="3" operator="greaterThan">
      <formula>0</formula>
    </cfRule>
    <cfRule type="cellIs" dxfId="62" priority="4" operator="lessThan">
      <formula>0</formula>
    </cfRule>
  </conditionalFormatting>
  <conditionalFormatting sqref="R10:R18">
    <cfRule type="cellIs" dxfId="61" priority="5" operator="greaterThan">
      <formula>0</formula>
    </cfRule>
    <cfRule type="cellIs" dxfId="6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9AE0-DF3A-4DB2-A299-65C0C69E9F67}">
  <dimension ref="B1:X302"/>
  <sheetViews>
    <sheetView showGridLines="0" topLeftCell="A17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196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110</v>
      </c>
      <c r="J73" s="20">
        <v>93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101.5</v>
      </c>
      <c r="V73" s="212"/>
      <c r="W73" s="307">
        <f t="shared" ref="W73:W77" si="1">SUM(I73:T73)</f>
        <v>203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3</v>
      </c>
      <c r="J74" s="20">
        <v>16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9.5</v>
      </c>
      <c r="V74" s="212"/>
      <c r="W74" s="307">
        <f t="shared" si="1"/>
        <v>19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71</v>
      </c>
      <c r="J76" s="20">
        <v>56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63.5</v>
      </c>
      <c r="V76" s="212"/>
      <c r="W76" s="335">
        <f t="shared" si="1"/>
        <v>127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4</v>
      </c>
      <c r="J77" s="38">
        <v>12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8</v>
      </c>
      <c r="V77" s="237"/>
      <c r="W77" s="209">
        <f t="shared" si="1"/>
        <v>16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2</v>
      </c>
      <c r="J78" s="138">
        <f>J77-J79</f>
        <v>8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5</v>
      </c>
      <c r="V78" s="212"/>
      <c r="W78" s="307">
        <f>W77-W79</f>
        <v>10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2</v>
      </c>
      <c r="J79" s="20">
        <v>4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3</v>
      </c>
      <c r="V79" s="212"/>
      <c r="W79" s="315">
        <f>SUM(I79:T79)</f>
        <v>6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>
        <v>4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2.5</v>
      </c>
      <c r="V80" s="212"/>
      <c r="W80" s="315">
        <f>SUM(I80:T80)</f>
        <v>5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1</v>
      </c>
      <c r="J81" s="88">
        <f>J77-J78-J80</f>
        <v>0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0.5</v>
      </c>
      <c r="V81" s="289"/>
      <c r="W81" s="319">
        <f>SUM(I81:T81)</f>
        <v>1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4</v>
      </c>
      <c r="J82" s="30">
        <v>12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8</v>
      </c>
      <c r="V82" s="309"/>
      <c r="W82" s="310">
        <f t="shared" ref="W82:W85" si="4">SUM(I82:T82)</f>
        <v>16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28</v>
      </c>
      <c r="J84" s="38">
        <v>18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23</v>
      </c>
      <c r="V84" s="237"/>
      <c r="W84" s="306">
        <f t="shared" si="4"/>
        <v>46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2</v>
      </c>
      <c r="J85" s="20">
        <v>7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4.5</v>
      </c>
      <c r="V85" s="212"/>
      <c r="W85" s="307">
        <f t="shared" si="4"/>
        <v>9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1.5492957746478873</v>
      </c>
      <c r="J87" s="46">
        <f t="shared" ref="J87:J88" si="7">J73/J76</f>
        <v>1.6607142857142858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3.2100100603621731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0.75</v>
      </c>
      <c r="J88" s="48">
        <f t="shared" si="7"/>
        <v>1.3333333333333333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2.083333333333333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1</v>
      </c>
      <c r="J89" s="144">
        <f>J82/J77</f>
        <v>1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1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0.39436619718309857</v>
      </c>
      <c r="J91" s="58">
        <f t="shared" ref="J91:J92" si="9">J84/J76</f>
        <v>0.32142857142857145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0.36220472440944884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0.5</v>
      </c>
      <c r="J92" s="62">
        <f t="shared" si="9"/>
        <v>0.58333333333333337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0.5625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193</v>
      </c>
      <c r="J93" s="66">
        <v>51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122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19</v>
      </c>
      <c r="J94" s="70">
        <v>48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33.5</v>
      </c>
      <c r="V94" s="276"/>
      <c r="W94" s="275">
        <f t="shared" ref="W94:W96" si="11">SUM(I94:T94)</f>
        <v>67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>
        <v>3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2</v>
      </c>
      <c r="V95" s="289"/>
      <c r="W95" s="290">
        <f t="shared" si="11"/>
        <v>4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0</v>
      </c>
      <c r="J96" s="78">
        <f>J97+J104</f>
        <v>12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6</v>
      </c>
      <c r="V96" s="281"/>
      <c r="W96" s="209">
        <f t="shared" si="11"/>
        <v>12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0</v>
      </c>
      <c r="J97" s="20">
        <f>SUM(J98:J103)</f>
        <v>11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>
        <v>1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1</v>
      </c>
      <c r="V98" s="210"/>
      <c r="W98" s="209">
        <f t="shared" ref="W98" si="13">SUM(I98:T98)</f>
        <v>1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>
        <v>2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/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/>
      <c r="J101" s="84">
        <v>2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/>
      <c r="J102" s="84">
        <v>2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/>
      <c r="J103" s="84">
        <v>2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2</v>
      </c>
      <c r="V103" s="210"/>
      <c r="W103" s="209">
        <f t="shared" ref="W103:W104" si="15">SUM(I103:T103)</f>
        <v>2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0</v>
      </c>
      <c r="J104" s="20">
        <f>SUM(J105:J108)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0.5</v>
      </c>
      <c r="V104" s="212"/>
      <c r="W104" s="209">
        <f t="shared" si="15"/>
        <v>1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/>
      <c r="J105" s="20"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 t="e">
        <f t="shared" ref="U108:U151" si="16">AVERAGE(I108:T108)</f>
        <v>#DIV/0!</v>
      </c>
      <c r="V108" s="210"/>
      <c r="W108" s="209">
        <f t="shared" ref="W108:W130" si="17">SUM(I108:T108)</f>
        <v>0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3</v>
      </c>
      <c r="J109" s="20">
        <f t="shared" ref="J109" si="19">SUM(J110+J142+J163)</f>
        <v>2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2.5</v>
      </c>
      <c r="V109" s="210"/>
      <c r="W109" s="209">
        <f t="shared" si="17"/>
        <v>5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2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1</v>
      </c>
      <c r="V110" s="210"/>
      <c r="W110" s="209">
        <f t="shared" si="17"/>
        <v>2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>
        <v>2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2</v>
      </c>
      <c r="V111" s="210"/>
      <c r="W111" s="209">
        <f t="shared" si="17"/>
        <v>2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6"/>
        <v>#DIV/0!</v>
      </c>
      <c r="V128" s="210"/>
      <c r="W128" s="209">
        <f t="shared" si="17"/>
        <v>0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2</v>
      </c>
      <c r="J142" s="84">
        <f>SUM(J143+J148+J153+J158)</f>
        <v>0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1</v>
      </c>
      <c r="V142" s="210"/>
      <c r="W142" s="209">
        <f t="shared" ref="W142:W151" si="20">SUM(I142:T142)</f>
        <v>2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0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2</v>
      </c>
      <c r="J158" s="84">
        <f>SUM(J159:J164)</f>
        <v>0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1</v>
      </c>
      <c r="J163" s="84">
        <f>SUM(J164)</f>
        <v>0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1</v>
      </c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0</v>
      </c>
      <c r="J165" s="97">
        <v>0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0</v>
      </c>
      <c r="V165" s="263"/>
      <c r="W165" s="264">
        <f t="shared" ref="W165:W167" si="24">SUM(I165:T165)</f>
        <v>0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0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</v>
      </c>
      <c r="V166" s="210"/>
      <c r="W166" s="251">
        <f t="shared" si="24"/>
        <v>0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 t="e">
        <f t="shared" si="23"/>
        <v>#DIV/0!</v>
      </c>
      <c r="V167" s="210"/>
      <c r="W167" s="209">
        <f t="shared" si="24"/>
        <v>0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4.75</v>
      </c>
      <c r="J169" s="105">
        <f>J94/J77</f>
        <v>4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4.1875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0.75</v>
      </c>
      <c r="J170" s="109">
        <f>(J96+J109+J165+J166)/J77</f>
        <v>1.1666666666666667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1.0625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4</v>
      </c>
      <c r="J172" s="38">
        <f>J77</f>
        <v>12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16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</v>
      </c>
      <c r="J174" s="145">
        <f>J177/J176</f>
        <v>0.58333333333333337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0.46666666666666667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</v>
      </c>
      <c r="J175" s="146">
        <f>J178/J176</f>
        <v>0.58333333333333337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0.46666666666666667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3</v>
      </c>
      <c r="J176" s="20">
        <v>12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7.5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0</v>
      </c>
      <c r="J177" s="20">
        <v>7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3.5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0</v>
      </c>
      <c r="J178" s="124">
        <v>7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3.5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</v>
      </c>
      <c r="J179" s="128">
        <f>J182/J181</f>
        <v>8.3333333333333329E-2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0.13333333333333333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0.33333333333333331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6.6666666666666666E-2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3</v>
      </c>
      <c r="J181" s="20">
        <v>12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7.5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/>
      <c r="J182" s="20"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1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1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0.5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142</v>
      </c>
      <c r="S189" s="20">
        <v>165</v>
      </c>
      <c r="T189" s="20">
        <v>93</v>
      </c>
      <c r="U189" s="211">
        <f t="shared" ref="U189:U190" si="28">AVERAGE(I189:T189)</f>
        <v>133.33333333333334</v>
      </c>
      <c r="V189" s="212"/>
      <c r="W189" s="307">
        <f t="shared" ref="W189:W190" si="29">SUM(I189:T189)</f>
        <v>400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32</v>
      </c>
      <c r="S190" s="20">
        <v>37</v>
      </c>
      <c r="T190" s="20">
        <v>21</v>
      </c>
      <c r="U190" s="211">
        <f t="shared" si="28"/>
        <v>30</v>
      </c>
      <c r="V190" s="212"/>
      <c r="W190" s="307">
        <f t="shared" si="29"/>
        <v>90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96</v>
      </c>
      <c r="S192" s="20">
        <v>106</v>
      </c>
      <c r="T192" s="20">
        <v>68</v>
      </c>
      <c r="U192" s="320">
        <f t="shared" ref="U192:U193" si="30">AVERAGE(I192:T192)</f>
        <v>90</v>
      </c>
      <c r="V192" s="321"/>
      <c r="W192" s="315">
        <f t="shared" ref="W192:W193" si="31">SUM(I192:T192)</f>
        <v>270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14</v>
      </c>
      <c r="S193" s="38">
        <v>34</v>
      </c>
      <c r="T193" s="38">
        <v>24</v>
      </c>
      <c r="U193" s="211">
        <f t="shared" si="30"/>
        <v>24</v>
      </c>
      <c r="V193" s="212"/>
      <c r="W193" s="322">
        <f t="shared" si="31"/>
        <v>72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9</v>
      </c>
      <c r="S194" s="138">
        <f>S193-S195</f>
        <v>27</v>
      </c>
      <c r="T194" s="138">
        <f>T193-T195</f>
        <v>15</v>
      </c>
      <c r="U194" s="211">
        <f>AVERAGE(I194:T194)</f>
        <v>17</v>
      </c>
      <c r="V194" s="212"/>
      <c r="W194" s="307">
        <f>W193-W195</f>
        <v>51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5</v>
      </c>
      <c r="S195" s="20">
        <v>7</v>
      </c>
      <c r="T195" s="20">
        <v>9</v>
      </c>
      <c r="U195" s="211">
        <f t="shared" ref="U195:U198" si="32">AVERAGE(I195:T195)</f>
        <v>7</v>
      </c>
      <c r="V195" s="212"/>
      <c r="W195" s="315">
        <f>SUM(I195:T195)</f>
        <v>21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4">
        <v>0</v>
      </c>
      <c r="S196" s="84">
        <v>3</v>
      </c>
      <c r="T196" s="84">
        <v>0</v>
      </c>
      <c r="U196" s="211">
        <f t="shared" si="32"/>
        <v>1</v>
      </c>
      <c r="V196" s="212"/>
      <c r="W196" s="315">
        <f>SUM(I196:T196)</f>
        <v>3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5</v>
      </c>
      <c r="S197" s="88">
        <f>S193-S194-S196</f>
        <v>4</v>
      </c>
      <c r="T197" s="88">
        <f>T193-T194-T196</f>
        <v>9</v>
      </c>
      <c r="U197" s="288">
        <f t="shared" si="32"/>
        <v>6</v>
      </c>
      <c r="V197" s="289"/>
      <c r="W197" s="319">
        <f>SUM(I197:T197)</f>
        <v>18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9</v>
      </c>
      <c r="S198" s="30">
        <v>27</v>
      </c>
      <c r="T198" s="30">
        <v>18</v>
      </c>
      <c r="U198" s="308">
        <f t="shared" si="32"/>
        <v>18</v>
      </c>
      <c r="V198" s="309"/>
      <c r="W198" s="310">
        <f t="shared" ref="W198:W201" si="33">SUM(I198:T198)</f>
        <v>54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47</v>
      </c>
      <c r="S200" s="38">
        <v>46</v>
      </c>
      <c r="T200" s="38">
        <v>13</v>
      </c>
      <c r="U200" s="236">
        <f>AVERAGE(I200:T200)</f>
        <v>35.333333333333336</v>
      </c>
      <c r="V200" s="237"/>
      <c r="W200" s="306">
        <f t="shared" si="33"/>
        <v>106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5</v>
      </c>
      <c r="S201" s="20">
        <v>8</v>
      </c>
      <c r="T201" s="20">
        <v>9</v>
      </c>
      <c r="U201" s="211">
        <f t="shared" ref="U201" si="34">AVERAGE(I201:T201)</f>
        <v>7.333333333333333</v>
      </c>
      <c r="V201" s="212"/>
      <c r="W201" s="307">
        <f t="shared" si="33"/>
        <v>22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1.4791666666666667</v>
      </c>
      <c r="S203" s="46">
        <f t="shared" ref="S203:T204" si="36">S189/S192</f>
        <v>1.5566037735849056</v>
      </c>
      <c r="T203" s="46">
        <f t="shared" si="36"/>
        <v>1.3676470588235294</v>
      </c>
      <c r="U203" s="236" t="s">
        <v>44</v>
      </c>
      <c r="V203" s="237"/>
      <c r="W203" s="305">
        <f>SUM(I203:T203)</f>
        <v>4.4034174990751023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37">R190/R193</f>
        <v>2.2857142857142856</v>
      </c>
      <c r="S204" s="48">
        <f t="shared" si="36"/>
        <v>1.088235294117647</v>
      </c>
      <c r="T204" s="48">
        <f t="shared" si="36"/>
        <v>0.875</v>
      </c>
      <c r="U204" s="211" t="s">
        <v>44</v>
      </c>
      <c r="V204" s="212"/>
      <c r="W204" s="238">
        <f>SUM(I204:T204)</f>
        <v>4.2489495798319323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>R198/R193</f>
        <v>0.6428571428571429</v>
      </c>
      <c r="S205" s="144">
        <f>S198/S193</f>
        <v>0.79411764705882348</v>
      </c>
      <c r="T205" s="144">
        <f>T198/T193</f>
        <v>0.75</v>
      </c>
      <c r="U205" s="298" t="s">
        <v>44</v>
      </c>
      <c r="V205" s="299"/>
      <c r="W205" s="300">
        <f>W198/W193</f>
        <v>0.75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0.48958333333333331</v>
      </c>
      <c r="S207" s="58">
        <f t="shared" ref="S207:T208" si="39">S200/S192</f>
        <v>0.43396226415094341</v>
      </c>
      <c r="T207" s="58">
        <f t="shared" si="39"/>
        <v>0.19117647058823528</v>
      </c>
      <c r="U207" s="236" t="s">
        <v>44</v>
      </c>
      <c r="V207" s="237"/>
      <c r="W207" s="293">
        <f>W200/W192</f>
        <v>0.3925925925925926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0">R201/R193</f>
        <v>0.35714285714285715</v>
      </c>
      <c r="S208" s="62">
        <f t="shared" si="39"/>
        <v>0.23529411764705882</v>
      </c>
      <c r="T208" s="62">
        <f t="shared" si="39"/>
        <v>0.375</v>
      </c>
      <c r="U208" s="234" t="s">
        <v>44</v>
      </c>
      <c r="V208" s="235"/>
      <c r="W208" s="269">
        <f>W201/W193</f>
        <v>0.30555555555555558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>
        <v>131</v>
      </c>
      <c r="T209" s="66">
        <v>116</v>
      </c>
      <c r="U209" s="273">
        <f t="shared" ref="U209:U212" si="41">AVERAGE(I209:T209)</f>
        <v>123.5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154</v>
      </c>
      <c r="S210" s="70">
        <v>104</v>
      </c>
      <c r="T210" s="70">
        <v>45</v>
      </c>
      <c r="U210" s="275">
        <f t="shared" si="41"/>
        <v>101</v>
      </c>
      <c r="V210" s="276"/>
      <c r="W210" s="275">
        <f t="shared" ref="W210:W212" si="42">SUM(I210:T210)</f>
        <v>303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>
        <v>15</v>
      </c>
      <c r="T211" s="74">
        <v>3</v>
      </c>
      <c r="U211" s="288">
        <f t="shared" si="41"/>
        <v>9</v>
      </c>
      <c r="V211" s="289"/>
      <c r="W211" s="290">
        <f t="shared" si="42"/>
        <v>18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30</v>
      </c>
      <c r="T212" s="78">
        <f>T213+T220</f>
        <v>10</v>
      </c>
      <c r="U212" s="280">
        <f t="shared" si="41"/>
        <v>13.333333333333334</v>
      </c>
      <c r="V212" s="281"/>
      <c r="W212" s="209">
        <f t="shared" si="42"/>
        <v>40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9</v>
      </c>
      <c r="T213" s="20">
        <f>SUM(T214:T219)</f>
        <v>2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>
        <v>1</v>
      </c>
      <c r="T214" s="84"/>
      <c r="U214" s="209">
        <f t="shared" ref="U214" si="43">AVERAGE(I214:T214)</f>
        <v>1</v>
      </c>
      <c r="V214" s="210"/>
      <c r="W214" s="209">
        <f t="shared" ref="W214" si="44">SUM(I214:T214)</f>
        <v>1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>
        <v>3</v>
      </c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2</v>
      </c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>
        <v>1</v>
      </c>
      <c r="T217" s="84">
        <v>1</v>
      </c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>
        <v>1</v>
      </c>
      <c r="T218" s="84">
        <v>1</v>
      </c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>
        <v>1</v>
      </c>
      <c r="T219" s="84"/>
      <c r="U219" s="209">
        <f t="shared" ref="U219:U220" si="45">AVERAGE(I219:T219)</f>
        <v>1</v>
      </c>
      <c r="V219" s="210"/>
      <c r="W219" s="209">
        <f t="shared" ref="W219:W220" si="46">SUM(I219:T219)</f>
        <v>1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21</v>
      </c>
      <c r="T220" s="20">
        <f>SUM(T221:T224)</f>
        <v>8</v>
      </c>
      <c r="U220" s="211">
        <f t="shared" si="45"/>
        <v>9.6666666666666661</v>
      </c>
      <c r="V220" s="212"/>
      <c r="W220" s="209">
        <f t="shared" si="46"/>
        <v>29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>
        <v>3</v>
      </c>
      <c r="T221" s="20"/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>
        <v>3</v>
      </c>
      <c r="T222" s="20"/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>
        <v>3</v>
      </c>
      <c r="T223" s="20">
        <v>1</v>
      </c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>
        <v>12</v>
      </c>
      <c r="T224" s="84">
        <v>7</v>
      </c>
      <c r="U224" s="209">
        <f t="shared" ref="U224:U267" si="47">AVERAGE(I224:T224)</f>
        <v>9.5</v>
      </c>
      <c r="V224" s="210"/>
      <c r="W224" s="209">
        <f t="shared" ref="W224:W246" si="48">SUM(I224:T224)</f>
        <v>19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8</v>
      </c>
      <c r="T225" s="20">
        <f t="shared" si="50"/>
        <v>5</v>
      </c>
      <c r="U225" s="209">
        <f t="shared" si="47"/>
        <v>4.333333333333333</v>
      </c>
      <c r="V225" s="210"/>
      <c r="W225" s="209">
        <f t="shared" si="48"/>
        <v>13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6</v>
      </c>
      <c r="T258" s="84">
        <f>SUM(T259+T264+T269+T274)</f>
        <v>4</v>
      </c>
      <c r="U258" s="209">
        <f t="shared" si="47"/>
        <v>3.3333333333333335</v>
      </c>
      <c r="V258" s="210"/>
      <c r="W258" s="209">
        <f t="shared" ref="W258:W267" si="51">SUM(I258:T258)</f>
        <v>10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2</v>
      </c>
      <c r="T259" s="84">
        <f>SUM(T260:T263)</f>
        <v>2</v>
      </c>
      <c r="U259" s="209">
        <f t="shared" si="47"/>
        <v>1.3333333333333333</v>
      </c>
      <c r="V259" s="210"/>
      <c r="W259" s="209">
        <f t="shared" si="51"/>
        <v>4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>
        <v>1</v>
      </c>
      <c r="U261" s="209">
        <f t="shared" si="47"/>
        <v>1</v>
      </c>
      <c r="V261" s="210"/>
      <c r="W261" s="209">
        <f t="shared" si="51"/>
        <v>1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>
        <v>1</v>
      </c>
      <c r="T262" s="84"/>
      <c r="U262" s="209">
        <f t="shared" si="47"/>
        <v>1</v>
      </c>
      <c r="V262" s="210"/>
      <c r="W262" s="209">
        <f t="shared" si="51"/>
        <v>1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>
        <v>1</v>
      </c>
      <c r="T263" s="84">
        <v>1</v>
      </c>
      <c r="U263" s="209">
        <f t="shared" si="47"/>
        <v>1</v>
      </c>
      <c r="V263" s="210"/>
      <c r="W263" s="209">
        <f t="shared" si="51"/>
        <v>2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4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2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>
        <v>2</v>
      </c>
      <c r="T280" s="84">
        <v>1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10</v>
      </c>
      <c r="S281" s="97">
        <v>0</v>
      </c>
      <c r="T281" s="97">
        <v>1</v>
      </c>
      <c r="U281" s="262">
        <f t="shared" ref="U281:U283" si="54">AVERAGE(I281:T281)</f>
        <v>3.6666666666666665</v>
      </c>
      <c r="V281" s="263"/>
      <c r="W281" s="264">
        <f t="shared" ref="W281:W283" si="55">SUM(I281:T281)</f>
        <v>11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0</v>
      </c>
      <c r="U282" s="209">
        <f t="shared" si="54"/>
        <v>0</v>
      </c>
      <c r="V282" s="210"/>
      <c r="W282" s="251">
        <f t="shared" si="55"/>
        <v>0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/>
      <c r="U283" s="209" t="e">
        <f t="shared" si="54"/>
        <v>#DIV/0!</v>
      </c>
      <c r="V283" s="210"/>
      <c r="W283" s="209">
        <f t="shared" si="55"/>
        <v>0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>R210/R193</f>
        <v>11</v>
      </c>
      <c r="S285" s="105">
        <f>S210/S193</f>
        <v>3.0588235294117645</v>
      </c>
      <c r="T285" s="105">
        <f>T210/T193</f>
        <v>1.875</v>
      </c>
      <c r="U285" s="246" t="s">
        <v>44</v>
      </c>
      <c r="V285" s="247"/>
      <c r="W285" s="246">
        <f>W210/W193</f>
        <v>4.208333333333333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>(R212+R225+R281+R282)/R193</f>
        <v>0.7142857142857143</v>
      </c>
      <c r="S286" s="109">
        <f>(S212+S225+S281+S282)/S193</f>
        <v>1.1176470588235294</v>
      </c>
      <c r="T286" s="109">
        <f>(T212+T225+T281+T282)/T193</f>
        <v>0.66666666666666663</v>
      </c>
      <c r="U286" s="238" t="s">
        <v>44</v>
      </c>
      <c r="V286" s="239"/>
      <c r="W286" s="238">
        <f t="shared" ref="W286:X286" si="56">(W212+W225+W281+W282)/W193</f>
        <v>0.88888888888888884</v>
      </c>
      <c r="X286" s="239" t="e">
        <f t="shared" si="56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>R289/R288</f>
        <v>0</v>
      </c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14</v>
      </c>
      <c r="S288" s="38">
        <f>S193</f>
        <v>34</v>
      </c>
      <c r="T288" s="38">
        <f>T193</f>
        <v>24</v>
      </c>
      <c r="U288" s="236" t="s">
        <v>44</v>
      </c>
      <c r="V288" s="237"/>
      <c r="W288" s="236">
        <f>SUM(I288:T288)</f>
        <v>72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>R293/R292</f>
        <v>0.33333333333333331</v>
      </c>
      <c r="S290" s="145">
        <f>S293/S292</f>
        <v>0.6</v>
      </c>
      <c r="T290" s="145">
        <f>T293/T292</f>
        <v>0.21428571428571427</v>
      </c>
      <c r="U290" s="218">
        <f t="shared" ref="U290:V290" si="57">U293/U292</f>
        <v>0.4375</v>
      </c>
      <c r="V290" s="219" t="e">
        <f t="shared" si="57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>R294/R292</f>
        <v>0.33333333333333331</v>
      </c>
      <c r="S291" s="146">
        <f>S294/S292</f>
        <v>0.6</v>
      </c>
      <c r="T291" s="146">
        <f>T294/T292</f>
        <v>0.21428571428571427</v>
      </c>
      <c r="U291" s="222">
        <f t="shared" ref="U291:V291" si="58">U294/U292</f>
        <v>0.4375</v>
      </c>
      <c r="V291" s="223" t="e">
        <f t="shared" si="58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9</v>
      </c>
      <c r="S292" s="20">
        <v>25</v>
      </c>
      <c r="T292" s="20">
        <v>14</v>
      </c>
      <c r="U292" s="211">
        <f>AVERAGE(I292:T292)</f>
        <v>16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3</v>
      </c>
      <c r="S293" s="20">
        <v>15</v>
      </c>
      <c r="T293" s="20">
        <v>3</v>
      </c>
      <c r="U293" s="211">
        <f>AVERAGE(I293:T293)</f>
        <v>7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>
        <v>3</v>
      </c>
      <c r="S294" s="124">
        <v>15</v>
      </c>
      <c r="T294" s="124">
        <v>3</v>
      </c>
      <c r="U294" s="232">
        <f>AVERAGE(I294:T294)</f>
        <v>7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>R298/R297</f>
        <v>0</v>
      </c>
      <c r="S295" s="128">
        <f>S298/S297</f>
        <v>0.08</v>
      </c>
      <c r="T295" s="128">
        <f>T298/T297</f>
        <v>0.21428571428571427</v>
      </c>
      <c r="U295" s="213">
        <f>U298/U297</f>
        <v>0.10416666666666667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>R299/R297</f>
        <v>0</v>
      </c>
      <c r="S296" s="132">
        <f>S299/S297</f>
        <v>0</v>
      </c>
      <c r="T296" s="132">
        <f>T299/T297</f>
        <v>7.1428571428571425E-2</v>
      </c>
      <c r="U296" s="228">
        <f>U299/U297</f>
        <v>2.0833333333333332E-2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9</v>
      </c>
      <c r="S297" s="20">
        <v>25</v>
      </c>
      <c r="T297" s="20">
        <v>14</v>
      </c>
      <c r="U297" s="211">
        <f>AVERAGE(I297:T297)</f>
        <v>16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2</v>
      </c>
      <c r="T298" s="20">
        <v>3</v>
      </c>
      <c r="U298" s="211">
        <f>AVERAGE(I298:T298)</f>
        <v>1.6666666666666667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1</v>
      </c>
      <c r="U299" s="234">
        <f>AVERAGE(I299:T299)</f>
        <v>0.33333333333333331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59" priority="1" operator="lessThan">
      <formula>0</formula>
    </cfRule>
    <cfRule type="cellIs" dxfId="58" priority="2" operator="greaterThan">
      <formula>0</formula>
    </cfRule>
    <cfRule type="cellIs" dxfId="57" priority="3" operator="greaterThan">
      <formula>0</formula>
    </cfRule>
    <cfRule type="cellIs" dxfId="56" priority="4" operator="lessThan">
      <formula>0</formula>
    </cfRule>
  </conditionalFormatting>
  <conditionalFormatting sqref="R10:R18">
    <cfRule type="cellIs" dxfId="55" priority="5" operator="greaterThan">
      <formula>0</formula>
    </cfRule>
    <cfRule type="cellIs" dxfId="5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CFFF-71F2-47CB-A52F-CE3F2947ADA0}">
  <dimension ref="B1:Y273"/>
  <sheetViews>
    <sheetView showGridLines="0" topLeftCell="A17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197</v>
      </c>
      <c r="C2" s="5"/>
      <c r="D2" s="5"/>
      <c r="E2" s="5"/>
      <c r="F2" s="5"/>
    </row>
    <row r="3" spans="2:21" x14ac:dyDescent="0.3">
      <c r="B3" s="6" t="s">
        <v>198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189</v>
      </c>
      <c r="J73" s="20">
        <v>122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155.5</v>
      </c>
      <c r="V73" s="212"/>
      <c r="W73" s="307">
        <f>SUM(I73:T73)</f>
        <v>311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9</v>
      </c>
      <c r="J74" s="20">
        <v>15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12</v>
      </c>
      <c r="V74" s="212"/>
      <c r="W74" s="307">
        <f>SUM(I74:T74)</f>
        <v>24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108</v>
      </c>
      <c r="J76" s="20">
        <v>82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95</v>
      </c>
      <c r="V76" s="321"/>
      <c r="W76" s="315">
        <f>SUM(I76:T76)</f>
        <v>190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10</v>
      </c>
      <c r="J77" s="38">
        <v>11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10.5</v>
      </c>
      <c r="V77" s="212"/>
      <c r="W77" s="322">
        <f>SUM(I77:T77)</f>
        <v>21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9</v>
      </c>
      <c r="J78" s="138">
        <f t="shared" ref="J78" si="2">J77-J79</f>
        <v>9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9</v>
      </c>
      <c r="V78" s="212"/>
      <c r="W78" s="307">
        <f>W77-W79</f>
        <v>18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1</v>
      </c>
      <c r="J79" s="20">
        <v>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1.5</v>
      </c>
      <c r="V79" s="212"/>
      <c r="W79" s="315">
        <f>SUM(I79:T79)</f>
        <v>3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 t="e">
        <f t="shared" si="0"/>
        <v>#DIV/0!</v>
      </c>
      <c r="V80" s="212"/>
      <c r="W80" s="315">
        <f>SUM(I80:T80)</f>
        <v>0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1</v>
      </c>
      <c r="J81" s="88">
        <f t="shared" ref="J81" si="4">J77-J78-J80</f>
        <v>2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1.5</v>
      </c>
      <c r="V81" s="289"/>
      <c r="W81" s="319">
        <f>SUM(I81:T81)</f>
        <v>3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8</v>
      </c>
      <c r="J82" s="30">
        <v>11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9.5</v>
      </c>
      <c r="V82" s="309"/>
      <c r="W82" s="310">
        <f>SUM(I82:T82)</f>
        <v>19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35</v>
      </c>
      <c r="J84" s="38">
        <v>19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27</v>
      </c>
      <c r="V84" s="237"/>
      <c r="W84" s="306">
        <f>SUM(I84:T84)</f>
        <v>54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2</v>
      </c>
      <c r="J85" s="20">
        <v>2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2</v>
      </c>
      <c r="V85" s="212"/>
      <c r="W85" s="307">
        <f>SUM(I85:T85)</f>
        <v>4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1.75</v>
      </c>
      <c r="J87" s="46">
        <f t="shared" ref="J87:J88" si="6">J73/J76</f>
        <v>1.4878048780487805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3.2378048780487805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0.9</v>
      </c>
      <c r="J88" s="48">
        <f t="shared" si="6"/>
        <v>1.3636363636363635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2.2636363636363637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0.8</v>
      </c>
      <c r="J89" s="144">
        <f t="shared" ref="J89" si="8">J82/J77</f>
        <v>1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0.90476190476190477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0.32407407407407407</v>
      </c>
      <c r="J91" s="58">
        <f t="shared" ref="J91:J92" si="10">J84/J76</f>
        <v>0.23170731707317074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0.28421052631578947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0.2</v>
      </c>
      <c r="J92" s="62">
        <f t="shared" si="10"/>
        <v>0.18181818181818182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0.19047619047619047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100</v>
      </c>
      <c r="J93" s="66">
        <v>242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171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23</v>
      </c>
      <c r="J94" s="70">
        <v>29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26</v>
      </c>
      <c r="V94" s="276"/>
      <c r="W94" s="275">
        <f>SUM(I94:T94)</f>
        <v>52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2</v>
      </c>
      <c r="J95" s="74">
        <v>4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3</v>
      </c>
      <c r="V95" s="289"/>
      <c r="W95" s="290">
        <f>SUM(I95:T95)</f>
        <v>6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3</v>
      </c>
      <c r="J96" s="78">
        <f t="shared" ref="J96" si="12">J97+J104</f>
        <v>3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3</v>
      </c>
      <c r="V96" s="281"/>
      <c r="W96" s="209">
        <f>SUM(I96:T96)</f>
        <v>6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3</v>
      </c>
      <c r="J97" s="20">
        <f t="shared" ref="J97" si="14">SUM(J98:J103)</f>
        <v>3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2</v>
      </c>
      <c r="J99" s="84">
        <v>1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>
        <v>1</v>
      </c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0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</v>
      </c>
      <c r="V104" s="212"/>
      <c r="W104" s="209">
        <f>SUM(I104:T104)</f>
        <v>0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3</v>
      </c>
      <c r="J107" s="20">
        <f>SUM(J108+J144+J149)</f>
        <v>3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3</v>
      </c>
      <c r="V107" s="210"/>
      <c r="W107" s="209">
        <f t="shared" ref="W107:W146" si="16">SUM(I107:T107)</f>
        <v>6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0.5</v>
      </c>
      <c r="V108" s="210"/>
      <c r="W108" s="209">
        <f t="shared" si="16"/>
        <v>1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si="15"/>
        <v>1</v>
      </c>
      <c r="V131" s="210"/>
      <c r="W131" s="209">
        <f t="shared" si="16"/>
        <v>1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3</v>
      </c>
      <c r="J144" s="84">
        <f t="shared" ref="J144" si="18">SUM(J145+J147)</f>
        <v>1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2</v>
      </c>
      <c r="V144" s="210"/>
      <c r="W144" s="209">
        <f t="shared" si="16"/>
        <v>4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3</v>
      </c>
      <c r="J145" s="84">
        <f>SUM(J146:J146)</f>
        <v>1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2</v>
      </c>
      <c r="V145" s="210"/>
      <c r="W145" s="209">
        <f t="shared" si="16"/>
        <v>4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>
        <v>3</v>
      </c>
      <c r="J146" s="84">
        <v>1</v>
      </c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2</v>
      </c>
      <c r="V146" s="210"/>
      <c r="W146" s="209">
        <f t="shared" si="16"/>
        <v>4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>
        <v>0</v>
      </c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1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>
        <v>1</v>
      </c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2.2999999999999998</v>
      </c>
      <c r="J155" s="105">
        <f>J94/J77</f>
        <v>2.6363636363636362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2.4761904761904763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0.6</v>
      </c>
      <c r="J156" s="109">
        <f>(J96+J107+J151+J152)/J77</f>
        <v>0.54545454545454541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0.5714285714285714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10</v>
      </c>
      <c r="J158" s="38">
        <f>J77</f>
        <v>11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21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0.75</v>
      </c>
      <c r="J160" s="145">
        <f t="shared" ref="J160" si="28">J163/J162</f>
        <v>0.54545454545454541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0.375</v>
      </c>
      <c r="J161" s="146">
        <f t="shared" ref="J161" si="31">J164/J162</f>
        <v>0.54545454545454541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0.47368421052631576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8</v>
      </c>
      <c r="J162" s="38">
        <v>11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9.5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6</v>
      </c>
      <c r="J163" s="20">
        <v>6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6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3</v>
      </c>
      <c r="J164" s="124">
        <v>6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4.5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0.125</v>
      </c>
      <c r="J165" s="128">
        <f t="shared" ref="J165" si="34">J168/J167</f>
        <v>9.0909090909090912E-2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0.10526315789473684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>
        <f t="shared" ref="J166" si="36">J169/J167</f>
        <v>9.0909090909090912E-2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5.2631578947368418E-2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8</v>
      </c>
      <c r="J167" s="20">
        <v>11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9.5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1</v>
      </c>
      <c r="J168" s="20"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1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1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0.5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176</v>
      </c>
      <c r="S175" s="20">
        <v>274</v>
      </c>
      <c r="T175" s="20">
        <v>272</v>
      </c>
      <c r="U175" s="211">
        <f>AVERAGE(I175:T175)</f>
        <v>240.66666666666666</v>
      </c>
      <c r="V175" s="212"/>
      <c r="W175" s="307">
        <f>SUM(I175:T175)</f>
        <v>722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15</v>
      </c>
      <c r="S176" s="20">
        <v>28</v>
      </c>
      <c r="T176" s="20">
        <v>12</v>
      </c>
      <c r="U176" s="211">
        <f>AVERAGE(I176:T176)</f>
        <v>18.333333333333332</v>
      </c>
      <c r="V176" s="212"/>
      <c r="W176" s="307">
        <f>SUM(I176:T176)</f>
        <v>55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115</v>
      </c>
      <c r="S178" s="20">
        <v>178</v>
      </c>
      <c r="T178" s="20">
        <v>154</v>
      </c>
      <c r="U178" s="211">
        <f t="shared" ref="U178:U187" si="37">AVERAGE(I178:T178)</f>
        <v>149</v>
      </c>
      <c r="V178" s="212"/>
      <c r="W178" s="315">
        <f>SUM(I178:T178)</f>
        <v>447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13</v>
      </c>
      <c r="S179" s="38">
        <v>24</v>
      </c>
      <c r="T179" s="38">
        <v>17</v>
      </c>
      <c r="U179" s="236">
        <f t="shared" si="37"/>
        <v>18</v>
      </c>
      <c r="V179" s="237"/>
      <c r="W179" s="322">
        <f>SUM(I179:T179)</f>
        <v>54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8</v>
      </c>
      <c r="S180" s="138">
        <f t="shared" si="38"/>
        <v>21</v>
      </c>
      <c r="T180" s="138">
        <f t="shared" si="38"/>
        <v>17</v>
      </c>
      <c r="U180" s="211">
        <f t="shared" si="37"/>
        <v>15.333333333333334</v>
      </c>
      <c r="V180" s="212"/>
      <c r="W180" s="307">
        <f>W179-W181</f>
        <v>46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5</v>
      </c>
      <c r="S181" s="20">
        <v>3</v>
      </c>
      <c r="T181" s="20">
        <v>0</v>
      </c>
      <c r="U181" s="211">
        <f t="shared" si="37"/>
        <v>2.6666666666666665</v>
      </c>
      <c r="V181" s="212"/>
      <c r="W181" s="315">
        <f t="shared" ref="W181:W187" si="39">SUM(I181:T181)</f>
        <v>8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>
        <v>1</v>
      </c>
      <c r="T182" s="84"/>
      <c r="U182" s="211">
        <f t="shared" si="37"/>
        <v>1</v>
      </c>
      <c r="V182" s="212"/>
      <c r="W182" s="315">
        <f t="shared" si="39"/>
        <v>1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5</v>
      </c>
      <c r="S183" s="88">
        <f t="shared" si="40"/>
        <v>2</v>
      </c>
      <c r="T183" s="88">
        <f t="shared" si="40"/>
        <v>0</v>
      </c>
      <c r="U183" s="288">
        <f t="shared" si="37"/>
        <v>2.3333333333333335</v>
      </c>
      <c r="V183" s="289"/>
      <c r="W183" s="319">
        <f t="shared" si="39"/>
        <v>7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10</v>
      </c>
      <c r="S184" s="30">
        <v>23</v>
      </c>
      <c r="T184" s="30">
        <v>12</v>
      </c>
      <c r="U184" s="308">
        <f t="shared" si="37"/>
        <v>15</v>
      </c>
      <c r="V184" s="309"/>
      <c r="W184" s="310">
        <f t="shared" si="39"/>
        <v>45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46</v>
      </c>
      <c r="S186" s="38">
        <v>43</v>
      </c>
      <c r="T186" s="38">
        <v>40</v>
      </c>
      <c r="U186" s="236">
        <f t="shared" si="37"/>
        <v>43</v>
      </c>
      <c r="V186" s="237"/>
      <c r="W186" s="306">
        <f t="shared" si="39"/>
        <v>129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5</v>
      </c>
      <c r="S187" s="20">
        <v>5</v>
      </c>
      <c r="T187" s="20">
        <v>3</v>
      </c>
      <c r="U187" s="211">
        <f t="shared" si="37"/>
        <v>4.333333333333333</v>
      </c>
      <c r="V187" s="212"/>
      <c r="W187" s="307">
        <f t="shared" si="39"/>
        <v>13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1.5304347826086957</v>
      </c>
      <c r="S189" s="46">
        <f t="shared" si="41"/>
        <v>1.5393258426966292</v>
      </c>
      <c r="T189" s="46">
        <f t="shared" si="41"/>
        <v>1.7662337662337662</v>
      </c>
      <c r="U189" s="236" t="s">
        <v>44</v>
      </c>
      <c r="V189" s="237"/>
      <c r="W189" s="305">
        <f>SUM(I189:T189)</f>
        <v>4.8359943915390913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41"/>
        <v>1.1538461538461537</v>
      </c>
      <c r="S190" s="48">
        <f t="shared" si="41"/>
        <v>1.1666666666666667</v>
      </c>
      <c r="T190" s="48">
        <f t="shared" si="41"/>
        <v>0.70588235294117652</v>
      </c>
      <c r="U190" s="211" t="s">
        <v>44</v>
      </c>
      <c r="V190" s="212"/>
      <c r="W190" s="238">
        <f>SUM(I190:T190)</f>
        <v>3.0263951734539969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2">R184/R179</f>
        <v>0.76923076923076927</v>
      </c>
      <c r="S191" s="144">
        <f t="shared" si="42"/>
        <v>0.95833333333333337</v>
      </c>
      <c r="T191" s="144">
        <f t="shared" si="42"/>
        <v>0.70588235294117652</v>
      </c>
      <c r="U191" s="298" t="s">
        <v>44</v>
      </c>
      <c r="V191" s="299"/>
      <c r="W191" s="300">
        <f>W184/W179</f>
        <v>0.83333333333333337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0.4</v>
      </c>
      <c r="S193" s="58">
        <f t="shared" si="43"/>
        <v>0.24157303370786518</v>
      </c>
      <c r="T193" s="58">
        <f t="shared" si="43"/>
        <v>0.25974025974025972</v>
      </c>
      <c r="U193" s="236" t="s">
        <v>44</v>
      </c>
      <c r="V193" s="237"/>
      <c r="W193" s="293">
        <f>W186/W178</f>
        <v>0.28859060402684567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43"/>
        <v>0.38461538461538464</v>
      </c>
      <c r="S194" s="62">
        <f t="shared" si="43"/>
        <v>0.20833333333333334</v>
      </c>
      <c r="T194" s="62">
        <f t="shared" si="43"/>
        <v>0.17647058823529413</v>
      </c>
      <c r="U194" s="234" t="s">
        <v>44</v>
      </c>
      <c r="V194" s="235"/>
      <c r="W194" s="269">
        <f>W187/W179</f>
        <v>0.24074074074074073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217</v>
      </c>
      <c r="T195" s="66">
        <v>74</v>
      </c>
      <c r="U195" s="273">
        <f>AVERAGE(I195:T195)</f>
        <v>145.5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91</v>
      </c>
      <c r="S196" s="70">
        <v>93</v>
      </c>
      <c r="T196" s="70">
        <v>39</v>
      </c>
      <c r="U196" s="275">
        <f>AVERAGE(I196:T196)</f>
        <v>74.333333333333329</v>
      </c>
      <c r="V196" s="276"/>
      <c r="W196" s="275">
        <f>SUM(I196:T196)</f>
        <v>223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>
        <v>10</v>
      </c>
      <c r="T197" s="74">
        <v>3</v>
      </c>
      <c r="U197" s="288">
        <f>AVERAGE(I197:T197)</f>
        <v>6.5</v>
      </c>
      <c r="V197" s="289"/>
      <c r="W197" s="290">
        <f>SUM(I197:T197)</f>
        <v>13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25</v>
      </c>
      <c r="T198" s="78">
        <f t="shared" si="44"/>
        <v>6</v>
      </c>
      <c r="U198" s="280">
        <f>AVERAGE(I198:T198)</f>
        <v>10.333333333333334</v>
      </c>
      <c r="V198" s="281"/>
      <c r="W198" s="209">
        <f>SUM(I198:T198)</f>
        <v>31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24</v>
      </c>
      <c r="T199" s="20">
        <f t="shared" si="45"/>
        <v>5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>
        <v>0</v>
      </c>
      <c r="S200" s="84"/>
      <c r="T200" s="84"/>
      <c r="U200" s="209">
        <f>AVERAGE(I200:T200)</f>
        <v>0</v>
      </c>
      <c r="V200" s="210"/>
      <c r="W200" s="209">
        <f>SUM(I200:T200)</f>
        <v>0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4</v>
      </c>
      <c r="T201" s="84">
        <v>2</v>
      </c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10</v>
      </c>
      <c r="T202" s="84">
        <v>1</v>
      </c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5</v>
      </c>
      <c r="T203" s="84">
        <v>1</v>
      </c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3</v>
      </c>
      <c r="T204" s="84">
        <v>1</v>
      </c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2</v>
      </c>
      <c r="T205" s="84"/>
      <c r="U205" s="209">
        <f>AVERAGE(I205:T205)</f>
        <v>2</v>
      </c>
      <c r="V205" s="210"/>
      <c r="W205" s="209">
        <f>SUM(I205:T205)</f>
        <v>2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1</v>
      </c>
      <c r="T206" s="20">
        <f>SUM(T207:T208)</f>
        <v>1</v>
      </c>
      <c r="U206" s="211">
        <f>AVERAGE(I206:T206)</f>
        <v>0.66666666666666663</v>
      </c>
      <c r="V206" s="212"/>
      <c r="W206" s="209">
        <f>SUM(I206:T206)</f>
        <v>2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>
        <v>1</v>
      </c>
      <c r="T208" s="20">
        <v>1</v>
      </c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1</v>
      </c>
      <c r="T209" s="20">
        <f>SUM(T210+T246+T251)</f>
        <v>2</v>
      </c>
      <c r="U209" s="209">
        <f t="shared" ref="U209:U248" si="46">AVERAGE(I209:T209)</f>
        <v>1</v>
      </c>
      <c r="V209" s="210"/>
      <c r="W209" s="209">
        <f t="shared" ref="W209:W248" si="47">SUM(I209:T209)</f>
        <v>3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1</v>
      </c>
      <c r="T246" s="84">
        <f t="shared" si="48"/>
        <v>0</v>
      </c>
      <c r="U246" s="209">
        <f t="shared" si="46"/>
        <v>0.33333333333333331</v>
      </c>
      <c r="V246" s="210"/>
      <c r="W246" s="209">
        <f t="shared" si="47"/>
        <v>1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1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>
        <v>1</v>
      </c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2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>
        <v>2</v>
      </c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5</v>
      </c>
      <c r="S253" s="97">
        <v>3</v>
      </c>
      <c r="T253" s="97">
        <v>1</v>
      </c>
      <c r="U253" s="262">
        <f>AVERAGE(I253:T253)</f>
        <v>3</v>
      </c>
      <c r="V253" s="263"/>
      <c r="W253" s="264">
        <f>SUM(I253:T253)</f>
        <v>9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7</v>
      </c>
      <c r="S257" s="105">
        <f>S196/S179</f>
        <v>3.875</v>
      </c>
      <c r="T257" s="105">
        <f>T196/T179</f>
        <v>2.2941176470588234</v>
      </c>
      <c r="U257" s="246" t="s">
        <v>44</v>
      </c>
      <c r="V257" s="247"/>
      <c r="W257" s="246">
        <f t="shared" ref="W257:X257" si="51">W196/W179</f>
        <v>4.1296296296296298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0.38461538461538464</v>
      </c>
      <c r="S258" s="109">
        <f>(S198+S209+S253+S254)/S179</f>
        <v>1.2083333333333333</v>
      </c>
      <c r="T258" s="109">
        <f>(T198+T209+T253+T254)/T179</f>
        <v>0.52941176470588236</v>
      </c>
      <c r="U258" s="238" t="s">
        <v>44</v>
      </c>
      <c r="V258" s="239"/>
      <c r="W258" s="238">
        <f t="shared" ref="W258:X258" si="52">(W198+W209+W253+W254)/W179</f>
        <v>0.79629629629629628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53">R261/R260</f>
        <v>0</v>
      </c>
      <c r="S259" s="111">
        <f t="shared" si="53"/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13</v>
      </c>
      <c r="S260" s="38">
        <f>S179</f>
        <v>24</v>
      </c>
      <c r="T260" s="38">
        <f>T179</f>
        <v>17</v>
      </c>
      <c r="U260" s="236" t="s">
        <v>44</v>
      </c>
      <c r="V260" s="237"/>
      <c r="W260" s="236">
        <f>SUM(I260:T260)</f>
        <v>54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54">R265/R264</f>
        <v>0.25</v>
      </c>
      <c r="S262" s="145">
        <f t="shared" si="54"/>
        <v>0.5714285714285714</v>
      </c>
      <c r="T262" s="145">
        <f t="shared" si="54"/>
        <v>0.45454545454545453</v>
      </c>
      <c r="U262" s="218">
        <f t="shared" ref="U262:V262" si="55">U265/U264</f>
        <v>0.47499999999999998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56">R266/R264</f>
        <v>0</v>
      </c>
      <c r="S263" s="146">
        <f t="shared" si="56"/>
        <v>0.47619047619047616</v>
      </c>
      <c r="T263" s="146">
        <f t="shared" si="56"/>
        <v>0.36363636363636365</v>
      </c>
      <c r="U263" s="222">
        <f t="shared" ref="U263:V263" si="57">U266/U264</f>
        <v>0.35000000000000003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8</v>
      </c>
      <c r="S264" s="38">
        <v>21</v>
      </c>
      <c r="T264" s="38">
        <v>11</v>
      </c>
      <c r="U264" s="211">
        <f>AVERAGE(I264:T264)</f>
        <v>13.333333333333334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2</v>
      </c>
      <c r="S265" s="20">
        <v>12</v>
      </c>
      <c r="T265" s="20">
        <v>5</v>
      </c>
      <c r="U265" s="211">
        <f>AVERAGE(I265:T265)</f>
        <v>6.333333333333333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>
        <v>0</v>
      </c>
      <c r="S266" s="124">
        <v>10</v>
      </c>
      <c r="T266" s="124">
        <v>4</v>
      </c>
      <c r="U266" s="232">
        <f>AVERAGE(I266:T266)</f>
        <v>4.666666666666667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8">R270/R269</f>
        <v>0</v>
      </c>
      <c r="S267" s="128">
        <f t="shared" si="58"/>
        <v>0.19047619047619047</v>
      </c>
      <c r="T267" s="128">
        <f t="shared" si="58"/>
        <v>0.18181818181818182</v>
      </c>
      <c r="U267" s="213">
        <f>U270/U269</f>
        <v>0.15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9">R271/R269</f>
        <v>0</v>
      </c>
      <c r="S268" s="132">
        <f t="shared" si="59"/>
        <v>9.5238095238095233E-2</v>
      </c>
      <c r="T268" s="132">
        <f t="shared" si="59"/>
        <v>0.18181818181818182</v>
      </c>
      <c r="U268" s="228">
        <f>U271/U269</f>
        <v>0.15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8</v>
      </c>
      <c r="S269" s="20">
        <v>21</v>
      </c>
      <c r="T269" s="20">
        <v>11</v>
      </c>
      <c r="U269" s="211">
        <f>AVERAGE(I269:T269)</f>
        <v>13.333333333333334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>
        <v>4</v>
      </c>
      <c r="T270" s="20">
        <v>2</v>
      </c>
      <c r="U270" s="211">
        <f>AVERAGE(I270:T270)</f>
        <v>2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2</v>
      </c>
      <c r="T271" s="137">
        <v>2</v>
      </c>
      <c r="U271" s="234">
        <f>AVERAGE(I271:T271)</f>
        <v>2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53" priority="1" operator="lessThan">
      <formula>0</formula>
    </cfRule>
    <cfRule type="cellIs" dxfId="52" priority="2" operator="greaterThan">
      <formula>0</formula>
    </cfRule>
    <cfRule type="cellIs" dxfId="51" priority="3" operator="greaterThan">
      <formula>0</formula>
    </cfRule>
    <cfRule type="cellIs" dxfId="50" priority="4" operator="lessThan">
      <formula>0</formula>
    </cfRule>
  </conditionalFormatting>
  <conditionalFormatting sqref="R10:R18">
    <cfRule type="cellIs" dxfId="49" priority="5" operator="greaterThan">
      <formula>0</formula>
    </cfRule>
    <cfRule type="cellIs" dxfId="4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D5F4-0249-4599-BE49-1C6A15983126}">
  <dimension ref="B1:X302"/>
  <sheetViews>
    <sheetView showGridLines="0" topLeftCell="A17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199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152</v>
      </c>
      <c r="J73" s="20">
        <v>103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127.5</v>
      </c>
      <c r="V73" s="212"/>
      <c r="W73" s="307">
        <f t="shared" ref="W73:W77" si="1">SUM(I73:T73)</f>
        <v>255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5</v>
      </c>
      <c r="J74" s="20">
        <v>2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3.5</v>
      </c>
      <c r="V74" s="212"/>
      <c r="W74" s="307">
        <f t="shared" si="1"/>
        <v>7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132</v>
      </c>
      <c r="J76" s="20">
        <v>86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109</v>
      </c>
      <c r="V76" s="212"/>
      <c r="W76" s="335">
        <f t="shared" si="1"/>
        <v>218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4</v>
      </c>
      <c r="J77" s="38">
        <v>2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3</v>
      </c>
      <c r="V77" s="237"/>
      <c r="W77" s="209">
        <f t="shared" si="1"/>
        <v>6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1</v>
      </c>
      <c r="J78" s="138">
        <f>J77-J79</f>
        <v>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0.5</v>
      </c>
      <c r="V78" s="212"/>
      <c r="W78" s="307">
        <f>W77-W79</f>
        <v>1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3</v>
      </c>
      <c r="J79" s="20">
        <v>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2.5</v>
      </c>
      <c r="V79" s="212"/>
      <c r="W79" s="315">
        <f>SUM(I79:T79)</f>
        <v>5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>
        <v>1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1</v>
      </c>
      <c r="V80" s="212"/>
      <c r="W80" s="315">
        <f>SUM(I80:T80)</f>
        <v>2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2</v>
      </c>
      <c r="J81" s="88">
        <f>J77-J78-J80</f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1.5</v>
      </c>
      <c r="V81" s="289"/>
      <c r="W81" s="319">
        <f>SUM(I81:T81)</f>
        <v>3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2</v>
      </c>
      <c r="J82" s="30">
        <v>1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1.5</v>
      </c>
      <c r="V82" s="309"/>
      <c r="W82" s="310">
        <f t="shared" ref="W82:W85" si="4">SUM(I82:T82)</f>
        <v>3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113</v>
      </c>
      <c r="J84" s="38">
        <v>63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88</v>
      </c>
      <c r="V84" s="237"/>
      <c r="W84" s="306">
        <f t="shared" si="4"/>
        <v>176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3</v>
      </c>
      <c r="J85" s="20"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2</v>
      </c>
      <c r="V85" s="212"/>
      <c r="W85" s="307">
        <f t="shared" si="4"/>
        <v>4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1.1515151515151516</v>
      </c>
      <c r="J87" s="46">
        <f t="shared" ref="J87:J88" si="7">J73/J76</f>
        <v>1.1976744186046511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2.3491895701198029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1.25</v>
      </c>
      <c r="J88" s="48">
        <f t="shared" si="7"/>
        <v>1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2.25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0.5</v>
      </c>
      <c r="J89" s="144">
        <f>J82/J77</f>
        <v>0.5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0.5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0.85606060606060608</v>
      </c>
      <c r="J91" s="58">
        <f t="shared" ref="J91:J92" si="9">J84/J76</f>
        <v>0.73255813953488369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0.80733944954128445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0.75</v>
      </c>
      <c r="J92" s="62">
        <f t="shared" si="9"/>
        <v>0.5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0.66666666666666663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49</v>
      </c>
      <c r="J93" s="66">
        <v>27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38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11</v>
      </c>
      <c r="J94" s="70">
        <v>4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7.5</v>
      </c>
      <c r="V94" s="276"/>
      <c r="W94" s="275">
        <f t="shared" ref="W94:W96" si="11">SUM(I94:T94)</f>
        <v>15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 t="e">
        <f t="shared" si="10"/>
        <v>#DIV/0!</v>
      </c>
      <c r="V95" s="289"/>
      <c r="W95" s="290">
        <f t="shared" si="11"/>
        <v>0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1</v>
      </c>
      <c r="J96" s="78">
        <f>J97+J104</f>
        <v>0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0.5</v>
      </c>
      <c r="V96" s="281"/>
      <c r="W96" s="209">
        <f t="shared" si="11"/>
        <v>1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0</v>
      </c>
      <c r="J97" s="20">
        <f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 t="shared" ref="U98" si="12">AVERAGE(I98:T98)</f>
        <v>#DIV/0!</v>
      </c>
      <c r="V98" s="210"/>
      <c r="W98" s="209">
        <f t="shared" ref="W98" si="13"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 t="shared" ref="U103:U104" si="14">AVERAGE(I103:T103)</f>
        <v>#DIV/0!</v>
      </c>
      <c r="V103" s="210"/>
      <c r="W103" s="209">
        <f t="shared" ref="W103:W104" si="15"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1</v>
      </c>
      <c r="J104" s="20">
        <f>SUM(J105:J108)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0.5</v>
      </c>
      <c r="V104" s="212"/>
      <c r="W104" s="209">
        <f t="shared" si="15"/>
        <v>1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 t="e">
        <f t="shared" ref="U108:U151" si="16">AVERAGE(I108:T108)</f>
        <v>#DIV/0!</v>
      </c>
      <c r="V108" s="210"/>
      <c r="W108" s="209">
        <f t="shared" ref="W108:W130" si="17">SUM(I108:T108)</f>
        <v>0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1</v>
      </c>
      <c r="J109" s="20">
        <f t="shared" ref="J109" si="19">SUM(J110+J142+J163)</f>
        <v>0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0.5</v>
      </c>
      <c r="V109" s="210"/>
      <c r="W109" s="209">
        <f t="shared" si="17"/>
        <v>1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0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0</v>
      </c>
      <c r="V110" s="210"/>
      <c r="W110" s="209">
        <f t="shared" si="17"/>
        <v>0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6"/>
        <v>#DIV/0!</v>
      </c>
      <c r="V111" s="210"/>
      <c r="W111" s="209">
        <f t="shared" si="17"/>
        <v>0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6"/>
        <v>#DIV/0!</v>
      </c>
      <c r="V128" s="210"/>
      <c r="W128" s="209">
        <f t="shared" si="17"/>
        <v>0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1</v>
      </c>
      <c r="J142" s="84">
        <f>SUM(J143+J148+J153+J158)</f>
        <v>0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0.5</v>
      </c>
      <c r="V142" s="210"/>
      <c r="W142" s="209">
        <f t="shared" ref="W142:W151" si="20">SUM(I142:T142)</f>
        <v>1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0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1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0.5</v>
      </c>
      <c r="V148" s="210"/>
      <c r="W148" s="209">
        <f t="shared" si="20"/>
        <v>1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>
        <v>1</v>
      </c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>
        <f t="shared" si="16"/>
        <v>1</v>
      </c>
      <c r="V151" s="210"/>
      <c r="W151" s="209">
        <f t="shared" si="20"/>
        <v>1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0</v>
      </c>
      <c r="J158" s="84">
        <f>SUM(J159:J164)</f>
        <v>0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0</v>
      </c>
      <c r="J163" s="84">
        <f>SUM(J164)</f>
        <v>0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0</v>
      </c>
      <c r="J165" s="97">
        <v>1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0.5</v>
      </c>
      <c r="V165" s="263"/>
      <c r="W165" s="264">
        <f t="shared" ref="W165:W167" si="24">SUM(I165:T165)</f>
        <v>1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0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</v>
      </c>
      <c r="V166" s="210"/>
      <c r="W166" s="251">
        <f t="shared" si="24"/>
        <v>0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 t="e">
        <f t="shared" si="23"/>
        <v>#DIV/0!</v>
      </c>
      <c r="V167" s="210"/>
      <c r="W167" s="209">
        <f t="shared" si="24"/>
        <v>0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2.75</v>
      </c>
      <c r="J169" s="105">
        <f>J94/J77</f>
        <v>2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2.5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0.5</v>
      </c>
      <c r="J170" s="109">
        <f>(J96+J109+J165+J166)/J77</f>
        <v>0.5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0.5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4</v>
      </c>
      <c r="J172" s="38">
        <f>J77</f>
        <v>2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6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0.25</v>
      </c>
      <c r="J174" s="145">
        <f>J177/J176</f>
        <v>0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0.16666666666666666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0.25</v>
      </c>
      <c r="J175" s="146">
        <f>J178/J176</f>
        <v>0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0.16666666666666666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4</v>
      </c>
      <c r="J176" s="20">
        <v>2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3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1</v>
      </c>
      <c r="J177" s="20">
        <v>0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0.5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1</v>
      </c>
      <c r="J178" s="124">
        <v>0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0.5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</v>
      </c>
      <c r="J179" s="128">
        <f>J182/J181</f>
        <v>0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0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0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4</v>
      </c>
      <c r="J181" s="20">
        <v>2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3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0</v>
      </c>
      <c r="J182" s="20">
        <v>0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0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164</v>
      </c>
      <c r="S189" s="20">
        <v>224</v>
      </c>
      <c r="T189" s="20">
        <v>220</v>
      </c>
      <c r="U189" s="211">
        <f t="shared" ref="U189:U190" si="28">AVERAGE(I189:T189)</f>
        <v>202.66666666666666</v>
      </c>
      <c r="V189" s="212"/>
      <c r="W189" s="307">
        <f t="shared" ref="W189:W190" si="29">SUM(I189:T189)</f>
        <v>608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30</v>
      </c>
      <c r="S190" s="20">
        <v>5</v>
      </c>
      <c r="T190" s="20">
        <v>8</v>
      </c>
      <c r="U190" s="211">
        <f t="shared" si="28"/>
        <v>14.333333333333334</v>
      </c>
      <c r="V190" s="212"/>
      <c r="W190" s="307">
        <f t="shared" si="29"/>
        <v>43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131</v>
      </c>
      <c r="S192" s="20">
        <v>176</v>
      </c>
      <c r="T192" s="20">
        <v>175</v>
      </c>
      <c r="U192" s="320">
        <f t="shared" ref="U192:U193" si="30">AVERAGE(I192:T192)</f>
        <v>160.66666666666666</v>
      </c>
      <c r="V192" s="321"/>
      <c r="W192" s="315">
        <f t="shared" ref="W192:W193" si="31">SUM(I192:T192)</f>
        <v>482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15</v>
      </c>
      <c r="S193" s="38">
        <v>6</v>
      </c>
      <c r="T193" s="38">
        <v>8</v>
      </c>
      <c r="U193" s="211">
        <f t="shared" si="30"/>
        <v>9.6666666666666661</v>
      </c>
      <c r="V193" s="212"/>
      <c r="W193" s="322">
        <f t="shared" si="31"/>
        <v>29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8</v>
      </c>
      <c r="S194" s="138">
        <f>S193-S195</f>
        <v>3</v>
      </c>
      <c r="T194" s="138">
        <f>T193-T195</f>
        <v>7</v>
      </c>
      <c r="U194" s="211">
        <f>AVERAGE(I194:T194)</f>
        <v>6</v>
      </c>
      <c r="V194" s="212"/>
      <c r="W194" s="307">
        <f>W193-W195</f>
        <v>18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7</v>
      </c>
      <c r="S195" s="20">
        <v>3</v>
      </c>
      <c r="T195" s="20">
        <v>1</v>
      </c>
      <c r="U195" s="211">
        <f t="shared" ref="U195:U198" si="32">AVERAGE(I195:T195)</f>
        <v>3.6666666666666665</v>
      </c>
      <c r="V195" s="212"/>
      <c r="W195" s="315">
        <f>SUM(I195:T195)</f>
        <v>11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4">
        <v>2</v>
      </c>
      <c r="S196" s="84">
        <v>1</v>
      </c>
      <c r="T196" s="84"/>
      <c r="U196" s="211">
        <f t="shared" si="32"/>
        <v>1.5</v>
      </c>
      <c r="V196" s="212"/>
      <c r="W196" s="315">
        <f>SUM(I196:T196)</f>
        <v>3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5</v>
      </c>
      <c r="S197" s="88">
        <f>S193-S194-S196</f>
        <v>2</v>
      </c>
      <c r="T197" s="88">
        <f>T193-T194-T196</f>
        <v>1</v>
      </c>
      <c r="U197" s="288">
        <f t="shared" si="32"/>
        <v>2.6666666666666665</v>
      </c>
      <c r="V197" s="289"/>
      <c r="W197" s="319">
        <f>SUM(I197:T197)</f>
        <v>8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11</v>
      </c>
      <c r="S198" s="30">
        <v>3</v>
      </c>
      <c r="T198" s="30">
        <v>6</v>
      </c>
      <c r="U198" s="308">
        <f t="shared" si="32"/>
        <v>6.666666666666667</v>
      </c>
      <c r="V198" s="309"/>
      <c r="W198" s="310">
        <f t="shared" ref="W198:W201" si="33">SUM(I198:T198)</f>
        <v>20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111</v>
      </c>
      <c r="S200" s="38">
        <v>140</v>
      </c>
      <c r="T200" s="38">
        <v>144</v>
      </c>
      <c r="U200" s="236">
        <f>AVERAGE(I200:T200)</f>
        <v>131.66666666666666</v>
      </c>
      <c r="V200" s="237"/>
      <c r="W200" s="306">
        <f t="shared" si="33"/>
        <v>395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9</v>
      </c>
      <c r="S201" s="20">
        <v>1</v>
      </c>
      <c r="T201" s="20">
        <v>1</v>
      </c>
      <c r="U201" s="211">
        <f t="shared" ref="U201" si="34">AVERAGE(I201:T201)</f>
        <v>3.6666666666666665</v>
      </c>
      <c r="V201" s="212"/>
      <c r="W201" s="307">
        <f t="shared" si="33"/>
        <v>11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1.251908396946565</v>
      </c>
      <c r="S203" s="46">
        <f t="shared" ref="S203:T204" si="36">S189/S192</f>
        <v>1.2727272727272727</v>
      </c>
      <c r="T203" s="46">
        <f t="shared" si="36"/>
        <v>1.2571428571428571</v>
      </c>
      <c r="U203" s="236" t="s">
        <v>44</v>
      </c>
      <c r="V203" s="237"/>
      <c r="W203" s="305">
        <f>SUM(I203:T203)</f>
        <v>3.7817785268166948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37">R190/R193</f>
        <v>2</v>
      </c>
      <c r="S204" s="48">
        <f t="shared" si="36"/>
        <v>0.83333333333333337</v>
      </c>
      <c r="T204" s="48">
        <f t="shared" si="36"/>
        <v>1</v>
      </c>
      <c r="U204" s="211" t="s">
        <v>44</v>
      </c>
      <c r="V204" s="212"/>
      <c r="W204" s="238">
        <f>SUM(I204:T204)</f>
        <v>3.8333333333333335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>R198/R193</f>
        <v>0.73333333333333328</v>
      </c>
      <c r="S205" s="144">
        <f>S198/S193</f>
        <v>0.5</v>
      </c>
      <c r="T205" s="144">
        <f>T198/T193</f>
        <v>0.75</v>
      </c>
      <c r="U205" s="298" t="s">
        <v>44</v>
      </c>
      <c r="V205" s="299"/>
      <c r="W205" s="300">
        <f>W198/W193</f>
        <v>0.68965517241379315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0.84732824427480913</v>
      </c>
      <c r="S207" s="58">
        <f t="shared" ref="S207:T208" si="39">S200/S192</f>
        <v>0.79545454545454541</v>
      </c>
      <c r="T207" s="58">
        <f t="shared" si="39"/>
        <v>0.82285714285714284</v>
      </c>
      <c r="U207" s="236" t="s">
        <v>44</v>
      </c>
      <c r="V207" s="237"/>
      <c r="W207" s="293">
        <f>W200/W192</f>
        <v>0.81950207468879666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0">R201/R193</f>
        <v>0.6</v>
      </c>
      <c r="S208" s="62">
        <f t="shared" si="39"/>
        <v>0.16666666666666666</v>
      </c>
      <c r="T208" s="62">
        <f t="shared" si="39"/>
        <v>0.125</v>
      </c>
      <c r="U208" s="234" t="s">
        <v>44</v>
      </c>
      <c r="V208" s="235"/>
      <c r="W208" s="269">
        <f>W201/W193</f>
        <v>0.37931034482758619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>
        <v>21</v>
      </c>
      <c r="T209" s="66">
        <v>220</v>
      </c>
      <c r="U209" s="273">
        <f t="shared" ref="U209:U212" si="41">AVERAGE(I209:T209)</f>
        <v>120.5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185</v>
      </c>
      <c r="S210" s="70">
        <v>7</v>
      </c>
      <c r="T210" s="70">
        <v>13</v>
      </c>
      <c r="U210" s="275">
        <f t="shared" si="41"/>
        <v>68.333333333333329</v>
      </c>
      <c r="V210" s="276"/>
      <c r="W210" s="275">
        <f t="shared" ref="W210:W212" si="42">SUM(I210:T210)</f>
        <v>205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/>
      <c r="T211" s="74"/>
      <c r="U211" s="288" t="e">
        <f t="shared" si="41"/>
        <v>#DIV/0!</v>
      </c>
      <c r="V211" s="289"/>
      <c r="W211" s="290">
        <f t="shared" si="42"/>
        <v>0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1</v>
      </c>
      <c r="T212" s="78">
        <f>T213+T220</f>
        <v>1</v>
      </c>
      <c r="U212" s="280">
        <f t="shared" si="41"/>
        <v>0.66666666666666663</v>
      </c>
      <c r="V212" s="281"/>
      <c r="W212" s="209">
        <f t="shared" si="42"/>
        <v>2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1</v>
      </c>
      <c r="T213" s="20">
        <f>SUM(T214:T219)</f>
        <v>1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/>
      <c r="T214" s="84"/>
      <c r="U214" s="209" t="e">
        <f t="shared" ref="U214" si="43">AVERAGE(I214:T214)</f>
        <v>#DIV/0!</v>
      </c>
      <c r="V214" s="210"/>
      <c r="W214" s="209">
        <f t="shared" ref="W214" si="44">SUM(I214:T214)</f>
        <v>0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/>
      <c r="T215" s="84">
        <v>1</v>
      </c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1</v>
      </c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/>
      <c r="T217" s="84"/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/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/>
      <c r="T219" s="84"/>
      <c r="U219" s="209" t="e">
        <f t="shared" ref="U219:U220" si="45">AVERAGE(I219:T219)</f>
        <v>#DIV/0!</v>
      </c>
      <c r="V219" s="210"/>
      <c r="W219" s="209">
        <f t="shared" ref="W219:W220" si="46">SUM(I219:T219)</f>
        <v>0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0</v>
      </c>
      <c r="T220" s="20">
        <f>SUM(T221:T224)</f>
        <v>0</v>
      </c>
      <c r="U220" s="211">
        <f t="shared" si="45"/>
        <v>0</v>
      </c>
      <c r="V220" s="212"/>
      <c r="W220" s="209">
        <f t="shared" si="46"/>
        <v>0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/>
      <c r="T224" s="84"/>
      <c r="U224" s="209" t="e">
        <f t="shared" ref="U224:U267" si="47">AVERAGE(I224:T224)</f>
        <v>#DIV/0!</v>
      </c>
      <c r="V224" s="210"/>
      <c r="W224" s="209">
        <f t="shared" ref="W224:W246" si="48">SUM(I224:T224)</f>
        <v>0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2</v>
      </c>
      <c r="T225" s="20">
        <f t="shared" si="50"/>
        <v>10</v>
      </c>
      <c r="U225" s="209">
        <f t="shared" si="47"/>
        <v>4</v>
      </c>
      <c r="V225" s="210"/>
      <c r="W225" s="209">
        <f t="shared" si="48"/>
        <v>12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2</v>
      </c>
      <c r="T258" s="84">
        <f>SUM(T259+T264+T269+T274)</f>
        <v>7</v>
      </c>
      <c r="U258" s="209">
        <f t="shared" si="47"/>
        <v>3</v>
      </c>
      <c r="V258" s="210"/>
      <c r="W258" s="209">
        <f t="shared" ref="W258:W267" si="51">SUM(I258:T258)</f>
        <v>9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2</v>
      </c>
      <c r="T259" s="84">
        <f>SUM(T260:T263)</f>
        <v>1</v>
      </c>
      <c r="U259" s="209">
        <f t="shared" si="47"/>
        <v>1</v>
      </c>
      <c r="V259" s="210"/>
      <c r="W259" s="209">
        <f t="shared" si="51"/>
        <v>3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>
        <v>1</v>
      </c>
      <c r="T260" s="84">
        <v>1</v>
      </c>
      <c r="U260" s="209">
        <f t="shared" si="47"/>
        <v>1</v>
      </c>
      <c r="V260" s="210"/>
      <c r="W260" s="209">
        <f t="shared" si="51"/>
        <v>2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>
        <v>1</v>
      </c>
      <c r="T261" s="84"/>
      <c r="U261" s="209">
        <f t="shared" si="47"/>
        <v>1</v>
      </c>
      <c r="V261" s="210"/>
      <c r="W261" s="209">
        <f t="shared" si="51"/>
        <v>1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/>
      <c r="U263" s="209" t="e">
        <f t="shared" si="47"/>
        <v>#DIV/0!</v>
      </c>
      <c r="V263" s="210"/>
      <c r="W263" s="209">
        <f t="shared" si="51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0</v>
      </c>
      <c r="T274" s="84">
        <f>SUM(T275:T280)</f>
        <v>6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0</v>
      </c>
      <c r="T279" s="84">
        <f>SUM(T280)</f>
        <v>3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/>
      <c r="T280" s="84">
        <v>3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3</v>
      </c>
      <c r="S281" s="97">
        <v>0</v>
      </c>
      <c r="T281" s="97">
        <v>1</v>
      </c>
      <c r="U281" s="262">
        <f t="shared" ref="U281:U283" si="54">AVERAGE(I281:T281)</f>
        <v>1.3333333333333333</v>
      </c>
      <c r="V281" s="263"/>
      <c r="W281" s="264">
        <f t="shared" ref="W281:W283" si="55">SUM(I281:T281)</f>
        <v>4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0</v>
      </c>
      <c r="U282" s="209">
        <f t="shared" si="54"/>
        <v>0</v>
      </c>
      <c r="V282" s="210"/>
      <c r="W282" s="251">
        <f t="shared" si="55"/>
        <v>0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/>
      <c r="U283" s="209" t="e">
        <f t="shared" si="54"/>
        <v>#DIV/0!</v>
      </c>
      <c r="V283" s="210"/>
      <c r="W283" s="209">
        <f t="shared" si="55"/>
        <v>0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>R210/R193</f>
        <v>12.333333333333334</v>
      </c>
      <c r="S285" s="105">
        <f>S210/S193</f>
        <v>1.1666666666666667</v>
      </c>
      <c r="T285" s="105">
        <f>T210/T193</f>
        <v>1.625</v>
      </c>
      <c r="U285" s="246" t="s">
        <v>44</v>
      </c>
      <c r="V285" s="247"/>
      <c r="W285" s="246">
        <f>W210/W193</f>
        <v>7.068965517241379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>(R212+R225+R281+R282)/R193</f>
        <v>0.2</v>
      </c>
      <c r="S286" s="109">
        <f>(S212+S225+S281+S282)/S193</f>
        <v>0.5</v>
      </c>
      <c r="T286" s="109">
        <f>(T212+T225+T281+T282)/T193</f>
        <v>1.5</v>
      </c>
      <c r="U286" s="238" t="s">
        <v>44</v>
      </c>
      <c r="V286" s="239"/>
      <c r="W286" s="238">
        <f t="shared" ref="W286:X286" si="56">(W212+W225+W281+W282)/W193</f>
        <v>0.62068965517241381</v>
      </c>
      <c r="X286" s="239" t="e">
        <f t="shared" si="56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>R289/R288</f>
        <v>0</v>
      </c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15</v>
      </c>
      <c r="S288" s="38">
        <f>S193</f>
        <v>6</v>
      </c>
      <c r="T288" s="38">
        <f>T193</f>
        <v>8</v>
      </c>
      <c r="U288" s="236" t="s">
        <v>44</v>
      </c>
      <c r="V288" s="237"/>
      <c r="W288" s="236">
        <f>SUM(I288:T288)</f>
        <v>29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>R293/R292</f>
        <v>0.44444444444444442</v>
      </c>
      <c r="S290" s="145">
        <f>S293/S292</f>
        <v>0.25</v>
      </c>
      <c r="T290" s="145">
        <f>T293/T292</f>
        <v>0.42857142857142855</v>
      </c>
      <c r="U290" s="218">
        <f t="shared" ref="U290:V290" si="57">U293/U292</f>
        <v>0.39999999999999997</v>
      </c>
      <c r="V290" s="219" t="e">
        <f t="shared" si="57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>R294/R292</f>
        <v>0</v>
      </c>
      <c r="S291" s="146">
        <f>S294/S292</f>
        <v>0</v>
      </c>
      <c r="T291" s="146">
        <f>T294/T292</f>
        <v>0.14285714285714285</v>
      </c>
      <c r="U291" s="222">
        <f t="shared" ref="U291:V291" si="58">U294/U292</f>
        <v>7.4999999999999997E-2</v>
      </c>
      <c r="V291" s="223" t="e">
        <f t="shared" si="58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9</v>
      </c>
      <c r="S292" s="20">
        <v>4</v>
      </c>
      <c r="T292" s="20">
        <v>7</v>
      </c>
      <c r="U292" s="211">
        <f>AVERAGE(I292:T292)</f>
        <v>6.666666666666667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4</v>
      </c>
      <c r="S293" s="20">
        <v>1</v>
      </c>
      <c r="T293" s="20">
        <v>3</v>
      </c>
      <c r="U293" s="211">
        <f>AVERAGE(I293:T293)</f>
        <v>2.6666666666666665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/>
      <c r="S294" s="124">
        <v>0</v>
      </c>
      <c r="T294" s="124">
        <v>1</v>
      </c>
      <c r="U294" s="232">
        <f>AVERAGE(I294:T294)</f>
        <v>0.5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>R298/R297</f>
        <v>0</v>
      </c>
      <c r="S295" s="128">
        <f>S298/S297</f>
        <v>0</v>
      </c>
      <c r="T295" s="128">
        <f>T298/T297</f>
        <v>0</v>
      </c>
      <c r="U295" s="213">
        <f>U298/U297</f>
        <v>0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>R299/R297</f>
        <v>0</v>
      </c>
      <c r="S296" s="132">
        <f>S299/S297</f>
        <v>0</v>
      </c>
      <c r="T296" s="132">
        <f>T299/T297</f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9</v>
      </c>
      <c r="S297" s="20">
        <v>4</v>
      </c>
      <c r="T297" s="20">
        <v>7</v>
      </c>
      <c r="U297" s="211">
        <f>AVERAGE(I297:T297)</f>
        <v>6.666666666666667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0</v>
      </c>
      <c r="T298" s="20">
        <v>0</v>
      </c>
      <c r="U298" s="211">
        <f>AVERAGE(I298:T298)</f>
        <v>0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47" priority="1" operator="lessThan">
      <formula>0</formula>
    </cfRule>
    <cfRule type="cellIs" dxfId="46" priority="2" operator="greaterThan">
      <formula>0</formula>
    </cfRule>
    <cfRule type="cellIs" dxfId="45" priority="3" operator="greaterThan">
      <formula>0</formula>
    </cfRule>
    <cfRule type="cellIs" dxfId="44" priority="4" operator="lessThan">
      <formula>0</formula>
    </cfRule>
  </conditionalFormatting>
  <conditionalFormatting sqref="R10:R18">
    <cfRule type="cellIs" dxfId="43" priority="5" operator="greaterThan">
      <formula>0</formula>
    </cfRule>
    <cfRule type="cellIs" dxfId="4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910B-756C-4664-8B9F-E5FFC75A8D0B}">
  <dimension ref="B1:Y273"/>
  <sheetViews>
    <sheetView showGridLines="0" topLeftCell="A17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202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16</v>
      </c>
      <c r="J73" s="20">
        <v>12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14</v>
      </c>
      <c r="V73" s="212"/>
      <c r="W73" s="307">
        <f>SUM(I73:T73)</f>
        <v>28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3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3</v>
      </c>
      <c r="V74" s="212"/>
      <c r="W74" s="307">
        <f>SUM(I74:T74)</f>
        <v>3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17</v>
      </c>
      <c r="J76" s="20">
        <v>10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13.5</v>
      </c>
      <c r="V76" s="321"/>
      <c r="W76" s="315">
        <f>SUM(I76:T76)</f>
        <v>27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3</v>
      </c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3</v>
      </c>
      <c r="V77" s="212"/>
      <c r="W77" s="322">
        <f>SUM(I77:T77)</f>
        <v>3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2</v>
      </c>
      <c r="J78" s="138">
        <f t="shared" ref="J78" si="2">J77-J79</f>
        <v>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1</v>
      </c>
      <c r="V78" s="212"/>
      <c r="W78" s="307">
        <f>W77-W79</f>
        <v>2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1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1</v>
      </c>
      <c r="V79" s="212"/>
      <c r="W79" s="315">
        <f>SUM(I79:T79)</f>
        <v>1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0"/>
        <v>1</v>
      </c>
      <c r="V80" s="212"/>
      <c r="W80" s="315">
        <f>SUM(I80:T80)</f>
        <v>1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0</v>
      </c>
      <c r="J81" s="88">
        <f t="shared" ref="J81" si="4">J77-J78-J80</f>
        <v>0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0</v>
      </c>
      <c r="V81" s="289"/>
      <c r="W81" s="319">
        <f>SUM(I81:T81)</f>
        <v>0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3</v>
      </c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3</v>
      </c>
      <c r="V82" s="309"/>
      <c r="W82" s="310">
        <f>SUM(I82:T82)</f>
        <v>3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10</v>
      </c>
      <c r="J84" s="38">
        <v>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7.5</v>
      </c>
      <c r="V84" s="237"/>
      <c r="W84" s="306">
        <f>SUM(I84:T84)</f>
        <v>15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1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1</v>
      </c>
      <c r="V85" s="212"/>
      <c r="W85" s="307">
        <f>SUM(I85:T85)</f>
        <v>1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0.94117647058823528</v>
      </c>
      <c r="J87" s="46">
        <f t="shared" ref="J87:J88" si="6">J73/J76</f>
        <v>1.2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2.1411764705882352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1</v>
      </c>
      <c r="J88" s="48" t="e">
        <f t="shared" si="6"/>
        <v>#DIV/0!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 t="e">
        <f>SUM(I88:T88)</f>
        <v>#DIV/0!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1</v>
      </c>
      <c r="J89" s="144" t="e">
        <f t="shared" ref="J89" si="8">J82/J77</f>
        <v>#DIV/0!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1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0.58823529411764708</v>
      </c>
      <c r="J91" s="58">
        <f t="shared" ref="J91:J92" si="10">J84/J76</f>
        <v>0.5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0.55555555555555558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0.33333333333333331</v>
      </c>
      <c r="J92" s="62" t="e">
        <f t="shared" si="10"/>
        <v>#DIV/0!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0.33333333333333331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15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15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5</v>
      </c>
      <c r="J94" s="70">
        <v>0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2.5</v>
      </c>
      <c r="V94" s="276"/>
      <c r="W94" s="275">
        <f>SUM(I94:T94)</f>
        <v>5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1</v>
      </c>
      <c r="V95" s="289"/>
      <c r="W95" s="290">
        <f>SUM(I95:T95)</f>
        <v>1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0</v>
      </c>
      <c r="J96" s="78">
        <f t="shared" ref="J96" si="12">J97+J104</f>
        <v>0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0</v>
      </c>
      <c r="V96" s="281"/>
      <c r="W96" s="209">
        <f>SUM(I96:T96)</f>
        <v>0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0</v>
      </c>
      <c r="J97" s="20">
        <f t="shared" ref="J97" si="14"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0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</v>
      </c>
      <c r="V104" s="212"/>
      <c r="W104" s="209">
        <f>SUM(I104:T104)</f>
        <v>0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1</v>
      </c>
      <c r="J107" s="20">
        <f>SUM(J108+J144+J149)</f>
        <v>0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0.5</v>
      </c>
      <c r="V107" s="210"/>
      <c r="W107" s="209">
        <f t="shared" ref="W107:W146" si="16">SUM(I107:T107)</f>
        <v>1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0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</v>
      </c>
      <c r="V108" s="210"/>
      <c r="W108" s="209">
        <f t="shared" si="16"/>
        <v>0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1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0.5</v>
      </c>
      <c r="V144" s="210"/>
      <c r="W144" s="209">
        <f t="shared" si="16"/>
        <v>1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1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0.5</v>
      </c>
      <c r="V145" s="210"/>
      <c r="W145" s="209">
        <f t="shared" si="16"/>
        <v>1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1.6666666666666667</v>
      </c>
      <c r="J155" s="105" t="e">
        <f>J94/J77</f>
        <v>#DIV/0!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1.6666666666666667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0.33333333333333331</v>
      </c>
      <c r="J156" s="109" t="e">
        <f>(J96+J107+J151+J152)/J77</f>
        <v>#DIV/0!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0.33333333333333331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 t="e">
        <f t="shared" ref="J157" si="26">J159/J158</f>
        <v>#DIV/0!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3</v>
      </c>
      <c r="J158" s="38">
        <f>J77</f>
        <v>0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3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0.66666666666666663</v>
      </c>
      <c r="J160" s="145" t="e">
        <f t="shared" ref="J160" si="28">J163/J162</f>
        <v>#DIV/0!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0</v>
      </c>
      <c r="J161" s="146" t="e">
        <f t="shared" ref="J161" si="31">J164/J162</f>
        <v>#DIV/0!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3</v>
      </c>
      <c r="J162" s="3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3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2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2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0</v>
      </c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0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0</v>
      </c>
      <c r="J165" s="128" t="e">
        <f t="shared" ref="J165" si="34">J168/J167</f>
        <v>#DIV/0!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 t="e">
        <f>U168/U167</f>
        <v>#DIV/0!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 t="e">
        <f t="shared" ref="J166" si="36">J169/J167</f>
        <v>#DIV/0!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 t="e">
        <f>U169/U167</f>
        <v>#DIV/0!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3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3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 t="e">
        <f>AVERAGE(I168:T168)</f>
        <v>#DIV/0!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 t="e">
        <f>AVERAGE(I169:T169)</f>
        <v>#DIV/0!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37</v>
      </c>
      <c r="S175" s="20">
        <v>44</v>
      </c>
      <c r="T175" s="20">
        <v>29</v>
      </c>
      <c r="U175" s="211">
        <f>AVERAGE(I175:T175)</f>
        <v>36.666666666666664</v>
      </c>
      <c r="V175" s="212"/>
      <c r="W175" s="307">
        <f>SUM(I175:T175)</f>
        <v>110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12</v>
      </c>
      <c r="S176" s="20">
        <v>4</v>
      </c>
      <c r="T176" s="20">
        <v>2</v>
      </c>
      <c r="U176" s="211">
        <f>AVERAGE(I176:T176)</f>
        <v>6</v>
      </c>
      <c r="V176" s="212"/>
      <c r="W176" s="307">
        <f>SUM(I176:T176)</f>
        <v>18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31</v>
      </c>
      <c r="S178" s="20">
        <v>35</v>
      </c>
      <c r="T178" s="20">
        <v>26</v>
      </c>
      <c r="U178" s="211">
        <f t="shared" ref="U178:U187" si="37">AVERAGE(I178:T178)</f>
        <v>30.666666666666668</v>
      </c>
      <c r="V178" s="212"/>
      <c r="W178" s="315">
        <f>SUM(I178:T178)</f>
        <v>92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8</v>
      </c>
      <c r="S179" s="38">
        <v>5</v>
      </c>
      <c r="T179" s="38">
        <v>2</v>
      </c>
      <c r="U179" s="236">
        <f t="shared" si="37"/>
        <v>5</v>
      </c>
      <c r="V179" s="237"/>
      <c r="W179" s="322">
        <f>SUM(I179:T179)</f>
        <v>15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6</v>
      </c>
      <c r="S180" s="138">
        <f t="shared" si="38"/>
        <v>5</v>
      </c>
      <c r="T180" s="138">
        <f t="shared" si="38"/>
        <v>1</v>
      </c>
      <c r="U180" s="211">
        <f t="shared" si="37"/>
        <v>4</v>
      </c>
      <c r="V180" s="212"/>
      <c r="W180" s="307">
        <f>W179-W181</f>
        <v>12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2</v>
      </c>
      <c r="S181" s="20">
        <v>0</v>
      </c>
      <c r="T181" s="20">
        <v>1</v>
      </c>
      <c r="U181" s="211">
        <f t="shared" si="37"/>
        <v>1</v>
      </c>
      <c r="V181" s="212"/>
      <c r="W181" s="315">
        <f t="shared" ref="W181:W187" si="39">SUM(I181:T181)</f>
        <v>3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/>
      <c r="T182" s="84">
        <v>1</v>
      </c>
      <c r="U182" s="211">
        <f t="shared" si="37"/>
        <v>1</v>
      </c>
      <c r="V182" s="212"/>
      <c r="W182" s="315">
        <f t="shared" si="39"/>
        <v>1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2</v>
      </c>
      <c r="S183" s="88">
        <f t="shared" si="40"/>
        <v>0</v>
      </c>
      <c r="T183" s="88">
        <f t="shared" si="40"/>
        <v>0</v>
      </c>
      <c r="U183" s="288">
        <f t="shared" si="37"/>
        <v>0.66666666666666663</v>
      </c>
      <c r="V183" s="289"/>
      <c r="W183" s="319">
        <f t="shared" si="39"/>
        <v>2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7</v>
      </c>
      <c r="S184" s="30">
        <v>4</v>
      </c>
      <c r="T184" s="30">
        <v>1</v>
      </c>
      <c r="U184" s="308">
        <f t="shared" si="37"/>
        <v>4</v>
      </c>
      <c r="V184" s="309"/>
      <c r="W184" s="310">
        <f t="shared" si="39"/>
        <v>12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22</v>
      </c>
      <c r="S186" s="38">
        <v>20</v>
      </c>
      <c r="T186" s="38">
        <v>16</v>
      </c>
      <c r="U186" s="236">
        <f t="shared" si="37"/>
        <v>19.333333333333332</v>
      </c>
      <c r="V186" s="237"/>
      <c r="W186" s="306">
        <f t="shared" si="39"/>
        <v>58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3</v>
      </c>
      <c r="S187" s="20"/>
      <c r="T187" s="20"/>
      <c r="U187" s="211">
        <f t="shared" si="37"/>
        <v>3</v>
      </c>
      <c r="V187" s="212"/>
      <c r="W187" s="307">
        <f t="shared" si="39"/>
        <v>3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1.1935483870967742</v>
      </c>
      <c r="S189" s="46">
        <f t="shared" si="41"/>
        <v>1.2571428571428571</v>
      </c>
      <c r="T189" s="46">
        <f t="shared" si="41"/>
        <v>1.1153846153846154</v>
      </c>
      <c r="U189" s="236" t="s">
        <v>44</v>
      </c>
      <c r="V189" s="237"/>
      <c r="W189" s="305">
        <f>SUM(I189:T189)</f>
        <v>3.5660758596242466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41"/>
        <v>1.5</v>
      </c>
      <c r="S190" s="48">
        <f t="shared" si="41"/>
        <v>0.8</v>
      </c>
      <c r="T190" s="48">
        <f t="shared" si="41"/>
        <v>1</v>
      </c>
      <c r="U190" s="211" t="s">
        <v>44</v>
      </c>
      <c r="V190" s="212"/>
      <c r="W190" s="238">
        <f>SUM(I190:T190)</f>
        <v>3.3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2">R184/R179</f>
        <v>0.875</v>
      </c>
      <c r="S191" s="144">
        <f t="shared" si="42"/>
        <v>0.8</v>
      </c>
      <c r="T191" s="144">
        <f t="shared" si="42"/>
        <v>0.5</v>
      </c>
      <c r="U191" s="298" t="s">
        <v>44</v>
      </c>
      <c r="V191" s="299"/>
      <c r="W191" s="300">
        <f>W184/W179</f>
        <v>0.8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0.70967741935483875</v>
      </c>
      <c r="S193" s="58">
        <f t="shared" si="43"/>
        <v>0.5714285714285714</v>
      </c>
      <c r="T193" s="58">
        <f t="shared" si="43"/>
        <v>0.61538461538461542</v>
      </c>
      <c r="U193" s="236" t="s">
        <v>44</v>
      </c>
      <c r="V193" s="237"/>
      <c r="W193" s="293">
        <f>W186/W178</f>
        <v>0.63043478260869568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43"/>
        <v>0.375</v>
      </c>
      <c r="S194" s="62">
        <f t="shared" si="43"/>
        <v>0</v>
      </c>
      <c r="T194" s="62">
        <f t="shared" si="43"/>
        <v>0</v>
      </c>
      <c r="U194" s="234" t="s">
        <v>44</v>
      </c>
      <c r="V194" s="235"/>
      <c r="W194" s="269">
        <f>W187/W179</f>
        <v>0.2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59</v>
      </c>
      <c r="T195" s="66">
        <v>1</v>
      </c>
      <c r="U195" s="273">
        <f>AVERAGE(I195:T195)</f>
        <v>30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112</v>
      </c>
      <c r="S196" s="70">
        <v>9</v>
      </c>
      <c r="T196" s="70">
        <v>2</v>
      </c>
      <c r="U196" s="275">
        <f>AVERAGE(I196:T196)</f>
        <v>41</v>
      </c>
      <c r="V196" s="276"/>
      <c r="W196" s="275">
        <f>SUM(I196:T196)</f>
        <v>123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>
        <v>1</v>
      </c>
      <c r="S197" s="74"/>
      <c r="T197" s="74"/>
      <c r="U197" s="288">
        <f>AVERAGE(I197:T197)</f>
        <v>1</v>
      </c>
      <c r="V197" s="289"/>
      <c r="W197" s="290">
        <f>SUM(I197:T197)</f>
        <v>1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2</v>
      </c>
      <c r="T198" s="78">
        <f t="shared" si="44"/>
        <v>0</v>
      </c>
      <c r="U198" s="280">
        <f>AVERAGE(I198:T198)</f>
        <v>0.66666666666666663</v>
      </c>
      <c r="V198" s="281"/>
      <c r="W198" s="209">
        <f>SUM(I198:T198)</f>
        <v>2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2</v>
      </c>
      <c r="T199" s="20">
        <f t="shared" si="45"/>
        <v>0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/>
      <c r="T201" s="84"/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2</v>
      </c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/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1">
        <f>AVERAGE(I206:T206)</f>
        <v>0</v>
      </c>
      <c r="V206" s="212"/>
      <c r="W206" s="209">
        <f>SUM(I206:T206)</f>
        <v>0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0</v>
      </c>
      <c r="U209" s="209">
        <f t="shared" ref="U209:U248" si="46">AVERAGE(I209:T209)</f>
        <v>0</v>
      </c>
      <c r="V209" s="210"/>
      <c r="W209" s="209">
        <f t="shared" ref="W209:W248" si="47">SUM(I209:T209)</f>
        <v>0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3</v>
      </c>
      <c r="S253" s="97">
        <v>0</v>
      </c>
      <c r="T253" s="97">
        <v>0</v>
      </c>
      <c r="U253" s="262">
        <f>AVERAGE(I253:T253)</f>
        <v>1</v>
      </c>
      <c r="V253" s="263"/>
      <c r="W253" s="264">
        <f>SUM(I253:T253)</f>
        <v>3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14</v>
      </c>
      <c r="S257" s="105">
        <f>S196/S179</f>
        <v>1.8</v>
      </c>
      <c r="T257" s="105">
        <f>T196/T179</f>
        <v>1</v>
      </c>
      <c r="U257" s="246" t="s">
        <v>44</v>
      </c>
      <c r="V257" s="247"/>
      <c r="W257" s="246">
        <f t="shared" ref="W257:X257" si="51">W196/W179</f>
        <v>8.1999999999999993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0.375</v>
      </c>
      <c r="S258" s="109">
        <f>(S198+S209+S253+S254)/S179</f>
        <v>0.4</v>
      </c>
      <c r="T258" s="109">
        <f>(T198+T209+T253+T254)/T179</f>
        <v>0</v>
      </c>
      <c r="U258" s="238" t="s">
        <v>44</v>
      </c>
      <c r="V258" s="239"/>
      <c r="W258" s="238">
        <f t="shared" ref="W258:X258" si="52">(W198+W209+W253+W254)/W179</f>
        <v>0.33333333333333331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53">R261/R260</f>
        <v>0</v>
      </c>
      <c r="S259" s="111">
        <f t="shared" si="53"/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8</v>
      </c>
      <c r="S260" s="38">
        <f>S179</f>
        <v>5</v>
      </c>
      <c r="T260" s="38">
        <f>T179</f>
        <v>2</v>
      </c>
      <c r="U260" s="236" t="s">
        <v>44</v>
      </c>
      <c r="V260" s="237"/>
      <c r="W260" s="236">
        <f>SUM(I260:T260)</f>
        <v>15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54">R265/R264</f>
        <v>0.5</v>
      </c>
      <c r="S262" s="145">
        <f t="shared" si="54"/>
        <v>0.25</v>
      </c>
      <c r="T262" s="145">
        <f t="shared" si="54"/>
        <v>0.5</v>
      </c>
      <c r="U262" s="218">
        <f t="shared" ref="U262:V262" si="55">U265/U264</f>
        <v>0.41666666666666669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56">R266/R264</f>
        <v>0</v>
      </c>
      <c r="S263" s="146">
        <f t="shared" si="56"/>
        <v>0</v>
      </c>
      <c r="T263" s="146">
        <f t="shared" si="56"/>
        <v>0.5</v>
      </c>
      <c r="U263" s="222">
        <f t="shared" ref="U263:V263" si="57">U266/U264</f>
        <v>0.25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6</v>
      </c>
      <c r="S264" s="38">
        <v>4</v>
      </c>
      <c r="T264" s="38">
        <v>2</v>
      </c>
      <c r="U264" s="211">
        <f>AVERAGE(I264:T264)</f>
        <v>4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3</v>
      </c>
      <c r="S265" s="20">
        <v>1</v>
      </c>
      <c r="T265" s="20">
        <v>1</v>
      </c>
      <c r="U265" s="211">
        <f>AVERAGE(I265:T265)</f>
        <v>1.6666666666666667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/>
      <c r="T266" s="124">
        <v>1</v>
      </c>
      <c r="U266" s="232">
        <f>AVERAGE(I266:T266)</f>
        <v>1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8">R270/R269</f>
        <v>0</v>
      </c>
      <c r="S267" s="128">
        <f t="shared" si="58"/>
        <v>0</v>
      </c>
      <c r="T267" s="128">
        <f t="shared" si="58"/>
        <v>0</v>
      </c>
      <c r="U267" s="213">
        <f>U270/U269</f>
        <v>0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9">R271/R269</f>
        <v>0</v>
      </c>
      <c r="S268" s="132">
        <f t="shared" si="59"/>
        <v>0</v>
      </c>
      <c r="T268" s="132">
        <f t="shared" si="59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6</v>
      </c>
      <c r="S269" s="20">
        <v>4</v>
      </c>
      <c r="T269" s="20">
        <v>2</v>
      </c>
      <c r="U269" s="211">
        <f>AVERAGE(I269:T269)</f>
        <v>4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/>
      <c r="T270" s="20"/>
      <c r="U270" s="211">
        <f>AVERAGE(I270:T270)</f>
        <v>0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41" priority="1" operator="lessThan">
      <formula>0</formula>
    </cfRule>
    <cfRule type="cellIs" dxfId="40" priority="2" operator="greaterThan">
      <formula>0</formula>
    </cfRule>
    <cfRule type="cellIs" dxfId="39" priority="3" operator="greaterThan">
      <formula>0</formula>
    </cfRule>
    <cfRule type="cellIs" dxfId="38" priority="4" operator="lessThan">
      <formula>0</formula>
    </cfRule>
  </conditionalFormatting>
  <conditionalFormatting sqref="R10:R18">
    <cfRule type="cellIs" dxfId="37" priority="5" operator="greaterThan">
      <formula>0</formula>
    </cfRule>
    <cfRule type="cellIs" dxfId="3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F9B9-8C78-48EB-A8C8-288D6D5522F3}">
  <dimension ref="B1:X302"/>
  <sheetViews>
    <sheetView showGridLines="0" topLeftCell="A12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200</v>
      </c>
      <c r="C2" s="5"/>
      <c r="D2" s="5"/>
      <c r="E2" s="5"/>
      <c r="F2" s="5"/>
    </row>
    <row r="3" spans="2:21" x14ac:dyDescent="0.3">
      <c r="B3" s="6" t="s">
        <v>187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272</v>
      </c>
      <c r="J73" s="20">
        <v>196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234</v>
      </c>
      <c r="V73" s="212"/>
      <c r="W73" s="307">
        <f t="shared" ref="W73:W77" si="1">SUM(I73:T73)</f>
        <v>468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19</v>
      </c>
      <c r="J74" s="20">
        <v>20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19.5</v>
      </c>
      <c r="V74" s="212"/>
      <c r="W74" s="307">
        <f t="shared" si="1"/>
        <v>39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332</v>
      </c>
      <c r="J76" s="20">
        <v>253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292.5</v>
      </c>
      <c r="V76" s="212"/>
      <c r="W76" s="335">
        <f t="shared" si="1"/>
        <v>585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26</v>
      </c>
      <c r="J77" s="38">
        <v>22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24</v>
      </c>
      <c r="V77" s="237"/>
      <c r="W77" s="209">
        <f t="shared" si="1"/>
        <v>48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19</v>
      </c>
      <c r="J78" s="138">
        <f>J77-J79</f>
        <v>10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14.5</v>
      </c>
      <c r="V78" s="212"/>
      <c r="W78" s="307">
        <f>W77-W79</f>
        <v>29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7</v>
      </c>
      <c r="J79" s="20">
        <v>12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9.5</v>
      </c>
      <c r="V79" s="212"/>
      <c r="W79" s="315">
        <f>SUM(I79:T79)</f>
        <v>19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3</v>
      </c>
      <c r="J80" s="84">
        <v>3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3</v>
      </c>
      <c r="V80" s="212"/>
      <c r="W80" s="315">
        <f>SUM(I80:T80)</f>
        <v>6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4</v>
      </c>
      <c r="J81" s="88">
        <f>J77-J78-J80</f>
        <v>9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6.5</v>
      </c>
      <c r="V81" s="289"/>
      <c r="W81" s="319">
        <f>SUM(I81:T81)</f>
        <v>13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18</v>
      </c>
      <c r="J82" s="30">
        <v>15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16.5</v>
      </c>
      <c r="V82" s="309"/>
      <c r="W82" s="310">
        <f t="shared" ref="W82:W85" si="4">SUM(I82:T82)</f>
        <v>33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207</v>
      </c>
      <c r="J84" s="38">
        <v>163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185</v>
      </c>
      <c r="V84" s="237"/>
      <c r="W84" s="306">
        <f t="shared" si="4"/>
        <v>370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8</v>
      </c>
      <c r="J85" s="20">
        <v>13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10.5</v>
      </c>
      <c r="V85" s="212"/>
      <c r="W85" s="307">
        <f t="shared" si="4"/>
        <v>21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0.81927710843373491</v>
      </c>
      <c r="J87" s="46">
        <f t="shared" ref="J87:J88" si="7">J73/J76</f>
        <v>0.77470355731225293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1.5939806657459878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0.73076923076923073</v>
      </c>
      <c r="J88" s="48">
        <f t="shared" si="7"/>
        <v>0.90909090909090906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1.6398601398601398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0.69230769230769229</v>
      </c>
      <c r="J89" s="144">
        <f>J82/J77</f>
        <v>0.68181818181818177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0.6875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0.62349397590361444</v>
      </c>
      <c r="J91" s="58">
        <f t="shared" ref="J91:J92" si="9">J84/J76</f>
        <v>0.64426877470355737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0.63247863247863245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0.30769230769230771</v>
      </c>
      <c r="J92" s="62">
        <f t="shared" si="9"/>
        <v>0.59090909090909094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0.4375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239</v>
      </c>
      <c r="J93" s="66">
        <v>131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185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72</v>
      </c>
      <c r="J94" s="70">
        <v>42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57</v>
      </c>
      <c r="V94" s="276"/>
      <c r="W94" s="275">
        <f t="shared" ref="W94:W96" si="11">SUM(I94:T94)</f>
        <v>114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>
        <v>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1.5</v>
      </c>
      <c r="V95" s="289"/>
      <c r="W95" s="290">
        <f t="shared" si="11"/>
        <v>3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29</v>
      </c>
      <c r="J96" s="78">
        <f>J97+J104</f>
        <v>2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15.5</v>
      </c>
      <c r="V96" s="281"/>
      <c r="W96" s="209">
        <f t="shared" si="11"/>
        <v>31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15</v>
      </c>
      <c r="J97" s="20">
        <f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>
        <v>1</v>
      </c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1</v>
      </c>
      <c r="V98" s="210"/>
      <c r="W98" s="209">
        <f t="shared" ref="W98" si="13">SUM(I98:T98)</f>
        <v>1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3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>
        <v>4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>
        <v>3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>
        <v>3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>
        <v>1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14</v>
      </c>
      <c r="J104" s="20">
        <f>SUM(J105:J108)</f>
        <v>2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8</v>
      </c>
      <c r="V104" s="212"/>
      <c r="W104" s="209">
        <f t="shared" si="15"/>
        <v>16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>
        <v>1</v>
      </c>
      <c r="J105" s="20"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>
        <v>6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>
        <v>4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>
        <v>3</v>
      </c>
      <c r="J108" s="84">
        <v>1</v>
      </c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2</v>
      </c>
      <c r="V108" s="210"/>
      <c r="W108" s="209">
        <f t="shared" ref="W108:W130" si="17">SUM(I108:T108)</f>
        <v>4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6</v>
      </c>
      <c r="J109" s="20">
        <f t="shared" ref="J109" si="19">SUM(J110+J142+J163)</f>
        <v>4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5</v>
      </c>
      <c r="V109" s="210"/>
      <c r="W109" s="209">
        <f t="shared" si="17"/>
        <v>10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4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2</v>
      </c>
      <c r="V110" s="210"/>
      <c r="W110" s="209">
        <f t="shared" si="17"/>
        <v>4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6"/>
        <v>#DIV/0!</v>
      </c>
      <c r="V111" s="210"/>
      <c r="W111" s="209">
        <f t="shared" si="17"/>
        <v>0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>
        <v>4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4</v>
      </c>
      <c r="V128" s="210"/>
      <c r="W128" s="209">
        <f t="shared" si="17"/>
        <v>4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5</v>
      </c>
      <c r="J142" s="84">
        <f>SUM(J143+J148+J153+J158)</f>
        <v>0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2.5</v>
      </c>
      <c r="V142" s="210"/>
      <c r="W142" s="209">
        <f t="shared" ref="W142:W151" si="20">SUM(I142:T142)</f>
        <v>5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2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1</v>
      </c>
      <c r="V143" s="210"/>
      <c r="W143" s="209">
        <f t="shared" si="20"/>
        <v>2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>
        <v>1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1</v>
      </c>
      <c r="V144" s="210"/>
      <c r="W144" s="209">
        <f t="shared" si="20"/>
        <v>1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6"/>
        <v>1</v>
      </c>
      <c r="V146" s="210"/>
      <c r="W146" s="209">
        <f t="shared" si="20"/>
        <v>1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1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>
        <v>1</v>
      </c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2</v>
      </c>
      <c r="J158" s="84">
        <f>SUM(J159:J164)</f>
        <v>0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1</v>
      </c>
      <c r="J163" s="84">
        <f>SUM(J164)</f>
        <v>0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1</v>
      </c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1</v>
      </c>
      <c r="J165" s="97">
        <v>0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0.5</v>
      </c>
      <c r="V165" s="263"/>
      <c r="W165" s="264">
        <f t="shared" ref="W165:W167" si="24">SUM(I165:T165)</f>
        <v>1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1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0.5</v>
      </c>
      <c r="V166" s="210"/>
      <c r="W166" s="251">
        <f t="shared" si="24"/>
        <v>1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>
        <v>1</v>
      </c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1</v>
      </c>
      <c r="V167" s="210"/>
      <c r="W167" s="209">
        <f t="shared" si="24"/>
        <v>1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2.7692307692307692</v>
      </c>
      <c r="J169" s="105">
        <f>J94/J77</f>
        <v>1.9090909090909092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2.375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1.4230769230769231</v>
      </c>
      <c r="J170" s="109">
        <f>(J96+J109+J165+J166)/J77</f>
        <v>0.27272727272727271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0.89583333333333337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26</v>
      </c>
      <c r="J172" s="38">
        <f>J77</f>
        <v>22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48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0.36363636363636365</v>
      </c>
      <c r="J174" s="145">
        <f>J177/J176</f>
        <v>0.27272727272727271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0.31818181818181818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0.31818181818181818</v>
      </c>
      <c r="J175" s="146">
        <f>J178/J176</f>
        <v>0.18181818181818182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0.25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22</v>
      </c>
      <c r="J176" s="20">
        <v>22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22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8</v>
      </c>
      <c r="J177" s="20">
        <v>6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7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7</v>
      </c>
      <c r="J178" s="124">
        <v>4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5.5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4.5454545454545456E-2</v>
      </c>
      <c r="J179" s="128">
        <f>J182/J181</f>
        <v>0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4.5454545454545456E-2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0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22</v>
      </c>
      <c r="J181" s="20">
        <v>22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22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1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1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772</v>
      </c>
      <c r="S189" s="20">
        <v>519</v>
      </c>
      <c r="T189" s="20">
        <v>193</v>
      </c>
      <c r="U189" s="211">
        <f t="shared" ref="U189:U190" si="28">AVERAGE(I189:T189)</f>
        <v>494.66666666666669</v>
      </c>
      <c r="V189" s="212"/>
      <c r="W189" s="307">
        <f t="shared" ref="W189:W190" si="29">SUM(I189:T189)</f>
        <v>1484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15</v>
      </c>
      <c r="S190" s="20">
        <v>9</v>
      </c>
      <c r="T190" s="20">
        <v>26</v>
      </c>
      <c r="U190" s="211">
        <f t="shared" si="28"/>
        <v>16.666666666666668</v>
      </c>
      <c r="V190" s="212"/>
      <c r="W190" s="307">
        <f t="shared" si="29"/>
        <v>50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915</v>
      </c>
      <c r="S192" s="20">
        <v>567</v>
      </c>
      <c r="T192" s="20">
        <v>246</v>
      </c>
      <c r="U192" s="320">
        <f t="shared" ref="U192:U193" si="30">AVERAGE(I192:T192)</f>
        <v>576</v>
      </c>
      <c r="V192" s="321"/>
      <c r="W192" s="315">
        <f t="shared" ref="W192:W193" si="31">SUM(I192:T192)</f>
        <v>1728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6</v>
      </c>
      <c r="S193" s="38">
        <v>13</v>
      </c>
      <c r="T193" s="38">
        <v>32</v>
      </c>
      <c r="U193" s="211">
        <f t="shared" si="30"/>
        <v>17</v>
      </c>
      <c r="V193" s="212"/>
      <c r="W193" s="322">
        <f t="shared" si="31"/>
        <v>51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3</v>
      </c>
      <c r="S194" s="138">
        <f>S193-S195</f>
        <v>4</v>
      </c>
      <c r="T194" s="138">
        <f>T193-T195</f>
        <v>18</v>
      </c>
      <c r="U194" s="211">
        <f>AVERAGE(I194:T194)</f>
        <v>8.3333333333333339</v>
      </c>
      <c r="V194" s="212"/>
      <c r="W194" s="307">
        <f>W193-W195</f>
        <v>25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3</v>
      </c>
      <c r="S195" s="20">
        <v>9</v>
      </c>
      <c r="T195" s="20">
        <v>14</v>
      </c>
      <c r="U195" s="211">
        <f t="shared" ref="U195:U198" si="32">AVERAGE(I195:T195)</f>
        <v>8.6666666666666661</v>
      </c>
      <c r="V195" s="212"/>
      <c r="W195" s="315">
        <f>SUM(I195:T195)</f>
        <v>26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4"/>
      <c r="S196" s="84">
        <v>6</v>
      </c>
      <c r="T196" s="84">
        <v>3</v>
      </c>
      <c r="U196" s="211">
        <f t="shared" si="32"/>
        <v>4.5</v>
      </c>
      <c r="V196" s="212"/>
      <c r="W196" s="315">
        <f>SUM(I196:T196)</f>
        <v>9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3</v>
      </c>
      <c r="S197" s="88">
        <f>S193-S194-S196</f>
        <v>3</v>
      </c>
      <c r="T197" s="88">
        <f>T193-T194-T196</f>
        <v>11</v>
      </c>
      <c r="U197" s="288">
        <f t="shared" si="32"/>
        <v>5.666666666666667</v>
      </c>
      <c r="V197" s="289"/>
      <c r="W197" s="319">
        <f>SUM(I197:T197)</f>
        <v>17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6</v>
      </c>
      <c r="S198" s="30">
        <v>7</v>
      </c>
      <c r="T198" s="30">
        <v>19</v>
      </c>
      <c r="U198" s="308">
        <f t="shared" si="32"/>
        <v>10.666666666666666</v>
      </c>
      <c r="V198" s="309"/>
      <c r="W198" s="310">
        <f t="shared" ref="W198:W201" si="33">SUM(I198:T198)</f>
        <v>32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486</v>
      </c>
      <c r="S200" s="38">
        <v>306</v>
      </c>
      <c r="T200" s="38">
        <v>152</v>
      </c>
      <c r="U200" s="236">
        <f>AVERAGE(I200:T200)</f>
        <v>314.66666666666669</v>
      </c>
      <c r="V200" s="237"/>
      <c r="W200" s="306">
        <f t="shared" si="33"/>
        <v>944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3</v>
      </c>
      <c r="S201" s="20">
        <v>8</v>
      </c>
      <c r="T201" s="20">
        <v>14</v>
      </c>
      <c r="U201" s="211">
        <f t="shared" ref="U201" si="34">AVERAGE(I201:T201)</f>
        <v>8.3333333333333339</v>
      </c>
      <c r="V201" s="212"/>
      <c r="W201" s="307">
        <f t="shared" si="33"/>
        <v>25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0.8437158469945355</v>
      </c>
      <c r="S203" s="46">
        <f t="shared" ref="S203:T204" si="36">S189/S192</f>
        <v>0.91534391534391535</v>
      </c>
      <c r="T203" s="46">
        <f t="shared" si="36"/>
        <v>0.78455284552845528</v>
      </c>
      <c r="U203" s="236" t="s">
        <v>44</v>
      </c>
      <c r="V203" s="237"/>
      <c r="W203" s="305">
        <f>SUM(I203:T203)</f>
        <v>2.5436126078669061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37">R190/R193</f>
        <v>2.5</v>
      </c>
      <c r="S204" s="48">
        <f t="shared" si="36"/>
        <v>0.69230769230769229</v>
      </c>
      <c r="T204" s="48">
        <f t="shared" si="36"/>
        <v>0.8125</v>
      </c>
      <c r="U204" s="211" t="s">
        <v>44</v>
      </c>
      <c r="V204" s="212"/>
      <c r="W204" s="238">
        <f>SUM(I204:T204)</f>
        <v>4.0048076923076925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>R198/R193</f>
        <v>1</v>
      </c>
      <c r="S205" s="144">
        <f>S198/S193</f>
        <v>0.53846153846153844</v>
      </c>
      <c r="T205" s="144">
        <f>T198/T193</f>
        <v>0.59375</v>
      </c>
      <c r="U205" s="298" t="s">
        <v>44</v>
      </c>
      <c r="V205" s="299"/>
      <c r="W205" s="300">
        <f>W198/W193</f>
        <v>0.62745098039215685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0.5311475409836065</v>
      </c>
      <c r="S207" s="58">
        <f t="shared" ref="S207:T208" si="39">S200/S192</f>
        <v>0.53968253968253965</v>
      </c>
      <c r="T207" s="58">
        <f t="shared" si="39"/>
        <v>0.61788617886178865</v>
      </c>
      <c r="U207" s="236" t="s">
        <v>44</v>
      </c>
      <c r="V207" s="237"/>
      <c r="W207" s="293">
        <f>W200/W192</f>
        <v>0.54629629629629628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0">R201/R193</f>
        <v>0.5</v>
      </c>
      <c r="S208" s="62">
        <f t="shared" si="39"/>
        <v>0.61538461538461542</v>
      </c>
      <c r="T208" s="62">
        <f t="shared" si="39"/>
        <v>0.4375</v>
      </c>
      <c r="U208" s="234" t="s">
        <v>44</v>
      </c>
      <c r="V208" s="235"/>
      <c r="W208" s="269">
        <f>W201/W193</f>
        <v>0.49019607843137253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6">
        <v>246</v>
      </c>
      <c r="S209" s="66">
        <v>30</v>
      </c>
      <c r="T209" s="66">
        <v>177</v>
      </c>
      <c r="U209" s="273">
        <f t="shared" ref="U209:U212" si="41">AVERAGE(I209:T209)</f>
        <v>151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45</v>
      </c>
      <c r="S210" s="70">
        <v>6</v>
      </c>
      <c r="T210" s="70">
        <v>105</v>
      </c>
      <c r="U210" s="275">
        <f t="shared" si="41"/>
        <v>52</v>
      </c>
      <c r="V210" s="276"/>
      <c r="W210" s="275">
        <f t="shared" ref="W210:W212" si="42">SUM(I210:T210)</f>
        <v>156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4">
        <v>1</v>
      </c>
      <c r="S211" s="74">
        <v>0</v>
      </c>
      <c r="T211" s="74">
        <v>3</v>
      </c>
      <c r="U211" s="288">
        <f t="shared" si="41"/>
        <v>1.3333333333333333</v>
      </c>
      <c r="V211" s="289"/>
      <c r="W211" s="290">
        <f t="shared" si="42"/>
        <v>4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0</v>
      </c>
      <c r="T212" s="78">
        <f>T213+T220</f>
        <v>14</v>
      </c>
      <c r="U212" s="280">
        <f t="shared" si="41"/>
        <v>4.666666666666667</v>
      </c>
      <c r="V212" s="281"/>
      <c r="W212" s="209">
        <f t="shared" si="42"/>
        <v>14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0</v>
      </c>
      <c r="T213" s="20">
        <f>SUM(T214:T219)</f>
        <v>2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/>
      <c r="T214" s="84">
        <v>1</v>
      </c>
      <c r="U214" s="209">
        <f t="shared" ref="U214" si="43">AVERAGE(I214:T214)</f>
        <v>1</v>
      </c>
      <c r="V214" s="210"/>
      <c r="W214" s="209">
        <f t="shared" ref="W214" si="44">SUM(I214:T214)</f>
        <v>1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/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/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/>
      <c r="T217" s="84"/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/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/>
      <c r="T219" s="84">
        <v>1</v>
      </c>
      <c r="U219" s="209">
        <f t="shared" ref="U219:U220" si="45">AVERAGE(I219:T219)</f>
        <v>1</v>
      </c>
      <c r="V219" s="210"/>
      <c r="W219" s="209">
        <f t="shared" ref="W219:W220" si="46">SUM(I219:T219)</f>
        <v>1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0</v>
      </c>
      <c r="T220" s="20">
        <f>SUM(T221:T224)</f>
        <v>12</v>
      </c>
      <c r="U220" s="211">
        <f t="shared" si="45"/>
        <v>4</v>
      </c>
      <c r="V220" s="212"/>
      <c r="W220" s="209">
        <f t="shared" si="46"/>
        <v>12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>
        <v>2</v>
      </c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/>
      <c r="T222" s="20">
        <v>3</v>
      </c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/>
      <c r="T223" s="20">
        <v>5</v>
      </c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/>
      <c r="T224" s="84">
        <v>2</v>
      </c>
      <c r="U224" s="209">
        <f t="shared" ref="U224:U267" si="47">AVERAGE(I224:T224)</f>
        <v>2</v>
      </c>
      <c r="V224" s="210"/>
      <c r="W224" s="209">
        <f t="shared" ref="W224:W246" si="48">SUM(I224:T224)</f>
        <v>2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0</v>
      </c>
      <c r="T225" s="20">
        <f t="shared" si="50"/>
        <v>4</v>
      </c>
      <c r="U225" s="209">
        <f t="shared" si="47"/>
        <v>1.3333333333333333</v>
      </c>
      <c r="V225" s="210"/>
      <c r="W225" s="209">
        <f t="shared" si="48"/>
        <v>4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0</v>
      </c>
      <c r="T258" s="84">
        <f>SUM(T259+T264+T269+T274)</f>
        <v>3</v>
      </c>
      <c r="U258" s="209">
        <f t="shared" si="47"/>
        <v>1</v>
      </c>
      <c r="V258" s="210"/>
      <c r="W258" s="209">
        <f t="shared" ref="W258:W267" si="51">SUM(I258:T258)</f>
        <v>3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0</v>
      </c>
      <c r="T259" s="84">
        <f>SUM(T260:T263)</f>
        <v>0</v>
      </c>
      <c r="U259" s="209">
        <f t="shared" si="47"/>
        <v>0</v>
      </c>
      <c r="V259" s="210"/>
      <c r="W259" s="209">
        <f t="shared" si="51"/>
        <v>0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47"/>
        <v>#DIV/0!</v>
      </c>
      <c r="V261" s="210"/>
      <c r="W261" s="209">
        <f t="shared" si="51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/>
      <c r="U263" s="209" t="e">
        <f t="shared" si="47"/>
        <v>#DIV/0!</v>
      </c>
      <c r="V263" s="210"/>
      <c r="W263" s="209">
        <f t="shared" si="51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1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1</v>
      </c>
      <c r="U273" s="209">
        <f t="shared" ref="U273" si="52">AVERAGE(I273:T273)</f>
        <v>0.33333333333333331</v>
      </c>
      <c r="V273" s="210"/>
      <c r="W273" s="209">
        <f t="shared" ref="W273" si="53">SUM(I273:T273)</f>
        <v>1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0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0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/>
      <c r="T280" s="84">
        <v>1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2</v>
      </c>
      <c r="S281" s="97">
        <v>1</v>
      </c>
      <c r="T281" s="97">
        <v>0</v>
      </c>
      <c r="U281" s="262">
        <f t="shared" ref="U281:U283" si="54">AVERAGE(I281:T281)</f>
        <v>1</v>
      </c>
      <c r="V281" s="263"/>
      <c r="W281" s="264">
        <f t="shared" ref="W281:W283" si="55">SUM(I281:T281)</f>
        <v>3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1</v>
      </c>
      <c r="U282" s="209">
        <f t="shared" si="54"/>
        <v>0.33333333333333331</v>
      </c>
      <c r="V282" s="210"/>
      <c r="W282" s="251">
        <f t="shared" si="55"/>
        <v>1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>
        <v>1</v>
      </c>
      <c r="U283" s="209">
        <f t="shared" si="54"/>
        <v>1</v>
      </c>
      <c r="V283" s="210"/>
      <c r="W283" s="209">
        <f t="shared" si="55"/>
        <v>1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>R210/R193</f>
        <v>7.5</v>
      </c>
      <c r="S285" s="105">
        <f>S210/S193</f>
        <v>0.46153846153846156</v>
      </c>
      <c r="T285" s="105">
        <f>T210/T193</f>
        <v>3.28125</v>
      </c>
      <c r="U285" s="246" t="s">
        <v>44</v>
      </c>
      <c r="V285" s="247"/>
      <c r="W285" s="246">
        <f>W210/W193</f>
        <v>3.0588235294117645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>(R212+R225+R281+R282)/R193</f>
        <v>0.33333333333333331</v>
      </c>
      <c r="S286" s="109">
        <f>(S212+S225+S281+S282)/S193</f>
        <v>7.6923076923076927E-2</v>
      </c>
      <c r="T286" s="109">
        <f>(T212+T225+T281+T282)/T193</f>
        <v>0.59375</v>
      </c>
      <c r="U286" s="238" t="s">
        <v>44</v>
      </c>
      <c r="V286" s="239"/>
      <c r="W286" s="238">
        <f t="shared" ref="W286:X286" si="56">(W212+W225+W281+W282)/W193</f>
        <v>0.43137254901960786</v>
      </c>
      <c r="X286" s="239" t="e">
        <f t="shared" si="56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>R289/R288</f>
        <v>0</v>
      </c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6</v>
      </c>
      <c r="S288" s="38">
        <f>S193</f>
        <v>13</v>
      </c>
      <c r="T288" s="38">
        <f>T193</f>
        <v>32</v>
      </c>
      <c r="U288" s="236" t="s">
        <v>44</v>
      </c>
      <c r="V288" s="237"/>
      <c r="W288" s="236">
        <f>SUM(I288:T288)</f>
        <v>51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>R293/R292</f>
        <v>0.25</v>
      </c>
      <c r="S290" s="145">
        <f>S293/S292</f>
        <v>0.3</v>
      </c>
      <c r="T290" s="145">
        <f>T293/T292</f>
        <v>0.20689655172413793</v>
      </c>
      <c r="U290" s="218">
        <f t="shared" ref="U290:V290" si="57">U293/U292</f>
        <v>0.23255813953488372</v>
      </c>
      <c r="V290" s="219" t="e">
        <f t="shared" si="57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>R294/R292</f>
        <v>0</v>
      </c>
      <c r="S291" s="146">
        <f>S294/S292</f>
        <v>0</v>
      </c>
      <c r="T291" s="146">
        <f>T294/T292</f>
        <v>3.4482758620689655E-2</v>
      </c>
      <c r="U291" s="222">
        <f t="shared" ref="U291:V291" si="58">U294/U292</f>
        <v>2.3255813953488368E-2</v>
      </c>
      <c r="V291" s="223" t="e">
        <f t="shared" si="58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4</v>
      </c>
      <c r="S292" s="20">
        <v>10</v>
      </c>
      <c r="T292" s="20">
        <v>29</v>
      </c>
      <c r="U292" s="211">
        <f>AVERAGE(I292:T292)</f>
        <v>14.333333333333334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1</v>
      </c>
      <c r="S293" s="20">
        <v>3</v>
      </c>
      <c r="T293" s="20">
        <v>6</v>
      </c>
      <c r="U293" s="211">
        <f>AVERAGE(I293:T293)</f>
        <v>3.3333333333333335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>
        <v>0</v>
      </c>
      <c r="S294" s="124">
        <v>0</v>
      </c>
      <c r="T294" s="124">
        <v>1</v>
      </c>
      <c r="U294" s="232">
        <f>AVERAGE(I294:T294)</f>
        <v>0.33333333333333331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>R298/R297</f>
        <v>0</v>
      </c>
      <c r="S295" s="128">
        <f>S298/S297</f>
        <v>0</v>
      </c>
      <c r="T295" s="128">
        <f>T298/T297</f>
        <v>0</v>
      </c>
      <c r="U295" s="213">
        <f>U298/U297</f>
        <v>0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>R299/R297</f>
        <v>0</v>
      </c>
      <c r="S296" s="132">
        <f>S299/S297</f>
        <v>0</v>
      </c>
      <c r="T296" s="132">
        <f>T299/T297</f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4</v>
      </c>
      <c r="S297" s="20">
        <v>10</v>
      </c>
      <c r="T297" s="20">
        <v>29</v>
      </c>
      <c r="U297" s="211">
        <f>AVERAGE(I297:T297)</f>
        <v>14.333333333333334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0</v>
      </c>
      <c r="T298" s="20">
        <v>0</v>
      </c>
      <c r="U298" s="211">
        <f>AVERAGE(I298:T298)</f>
        <v>0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35" priority="1" operator="lessThan">
      <formula>0</formula>
    </cfRule>
    <cfRule type="cellIs" dxfId="34" priority="2" operator="greaterThan">
      <formula>0</formula>
    </cfRule>
    <cfRule type="cellIs" dxfId="33" priority="3" operator="greaterThan">
      <formula>0</formula>
    </cfRule>
    <cfRule type="cellIs" dxfId="32" priority="4" operator="lessThan">
      <formula>0</formula>
    </cfRule>
  </conditionalFormatting>
  <conditionalFormatting sqref="R10:R18">
    <cfRule type="cellIs" dxfId="31" priority="5" operator="greaterThan">
      <formula>0</formula>
    </cfRule>
    <cfRule type="cellIs" dxfId="3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3226-F1A6-493C-9AE2-AE270306ABB4}">
  <dimension ref="B1:Y273"/>
  <sheetViews>
    <sheetView showGridLines="0" topLeftCell="A15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203</v>
      </c>
      <c r="C2" s="5"/>
      <c r="D2" s="5"/>
      <c r="E2" s="5"/>
      <c r="F2" s="5"/>
    </row>
    <row r="3" spans="2:21" x14ac:dyDescent="0.3">
      <c r="B3" s="6" t="s">
        <v>201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1672</v>
      </c>
      <c r="J73" s="20">
        <v>1345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1508.5</v>
      </c>
      <c r="V73" s="212"/>
      <c r="W73" s="307">
        <f>SUM(I73:T73)</f>
        <v>3017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11</v>
      </c>
      <c r="J74" s="20">
        <v>8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9.5</v>
      </c>
      <c r="V74" s="212"/>
      <c r="W74" s="307">
        <f>SUM(I74:T74)</f>
        <v>19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1335</v>
      </c>
      <c r="J76" s="20">
        <v>1142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1238.5</v>
      </c>
      <c r="V76" s="321"/>
      <c r="W76" s="315">
        <f>SUM(I76:T76)</f>
        <v>2477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17</v>
      </c>
      <c r="J77" s="38">
        <v>10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13.5</v>
      </c>
      <c r="V77" s="212"/>
      <c r="W77" s="322">
        <f>SUM(I77:T77)</f>
        <v>27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10</v>
      </c>
      <c r="J78" s="138">
        <f t="shared" ref="J78" si="2">J77-J79</f>
        <v>6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8</v>
      </c>
      <c r="V78" s="212"/>
      <c r="W78" s="307">
        <f>W77-W79</f>
        <v>16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7</v>
      </c>
      <c r="J79" s="20">
        <v>4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5.5</v>
      </c>
      <c r="V79" s="212"/>
      <c r="W79" s="315">
        <f>SUM(I79:T79)</f>
        <v>11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 t="e">
        <f t="shared" si="0"/>
        <v>#DIV/0!</v>
      </c>
      <c r="V80" s="212"/>
      <c r="W80" s="315">
        <f>SUM(I80:T80)</f>
        <v>0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7</v>
      </c>
      <c r="J81" s="88">
        <f t="shared" ref="J81" si="4">J77-J78-J80</f>
        <v>4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5.5</v>
      </c>
      <c r="V81" s="289"/>
      <c r="W81" s="319">
        <f>SUM(I81:T81)</f>
        <v>11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8</v>
      </c>
      <c r="J82" s="30">
        <v>7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7.5</v>
      </c>
      <c r="V82" s="309"/>
      <c r="W82" s="310">
        <f>SUM(I82:T82)</f>
        <v>15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520</v>
      </c>
      <c r="J84" s="38">
        <v>460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490</v>
      </c>
      <c r="V84" s="237"/>
      <c r="W84" s="306">
        <f>SUM(I84:T84)</f>
        <v>980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10</v>
      </c>
      <c r="J85" s="20">
        <v>5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7.5</v>
      </c>
      <c r="V85" s="212"/>
      <c r="W85" s="307">
        <f>SUM(I85:T85)</f>
        <v>15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1.252434456928839</v>
      </c>
      <c r="J87" s="46">
        <f t="shared" ref="J87:J88" si="6">J73/J76</f>
        <v>1.1777583187390543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2.4301927756678934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0.6470588235294118</v>
      </c>
      <c r="J88" s="48">
        <f t="shared" si="6"/>
        <v>0.8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1.447058823529412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0.47058823529411764</v>
      </c>
      <c r="J89" s="144">
        <f t="shared" ref="J89" si="8">J82/J77</f>
        <v>0.7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0.55555555555555558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0.38951310861423222</v>
      </c>
      <c r="J91" s="58">
        <f t="shared" ref="J91:J92" si="10">J84/J76</f>
        <v>0.40280210157618213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0.39563988696003227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0.58823529411764708</v>
      </c>
      <c r="J92" s="62">
        <f t="shared" si="10"/>
        <v>0.5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0.55555555555555558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31</v>
      </c>
      <c r="J93" s="66">
        <v>9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20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41</v>
      </c>
      <c r="J94" s="70">
        <v>10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25.5</v>
      </c>
      <c r="V94" s="276"/>
      <c r="W94" s="275">
        <f>SUM(I94:T94)</f>
        <v>51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1</v>
      </c>
      <c r="V95" s="289"/>
      <c r="W95" s="290">
        <f>SUM(I95:T95)</f>
        <v>1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1</v>
      </c>
      <c r="J96" s="78">
        <f t="shared" ref="J96" si="12">J97+J104</f>
        <v>0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0.5</v>
      </c>
      <c r="V96" s="281"/>
      <c r="W96" s="209">
        <f>SUM(I96:T96)</f>
        <v>1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1</v>
      </c>
      <c r="J97" s="20">
        <f t="shared" ref="J97" si="14"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1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0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</v>
      </c>
      <c r="V104" s="212"/>
      <c r="W104" s="209">
        <f>SUM(I104:T104)</f>
        <v>0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0</v>
      </c>
      <c r="J107" s="20">
        <f>SUM(J108+J144+J149)</f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0.5</v>
      </c>
      <c r="V107" s="210"/>
      <c r="W107" s="209">
        <f t="shared" ref="W107:W146" si="16">SUM(I107:T107)</f>
        <v>1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0.5</v>
      </c>
      <c r="V108" s="210"/>
      <c r="W108" s="209">
        <f t="shared" si="16"/>
        <v>1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1</v>
      </c>
      <c r="V143" s="210"/>
      <c r="W143" s="209">
        <f t="shared" si="16"/>
        <v>1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0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0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2.4117647058823528</v>
      </c>
      <c r="J155" s="105">
        <f>J94/J77</f>
        <v>1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1.8888888888888888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5.8823529411764705E-2</v>
      </c>
      <c r="J156" s="109">
        <f>(J96+J107+J151+J152)/J77</f>
        <v>0.1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7.407407407407407E-2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17</v>
      </c>
      <c r="J158" s="38">
        <f>J77</f>
        <v>10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27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>I163/I162</f>
        <v>6.6666666666666666E-2</v>
      </c>
      <c r="J160" s="145">
        <f>J163/J162</f>
        <v>0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7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>I164/I162</f>
        <v>0</v>
      </c>
      <c r="J161" s="146">
        <f>J164/J162</f>
        <v>0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 t="e">
        <f t="shared" ref="U161:V161" si="28">U164/U162</f>
        <v>#DIV/0!</v>
      </c>
      <c r="V161" s="347" t="e">
        <f t="shared" si="28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15</v>
      </c>
      <c r="J162" s="38">
        <v>10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12.5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1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1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 t="e">
        <f>AVERAGE(I164:T164)</f>
        <v>#DIV/0!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29">I168/I167</f>
        <v>6.6666666666666666E-2</v>
      </c>
      <c r="J165" s="128">
        <f t="shared" ref="J165" si="30">J168/J167</f>
        <v>0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0.08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1">I169/I167</f>
        <v>6.6666666666666666E-2</v>
      </c>
      <c r="J166" s="132">
        <f t="shared" ref="J166" si="32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0.08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15</v>
      </c>
      <c r="J167" s="20">
        <v>10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12.5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1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1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1</v>
      </c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1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3147</v>
      </c>
      <c r="S175" s="20">
        <v>1515</v>
      </c>
      <c r="T175" s="20">
        <v>1474</v>
      </c>
      <c r="U175" s="211">
        <f>AVERAGE(I175:T175)</f>
        <v>2045.3333333333333</v>
      </c>
      <c r="V175" s="212"/>
      <c r="W175" s="307">
        <f>SUM(I175:T175)</f>
        <v>6136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2</v>
      </c>
      <c r="S176" s="20">
        <v>3</v>
      </c>
      <c r="T176" s="20">
        <v>17</v>
      </c>
      <c r="U176" s="211">
        <f>AVERAGE(I176:T176)</f>
        <v>7.333333333333333</v>
      </c>
      <c r="V176" s="212"/>
      <c r="W176" s="307">
        <f>SUM(I176:T176)</f>
        <v>22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2926</v>
      </c>
      <c r="S178" s="20">
        <v>1239</v>
      </c>
      <c r="T178" s="20">
        <v>1169</v>
      </c>
      <c r="U178" s="211">
        <f t="shared" ref="U178:U187" si="33">AVERAGE(I178:T178)</f>
        <v>1778</v>
      </c>
      <c r="V178" s="212"/>
      <c r="W178" s="315">
        <f>SUM(I178:T178)</f>
        <v>5334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3</v>
      </c>
      <c r="S179" s="38">
        <v>8</v>
      </c>
      <c r="T179" s="38">
        <v>22</v>
      </c>
      <c r="U179" s="236">
        <f t="shared" si="33"/>
        <v>11</v>
      </c>
      <c r="V179" s="237"/>
      <c r="W179" s="322">
        <f>SUM(I179:T179)</f>
        <v>33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4">R179-R181</f>
        <v>2</v>
      </c>
      <c r="S180" s="138">
        <f t="shared" si="34"/>
        <v>5</v>
      </c>
      <c r="T180" s="138">
        <f t="shared" si="34"/>
        <v>13</v>
      </c>
      <c r="U180" s="211">
        <f t="shared" si="33"/>
        <v>6.666666666666667</v>
      </c>
      <c r="V180" s="212"/>
      <c r="W180" s="307">
        <f>W179-W181</f>
        <v>20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1</v>
      </c>
      <c r="S181" s="20">
        <v>3</v>
      </c>
      <c r="T181" s="20">
        <v>9</v>
      </c>
      <c r="U181" s="211">
        <f t="shared" si="33"/>
        <v>4.333333333333333</v>
      </c>
      <c r="V181" s="212"/>
      <c r="W181" s="315">
        <f t="shared" ref="W181:W187" si="35">SUM(I181:T181)</f>
        <v>13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84">
        <v>3</v>
      </c>
      <c r="S182" s="84">
        <v>3</v>
      </c>
      <c r="T182" s="84"/>
      <c r="U182" s="211">
        <f t="shared" si="33"/>
        <v>3</v>
      </c>
      <c r="V182" s="212"/>
      <c r="W182" s="315">
        <f t="shared" si="35"/>
        <v>6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36">R179-R180-R182</f>
        <v>-2</v>
      </c>
      <c r="S183" s="88">
        <f t="shared" si="36"/>
        <v>0</v>
      </c>
      <c r="T183" s="88">
        <f t="shared" si="36"/>
        <v>9</v>
      </c>
      <c r="U183" s="288">
        <f t="shared" si="33"/>
        <v>2.3333333333333335</v>
      </c>
      <c r="V183" s="289"/>
      <c r="W183" s="319">
        <f t="shared" si="35"/>
        <v>7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1</v>
      </c>
      <c r="S184" s="30">
        <v>1</v>
      </c>
      <c r="T184" s="30">
        <v>13</v>
      </c>
      <c r="U184" s="308">
        <f t="shared" si="33"/>
        <v>5</v>
      </c>
      <c r="V184" s="309"/>
      <c r="W184" s="310">
        <f t="shared" si="35"/>
        <v>15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11" t="e">
        <f t="shared" si="33"/>
        <v>#DIV/0!</v>
      </c>
      <c r="V185" s="312"/>
      <c r="W185" s="313">
        <f t="shared" si="35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2492</v>
      </c>
      <c r="S186" s="38">
        <v>513</v>
      </c>
      <c r="T186" s="38">
        <v>388</v>
      </c>
      <c r="U186" s="236">
        <f t="shared" si="33"/>
        <v>1131</v>
      </c>
      <c r="V186" s="237"/>
      <c r="W186" s="306">
        <f t="shared" si="35"/>
        <v>3393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2</v>
      </c>
      <c r="S187" s="20">
        <v>3</v>
      </c>
      <c r="T187" s="20">
        <v>10</v>
      </c>
      <c r="U187" s="211">
        <f t="shared" si="33"/>
        <v>5</v>
      </c>
      <c r="V187" s="212"/>
      <c r="W187" s="307">
        <f t="shared" si="35"/>
        <v>15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37">R175/R178</f>
        <v>1.0755297334244702</v>
      </c>
      <c r="S189" s="46">
        <f t="shared" si="37"/>
        <v>1.2227602905569008</v>
      </c>
      <c r="T189" s="46">
        <f t="shared" si="37"/>
        <v>1.260906757912746</v>
      </c>
      <c r="U189" s="236" t="s">
        <v>44</v>
      </c>
      <c r="V189" s="237"/>
      <c r="W189" s="305">
        <f>SUM(I189:T189)</f>
        <v>3.5591967818941175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37"/>
        <v>0.66666666666666663</v>
      </c>
      <c r="S190" s="48">
        <f t="shared" si="37"/>
        <v>0.375</v>
      </c>
      <c r="T190" s="48">
        <f t="shared" si="37"/>
        <v>0.77272727272727271</v>
      </c>
      <c r="U190" s="211" t="s">
        <v>44</v>
      </c>
      <c r="V190" s="212"/>
      <c r="W190" s="238">
        <f>SUM(I190:T190)</f>
        <v>1.8143939393939392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38">R184/R179</f>
        <v>0.33333333333333331</v>
      </c>
      <c r="S191" s="144">
        <f t="shared" si="38"/>
        <v>0.125</v>
      </c>
      <c r="T191" s="144">
        <f t="shared" si="38"/>
        <v>0.59090909090909094</v>
      </c>
      <c r="U191" s="298" t="s">
        <v>44</v>
      </c>
      <c r="V191" s="299"/>
      <c r="W191" s="300">
        <f>W184/W179</f>
        <v>0.45454545454545453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39">R186/R178</f>
        <v>0.85167464114832536</v>
      </c>
      <c r="S193" s="58">
        <f t="shared" si="39"/>
        <v>0.41404358353510895</v>
      </c>
      <c r="T193" s="58">
        <f t="shared" si="39"/>
        <v>0.33190761334473912</v>
      </c>
      <c r="U193" s="236" t="s">
        <v>44</v>
      </c>
      <c r="V193" s="237"/>
      <c r="W193" s="293">
        <f>W186/W178</f>
        <v>0.63610798650168732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39"/>
        <v>0.66666666666666663</v>
      </c>
      <c r="S194" s="62">
        <f t="shared" si="39"/>
        <v>0.375</v>
      </c>
      <c r="T194" s="62">
        <f t="shared" si="39"/>
        <v>0.45454545454545453</v>
      </c>
      <c r="U194" s="234" t="s">
        <v>44</v>
      </c>
      <c r="V194" s="235"/>
      <c r="W194" s="269">
        <f>W187/W179</f>
        <v>0.45454545454545453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66">
        <v>8</v>
      </c>
      <c r="S195" s="66">
        <v>25</v>
      </c>
      <c r="T195" s="66">
        <v>99</v>
      </c>
      <c r="U195" s="273">
        <f>AVERAGE(I195:T195)</f>
        <v>44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9</v>
      </c>
      <c r="T196" s="70">
        <v>25</v>
      </c>
      <c r="U196" s="275">
        <f>AVERAGE(I196:T196)</f>
        <v>17</v>
      </c>
      <c r="V196" s="276"/>
      <c r="W196" s="275">
        <f>SUM(I196:T196)</f>
        <v>34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/>
      <c r="U197" s="288" t="e">
        <f>AVERAGE(I197:T197)</f>
        <v>#DIV/0!</v>
      </c>
      <c r="V197" s="289"/>
      <c r="W197" s="290">
        <f>SUM(I197:T197)</f>
        <v>0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0">R199+R206</f>
        <v>0</v>
      </c>
      <c r="S198" s="78">
        <f t="shared" si="40"/>
        <v>5</v>
      </c>
      <c r="T198" s="78">
        <f t="shared" si="40"/>
        <v>0</v>
      </c>
      <c r="U198" s="280">
        <f>AVERAGE(I198:T198)</f>
        <v>1.6666666666666667</v>
      </c>
      <c r="V198" s="281"/>
      <c r="W198" s="209">
        <f>SUM(I198:T198)</f>
        <v>5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1">SUM(R200:R205)</f>
        <v>0</v>
      </c>
      <c r="S199" s="20">
        <f t="shared" si="41"/>
        <v>5</v>
      </c>
      <c r="T199" s="20">
        <f t="shared" si="41"/>
        <v>0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4</v>
      </c>
      <c r="T201" s="84"/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/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1</v>
      </c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1">
        <f>AVERAGE(I206:T206)</f>
        <v>0</v>
      </c>
      <c r="V206" s="212"/>
      <c r="W206" s="209">
        <f>SUM(I206:T206)</f>
        <v>0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4</v>
      </c>
      <c r="U209" s="209">
        <f t="shared" ref="U209:U248" si="42">AVERAGE(I209:T209)</f>
        <v>1.3333333333333333</v>
      </c>
      <c r="V209" s="210"/>
      <c r="W209" s="209">
        <f t="shared" ref="W209:W248" si="43">SUM(I209:T209)</f>
        <v>4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2"/>
        <v>0</v>
      </c>
      <c r="V210" s="210"/>
      <c r="W210" s="209">
        <f t="shared" si="43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2"/>
        <v>#DIV/0!</v>
      </c>
      <c r="V211" s="210"/>
      <c r="W211" s="209">
        <f t="shared" si="43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2"/>
        <v>#DIV/0!</v>
      </c>
      <c r="V212" s="210"/>
      <c r="W212" s="209">
        <f t="shared" si="43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2"/>
        <v>#DIV/0!</v>
      </c>
      <c r="V213" s="210"/>
      <c r="W213" s="209">
        <f t="shared" si="43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2"/>
        <v>#DIV/0!</v>
      </c>
      <c r="V214" s="210"/>
      <c r="W214" s="209">
        <f t="shared" si="43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2"/>
        <v>#DIV/0!</v>
      </c>
      <c r="V215" s="210"/>
      <c r="W215" s="209">
        <f t="shared" si="43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2"/>
        <v>#DIV/0!</v>
      </c>
      <c r="V216" s="210"/>
      <c r="W216" s="209">
        <f t="shared" si="43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2"/>
        <v>#DIV/0!</v>
      </c>
      <c r="V217" s="210"/>
      <c r="W217" s="209">
        <f t="shared" si="43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2"/>
        <v>#DIV/0!</v>
      </c>
      <c r="V218" s="210"/>
      <c r="W218" s="209">
        <f t="shared" si="43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2"/>
        <v>#DIV/0!</v>
      </c>
      <c r="V219" s="210"/>
      <c r="W219" s="209">
        <f t="shared" si="43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2"/>
        <v>#DIV/0!</v>
      </c>
      <c r="V220" s="210"/>
      <c r="W220" s="209">
        <f t="shared" si="43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2"/>
        <v>#DIV/0!</v>
      </c>
      <c r="V221" s="210"/>
      <c r="W221" s="209">
        <f t="shared" si="43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2"/>
        <v>#DIV/0!</v>
      </c>
      <c r="V222" s="210"/>
      <c r="W222" s="209">
        <f t="shared" si="43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2"/>
        <v>#DIV/0!</v>
      </c>
      <c r="V223" s="210"/>
      <c r="W223" s="209">
        <f t="shared" si="43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2"/>
        <v>#DIV/0!</v>
      </c>
      <c r="V224" s="210"/>
      <c r="W224" s="209">
        <f t="shared" si="43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2"/>
        <v>#DIV/0!</v>
      </c>
      <c r="V225" s="210"/>
      <c r="W225" s="209">
        <f t="shared" si="43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2"/>
        <v>#DIV/0!</v>
      </c>
      <c r="V226" s="210"/>
      <c r="W226" s="209">
        <f t="shared" si="43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2"/>
        <v>#DIV/0!</v>
      </c>
      <c r="V227" s="210"/>
      <c r="W227" s="209">
        <f t="shared" si="43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2"/>
        <v>#DIV/0!</v>
      </c>
      <c r="V228" s="210"/>
      <c r="W228" s="209">
        <f t="shared" si="43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2"/>
        <v>#DIV/0!</v>
      </c>
      <c r="V229" s="210"/>
      <c r="W229" s="209">
        <f t="shared" si="43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2"/>
        <v>#DIV/0!</v>
      </c>
      <c r="V230" s="210"/>
      <c r="W230" s="209">
        <f t="shared" si="43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2"/>
        <v>#DIV/0!</v>
      </c>
      <c r="V231" s="210"/>
      <c r="W231" s="209">
        <f t="shared" si="43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2"/>
        <v>#DIV/0!</v>
      </c>
      <c r="V232" s="210"/>
      <c r="W232" s="209">
        <f t="shared" si="43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2"/>
        <v>#DIV/0!</v>
      </c>
      <c r="V233" s="210"/>
      <c r="W233" s="209">
        <f t="shared" si="43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2"/>
        <v>#DIV/0!</v>
      </c>
      <c r="V234" s="210"/>
      <c r="W234" s="209">
        <f t="shared" si="43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2"/>
        <v>#DIV/0!</v>
      </c>
      <c r="V235" s="210"/>
      <c r="W235" s="209">
        <f t="shared" si="43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2"/>
        <v>#DIV/0!</v>
      </c>
      <c r="V236" s="210"/>
      <c r="W236" s="209">
        <f t="shared" si="43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2"/>
        <v>#DIV/0!</v>
      </c>
      <c r="V237" s="210"/>
      <c r="W237" s="209">
        <f t="shared" si="43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2"/>
        <v>#DIV/0!</v>
      </c>
      <c r="V238" s="210"/>
      <c r="W238" s="209">
        <f t="shared" si="43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2"/>
        <v>#DIV/0!</v>
      </c>
      <c r="V239" s="210"/>
      <c r="W239" s="209">
        <f t="shared" si="43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2"/>
        <v>#DIV/0!</v>
      </c>
      <c r="V240" s="210"/>
      <c r="W240" s="209">
        <f t="shared" si="43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2"/>
        <v>#DIV/0!</v>
      </c>
      <c r="V241" s="210"/>
      <c r="W241" s="209">
        <f t="shared" si="43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2"/>
        <v>#DIV/0!</v>
      </c>
      <c r="V242" s="210"/>
      <c r="W242" s="209">
        <f t="shared" si="43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2"/>
        <v>#DIV/0!</v>
      </c>
      <c r="V243" s="210"/>
      <c r="W243" s="209">
        <f t="shared" si="43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2"/>
        <v>#DIV/0!</v>
      </c>
      <c r="V244" s="210"/>
      <c r="W244" s="209">
        <f t="shared" si="43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2"/>
        <v>#DIV/0!</v>
      </c>
      <c r="V245" s="210"/>
      <c r="W245" s="209">
        <f t="shared" si="43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4">SUM(R247+R249)</f>
        <v>0</v>
      </c>
      <c r="S246" s="84">
        <f t="shared" si="44"/>
        <v>0</v>
      </c>
      <c r="T246" s="84">
        <f t="shared" si="44"/>
        <v>4</v>
      </c>
      <c r="U246" s="209">
        <f t="shared" si="42"/>
        <v>1.3333333333333333</v>
      </c>
      <c r="V246" s="210"/>
      <c r="W246" s="209">
        <f t="shared" si="43"/>
        <v>4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4</v>
      </c>
      <c r="U247" s="209">
        <f t="shared" si="42"/>
        <v>1.3333333333333333</v>
      </c>
      <c r="V247" s="210"/>
      <c r="W247" s="209">
        <f t="shared" si="43"/>
        <v>4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>
        <v>4</v>
      </c>
      <c r="U248" s="209">
        <f t="shared" si="42"/>
        <v>4</v>
      </c>
      <c r="V248" s="210"/>
      <c r="W248" s="209">
        <f t="shared" si="43"/>
        <v>4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5">SUM(R252)</f>
        <v>0</v>
      </c>
      <c r="S251" s="84">
        <f t="shared" si="45"/>
        <v>0</v>
      </c>
      <c r="T251" s="84">
        <f t="shared" si="45"/>
        <v>0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62">
        <f>AVERAGE(I253:T253)</f>
        <v>0</v>
      </c>
      <c r="V253" s="263"/>
      <c r="W253" s="264">
        <f>SUM(I253:T253)</f>
        <v>0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46">SUM(R255:R255)</f>
        <v>0</v>
      </c>
      <c r="S254" s="93">
        <f t="shared" si="46"/>
        <v>0</v>
      </c>
      <c r="T254" s="93">
        <f t="shared" si="46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0</v>
      </c>
      <c r="S257" s="105">
        <f>S196/S179</f>
        <v>1.125</v>
      </c>
      <c r="T257" s="105">
        <f>T196/T179</f>
        <v>1.1363636363636365</v>
      </c>
      <c r="U257" s="246" t="s">
        <v>44</v>
      </c>
      <c r="V257" s="247"/>
      <c r="W257" s="246">
        <f t="shared" ref="W257:X257" si="47">W196/W179</f>
        <v>1.0303030303030303</v>
      </c>
      <c r="X257" s="247" t="e">
        <f t="shared" si="47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</v>
      </c>
      <c r="S258" s="109">
        <f>(S198+S209+S253+S254)/S179</f>
        <v>0.625</v>
      </c>
      <c r="T258" s="109">
        <f>(T198+T209+T253+T254)/T179</f>
        <v>0.18181818181818182</v>
      </c>
      <c r="U258" s="238" t="s">
        <v>44</v>
      </c>
      <c r="V258" s="239"/>
      <c r="W258" s="238">
        <f t="shared" ref="W258:X258" si="48">(W198+W209+W253+W254)/W179</f>
        <v>0.27272727272727271</v>
      </c>
      <c r="X258" s="239" t="e">
        <f t="shared" si="48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49">R261/R260</f>
        <v>0</v>
      </c>
      <c r="S259" s="111">
        <f t="shared" si="49"/>
        <v>0</v>
      </c>
      <c r="T259" s="111">
        <f t="shared" si="49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3</v>
      </c>
      <c r="S260" s="38">
        <f>S179</f>
        <v>8</v>
      </c>
      <c r="T260" s="38">
        <f>T179</f>
        <v>22</v>
      </c>
      <c r="U260" s="236" t="s">
        <v>44</v>
      </c>
      <c r="V260" s="237"/>
      <c r="W260" s="236">
        <f>SUM(I260:T260)</f>
        <v>33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>R265/R264</f>
        <v>0</v>
      </c>
      <c r="S262" s="145">
        <f>S265/S264</f>
        <v>0</v>
      </c>
      <c r="T262" s="145">
        <f>T265/T264</f>
        <v>0.33333333333333331</v>
      </c>
      <c r="U262" s="218">
        <f t="shared" ref="U262:V262" si="50">U265/U264</f>
        <v>0.75</v>
      </c>
      <c r="V262" s="219" t="e">
        <f t="shared" si="50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>R266/R264</f>
        <v>0</v>
      </c>
      <c r="S263" s="146">
        <f>S266/S264</f>
        <v>0</v>
      </c>
      <c r="T263" s="146">
        <f>T266/T264</f>
        <v>0.14285714285714285</v>
      </c>
      <c r="U263" s="222">
        <f t="shared" ref="U263:V263" si="51">U266/U264</f>
        <v>0.3214285714285714</v>
      </c>
      <c r="V263" s="223" t="e">
        <f t="shared" si="51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3</v>
      </c>
      <c r="S264" s="38">
        <v>4</v>
      </c>
      <c r="T264" s="38">
        <v>21</v>
      </c>
      <c r="U264" s="211">
        <f>AVERAGE(I264:T264)</f>
        <v>9.3333333333333339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/>
      <c r="T265" s="20">
        <v>7</v>
      </c>
      <c r="U265" s="211">
        <f>AVERAGE(I265:T265)</f>
        <v>7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/>
      <c r="T266" s="124">
        <v>3</v>
      </c>
      <c r="U266" s="232">
        <f>AVERAGE(I266:T266)</f>
        <v>3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2">R270/R269</f>
        <v>0</v>
      </c>
      <c r="S267" s="128">
        <f t="shared" si="52"/>
        <v>0.25</v>
      </c>
      <c r="T267" s="128">
        <f t="shared" si="52"/>
        <v>0</v>
      </c>
      <c r="U267" s="213">
        <f>U270/U269</f>
        <v>0.10714285714285714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3">R271/R269</f>
        <v>0</v>
      </c>
      <c r="S268" s="132">
        <f t="shared" si="53"/>
        <v>0</v>
      </c>
      <c r="T268" s="132">
        <f t="shared" si="53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3</v>
      </c>
      <c r="S269" s="20">
        <v>4</v>
      </c>
      <c r="T269" s="20">
        <v>21</v>
      </c>
      <c r="U269" s="211">
        <f>AVERAGE(I269:T269)</f>
        <v>9.3333333333333339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1</v>
      </c>
      <c r="T270" s="20"/>
      <c r="U270" s="211">
        <f>AVERAGE(I270:T270)</f>
        <v>1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>
        <v>0</v>
      </c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  <cfRule type="cellIs" dxfId="26" priority="4" operator="lessThan">
      <formula>0</formula>
    </cfRule>
  </conditionalFormatting>
  <conditionalFormatting sqref="R10:R18">
    <cfRule type="cellIs" dxfId="25" priority="5" operator="greaterThan">
      <formula>0</formula>
    </cfRule>
    <cfRule type="cellIs" dxfId="2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1484-ADBE-493F-AA76-05FEC33DE71C}">
  <dimension ref="B1:X302"/>
  <sheetViews>
    <sheetView showGridLines="0" topLeftCell="A12" zoomScale="70" zoomScaleNormal="70" workbookViewId="0">
      <selection activeCell="O19" sqref="O19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204</v>
      </c>
      <c r="C2" s="5"/>
      <c r="D2" s="5"/>
      <c r="E2" s="5"/>
      <c r="F2" s="5"/>
    </row>
    <row r="3" spans="2:21" x14ac:dyDescent="0.3">
      <c r="B3" s="6" t="s">
        <v>191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3725</v>
      </c>
      <c r="J73" s="20">
        <v>2499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3112</v>
      </c>
      <c r="V73" s="212"/>
      <c r="W73" s="307">
        <f t="shared" ref="W73:W77" si="1">SUM(I73:T73)</f>
        <v>6224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15</v>
      </c>
      <c r="J74" s="20">
        <v>20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17.5</v>
      </c>
      <c r="V74" s="212"/>
      <c r="W74" s="307">
        <f t="shared" si="1"/>
        <v>35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2394</v>
      </c>
      <c r="J76" s="20">
        <v>1609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2001.5</v>
      </c>
      <c r="V76" s="212"/>
      <c r="W76" s="335">
        <f t="shared" si="1"/>
        <v>4003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15</v>
      </c>
      <c r="J77" s="38">
        <v>17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16</v>
      </c>
      <c r="V77" s="237"/>
      <c r="W77" s="209">
        <f t="shared" si="1"/>
        <v>32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9</v>
      </c>
      <c r="J78" s="138">
        <f>J77-J79</f>
        <v>10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9.5</v>
      </c>
      <c r="V78" s="212"/>
      <c r="W78" s="307">
        <f>W77-W79</f>
        <v>19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6</v>
      </c>
      <c r="J79" s="20">
        <v>7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6.5</v>
      </c>
      <c r="V79" s="212"/>
      <c r="W79" s="315">
        <f>SUM(I79:T79)</f>
        <v>13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>
        <v>4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2.5</v>
      </c>
      <c r="V80" s="212"/>
      <c r="W80" s="315">
        <f>SUM(I80:T80)</f>
        <v>5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5</v>
      </c>
      <c r="J81" s="88">
        <f>J77-J78-J80</f>
        <v>3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4</v>
      </c>
      <c r="V81" s="289"/>
      <c r="W81" s="319">
        <f>SUM(I81:T81)</f>
        <v>8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10</v>
      </c>
      <c r="J82" s="30">
        <v>15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12.5</v>
      </c>
      <c r="V82" s="309"/>
      <c r="W82" s="310">
        <f t="shared" ref="W82:W85" si="4">SUM(I82:T82)</f>
        <v>25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1338</v>
      </c>
      <c r="J84" s="38">
        <v>875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1106.5</v>
      </c>
      <c r="V84" s="237"/>
      <c r="W84" s="306">
        <f t="shared" si="4"/>
        <v>2213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6</v>
      </c>
      <c r="J85" s="20">
        <v>7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6.5</v>
      </c>
      <c r="V85" s="212"/>
      <c r="W85" s="307">
        <f t="shared" si="4"/>
        <v>13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1.5559732664995822</v>
      </c>
      <c r="J87" s="46">
        <f t="shared" ref="J87:J88" si="7">J73/J76</f>
        <v>1.5531385954008701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3.1091118619004523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1</v>
      </c>
      <c r="J88" s="48">
        <f t="shared" si="7"/>
        <v>1.1764705882352942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2.1764705882352944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0.66666666666666663</v>
      </c>
      <c r="J89" s="144">
        <f>J82/J77</f>
        <v>0.88235294117647056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0.78125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0.55889724310776945</v>
      </c>
      <c r="J91" s="58">
        <f t="shared" ref="J91:J92" si="9">J84/J76</f>
        <v>0.54381603480422624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0.55283537346989753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0.4</v>
      </c>
      <c r="J92" s="62">
        <f t="shared" si="9"/>
        <v>0.41176470588235292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0.40625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165</v>
      </c>
      <c r="J93" s="66">
        <v>105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135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77</v>
      </c>
      <c r="J94" s="70">
        <v>37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57</v>
      </c>
      <c r="V94" s="276"/>
      <c r="W94" s="275">
        <f t="shared" ref="W94:W96" si="11">SUM(I94:T94)</f>
        <v>114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1</v>
      </c>
      <c r="J95" s="74">
        <v>1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1</v>
      </c>
      <c r="V95" s="289"/>
      <c r="W95" s="290">
        <f t="shared" si="11"/>
        <v>2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7</v>
      </c>
      <c r="J96" s="78">
        <f>J97+J104</f>
        <v>2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4.5</v>
      </c>
      <c r="V96" s="281"/>
      <c r="W96" s="209">
        <f t="shared" si="11"/>
        <v>9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5</v>
      </c>
      <c r="J97" s="20">
        <f>SUM(J98:J103)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 t="shared" ref="U98" si="12">AVERAGE(I98:T98)</f>
        <v>#DIV/0!</v>
      </c>
      <c r="V98" s="210"/>
      <c r="W98" s="209">
        <f t="shared" ref="W98" si="13"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>
        <v>1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>
        <v>1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>
        <v>2</v>
      </c>
      <c r="J102" s="84">
        <v>1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>
        <v>1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2</v>
      </c>
      <c r="J104" s="20">
        <f>SUM(J105:J108)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1.5</v>
      </c>
      <c r="V104" s="212"/>
      <c r="W104" s="209">
        <f t="shared" si="15"/>
        <v>3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>
        <v>1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>
        <v>1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/>
      <c r="J108" s="84">
        <v>1</v>
      </c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1</v>
      </c>
      <c r="V108" s="210"/>
      <c r="W108" s="209">
        <f t="shared" ref="W108:W130" si="17">SUM(I108:T108)</f>
        <v>1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11</v>
      </c>
      <c r="J109" s="20">
        <f t="shared" ref="J109" si="19">SUM(J110+J142+J163)</f>
        <v>2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6.5</v>
      </c>
      <c r="V109" s="210"/>
      <c r="W109" s="209">
        <f t="shared" si="17"/>
        <v>13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0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0</v>
      </c>
      <c r="V110" s="210"/>
      <c r="W110" s="209">
        <f t="shared" si="17"/>
        <v>0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6"/>
        <v>#DIV/0!</v>
      </c>
      <c r="V111" s="210"/>
      <c r="W111" s="209">
        <f t="shared" si="17"/>
        <v>0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6"/>
        <v>#DIV/0!</v>
      </c>
      <c r="V128" s="210"/>
      <c r="W128" s="209">
        <f t="shared" si="17"/>
        <v>0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8</v>
      </c>
      <c r="J142" s="84">
        <f>SUM(J143+J148+J153+J158)</f>
        <v>2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5</v>
      </c>
      <c r="V142" s="210"/>
      <c r="W142" s="209">
        <f t="shared" ref="W142:W151" si="20">SUM(I142:T142)</f>
        <v>10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2</v>
      </c>
      <c r="J143" s="84">
        <f>SUM(J144:J147)</f>
        <v>2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2</v>
      </c>
      <c r="V143" s="210"/>
      <c r="W143" s="209">
        <f t="shared" si="20"/>
        <v>4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>
        <v>1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1</v>
      </c>
      <c r="V144" s="210"/>
      <c r="W144" s="209">
        <f t="shared" si="20"/>
        <v>1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>
        <v>1</v>
      </c>
      <c r="J145" s="84">
        <v>2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6"/>
        <v>1.5</v>
      </c>
      <c r="V145" s="210"/>
      <c r="W145" s="209">
        <f t="shared" si="20"/>
        <v>3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6</v>
      </c>
      <c r="J158" s="84">
        <f>SUM(J159:J164)</f>
        <v>0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3</v>
      </c>
      <c r="J163" s="84">
        <f>SUM(J164)</f>
        <v>0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3</v>
      </c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1</v>
      </c>
      <c r="J165" s="97">
        <v>0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0.5</v>
      </c>
      <c r="V165" s="263"/>
      <c r="W165" s="264">
        <f t="shared" ref="W165:W167" si="24">SUM(I165:T165)</f>
        <v>1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2</v>
      </c>
      <c r="J166" s="93">
        <f>SUM(J167:J167)</f>
        <v>1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1.5</v>
      </c>
      <c r="V166" s="210"/>
      <c r="W166" s="251">
        <f t="shared" si="24"/>
        <v>3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>
        <v>2</v>
      </c>
      <c r="J167" s="93">
        <v>1</v>
      </c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1.5</v>
      </c>
      <c r="V167" s="210"/>
      <c r="W167" s="209">
        <f t="shared" si="24"/>
        <v>3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5.1333333333333337</v>
      </c>
      <c r="J169" s="105">
        <f>J94/J77</f>
        <v>2.1764705882352939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3.5625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1.4</v>
      </c>
      <c r="J170" s="109">
        <f>(J96+J109+J165+J166)/J77</f>
        <v>0.29411764705882354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0.8125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15</v>
      </c>
      <c r="J172" s="38">
        <f>J77</f>
        <v>17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32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0.16666666666666666</v>
      </c>
      <c r="J174" s="145">
        <f>J177/J176</f>
        <v>0.29411764705882354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0.2413793103448276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8.3333333333333329E-2</v>
      </c>
      <c r="J175" s="146">
        <f>J178/J176</f>
        <v>0.29411764705882354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0.20689655172413793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12</v>
      </c>
      <c r="J176" s="20">
        <v>17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14.5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2</v>
      </c>
      <c r="J177" s="20">
        <v>5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3.5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1</v>
      </c>
      <c r="J178" s="124">
        <v>5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3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</v>
      </c>
      <c r="J179" s="128">
        <f>J182/J181</f>
        <v>5.8823529411764705E-2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3.4482758620689655E-2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0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12</v>
      </c>
      <c r="J181" s="20">
        <v>17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14.5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>
        <v>0</v>
      </c>
      <c r="J182" s="20"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0.5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4971</v>
      </c>
      <c r="T189" s="20">
        <v>3681</v>
      </c>
      <c r="U189" s="211">
        <f t="shared" ref="U189:U190" si="28">AVERAGE(I189:T189)</f>
        <v>4326</v>
      </c>
      <c r="V189" s="212"/>
      <c r="W189" s="307">
        <f t="shared" ref="W189:W190" si="29">SUM(I189:T189)</f>
        <v>8652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7</v>
      </c>
      <c r="T190" s="20">
        <v>5</v>
      </c>
      <c r="U190" s="211">
        <f t="shared" si="28"/>
        <v>6</v>
      </c>
      <c r="V190" s="212"/>
      <c r="W190" s="307">
        <f t="shared" si="29"/>
        <v>12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3354</v>
      </c>
      <c r="T192" s="20">
        <v>2457</v>
      </c>
      <c r="U192" s="320">
        <f t="shared" ref="U192:U193" si="30">AVERAGE(I192:T192)</f>
        <v>2905.5</v>
      </c>
      <c r="V192" s="321"/>
      <c r="W192" s="315">
        <f t="shared" ref="W192:W193" si="31">SUM(I192:T192)</f>
        <v>5811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6</v>
      </c>
      <c r="T193" s="38">
        <v>5</v>
      </c>
      <c r="U193" s="211">
        <f t="shared" si="30"/>
        <v>5.5</v>
      </c>
      <c r="V193" s="212"/>
      <c r="W193" s="322">
        <f t="shared" si="31"/>
        <v>11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>S193-S195</f>
        <v>4</v>
      </c>
      <c r="T194" s="138">
        <f>T193-T195</f>
        <v>0</v>
      </c>
      <c r="U194" s="211">
        <f>AVERAGE(I194:T194)</f>
        <v>2</v>
      </c>
      <c r="V194" s="212"/>
      <c r="W194" s="307">
        <f>W193-W195</f>
        <v>4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2</v>
      </c>
      <c r="T195" s="20">
        <v>5</v>
      </c>
      <c r="U195" s="211">
        <f t="shared" ref="U195:U198" si="32">AVERAGE(I195:T195)</f>
        <v>3.5</v>
      </c>
      <c r="V195" s="212"/>
      <c r="W195" s="315">
        <f>SUM(I195:T195)</f>
        <v>7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1</v>
      </c>
      <c r="T196" s="84">
        <v>1</v>
      </c>
      <c r="U196" s="211">
        <f t="shared" si="32"/>
        <v>1</v>
      </c>
      <c r="V196" s="212"/>
      <c r="W196" s="315">
        <f>SUM(I196:T196)</f>
        <v>2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>S193-S194-S196</f>
        <v>1</v>
      </c>
      <c r="T197" s="88">
        <f>T193-T194-T196</f>
        <v>4</v>
      </c>
      <c r="U197" s="288">
        <f t="shared" si="32"/>
        <v>2.5</v>
      </c>
      <c r="V197" s="289"/>
      <c r="W197" s="319">
        <f>SUM(I197:T197)</f>
        <v>5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6</v>
      </c>
      <c r="T198" s="30">
        <v>4</v>
      </c>
      <c r="U198" s="308">
        <f t="shared" si="32"/>
        <v>5</v>
      </c>
      <c r="V198" s="309"/>
      <c r="W198" s="310">
        <f t="shared" ref="W198:W201" si="33">SUM(I198:T198)</f>
        <v>10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1298</v>
      </c>
      <c r="T200" s="38">
        <v>1292</v>
      </c>
      <c r="U200" s="236">
        <f>AVERAGE(I200:T200)</f>
        <v>1295</v>
      </c>
      <c r="V200" s="237"/>
      <c r="W200" s="306">
        <f t="shared" si="33"/>
        <v>2590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3</v>
      </c>
      <c r="T201" s="20">
        <v>2</v>
      </c>
      <c r="U201" s="211">
        <f t="shared" ref="U201" si="34">AVERAGE(I201:T201)</f>
        <v>2.5</v>
      </c>
      <c r="V201" s="212"/>
      <c r="W201" s="307">
        <f t="shared" si="33"/>
        <v>5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4" si="35">S189/S192</f>
        <v>1.4821109123434706</v>
      </c>
      <c r="T203" s="46">
        <f t="shared" si="35"/>
        <v>1.4981684981684982</v>
      </c>
      <c r="U203" s="236" t="s">
        <v>44</v>
      </c>
      <c r="V203" s="237"/>
      <c r="W203" s="305">
        <f>SUM(I203:T203)</f>
        <v>2.9802794105119688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si="35"/>
        <v>1.1666666666666667</v>
      </c>
      <c r="T204" s="48">
        <f t="shared" si="35"/>
        <v>1</v>
      </c>
      <c r="U204" s="211" t="s">
        <v>44</v>
      </c>
      <c r="V204" s="212"/>
      <c r="W204" s="238">
        <f>SUM(I204:T204)</f>
        <v>2.166666666666667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>S198/S193</f>
        <v>1</v>
      </c>
      <c r="T205" s="144">
        <f>T198/T193</f>
        <v>0.8</v>
      </c>
      <c r="U205" s="298" t="s">
        <v>44</v>
      </c>
      <c r="V205" s="299"/>
      <c r="W205" s="300">
        <f>W198/W193</f>
        <v>0.90909090909090906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8" si="36">S200/S192</f>
        <v>0.38700059630292188</v>
      </c>
      <c r="T207" s="58">
        <f t="shared" si="36"/>
        <v>0.52584452584452579</v>
      </c>
      <c r="U207" s="236" t="s">
        <v>44</v>
      </c>
      <c r="V207" s="237"/>
      <c r="W207" s="293">
        <f>W200/W192</f>
        <v>0.44570641886078127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si="36"/>
        <v>0.5</v>
      </c>
      <c r="T208" s="62">
        <f t="shared" si="36"/>
        <v>0.4</v>
      </c>
      <c r="U208" s="234" t="s">
        <v>44</v>
      </c>
      <c r="V208" s="235"/>
      <c r="W208" s="269">
        <f>W201/W193</f>
        <v>0.45454545454545453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>
        <v>28</v>
      </c>
      <c r="T209" s="66">
        <v>134</v>
      </c>
      <c r="U209" s="273">
        <f t="shared" ref="U209:U212" si="37">AVERAGE(I209:T209)</f>
        <v>81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13</v>
      </c>
      <c r="T210" s="70">
        <v>7</v>
      </c>
      <c r="U210" s="275">
        <f t="shared" si="37"/>
        <v>10</v>
      </c>
      <c r="V210" s="276"/>
      <c r="W210" s="275">
        <f t="shared" ref="W210:W212" si="38">SUM(I210:T210)</f>
        <v>20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/>
      <c r="T211" s="74">
        <v>1</v>
      </c>
      <c r="U211" s="288">
        <f t="shared" si="37"/>
        <v>1</v>
      </c>
      <c r="V211" s="289"/>
      <c r="W211" s="290">
        <f t="shared" si="38"/>
        <v>1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>S213+S220</f>
        <v>2</v>
      </c>
      <c r="T212" s="78">
        <f>T213+T220</f>
        <v>0</v>
      </c>
      <c r="U212" s="280">
        <f t="shared" si="37"/>
        <v>1</v>
      </c>
      <c r="V212" s="281"/>
      <c r="W212" s="209">
        <f t="shared" si="38"/>
        <v>2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>SUM(S214:S219)</f>
        <v>2</v>
      </c>
      <c r="T213" s="20">
        <f>SUM(T214:T219)</f>
        <v>0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>
        <v>1</v>
      </c>
      <c r="T214" s="84"/>
      <c r="U214" s="209">
        <f t="shared" ref="U214" si="39">AVERAGE(I214:T214)</f>
        <v>1</v>
      </c>
      <c r="V214" s="210"/>
      <c r="W214" s="209">
        <f t="shared" ref="W214" si="40">SUM(I214:T214)</f>
        <v>1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>
        <v>1</v>
      </c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/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/>
      <c r="T217" s="84"/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/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/>
      <c r="T219" s="84"/>
      <c r="U219" s="209" t="e">
        <f t="shared" ref="U219:U220" si="41">AVERAGE(I219:T219)</f>
        <v>#DIV/0!</v>
      </c>
      <c r="V219" s="210"/>
      <c r="W219" s="209">
        <f t="shared" ref="W219:W220" si="42">SUM(I219:T219)</f>
        <v>0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>SUM(S221:S224)</f>
        <v>0</v>
      </c>
      <c r="T220" s="20">
        <f>SUM(T221:T224)</f>
        <v>0</v>
      </c>
      <c r="U220" s="211">
        <f t="shared" si="41"/>
        <v>0</v>
      </c>
      <c r="V220" s="212"/>
      <c r="W220" s="209">
        <f t="shared" si="42"/>
        <v>0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/>
      <c r="T224" s="84"/>
      <c r="U224" s="209" t="e">
        <f t="shared" ref="U224:U267" si="43">AVERAGE(I224:T224)</f>
        <v>#DIV/0!</v>
      </c>
      <c r="V224" s="210"/>
      <c r="W224" s="209">
        <f t="shared" ref="W224:W246" si="44">SUM(I224:T224)</f>
        <v>0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45">SUM(S226+S258+S279)</f>
        <v>0</v>
      </c>
      <c r="T225" s="20">
        <f t="shared" si="45"/>
        <v>0</v>
      </c>
      <c r="U225" s="209">
        <f t="shared" si="43"/>
        <v>0</v>
      </c>
      <c r="V225" s="210"/>
      <c r="W225" s="209">
        <f t="shared" si="44"/>
        <v>0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>SUM(S227:S257)</f>
        <v>0</v>
      </c>
      <c r="T226" s="20">
        <f>SUM(T227:T257)</f>
        <v>0</v>
      </c>
      <c r="U226" s="209">
        <f t="shared" si="43"/>
        <v>0</v>
      </c>
      <c r="V226" s="210"/>
      <c r="W226" s="209">
        <f t="shared" si="44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3"/>
        <v>#DIV/0!</v>
      </c>
      <c r="V227" s="210"/>
      <c r="W227" s="209">
        <f t="shared" si="44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3"/>
        <v>#DIV/0!</v>
      </c>
      <c r="V228" s="210"/>
      <c r="W228" s="209">
        <f t="shared" si="44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3"/>
        <v>#DIV/0!</v>
      </c>
      <c r="V229" s="210"/>
      <c r="W229" s="209">
        <f t="shared" si="44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3"/>
        <v>#DIV/0!</v>
      </c>
      <c r="V230" s="210"/>
      <c r="W230" s="209">
        <f t="shared" si="44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3"/>
        <v>#DIV/0!</v>
      </c>
      <c r="V231" s="210"/>
      <c r="W231" s="209">
        <f t="shared" si="44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3"/>
        <v>#DIV/0!</v>
      </c>
      <c r="V232" s="210"/>
      <c r="W232" s="209">
        <f t="shared" si="44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3"/>
        <v>#DIV/0!</v>
      </c>
      <c r="V233" s="210"/>
      <c r="W233" s="209">
        <f t="shared" si="44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3"/>
        <v>#DIV/0!</v>
      </c>
      <c r="V234" s="210"/>
      <c r="W234" s="209">
        <f t="shared" si="44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3"/>
        <v>#DIV/0!</v>
      </c>
      <c r="V235" s="210"/>
      <c r="W235" s="209">
        <f t="shared" si="44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3"/>
        <v>#DIV/0!</v>
      </c>
      <c r="V236" s="210"/>
      <c r="W236" s="209">
        <f t="shared" si="44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3"/>
        <v>#DIV/0!</v>
      </c>
      <c r="V237" s="210"/>
      <c r="W237" s="209">
        <f t="shared" si="44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3"/>
        <v>#DIV/0!</v>
      </c>
      <c r="V238" s="210"/>
      <c r="W238" s="209">
        <f t="shared" si="44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3"/>
        <v>#DIV/0!</v>
      </c>
      <c r="V239" s="210"/>
      <c r="W239" s="209">
        <f t="shared" si="44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3"/>
        <v>#DIV/0!</v>
      </c>
      <c r="V240" s="210"/>
      <c r="W240" s="209">
        <f t="shared" si="44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3"/>
        <v>#DIV/0!</v>
      </c>
      <c r="V241" s="210"/>
      <c r="W241" s="209">
        <f t="shared" si="44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3"/>
        <v>#DIV/0!</v>
      </c>
      <c r="V242" s="210"/>
      <c r="W242" s="209">
        <f t="shared" si="44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3"/>
        <v>#DIV/0!</v>
      </c>
      <c r="V243" s="210"/>
      <c r="W243" s="209">
        <f t="shared" si="44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3"/>
        <v>#DIV/0!</v>
      </c>
      <c r="V244" s="210"/>
      <c r="W244" s="209">
        <f t="shared" si="44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3"/>
        <v>#DIV/0!</v>
      </c>
      <c r="V245" s="210"/>
      <c r="W245" s="209">
        <f t="shared" si="44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43"/>
        <v>#DIV/0!</v>
      </c>
      <c r="V246" s="210"/>
      <c r="W246" s="209">
        <f t="shared" si="44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43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43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43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43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43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43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43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43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43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43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43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>SUM(S259+S264+S269+S274)</f>
        <v>0</v>
      </c>
      <c r="T258" s="84">
        <f>SUM(T259+T264+T269+T274)</f>
        <v>0</v>
      </c>
      <c r="U258" s="209">
        <f t="shared" si="43"/>
        <v>0</v>
      </c>
      <c r="V258" s="210"/>
      <c r="W258" s="209">
        <f t="shared" ref="W258:W267" si="46">SUM(I258:T258)</f>
        <v>0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>SUM(S260:S263)</f>
        <v>0</v>
      </c>
      <c r="T259" s="84">
        <f>SUM(T260:T263)</f>
        <v>0</v>
      </c>
      <c r="U259" s="209">
        <f t="shared" si="43"/>
        <v>0</v>
      </c>
      <c r="V259" s="210"/>
      <c r="W259" s="209">
        <f t="shared" si="46"/>
        <v>0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/>
      <c r="T260" s="84"/>
      <c r="U260" s="209" t="e">
        <f t="shared" si="43"/>
        <v>#DIV/0!</v>
      </c>
      <c r="V260" s="210"/>
      <c r="W260" s="209">
        <f t="shared" si="46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43"/>
        <v>#DIV/0!</v>
      </c>
      <c r="V261" s="210"/>
      <c r="W261" s="209">
        <f t="shared" si="46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43"/>
        <v>#DIV/0!</v>
      </c>
      <c r="V262" s="210"/>
      <c r="W262" s="209">
        <f t="shared" si="46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43"/>
        <v>#DIV/0!</v>
      </c>
      <c r="V263" s="210"/>
      <c r="W263" s="209">
        <f t="shared" si="46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>SUM(S265:S268)</f>
        <v>0</v>
      </c>
      <c r="T264" s="84">
        <f>SUM(T265:T268)</f>
        <v>0</v>
      </c>
      <c r="U264" s="209">
        <f t="shared" si="43"/>
        <v>0</v>
      </c>
      <c r="V264" s="210"/>
      <c r="W264" s="209">
        <f t="shared" si="46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43"/>
        <v>#DIV/0!</v>
      </c>
      <c r="V265" s="210"/>
      <c r="W265" s="209">
        <f t="shared" si="46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43"/>
        <v>#DIV/0!</v>
      </c>
      <c r="V266" s="210"/>
      <c r="W266" s="209">
        <f t="shared" si="46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/>
      <c r="U267" s="209" t="e">
        <f t="shared" si="43"/>
        <v>#DIV/0!</v>
      </c>
      <c r="V267" s="210"/>
      <c r="W267" s="209">
        <f t="shared" si="46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47">AVERAGE(I273:T273)</f>
        <v>0</v>
      </c>
      <c r="V273" s="210"/>
      <c r="W273" s="209">
        <f t="shared" ref="W273" si="48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>SUM(S275:S280)</f>
        <v>0</v>
      </c>
      <c r="T274" s="84">
        <f>SUM(T275:T280)</f>
        <v>0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>SUM(S280)</f>
        <v>0</v>
      </c>
      <c r="T279" s="84">
        <f>SUM(T280)</f>
        <v>0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/>
      <c r="T280" s="84"/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0</v>
      </c>
      <c r="T281" s="97">
        <v>0</v>
      </c>
      <c r="U281" s="262">
        <f t="shared" ref="U281:U283" si="49">AVERAGE(I281:T281)</f>
        <v>0</v>
      </c>
      <c r="V281" s="263"/>
      <c r="W281" s="264">
        <f t="shared" ref="W281:W283" si="50">SUM(I281:T281)</f>
        <v>0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>SUM(S283:S283)</f>
        <v>0</v>
      </c>
      <c r="T282" s="93">
        <f>SUM(T283:T283)</f>
        <v>0</v>
      </c>
      <c r="U282" s="209">
        <f t="shared" si="49"/>
        <v>0</v>
      </c>
      <c r="V282" s="210"/>
      <c r="W282" s="251">
        <f t="shared" si="50"/>
        <v>0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/>
      <c r="T283" s="93"/>
      <c r="U283" s="209" t="e">
        <f t="shared" si="49"/>
        <v>#DIV/0!</v>
      </c>
      <c r="V283" s="210"/>
      <c r="W283" s="209">
        <f t="shared" si="50"/>
        <v>0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>S210/S193</f>
        <v>2.1666666666666665</v>
      </c>
      <c r="T285" s="105">
        <f>T210/T193</f>
        <v>1.4</v>
      </c>
      <c r="U285" s="246" t="s">
        <v>44</v>
      </c>
      <c r="V285" s="247"/>
      <c r="W285" s="246">
        <f>W210/W193</f>
        <v>1.8181818181818181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>(S212+S225+S281+S282)/S193</f>
        <v>0.33333333333333331</v>
      </c>
      <c r="T286" s="109">
        <f>(T212+T225+T281+T282)/T193</f>
        <v>0</v>
      </c>
      <c r="U286" s="238" t="s">
        <v>44</v>
      </c>
      <c r="V286" s="239"/>
      <c r="W286" s="238">
        <f t="shared" ref="W286:X286" si="51">(W212+W225+W281+W282)/W193</f>
        <v>0.18181818181818182</v>
      </c>
      <c r="X286" s="239" t="e">
        <f t="shared" si="51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>S193</f>
        <v>6</v>
      </c>
      <c r="T288" s="38">
        <f>T193</f>
        <v>5</v>
      </c>
      <c r="U288" s="236" t="s">
        <v>44</v>
      </c>
      <c r="V288" s="237"/>
      <c r="W288" s="236">
        <f>SUM(I288:T288)</f>
        <v>11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>S293/S292</f>
        <v>0</v>
      </c>
      <c r="T290" s="145">
        <f>T293/T292</f>
        <v>0</v>
      </c>
      <c r="U290" s="218">
        <f t="shared" ref="U290:V290" si="52">U293/U292</f>
        <v>0</v>
      </c>
      <c r="V290" s="219" t="e">
        <f t="shared" si="52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>S294/S292</f>
        <v>0</v>
      </c>
      <c r="T291" s="146">
        <f>T294/T292</f>
        <v>0</v>
      </c>
      <c r="U291" s="222">
        <f t="shared" ref="U291:V291" si="53">U294/U292</f>
        <v>0</v>
      </c>
      <c r="V291" s="223" t="e">
        <f t="shared" si="53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6</v>
      </c>
      <c r="T292" s="20">
        <v>5</v>
      </c>
      <c r="U292" s="211">
        <f>AVERAGE(I292:T292)</f>
        <v>5.5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0</v>
      </c>
      <c r="T293" s="20">
        <v>0</v>
      </c>
      <c r="U293" s="211">
        <f>AVERAGE(I293:T293)</f>
        <v>0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0</v>
      </c>
      <c r="T294" s="124">
        <v>0</v>
      </c>
      <c r="U294" s="232">
        <f>AVERAGE(I294:T294)</f>
        <v>0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>S298/S297</f>
        <v>0</v>
      </c>
      <c r="T295" s="128">
        <f>T298/T297</f>
        <v>0</v>
      </c>
      <c r="U295" s="213" t="e">
        <f>U298/U297</f>
        <v>#DIV/0!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>S299/S297</f>
        <v>0</v>
      </c>
      <c r="T296" s="132">
        <f>T299/T297</f>
        <v>0</v>
      </c>
      <c r="U296" s="228" t="e">
        <f>U299/U297</f>
        <v>#DIV/0!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6</v>
      </c>
      <c r="T297" s="20">
        <v>5</v>
      </c>
      <c r="U297" s="211">
        <f>AVERAGE(I297:T297)</f>
        <v>5.5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/>
      <c r="T298" s="20"/>
      <c r="U298" s="211" t="e">
        <f>AVERAGE(I298:T298)</f>
        <v>#DIV/0!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/>
      <c r="T299" s="137"/>
      <c r="U299" s="234" t="e">
        <f>AVERAGE(I299:T299)</f>
        <v>#DIV/0!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23" priority="1" operator="lessThan">
      <formula>0</formula>
    </cfRule>
    <cfRule type="cellIs" dxfId="22" priority="2" operator="greaterThan">
      <formula>0</formula>
    </cfRule>
    <cfRule type="cellIs" dxfId="21" priority="3" operator="greaterThan">
      <formula>0</formula>
    </cfRule>
    <cfRule type="cellIs" dxfId="20" priority="4" operator="lessThan">
      <formula>0</formula>
    </cfRule>
  </conditionalFormatting>
  <conditionalFormatting sqref="R10:R18">
    <cfRule type="cellIs" dxfId="19" priority="5" operator="greaterThan">
      <formula>0</formula>
    </cfRule>
    <cfRule type="cellIs" dxfId="1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11C1-6318-4BC4-AD5A-483FB3FAF725}">
  <dimension ref="B1:Y273"/>
  <sheetViews>
    <sheetView showGridLines="0" topLeftCell="A20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205</v>
      </c>
      <c r="C2" s="5"/>
      <c r="D2" s="5"/>
      <c r="E2" s="5"/>
      <c r="F2" s="5"/>
    </row>
    <row r="3" spans="2:21" x14ac:dyDescent="0.3">
      <c r="B3" s="6" t="s">
        <v>191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657</v>
      </c>
      <c r="J73" s="20">
        <v>891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774</v>
      </c>
      <c r="V73" s="212"/>
      <c r="W73" s="307">
        <f>SUM(I73:T73)</f>
        <v>1548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>
        <v>5</v>
      </c>
      <c r="J74" s="20">
        <v>25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15</v>
      </c>
      <c r="V74" s="212"/>
      <c r="W74" s="307">
        <f>SUM(I74:T74)</f>
        <v>30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496</v>
      </c>
      <c r="J76" s="20">
        <v>619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557.5</v>
      </c>
      <c r="V76" s="321"/>
      <c r="W76" s="315">
        <f>SUM(I76:T76)</f>
        <v>1115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>
        <v>3</v>
      </c>
      <c r="J77" s="38">
        <v>18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10.5</v>
      </c>
      <c r="V77" s="212"/>
      <c r="W77" s="322">
        <f>SUM(I77:T77)</f>
        <v>21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1</v>
      </c>
      <c r="J78" s="138">
        <f t="shared" ref="J78" si="2">J77-J79</f>
        <v>10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5.5</v>
      </c>
      <c r="V78" s="212"/>
      <c r="W78" s="307">
        <f>W77-W79</f>
        <v>11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2</v>
      </c>
      <c r="J79" s="20">
        <v>8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5</v>
      </c>
      <c r="V79" s="212"/>
      <c r="W79" s="315">
        <f>SUM(I79:T79)</f>
        <v>10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 t="e">
        <f t="shared" si="0"/>
        <v>#DIV/0!</v>
      </c>
      <c r="V80" s="212"/>
      <c r="W80" s="315">
        <f>SUM(I80:T80)</f>
        <v>0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2</v>
      </c>
      <c r="J81" s="88">
        <f t="shared" ref="J81" si="4">J77-J78-J80</f>
        <v>8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5</v>
      </c>
      <c r="V81" s="289"/>
      <c r="W81" s="319">
        <f>SUM(I81:T81)</f>
        <v>10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3</v>
      </c>
      <c r="J82" s="30">
        <v>16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9.5</v>
      </c>
      <c r="V82" s="309"/>
      <c r="W82" s="310">
        <f>SUM(I82:T82)</f>
        <v>19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148</v>
      </c>
      <c r="J84" s="38">
        <v>220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184</v>
      </c>
      <c r="V84" s="237"/>
      <c r="W84" s="306">
        <f>SUM(I84:T84)</f>
        <v>368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>
        <v>1</v>
      </c>
      <c r="J85" s="20">
        <v>12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6.5</v>
      </c>
      <c r="V85" s="212"/>
      <c r="W85" s="307">
        <f>SUM(I85:T85)</f>
        <v>13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1.3245967741935485</v>
      </c>
      <c r="J87" s="46">
        <f t="shared" ref="J87:J88" si="6">J73/J76</f>
        <v>1.4394184168012925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2.7640151909948409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>
        <f t="shared" si="5"/>
        <v>1.6666666666666667</v>
      </c>
      <c r="J88" s="48">
        <f t="shared" si="6"/>
        <v>1.3888888888888888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3.0555555555555554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 t="shared" ref="I89" si="7">I82/I77</f>
        <v>1</v>
      </c>
      <c r="J89" s="144">
        <f t="shared" ref="J89" si="8">J82/J77</f>
        <v>0.88888888888888884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0.90476190476190477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0.29838709677419356</v>
      </c>
      <c r="J91" s="58">
        <f t="shared" ref="J91:J92" si="10">J84/J76</f>
        <v>0.35541195476575121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0.33004484304932735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>
        <f t="shared" si="9"/>
        <v>0.33333333333333331</v>
      </c>
      <c r="J92" s="62">
        <f t="shared" si="10"/>
        <v>0.66666666666666663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0.61904761904761907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38</v>
      </c>
      <c r="J93" s="66">
        <v>69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53.5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>
        <v>10</v>
      </c>
      <c r="J94" s="70">
        <v>43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26.5</v>
      </c>
      <c r="V94" s="276"/>
      <c r="W94" s="275">
        <f>SUM(I94:T94)</f>
        <v>53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0</v>
      </c>
      <c r="J95" s="74">
        <v>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>AVERAGE(I95:T95)</f>
        <v>1</v>
      </c>
      <c r="V95" s="289"/>
      <c r="W95" s="290">
        <f>SUM(I95:T95)</f>
        <v>2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1</v>
      </c>
      <c r="J96" s="78">
        <f t="shared" ref="J96" si="12">J97+J104</f>
        <v>1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1</v>
      </c>
      <c r="V96" s="281"/>
      <c r="W96" s="209">
        <f>SUM(I96:T96)</f>
        <v>2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1</v>
      </c>
      <c r="J97" s="20">
        <f t="shared" ref="J97" si="14">SUM(J98:J103)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>
        <v>1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>
        <v>1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0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</v>
      </c>
      <c r="V104" s="212"/>
      <c r="W104" s="209">
        <f>SUM(I104:T104)</f>
        <v>0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1</v>
      </c>
      <c r="J107" s="20">
        <f>SUM(J108+J144+J149)</f>
        <v>9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5</v>
      </c>
      <c r="V107" s="210"/>
      <c r="W107" s="209">
        <f t="shared" ref="W107:W146" si="16">SUM(I107:T107)</f>
        <v>10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6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3</v>
      </c>
      <c r="V108" s="210"/>
      <c r="W108" s="209">
        <f t="shared" si="16"/>
        <v>6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5"/>
        <v>1</v>
      </c>
      <c r="V109" s="210"/>
      <c r="W109" s="209">
        <f t="shared" si="16"/>
        <v>1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5"/>
        <v>1</v>
      </c>
      <c r="V125" s="210"/>
      <c r="W125" s="209">
        <f t="shared" si="16"/>
        <v>1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5"/>
        <v>1</v>
      </c>
      <c r="V128" s="210"/>
      <c r="W128" s="209">
        <f t="shared" si="16"/>
        <v>1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5"/>
        <v>1</v>
      </c>
      <c r="V132" s="210"/>
      <c r="W132" s="209">
        <f t="shared" si="16"/>
        <v>1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5"/>
        <v>1</v>
      </c>
      <c r="V138" s="210"/>
      <c r="W138" s="209">
        <f t="shared" si="16"/>
        <v>1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1</v>
      </c>
      <c r="V143" s="210"/>
      <c r="W143" s="209">
        <f t="shared" si="16"/>
        <v>1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1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0.5</v>
      </c>
      <c r="V144" s="210"/>
      <c r="W144" s="209">
        <f t="shared" si="16"/>
        <v>1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1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0.5</v>
      </c>
      <c r="V145" s="210"/>
      <c r="W145" s="209">
        <f t="shared" si="16"/>
        <v>1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3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>
        <v>3</v>
      </c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>
        <f>I94/I77</f>
        <v>3.3333333333333335</v>
      </c>
      <c r="J155" s="105">
        <f>J94/J77</f>
        <v>2.3888888888888888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2.5238095238095237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>
        <f>(I96+I107+I151+I152)/I77</f>
        <v>0.66666666666666663</v>
      </c>
      <c r="J156" s="109">
        <f>(J96+J107+J151+J152)/J77</f>
        <v>0.55555555555555558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0.5714285714285714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>
        <f t="shared" ref="I157" si="25">I159/I158</f>
        <v>0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3</v>
      </c>
      <c r="J158" s="38">
        <f>J77</f>
        <v>18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21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>
        <f t="shared" ref="I160" si="27">I163/I162</f>
        <v>0.33333333333333331</v>
      </c>
      <c r="J160" s="145">
        <f t="shared" ref="J160" si="28">J163/J162</f>
        <v>5.8823529411764705E-2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>
        <f t="shared" ref="I161" si="30">I164/I162</f>
        <v>0</v>
      </c>
      <c r="J161" s="146">
        <f t="shared" ref="J161" si="31">J164/J162</f>
        <v>5.8823529411764705E-2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0.05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>
        <v>3</v>
      </c>
      <c r="J162" s="38">
        <v>17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10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>
        <v>1</v>
      </c>
      <c r="J163" s="20"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1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>
        <v>0</v>
      </c>
      <c r="J164" s="124">
        <v>1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0.5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>
        <f t="shared" ref="I165" si="33">I168/I167</f>
        <v>0</v>
      </c>
      <c r="J165" s="128">
        <f t="shared" ref="J165" si="34">J168/J167</f>
        <v>0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0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>
        <f t="shared" ref="I166" si="35">I169/I167</f>
        <v>0</v>
      </c>
      <c r="J166" s="132">
        <f t="shared" ref="J166" si="36">J169/J167</f>
        <v>0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>
        <v>3</v>
      </c>
      <c r="J167" s="20">
        <v>17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10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>
        <v>0</v>
      </c>
      <c r="J168" s="20">
        <v>0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0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0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20">
        <v>741</v>
      </c>
      <c r="T175" s="20">
        <v>883</v>
      </c>
      <c r="U175" s="211">
        <f>AVERAGE(I175:T175)</f>
        <v>812</v>
      </c>
      <c r="V175" s="212"/>
      <c r="W175" s="307">
        <f>SUM(I175:T175)</f>
        <v>1624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>
        <v>19</v>
      </c>
      <c r="T176" s="20">
        <v>7</v>
      </c>
      <c r="U176" s="211">
        <f>AVERAGE(I176:T176)</f>
        <v>13</v>
      </c>
      <c r="V176" s="212"/>
      <c r="W176" s="307">
        <f>SUM(I176:T176)</f>
        <v>26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20">
        <v>654</v>
      </c>
      <c r="T178" s="20">
        <v>671</v>
      </c>
      <c r="U178" s="211">
        <f t="shared" ref="U178:U187" si="37">AVERAGE(I178:T178)</f>
        <v>662.5</v>
      </c>
      <c r="V178" s="212"/>
      <c r="W178" s="315">
        <f>SUM(I178:T178)</f>
        <v>1325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38">
        <v>17</v>
      </c>
      <c r="T179" s="38">
        <v>6</v>
      </c>
      <c r="U179" s="236">
        <f t="shared" si="37"/>
        <v>11.5</v>
      </c>
      <c r="V179" s="237"/>
      <c r="W179" s="322">
        <f>SUM(I179:T179)</f>
        <v>23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38">
        <f t="shared" ref="S180:T180" si="38">S179-S181</f>
        <v>12</v>
      </c>
      <c r="T180" s="138">
        <f t="shared" si="38"/>
        <v>5</v>
      </c>
      <c r="U180" s="211">
        <f t="shared" si="37"/>
        <v>8.5</v>
      </c>
      <c r="V180" s="212"/>
      <c r="W180" s="307">
        <f>W179-W181</f>
        <v>17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20">
        <v>5</v>
      </c>
      <c r="T181" s="20">
        <v>1</v>
      </c>
      <c r="U181" s="211">
        <f t="shared" si="37"/>
        <v>3</v>
      </c>
      <c r="V181" s="212"/>
      <c r="W181" s="315">
        <f t="shared" ref="W181:W187" si="39">SUM(I181:T181)</f>
        <v>6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84"/>
      <c r="T182" s="84"/>
      <c r="U182" s="211" t="e">
        <f t="shared" si="37"/>
        <v>#DIV/0!</v>
      </c>
      <c r="V182" s="212"/>
      <c r="W182" s="315">
        <f t="shared" si="39"/>
        <v>0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88">
        <f t="shared" ref="S183:T183" si="40">S179-S180-S182</f>
        <v>5</v>
      </c>
      <c r="T183" s="88">
        <f t="shared" si="40"/>
        <v>1</v>
      </c>
      <c r="U183" s="288">
        <f t="shared" si="37"/>
        <v>3</v>
      </c>
      <c r="V183" s="289"/>
      <c r="W183" s="319">
        <f t="shared" si="39"/>
        <v>6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30">
        <v>16</v>
      </c>
      <c r="T184" s="30">
        <v>6</v>
      </c>
      <c r="U184" s="308">
        <f t="shared" si="37"/>
        <v>11</v>
      </c>
      <c r="V184" s="309"/>
      <c r="W184" s="310">
        <f t="shared" si="39"/>
        <v>22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38">
        <v>132</v>
      </c>
      <c r="T186" s="38">
        <v>169</v>
      </c>
      <c r="U186" s="236">
        <f t="shared" si="37"/>
        <v>150.5</v>
      </c>
      <c r="V186" s="237"/>
      <c r="W186" s="306">
        <f t="shared" si="39"/>
        <v>301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20">
        <v>5</v>
      </c>
      <c r="T187" s="20">
        <v>3</v>
      </c>
      <c r="U187" s="211">
        <f t="shared" si="37"/>
        <v>4</v>
      </c>
      <c r="V187" s="212"/>
      <c r="W187" s="307">
        <f t="shared" si="39"/>
        <v>8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46">
        <f t="shared" ref="S189:T190" si="41">S175/S178</f>
        <v>1.1330275229357798</v>
      </c>
      <c r="T189" s="46">
        <f t="shared" si="41"/>
        <v>1.3159463487332339</v>
      </c>
      <c r="U189" s="236" t="s">
        <v>44</v>
      </c>
      <c r="V189" s="237"/>
      <c r="W189" s="305">
        <f>SUM(I189:T189)</f>
        <v>2.4489738716690139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48">
        <f t="shared" si="41"/>
        <v>1.1176470588235294</v>
      </c>
      <c r="T190" s="48">
        <f t="shared" si="41"/>
        <v>1.1666666666666667</v>
      </c>
      <c r="U190" s="211" t="s">
        <v>44</v>
      </c>
      <c r="V190" s="212"/>
      <c r="W190" s="238">
        <f>SUM(I190:T190)</f>
        <v>2.284313725490196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44">
        <f t="shared" ref="S191:T191" si="42">S184/S179</f>
        <v>0.94117647058823528</v>
      </c>
      <c r="T191" s="144">
        <f t="shared" si="42"/>
        <v>1</v>
      </c>
      <c r="U191" s="298" t="s">
        <v>44</v>
      </c>
      <c r="V191" s="299"/>
      <c r="W191" s="300">
        <f>W184/W179</f>
        <v>0.95652173913043481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58">
        <f t="shared" ref="S193:T194" si="43">S186/S178</f>
        <v>0.20183486238532111</v>
      </c>
      <c r="T193" s="58">
        <f t="shared" si="43"/>
        <v>0.25186289120715349</v>
      </c>
      <c r="U193" s="236" t="s">
        <v>44</v>
      </c>
      <c r="V193" s="237"/>
      <c r="W193" s="293">
        <f>W186/W178</f>
        <v>0.22716981132075473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62">
        <f t="shared" si="43"/>
        <v>0.29411764705882354</v>
      </c>
      <c r="T194" s="62">
        <f t="shared" si="43"/>
        <v>0.5</v>
      </c>
      <c r="U194" s="234" t="s">
        <v>44</v>
      </c>
      <c r="V194" s="235"/>
      <c r="W194" s="269">
        <f>W187/W179</f>
        <v>0.34782608695652173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66">
        <v>150</v>
      </c>
      <c r="T195" s="66">
        <v>59</v>
      </c>
      <c r="U195" s="273">
        <f>AVERAGE(I195:T195)</f>
        <v>104.5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70">
        <v>67</v>
      </c>
      <c r="T196" s="70">
        <v>17</v>
      </c>
      <c r="U196" s="275">
        <f>AVERAGE(I196:T196)</f>
        <v>42</v>
      </c>
      <c r="V196" s="276"/>
      <c r="W196" s="275">
        <f>SUM(I196:T196)</f>
        <v>84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74">
        <v>7</v>
      </c>
      <c r="T197" s="74">
        <v>1</v>
      </c>
      <c r="U197" s="288">
        <f>AVERAGE(I197:T197)</f>
        <v>4</v>
      </c>
      <c r="V197" s="289"/>
      <c r="W197" s="290">
        <f>SUM(I197:T197)</f>
        <v>8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78">
        <f t="shared" ref="S198:T198" si="44">S199+S206</f>
        <v>17</v>
      </c>
      <c r="T198" s="78">
        <f t="shared" si="44"/>
        <v>4</v>
      </c>
      <c r="U198" s="280">
        <f>AVERAGE(I198:T198)</f>
        <v>10.5</v>
      </c>
      <c r="V198" s="281"/>
      <c r="W198" s="209">
        <f>SUM(I198:T198)</f>
        <v>21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20">
        <f t="shared" ref="S199:T199" si="45">SUM(S200:S205)</f>
        <v>17</v>
      </c>
      <c r="T199" s="20">
        <f t="shared" si="45"/>
        <v>4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84">
        <v>1</v>
      </c>
      <c r="T200" s="84">
        <v>1</v>
      </c>
      <c r="U200" s="209">
        <f>AVERAGE(I200:T200)</f>
        <v>1</v>
      </c>
      <c r="V200" s="210"/>
      <c r="W200" s="209">
        <f>SUM(I200:T200)</f>
        <v>2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84">
        <v>10</v>
      </c>
      <c r="T201" s="84">
        <v>1</v>
      </c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84">
        <v>3</v>
      </c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84">
        <v>2</v>
      </c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84">
        <v>1</v>
      </c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84"/>
      <c r="T205" s="84">
        <v>2</v>
      </c>
      <c r="U205" s="209">
        <f>AVERAGE(I205:T205)</f>
        <v>2</v>
      </c>
      <c r="V205" s="210"/>
      <c r="W205" s="209">
        <f>SUM(I205:T205)</f>
        <v>2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>
        <f>SUM(S207:S208)</f>
        <v>0</v>
      </c>
      <c r="T206" s="20">
        <f>SUM(T207:T208)</f>
        <v>0</v>
      </c>
      <c r="U206" s="211">
        <f>AVERAGE(I206:T206)</f>
        <v>0</v>
      </c>
      <c r="V206" s="212"/>
      <c r="W206" s="209">
        <f>SUM(I206:T206)</f>
        <v>0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  <c r="T207" s="20"/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  <c r="T208" s="20"/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20">
        <f>SUM(S210+S246+S251)</f>
        <v>6</v>
      </c>
      <c r="T209" s="20">
        <f>SUM(T210+T246+T251)</f>
        <v>1</v>
      </c>
      <c r="U209" s="209">
        <f t="shared" ref="U209:U248" si="46">AVERAGE(I209:T209)</f>
        <v>3.5</v>
      </c>
      <c r="V209" s="210"/>
      <c r="W209" s="209">
        <f t="shared" ref="W209:W248" si="47">SUM(I209:T209)</f>
        <v>7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84">
        <f t="shared" ref="S246:T246" si="48">SUM(S247+S249)</f>
        <v>4</v>
      </c>
      <c r="T246" s="84">
        <f t="shared" si="48"/>
        <v>0</v>
      </c>
      <c r="U246" s="209">
        <f t="shared" si="46"/>
        <v>2</v>
      </c>
      <c r="V246" s="210"/>
      <c r="W246" s="209">
        <f t="shared" si="47"/>
        <v>4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84">
        <f>SUM(S248:S248)</f>
        <v>4</v>
      </c>
      <c r="T247" s="84">
        <f>SUM(T248:T248)</f>
        <v>0</v>
      </c>
      <c r="U247" s="209">
        <f t="shared" si="46"/>
        <v>2</v>
      </c>
      <c r="V247" s="210"/>
      <c r="W247" s="209">
        <f t="shared" si="47"/>
        <v>4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84">
        <v>4</v>
      </c>
      <c r="T248" s="84"/>
      <c r="U248" s="209">
        <f t="shared" si="46"/>
        <v>4</v>
      </c>
      <c r="V248" s="210"/>
      <c r="W248" s="209">
        <f t="shared" si="47"/>
        <v>4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84">
        <f t="shared" ref="S251:T251" si="49">SUM(S252)</f>
        <v>2</v>
      </c>
      <c r="T251" s="84">
        <f t="shared" si="49"/>
        <v>1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84">
        <v>2</v>
      </c>
      <c r="T252" s="84">
        <v>1</v>
      </c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97">
        <v>3</v>
      </c>
      <c r="T253" s="97">
        <v>0</v>
      </c>
      <c r="U253" s="262">
        <f>AVERAGE(I253:T253)</f>
        <v>1.5</v>
      </c>
      <c r="V253" s="263"/>
      <c r="W253" s="264">
        <f>SUM(I253:T253)</f>
        <v>3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93">
        <f t="shared" ref="S254:T254" si="50">SUM(S255:S255)</f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05">
        <f>S196/S179</f>
        <v>3.9411764705882355</v>
      </c>
      <c r="T257" s="105">
        <f>T196/T179</f>
        <v>2.8333333333333335</v>
      </c>
      <c r="U257" s="246" t="s">
        <v>44</v>
      </c>
      <c r="V257" s="247"/>
      <c r="W257" s="246">
        <f t="shared" ref="W257:X257" si="51">W196/W179</f>
        <v>3.652173913043478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09">
        <f>(S198+S209+S253+S254)/S179</f>
        <v>1.5294117647058822</v>
      </c>
      <c r="T258" s="109">
        <f>(T198+T209+T253+T254)/T179</f>
        <v>0.83333333333333337</v>
      </c>
      <c r="U258" s="238" t="s">
        <v>44</v>
      </c>
      <c r="V258" s="239"/>
      <c r="W258" s="238">
        <f t="shared" ref="W258:X258" si="52">(W198+W209+W253+W254)/W179</f>
        <v>1.3478260869565217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11">
        <f t="shared" ref="S259:T259" si="53">S261/S260</f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38">
        <f>S179</f>
        <v>17</v>
      </c>
      <c r="T260" s="38">
        <f>T179</f>
        <v>6</v>
      </c>
      <c r="U260" s="236" t="s">
        <v>44</v>
      </c>
      <c r="V260" s="237"/>
      <c r="W260" s="236">
        <f>SUM(I260:T260)</f>
        <v>23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45">
        <f t="shared" ref="S262:T262" si="54">S265/S264</f>
        <v>0.4</v>
      </c>
      <c r="T262" s="145">
        <f t="shared" si="54"/>
        <v>0.5</v>
      </c>
      <c r="U262" s="218">
        <f t="shared" ref="U262:V262" si="55">U265/U264</f>
        <v>0.4375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46">
        <f t="shared" ref="S263:T263" si="56">S266/S264</f>
        <v>0.4</v>
      </c>
      <c r="T263" s="146">
        <f t="shared" si="56"/>
        <v>0.33333333333333331</v>
      </c>
      <c r="U263" s="222">
        <f t="shared" ref="U263:V263" si="57">U266/U264</f>
        <v>0.375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38">
        <v>10</v>
      </c>
      <c r="T264" s="38">
        <v>6</v>
      </c>
      <c r="U264" s="211">
        <f>AVERAGE(I264:T264)</f>
        <v>8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20">
        <v>4</v>
      </c>
      <c r="T265" s="20">
        <v>3</v>
      </c>
      <c r="U265" s="211">
        <f>AVERAGE(I265:T265)</f>
        <v>3.5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24">
        <v>4</v>
      </c>
      <c r="T266" s="124">
        <v>2</v>
      </c>
      <c r="U266" s="232">
        <f>AVERAGE(I266:T266)</f>
        <v>3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28">
        <f t="shared" ref="S267:T267" si="58">S270/S269</f>
        <v>0.2</v>
      </c>
      <c r="T267" s="128">
        <f t="shared" si="58"/>
        <v>0.16666666666666666</v>
      </c>
      <c r="U267" s="213">
        <f>U270/U269</f>
        <v>0.1875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32">
        <f t="shared" ref="S268:T268" si="59">S271/S269</f>
        <v>0</v>
      </c>
      <c r="T268" s="132">
        <f t="shared" si="59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20">
        <v>10</v>
      </c>
      <c r="T269" s="20">
        <v>6</v>
      </c>
      <c r="U269" s="211">
        <f>AVERAGE(I269:T269)</f>
        <v>8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20">
        <v>2</v>
      </c>
      <c r="T270" s="20">
        <v>1</v>
      </c>
      <c r="U270" s="211">
        <f>AVERAGE(I270:T270)</f>
        <v>1.5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17" priority="1" operator="lessThan">
      <formula>0</formula>
    </cfRule>
    <cfRule type="cellIs" dxfId="16" priority="2" operator="greaterThan">
      <formula>0</formula>
    </cfRule>
    <cfRule type="cellIs" dxfId="15" priority="3" operator="greaterThan">
      <formula>0</formula>
    </cfRule>
    <cfRule type="cellIs" dxfId="14" priority="4" operator="lessThan">
      <formula>0</formula>
    </cfRule>
  </conditionalFormatting>
  <conditionalFormatting sqref="R10:R18">
    <cfRule type="cellIs" dxfId="13" priority="5" operator="greaterThan">
      <formula>0</formula>
    </cfRule>
    <cfRule type="cellIs" dxfId="1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BEE0-EAD9-4C1E-BC0A-2CAB995C30E3}">
  <dimension ref="B1:X302"/>
  <sheetViews>
    <sheetView showGridLines="0" topLeftCell="A17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206</v>
      </c>
      <c r="C2" s="5"/>
      <c r="D2" s="5"/>
      <c r="E2" s="5"/>
      <c r="F2" s="5"/>
    </row>
    <row r="3" spans="2:21" x14ac:dyDescent="0.3">
      <c r="B3" s="6" t="s">
        <v>207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5175</v>
      </c>
      <c r="J73" s="20">
        <v>3807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 t="shared" ref="U73:U74" si="0">AVERAGE(I73:T73)</f>
        <v>4491</v>
      </c>
      <c r="V73" s="212"/>
      <c r="W73" s="307">
        <f t="shared" ref="W73:W77" si="1">SUM(I73:T73)</f>
        <v>8982</v>
      </c>
      <c r="X73" s="212"/>
    </row>
    <row r="74" spans="2:24" x14ac:dyDescent="0.3">
      <c r="B74" s="204"/>
      <c r="C74" s="176" t="s">
        <v>133</v>
      </c>
      <c r="D74" s="177"/>
      <c r="E74" s="177"/>
      <c r="F74" s="177"/>
      <c r="G74" s="177"/>
      <c r="H74" s="178"/>
      <c r="I74" s="20">
        <v>15</v>
      </c>
      <c r="J74" s="20">
        <v>13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 t="shared" si="0"/>
        <v>14</v>
      </c>
      <c r="V74" s="212"/>
      <c r="W74" s="307">
        <f t="shared" si="1"/>
        <v>28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3394</v>
      </c>
      <c r="J76" s="20">
        <v>2613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11">
        <f t="shared" ref="U76:U77" si="2">AVERAGE(I76:T76)</f>
        <v>3003.5</v>
      </c>
      <c r="V76" s="212"/>
      <c r="W76" s="335">
        <f t="shared" si="1"/>
        <v>6007</v>
      </c>
      <c r="X76" s="336"/>
    </row>
    <row r="77" spans="2:24" x14ac:dyDescent="0.3">
      <c r="B77" s="204"/>
      <c r="C77" s="256" t="s">
        <v>56</v>
      </c>
      <c r="D77" s="257"/>
      <c r="E77" s="257"/>
      <c r="F77" s="257"/>
      <c r="G77" s="257"/>
      <c r="H77" s="258"/>
      <c r="I77" s="38">
        <v>15</v>
      </c>
      <c r="J77" s="38">
        <v>12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6">
        <f t="shared" si="2"/>
        <v>13.5</v>
      </c>
      <c r="V77" s="237"/>
      <c r="W77" s="209">
        <f t="shared" si="1"/>
        <v>27</v>
      </c>
      <c r="X77" s="210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>I77-I79</f>
        <v>13</v>
      </c>
      <c r="J78" s="138">
        <f>J77-J79</f>
        <v>8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>AVERAGE(I78:T78)</f>
        <v>10.5</v>
      </c>
      <c r="V78" s="212"/>
      <c r="W78" s="307">
        <f>W77-W79</f>
        <v>21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>
        <v>2</v>
      </c>
      <c r="J79" s="20">
        <v>4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ref="U79:U82" si="3">AVERAGE(I79:T79)</f>
        <v>3</v>
      </c>
      <c r="V79" s="212"/>
      <c r="W79" s="315">
        <f>SUM(I79:T79)</f>
        <v>6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>
        <v>1</v>
      </c>
      <c r="J80" s="84">
        <v>2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>
        <f t="shared" si="3"/>
        <v>1.5</v>
      </c>
      <c r="V80" s="212"/>
      <c r="W80" s="315">
        <f>SUM(I80:T80)</f>
        <v>3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>I77-I78-I80</f>
        <v>1</v>
      </c>
      <c r="J81" s="88">
        <f>J77-J78-J80</f>
        <v>2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3"/>
        <v>1.5</v>
      </c>
      <c r="V81" s="289"/>
      <c r="W81" s="319">
        <f>SUM(I81:T81)</f>
        <v>3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>
        <v>12</v>
      </c>
      <c r="J82" s="30">
        <v>12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3"/>
        <v>12</v>
      </c>
      <c r="V82" s="309"/>
      <c r="W82" s="310">
        <f t="shared" ref="W82:W85" si="4">SUM(I82:T82)</f>
        <v>24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 t="e">
        <f>AVERAGE(I83:T83)</f>
        <v>#DIV/0!</v>
      </c>
      <c r="V83" s="312"/>
      <c r="W83" s="313">
        <f t="shared" si="4"/>
        <v>0</v>
      </c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1284</v>
      </c>
      <c r="J84" s="38">
        <v>912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1098</v>
      </c>
      <c r="V84" s="237"/>
      <c r="W84" s="306">
        <f t="shared" si="4"/>
        <v>2196</v>
      </c>
      <c r="X84" s="237"/>
    </row>
    <row r="85" spans="2:24" x14ac:dyDescent="0.3">
      <c r="B85" s="204"/>
      <c r="C85" s="176" t="s">
        <v>58</v>
      </c>
      <c r="D85" s="177"/>
      <c r="E85" s="177"/>
      <c r="F85" s="177"/>
      <c r="G85" s="177"/>
      <c r="H85" s="178"/>
      <c r="I85" s="20">
        <v>5</v>
      </c>
      <c r="J85" s="20">
        <v>2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 t="shared" ref="U85" si="5">AVERAGE(I85:T85)</f>
        <v>3.5</v>
      </c>
      <c r="V85" s="212"/>
      <c r="W85" s="307">
        <f t="shared" si="4"/>
        <v>7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6">I73/I76</f>
        <v>1.5247495580436063</v>
      </c>
      <c r="J87" s="46">
        <f t="shared" ref="J87:J88" si="7">J73/J76</f>
        <v>1.4569460390355913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2.9816955970791978</v>
      </c>
      <c r="X87" s="247"/>
    </row>
    <row r="88" spans="2:24" x14ac:dyDescent="0.3">
      <c r="B88" s="204"/>
      <c r="C88" s="176" t="s">
        <v>57</v>
      </c>
      <c r="D88" s="177"/>
      <c r="E88" s="177"/>
      <c r="F88" s="177"/>
      <c r="G88" s="177"/>
      <c r="H88" s="178"/>
      <c r="I88" s="48">
        <f t="shared" si="6"/>
        <v>1</v>
      </c>
      <c r="J88" s="48">
        <f t="shared" si="7"/>
        <v>1.0833333333333333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>
        <f>SUM(I88:T88)</f>
        <v>2.083333333333333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>
        <f>I82/I77</f>
        <v>0.8</v>
      </c>
      <c r="J89" s="144">
        <f>J82/J77</f>
        <v>1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0.88888888888888884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8">I84/I76</f>
        <v>0.37831467295226873</v>
      </c>
      <c r="J91" s="58">
        <f t="shared" ref="J91:J92" si="9">J84/J76</f>
        <v>0.34902411021814006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0.36557349758614949</v>
      </c>
      <c r="X91" s="294"/>
    </row>
    <row r="92" spans="2:24" ht="15" thickBot="1" x14ac:dyDescent="0.35">
      <c r="B92" s="205"/>
      <c r="C92" s="194" t="s">
        <v>58</v>
      </c>
      <c r="D92" s="195"/>
      <c r="E92" s="195"/>
      <c r="F92" s="195"/>
      <c r="G92" s="195"/>
      <c r="H92" s="196"/>
      <c r="I92" s="62">
        <f t="shared" si="8"/>
        <v>0.33333333333333331</v>
      </c>
      <c r="J92" s="62">
        <f t="shared" si="9"/>
        <v>0.16666666666666666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0.25925925925925924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>
        <v>144</v>
      </c>
      <c r="J93" s="66">
        <v>211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 t="shared" ref="U93:U96" si="10">AVERAGE(I93:T93)</f>
        <v>177.5</v>
      </c>
      <c r="V93" s="274"/>
      <c r="W93" s="273" t="s">
        <v>44</v>
      </c>
      <c r="X93" s="274"/>
    </row>
    <row r="94" spans="2:24" x14ac:dyDescent="0.3">
      <c r="B94" s="272"/>
      <c r="C94" s="282" t="s">
        <v>62</v>
      </c>
      <c r="D94" s="283"/>
      <c r="E94" s="283"/>
      <c r="F94" s="283"/>
      <c r="G94" s="283"/>
      <c r="H94" s="284"/>
      <c r="I94" s="70">
        <v>47</v>
      </c>
      <c r="J94" s="70">
        <v>31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 t="shared" si="10"/>
        <v>39</v>
      </c>
      <c r="V94" s="276"/>
      <c r="W94" s="275">
        <f t="shared" ref="W94:W96" si="11">SUM(I94:T94)</f>
        <v>78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>
        <v>3</v>
      </c>
      <c r="J95" s="74">
        <v>2</v>
      </c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>
        <f t="shared" si="10"/>
        <v>2.5</v>
      </c>
      <c r="V95" s="289"/>
      <c r="W95" s="290">
        <f t="shared" si="11"/>
        <v>5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>I97+I104</f>
        <v>11</v>
      </c>
      <c r="J96" s="78">
        <f>J97+J104</f>
        <v>3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 t="shared" si="10"/>
        <v>7</v>
      </c>
      <c r="V96" s="281"/>
      <c r="W96" s="209">
        <f t="shared" si="11"/>
        <v>14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>SUM(I98:I103)</f>
        <v>11</v>
      </c>
      <c r="J97" s="20">
        <f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>
        <v>4</v>
      </c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4</v>
      </c>
      <c r="V98" s="210"/>
      <c r="W98" s="209">
        <f t="shared" ref="W98" si="13">SUM(I98:T98)</f>
        <v>4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>
        <v>2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69</v>
      </c>
      <c r="D100" s="180"/>
      <c r="E100" s="180"/>
      <c r="F100" s="180"/>
      <c r="G100" s="180"/>
      <c r="H100" s="181"/>
      <c r="I100" s="84">
        <v>2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72</v>
      </c>
      <c r="D101" s="180"/>
      <c r="E101" s="180"/>
      <c r="F101" s="180"/>
      <c r="G101" s="180"/>
      <c r="H101" s="181"/>
      <c r="I101" s="84">
        <v>1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70</v>
      </c>
      <c r="D102" s="180"/>
      <c r="E102" s="180"/>
      <c r="F102" s="180"/>
      <c r="G102" s="180"/>
      <c r="H102" s="181"/>
      <c r="I102" s="84">
        <v>1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71</v>
      </c>
      <c r="D103" s="180"/>
      <c r="E103" s="180"/>
      <c r="F103" s="180"/>
      <c r="G103" s="180"/>
      <c r="H103" s="181"/>
      <c r="I103" s="84">
        <v>1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SUM(I105:I108)</f>
        <v>0</v>
      </c>
      <c r="J104" s="20">
        <f>SUM(J105:J108)</f>
        <v>3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 t="shared" si="14"/>
        <v>1.5</v>
      </c>
      <c r="V104" s="212"/>
      <c r="W104" s="209">
        <f t="shared" si="15"/>
        <v>3</v>
      </c>
      <c r="X104" s="210"/>
    </row>
    <row r="105" spans="2:24" x14ac:dyDescent="0.3">
      <c r="B105" s="272"/>
      <c r="C105" s="179" t="s">
        <v>73</v>
      </c>
      <c r="D105" s="180"/>
      <c r="E105" s="180"/>
      <c r="F105" s="180"/>
      <c r="G105" s="180"/>
      <c r="H105" s="181"/>
      <c r="I105" s="20"/>
      <c r="J105" s="20">
        <v>3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74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179" t="s">
        <v>75</v>
      </c>
      <c r="D107" s="180"/>
      <c r="E107" s="180"/>
      <c r="F107" s="180"/>
      <c r="G107" s="180"/>
      <c r="H107" s="18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72"/>
      <c r="C108" s="179" t="s">
        <v>76</v>
      </c>
      <c r="D108" s="180"/>
      <c r="E108" s="180"/>
      <c r="F108" s="180"/>
      <c r="G108" s="180"/>
      <c r="H108" s="181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 t="e">
        <f t="shared" ref="U108:U151" si="16">AVERAGE(I108:T108)</f>
        <v>#DIV/0!</v>
      </c>
      <c r="V108" s="210"/>
      <c r="W108" s="209">
        <f t="shared" ref="W108:W130" si="17">SUM(I108:T108)</f>
        <v>0</v>
      </c>
      <c r="X108" s="210"/>
    </row>
    <row r="109" spans="2:24" x14ac:dyDescent="0.3">
      <c r="B109" s="272"/>
      <c r="C109" s="266" t="s">
        <v>18</v>
      </c>
      <c r="D109" s="267"/>
      <c r="E109" s="267"/>
      <c r="F109" s="267"/>
      <c r="G109" s="267"/>
      <c r="H109" s="268"/>
      <c r="I109" s="20">
        <f t="shared" ref="I109" si="18">SUM(I110+I142+I163)</f>
        <v>3</v>
      </c>
      <c r="J109" s="20">
        <f t="shared" ref="J109" si="19">SUM(J110+J142+J163)</f>
        <v>7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5</v>
      </c>
      <c r="V109" s="210"/>
      <c r="W109" s="209">
        <f t="shared" si="17"/>
        <v>10</v>
      </c>
      <c r="X109" s="210"/>
    </row>
    <row r="110" spans="2:24" x14ac:dyDescent="0.3">
      <c r="B110" s="272"/>
      <c r="C110" s="179" t="s">
        <v>78</v>
      </c>
      <c r="D110" s="180"/>
      <c r="E110" s="180"/>
      <c r="F110" s="180"/>
      <c r="G110" s="180"/>
      <c r="H110" s="181"/>
      <c r="I110" s="20">
        <f>SUM(I111:I141)</f>
        <v>0</v>
      </c>
      <c r="J110" s="20">
        <f>SUM(J111:J141)</f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0.5</v>
      </c>
      <c r="V110" s="210"/>
      <c r="W110" s="209">
        <f t="shared" si="17"/>
        <v>1</v>
      </c>
      <c r="X110" s="210"/>
    </row>
    <row r="111" spans="2:24" x14ac:dyDescent="0.3">
      <c r="B111" s="272"/>
      <c r="C111" s="179" t="s">
        <v>80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6"/>
        <v>#DIV/0!</v>
      </c>
      <c r="V111" s="210"/>
      <c r="W111" s="209">
        <f t="shared" si="17"/>
        <v>0</v>
      </c>
      <c r="X111" s="210"/>
    </row>
    <row r="112" spans="2:24" x14ac:dyDescent="0.3">
      <c r="B112" s="272"/>
      <c r="C112" s="179" t="s">
        <v>81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72"/>
      <c r="C113" s="179" t="s">
        <v>82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72"/>
      <c r="C114" s="179" t="s">
        <v>83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72"/>
      <c r="C115" s="179" t="s">
        <v>84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72"/>
      <c r="C116" s="179" t="s">
        <v>85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72"/>
      <c r="C117" s="179" t="s">
        <v>86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72"/>
      <c r="C118" s="179" t="s">
        <v>87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72"/>
      <c r="C119" s="179" t="s">
        <v>88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72"/>
      <c r="C120" s="179" t="s">
        <v>89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72"/>
      <c r="C121" s="179" t="s">
        <v>90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72"/>
      <c r="C122" s="179" t="s">
        <v>91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72"/>
      <c r="C123" s="179" t="s">
        <v>92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72"/>
      <c r="C124" s="179" t="s">
        <v>93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72"/>
      <c r="C125" s="179" t="s">
        <v>94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72"/>
      <c r="C126" s="179" t="s">
        <v>95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72"/>
      <c r="C127" s="179" t="s">
        <v>96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72"/>
      <c r="C128" s="179" t="s">
        <v>97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6"/>
        <v>#DIV/0!</v>
      </c>
      <c r="V128" s="210"/>
      <c r="W128" s="209">
        <f t="shared" si="17"/>
        <v>0</v>
      </c>
      <c r="X128" s="210"/>
    </row>
    <row r="129" spans="2:24" x14ac:dyDescent="0.3">
      <c r="B129" s="272"/>
      <c r="C129" s="179" t="s">
        <v>98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72"/>
      <c r="C130" s="179" t="s">
        <v>99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72"/>
      <c r="C131" s="179" t="s">
        <v>100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72"/>
      <c r="C132" s="179" t="s">
        <v>101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72"/>
      <c r="C133" s="179" t="s">
        <v>102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72"/>
      <c r="C134" s="179" t="s">
        <v>103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72"/>
      <c r="C135" s="179" t="s">
        <v>104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72"/>
      <c r="C136" s="179" t="s">
        <v>105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72"/>
      <c r="C137" s="179" t="s">
        <v>106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72"/>
      <c r="C138" s="179" t="s">
        <v>107</v>
      </c>
      <c r="D138" s="180"/>
      <c r="E138" s="180"/>
      <c r="F138" s="180"/>
      <c r="G138" s="180"/>
      <c r="H138" s="181"/>
      <c r="I138" s="20"/>
      <c r="J138" s="20"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1</v>
      </c>
      <c r="V138" s="210"/>
      <c r="W138" s="79"/>
      <c r="X138" s="80"/>
    </row>
    <row r="139" spans="2:24" x14ac:dyDescent="0.3">
      <c r="B139" s="272"/>
      <c r="C139" s="179" t="s">
        <v>108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72"/>
      <c r="C140" s="179" t="s">
        <v>109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72"/>
      <c r="C141" s="179" t="s">
        <v>110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72"/>
      <c r="C142" s="179" t="s">
        <v>79</v>
      </c>
      <c r="D142" s="180"/>
      <c r="E142" s="180"/>
      <c r="F142" s="180"/>
      <c r="G142" s="180"/>
      <c r="H142" s="181"/>
      <c r="I142" s="84">
        <f>SUM(I143+I148+I153+I158)</f>
        <v>2</v>
      </c>
      <c r="J142" s="84">
        <f>SUM(J143+J148+J153+J158)</f>
        <v>4</v>
      </c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3</v>
      </c>
      <c r="V142" s="210"/>
      <c r="W142" s="209">
        <f t="shared" ref="W142:W151" si="20">SUM(I142:T142)</f>
        <v>6</v>
      </c>
      <c r="X142" s="210"/>
    </row>
    <row r="143" spans="2:24" x14ac:dyDescent="0.3">
      <c r="B143" s="272"/>
      <c r="C143" s="179" t="s">
        <v>111</v>
      </c>
      <c r="D143" s="180"/>
      <c r="E143" s="180"/>
      <c r="F143" s="180"/>
      <c r="G143" s="180"/>
      <c r="H143" s="181"/>
      <c r="I143" s="84">
        <f>SUM(I144:I147)</f>
        <v>0</v>
      </c>
      <c r="J143" s="84">
        <f>SUM(J144:J147)</f>
        <v>0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72"/>
      <c r="C144" s="179" t="s">
        <v>116</v>
      </c>
      <c r="D144" s="180"/>
      <c r="E144" s="180"/>
      <c r="F144" s="180"/>
      <c r="G144" s="180"/>
      <c r="H144" s="181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72"/>
      <c r="C145" s="179" t="s">
        <v>113</v>
      </c>
      <c r="D145" s="180"/>
      <c r="E145" s="180"/>
      <c r="F145" s="180"/>
      <c r="G145" s="180"/>
      <c r="H145" s="181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72"/>
      <c r="C146" s="179" t="s">
        <v>114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72"/>
      <c r="C147" s="179" t="s">
        <v>117</v>
      </c>
      <c r="D147" s="180"/>
      <c r="E147" s="180"/>
      <c r="F147" s="180"/>
      <c r="G147" s="180"/>
      <c r="H147" s="181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72"/>
      <c r="C148" s="179" t="s">
        <v>115</v>
      </c>
      <c r="D148" s="180"/>
      <c r="E148" s="180"/>
      <c r="F148" s="180"/>
      <c r="G148" s="180"/>
      <c r="H148" s="181"/>
      <c r="I148" s="84">
        <f>SUM(I149:I152)</f>
        <v>0</v>
      </c>
      <c r="J148" s="84">
        <f>SUM(J149:J152)</f>
        <v>0</v>
      </c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72"/>
      <c r="C149" s="179" t="s">
        <v>116</v>
      </c>
      <c r="D149" s="180"/>
      <c r="E149" s="180"/>
      <c r="F149" s="180"/>
      <c r="G149" s="180"/>
      <c r="H149" s="181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72"/>
      <c r="C150" s="179" t="s">
        <v>113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72"/>
      <c r="C151" s="179" t="s">
        <v>114</v>
      </c>
      <c r="D151" s="180"/>
      <c r="E151" s="180"/>
      <c r="F151" s="180"/>
      <c r="G151" s="180"/>
      <c r="H151" s="181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72"/>
      <c r="C152" s="179" t="s">
        <v>117</v>
      </c>
      <c r="D152" s="180"/>
      <c r="E152" s="180"/>
      <c r="F152" s="180"/>
      <c r="G152" s="180"/>
      <c r="H152" s="181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72"/>
      <c r="C153" s="179" t="s">
        <v>118</v>
      </c>
      <c r="D153" s="180"/>
      <c r="E153" s="180"/>
      <c r="F153" s="180"/>
      <c r="G153" s="180"/>
      <c r="H153" s="181"/>
      <c r="I153" s="84">
        <f>SUM(I154:I157)</f>
        <v>0</v>
      </c>
      <c r="J153" s="84">
        <f>SUM(J154:J157)</f>
        <v>0</v>
      </c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72"/>
      <c r="C154" s="179" t="s">
        <v>113</v>
      </c>
      <c r="D154" s="180"/>
      <c r="E154" s="180"/>
      <c r="F154" s="180"/>
      <c r="G154" s="180"/>
      <c r="H154" s="181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72"/>
      <c r="C155" s="179" t="s">
        <v>114</v>
      </c>
      <c r="D155" s="180"/>
      <c r="E155" s="180"/>
      <c r="F155" s="180"/>
      <c r="G155" s="180"/>
      <c r="H155" s="181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72"/>
      <c r="C156" s="179" t="s">
        <v>117</v>
      </c>
      <c r="D156" s="180"/>
      <c r="E156" s="180"/>
      <c r="F156" s="180"/>
      <c r="G156" s="180"/>
      <c r="H156" s="181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72"/>
      <c r="C157" s="179" t="s">
        <v>119</v>
      </c>
      <c r="D157" s="180"/>
      <c r="E157" s="180"/>
      <c r="F157" s="180"/>
      <c r="G157" s="180"/>
      <c r="H157" s="181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72"/>
      <c r="C158" s="179" t="s">
        <v>120</v>
      </c>
      <c r="D158" s="180"/>
      <c r="E158" s="180"/>
      <c r="F158" s="180"/>
      <c r="G158" s="180"/>
      <c r="H158" s="181"/>
      <c r="I158" s="84">
        <f>SUM(I159:I164)</f>
        <v>2</v>
      </c>
      <c r="J158" s="84">
        <f>SUM(J159:J164)</f>
        <v>4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72"/>
      <c r="C159" s="179" t="s">
        <v>121</v>
      </c>
      <c r="D159" s="180"/>
      <c r="E159" s="180"/>
      <c r="F159" s="180"/>
      <c r="G159" s="180"/>
      <c r="H159" s="181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72"/>
      <c r="C160" s="179" t="s">
        <v>122</v>
      </c>
      <c r="D160" s="180"/>
      <c r="E160" s="180"/>
      <c r="F160" s="180"/>
      <c r="G160" s="180"/>
      <c r="H160" s="181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72"/>
      <c r="C161" s="179" t="s">
        <v>123</v>
      </c>
      <c r="D161" s="180"/>
      <c r="E161" s="180"/>
      <c r="F161" s="180"/>
      <c r="G161" s="180"/>
      <c r="H161" s="181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72"/>
      <c r="C162" s="179" t="s">
        <v>124</v>
      </c>
      <c r="D162" s="180"/>
      <c r="E162" s="180"/>
      <c r="F162" s="180"/>
      <c r="G162" s="180"/>
      <c r="H162" s="181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72"/>
      <c r="C163" s="179" t="s">
        <v>134</v>
      </c>
      <c r="D163" s="180"/>
      <c r="E163" s="180"/>
      <c r="F163" s="180"/>
      <c r="G163" s="180"/>
      <c r="H163" s="181"/>
      <c r="I163" s="84">
        <f>SUM(I164)</f>
        <v>1</v>
      </c>
      <c r="J163" s="84">
        <f>SUM(J164)</f>
        <v>2</v>
      </c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72"/>
      <c r="C164" s="179" t="s">
        <v>125</v>
      </c>
      <c r="D164" s="180"/>
      <c r="E164" s="180"/>
      <c r="F164" s="180"/>
      <c r="G164" s="180"/>
      <c r="H164" s="181"/>
      <c r="I164" s="84">
        <v>1</v>
      </c>
      <c r="J164" s="84">
        <v>2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72"/>
      <c r="C165" s="259" t="s">
        <v>45</v>
      </c>
      <c r="D165" s="260"/>
      <c r="E165" s="260"/>
      <c r="F165" s="260"/>
      <c r="G165" s="260"/>
      <c r="H165" s="261"/>
      <c r="I165" s="97">
        <v>0</v>
      </c>
      <c r="J165" s="97">
        <v>0</v>
      </c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262">
        <f t="shared" ref="U165:U167" si="23">AVERAGE(I165:T165)</f>
        <v>0</v>
      </c>
      <c r="V165" s="263"/>
      <c r="W165" s="264">
        <f t="shared" ref="W165:W167" si="24">SUM(I165:T165)</f>
        <v>0</v>
      </c>
      <c r="X165" s="265"/>
    </row>
    <row r="166" spans="2:24" x14ac:dyDescent="0.3">
      <c r="B166" s="272"/>
      <c r="C166" s="248" t="s">
        <v>49</v>
      </c>
      <c r="D166" s="249"/>
      <c r="E166" s="249"/>
      <c r="F166" s="249"/>
      <c r="G166" s="249"/>
      <c r="H166" s="250"/>
      <c r="I166" s="93">
        <f>SUM(I167:I167)</f>
        <v>0</v>
      </c>
      <c r="J166" s="93">
        <f>SUM(J167:J167)</f>
        <v>0</v>
      </c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</v>
      </c>
      <c r="V166" s="210"/>
      <c r="W166" s="251">
        <f t="shared" si="24"/>
        <v>0</v>
      </c>
      <c r="X166" s="252"/>
    </row>
    <row r="167" spans="2:24" x14ac:dyDescent="0.3">
      <c r="B167" s="272"/>
      <c r="C167" s="179" t="s">
        <v>25</v>
      </c>
      <c r="D167" s="180"/>
      <c r="E167" s="180"/>
      <c r="F167" s="180"/>
      <c r="G167" s="180"/>
      <c r="H167" s="181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209" t="e">
        <f t="shared" si="23"/>
        <v>#DIV/0!</v>
      </c>
      <c r="V167" s="210"/>
      <c r="W167" s="209">
        <f t="shared" si="24"/>
        <v>0</v>
      </c>
      <c r="X167" s="210"/>
    </row>
    <row r="168" spans="2:24" x14ac:dyDescent="0.3">
      <c r="B168" s="272"/>
      <c r="C168" s="253" t="s">
        <v>2</v>
      </c>
      <c r="D168" s="254"/>
      <c r="E168" s="254"/>
      <c r="F168" s="254"/>
      <c r="G168" s="254"/>
      <c r="H168" s="255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44"/>
      <c r="V168" s="245"/>
      <c r="W168" s="244"/>
      <c r="X168" s="245"/>
    </row>
    <row r="169" spans="2:24" x14ac:dyDescent="0.3">
      <c r="B169" s="272"/>
      <c r="C169" s="256" t="s">
        <v>59</v>
      </c>
      <c r="D169" s="257"/>
      <c r="E169" s="257"/>
      <c r="F169" s="257"/>
      <c r="G169" s="257"/>
      <c r="H169" s="258"/>
      <c r="I169" s="105">
        <f>I94/I77</f>
        <v>3.1333333333333333</v>
      </c>
      <c r="J169" s="105">
        <f>J94/J77</f>
        <v>2.5833333333333335</v>
      </c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246" t="s">
        <v>44</v>
      </c>
      <c r="V169" s="247"/>
      <c r="W169" s="246">
        <f>W94/W77</f>
        <v>2.8888888888888888</v>
      </c>
      <c r="X169" s="247"/>
    </row>
    <row r="170" spans="2:24" x14ac:dyDescent="0.3">
      <c r="B170" s="272"/>
      <c r="C170" s="182" t="s">
        <v>60</v>
      </c>
      <c r="D170" s="183"/>
      <c r="E170" s="183"/>
      <c r="F170" s="183"/>
      <c r="G170" s="183"/>
      <c r="H170" s="184"/>
      <c r="I170" s="109">
        <f>(I96+I109+I165+I166)/I77</f>
        <v>0.93333333333333335</v>
      </c>
      <c r="J170" s="109">
        <f>(J96+J109+J165+J166)/J77</f>
        <v>0.83333333333333337</v>
      </c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238" t="s">
        <v>44</v>
      </c>
      <c r="V170" s="239"/>
      <c r="W170" s="238">
        <f t="shared" ref="W170:X170" si="25">(W96+W109+W165+W166)/W77</f>
        <v>0.88888888888888884</v>
      </c>
      <c r="X170" s="239" t="e">
        <f t="shared" si="25"/>
        <v>#DIV/0!</v>
      </c>
    </row>
    <row r="171" spans="2:24" x14ac:dyDescent="0.3">
      <c r="B171" s="272"/>
      <c r="C171" s="188" t="s">
        <v>8</v>
      </c>
      <c r="D171" s="189"/>
      <c r="E171" s="189"/>
      <c r="F171" s="189"/>
      <c r="G171" s="189"/>
      <c r="H171" s="190"/>
      <c r="I171" s="111">
        <f>I173/I172</f>
        <v>0</v>
      </c>
      <c r="J171" s="111">
        <f>J173/J172</f>
        <v>0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240" t="s">
        <v>44</v>
      </c>
      <c r="V171" s="241"/>
      <c r="W171" s="242">
        <f>W173/W172</f>
        <v>0</v>
      </c>
      <c r="X171" s="243"/>
    </row>
    <row r="172" spans="2:24" x14ac:dyDescent="0.3">
      <c r="B172" s="272"/>
      <c r="C172" s="215" t="s">
        <v>19</v>
      </c>
      <c r="D172" s="216"/>
      <c r="E172" s="216"/>
      <c r="F172" s="216"/>
      <c r="G172" s="216"/>
      <c r="H172" s="217"/>
      <c r="I172" s="38">
        <f>I77</f>
        <v>15</v>
      </c>
      <c r="J172" s="38">
        <f>J77</f>
        <v>12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236" t="s">
        <v>44</v>
      </c>
      <c r="V172" s="237"/>
      <c r="W172" s="236">
        <f>SUM(I172:T172)</f>
        <v>27</v>
      </c>
      <c r="X172" s="237"/>
    </row>
    <row r="173" spans="2:24" ht="15" thickBot="1" x14ac:dyDescent="0.35">
      <c r="B173" s="272"/>
      <c r="C173" s="215" t="s">
        <v>46</v>
      </c>
      <c r="D173" s="216"/>
      <c r="E173" s="216"/>
      <c r="F173" s="216"/>
      <c r="G173" s="216"/>
      <c r="H173" s="217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34" t="s">
        <v>44</v>
      </c>
      <c r="V173" s="235"/>
      <c r="W173" s="211">
        <f>SUM(I173:T173)</f>
        <v>0</v>
      </c>
      <c r="X173" s="212"/>
    </row>
    <row r="174" spans="2:24" x14ac:dyDescent="0.3">
      <c r="B174" s="170" t="s">
        <v>9</v>
      </c>
      <c r="C174" s="337" t="s">
        <v>47</v>
      </c>
      <c r="D174" s="338"/>
      <c r="E174" s="338"/>
      <c r="F174" s="338"/>
      <c r="G174" s="338"/>
      <c r="H174" s="339"/>
      <c r="I174" s="145">
        <f>I177/I176</f>
        <v>0.33333333333333331</v>
      </c>
      <c r="J174" s="145">
        <f>J177/J176</f>
        <v>0.58333333333333337</v>
      </c>
      <c r="K174" s="145"/>
      <c r="L174" s="145"/>
      <c r="M174" s="145"/>
      <c r="N174" s="145"/>
      <c r="O174" s="145"/>
      <c r="P174" s="145"/>
      <c r="Q174" s="145"/>
      <c r="R174" s="145"/>
      <c r="S174" s="145"/>
      <c r="T174" s="147"/>
      <c r="U174" s="218">
        <f t="shared" ref="U174:V174" si="26">U177/U176</f>
        <v>0.44444444444444442</v>
      </c>
      <c r="V174" s="219" t="e">
        <f t="shared" si="26"/>
        <v>#DIV/0!</v>
      </c>
      <c r="W174" s="220" t="s">
        <v>44</v>
      </c>
      <c r="X174" s="221"/>
    </row>
    <row r="175" spans="2:24" x14ac:dyDescent="0.3">
      <c r="B175" s="171"/>
      <c r="C175" s="340" t="s">
        <v>29</v>
      </c>
      <c r="D175" s="341"/>
      <c r="E175" s="341"/>
      <c r="F175" s="341"/>
      <c r="G175" s="341"/>
      <c r="H175" s="342"/>
      <c r="I175" s="146">
        <f>I178/I176</f>
        <v>0.26666666666666666</v>
      </c>
      <c r="J175" s="146">
        <f>J178/J176</f>
        <v>0.41666666666666669</v>
      </c>
      <c r="K175" s="146"/>
      <c r="L175" s="146"/>
      <c r="M175" s="146"/>
      <c r="N175" s="146"/>
      <c r="O175" s="146"/>
      <c r="P175" s="146"/>
      <c r="Q175" s="146"/>
      <c r="R175" s="146"/>
      <c r="S175" s="146"/>
      <c r="T175" s="149"/>
      <c r="U175" s="343">
        <f t="shared" ref="U175:V175" si="27">U178/U176</f>
        <v>0.33333333333333331</v>
      </c>
      <c r="V175" s="344" t="e">
        <f t="shared" si="27"/>
        <v>#DIV/0!</v>
      </c>
      <c r="W175" s="345" t="s">
        <v>44</v>
      </c>
      <c r="X175" s="346"/>
    </row>
    <row r="176" spans="2:24" x14ac:dyDescent="0.3">
      <c r="B176" s="171"/>
      <c r="C176" s="176" t="s">
        <v>58</v>
      </c>
      <c r="D176" s="177"/>
      <c r="E176" s="177"/>
      <c r="F176" s="177"/>
      <c r="G176" s="177"/>
      <c r="H176" s="178"/>
      <c r="I176" s="20">
        <v>15</v>
      </c>
      <c r="J176" s="20">
        <v>12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11">
        <f>AVERAGE(I176:T176)</f>
        <v>13.5</v>
      </c>
      <c r="V176" s="212"/>
      <c r="W176" s="211" t="s">
        <v>44</v>
      </c>
      <c r="X176" s="212"/>
    </row>
    <row r="177" spans="2:24" x14ac:dyDescent="0.3">
      <c r="B177" s="171"/>
      <c r="C177" s="179" t="s">
        <v>23</v>
      </c>
      <c r="D177" s="180"/>
      <c r="E177" s="180"/>
      <c r="F177" s="180"/>
      <c r="G177" s="180"/>
      <c r="H177" s="181"/>
      <c r="I177" s="20">
        <v>5</v>
      </c>
      <c r="J177" s="20">
        <v>7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11">
        <f>AVERAGE(I177:T177)</f>
        <v>6</v>
      </c>
      <c r="V177" s="212"/>
      <c r="W177" s="211" t="s">
        <v>44</v>
      </c>
      <c r="X177" s="212"/>
    </row>
    <row r="178" spans="2:24" x14ac:dyDescent="0.3">
      <c r="B178" s="171"/>
      <c r="C178" s="182" t="s">
        <v>24</v>
      </c>
      <c r="D178" s="183"/>
      <c r="E178" s="183"/>
      <c r="F178" s="183"/>
      <c r="G178" s="183"/>
      <c r="H178" s="184"/>
      <c r="I178" s="124">
        <v>4</v>
      </c>
      <c r="J178" s="124">
        <v>5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232">
        <f>AVERAGE(I178:T178)</f>
        <v>4.5</v>
      </c>
      <c r="V178" s="233"/>
      <c r="W178" s="232" t="s">
        <v>44</v>
      </c>
      <c r="X178" s="233"/>
    </row>
    <row r="179" spans="2:24" x14ac:dyDescent="0.3">
      <c r="B179" s="171"/>
      <c r="C179" s="185" t="s">
        <v>10</v>
      </c>
      <c r="D179" s="186"/>
      <c r="E179" s="186"/>
      <c r="F179" s="186"/>
      <c r="G179" s="186"/>
      <c r="H179" s="187"/>
      <c r="I179" s="128">
        <f>I182/I181</f>
        <v>0</v>
      </c>
      <c r="J179" s="128">
        <f>J182/J181</f>
        <v>8.3333333333333329E-2</v>
      </c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213">
        <f>U182/U181</f>
        <v>7.407407407407407E-2</v>
      </c>
      <c r="V179" s="214"/>
      <c r="W179" s="226" t="s">
        <v>44</v>
      </c>
      <c r="X179" s="227"/>
    </row>
    <row r="180" spans="2:24" x14ac:dyDescent="0.3">
      <c r="B180" s="171"/>
      <c r="C180" s="188" t="s">
        <v>11</v>
      </c>
      <c r="D180" s="189"/>
      <c r="E180" s="189"/>
      <c r="F180" s="189"/>
      <c r="G180" s="189"/>
      <c r="H180" s="190"/>
      <c r="I180" s="132">
        <f>I183/I181</f>
        <v>0</v>
      </c>
      <c r="J180" s="132">
        <f>J183/J181</f>
        <v>0</v>
      </c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228">
        <f>U183/U181</f>
        <v>0</v>
      </c>
      <c r="V180" s="229"/>
      <c r="W180" s="230" t="s">
        <v>44</v>
      </c>
      <c r="X180" s="231"/>
    </row>
    <row r="181" spans="2:24" x14ac:dyDescent="0.3">
      <c r="B181" s="171"/>
      <c r="C181" s="176" t="s">
        <v>58</v>
      </c>
      <c r="D181" s="177"/>
      <c r="E181" s="177"/>
      <c r="F181" s="177"/>
      <c r="G181" s="177"/>
      <c r="H181" s="178"/>
      <c r="I181" s="20">
        <v>15</v>
      </c>
      <c r="J181" s="20">
        <v>12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11">
        <f>AVERAGE(I181:T181)</f>
        <v>13.5</v>
      </c>
      <c r="V181" s="212"/>
      <c r="W181" s="211" t="s">
        <v>44</v>
      </c>
      <c r="X181" s="212"/>
    </row>
    <row r="182" spans="2:24" x14ac:dyDescent="0.3">
      <c r="B182" s="171"/>
      <c r="C182" s="176" t="s">
        <v>20</v>
      </c>
      <c r="D182" s="177"/>
      <c r="E182" s="177"/>
      <c r="F182" s="177"/>
      <c r="G182" s="177"/>
      <c r="H182" s="178"/>
      <c r="I182" s="20"/>
      <c r="J182" s="20"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11">
        <f>AVERAGE(I182:T182)</f>
        <v>1</v>
      </c>
      <c r="V182" s="212"/>
      <c r="W182" s="211" t="s">
        <v>44</v>
      </c>
      <c r="X182" s="212"/>
    </row>
    <row r="183" spans="2:24" ht="15" thickBot="1" x14ac:dyDescent="0.35">
      <c r="B183" s="172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234">
        <f>AVERAGE(I183:T183)</f>
        <v>0</v>
      </c>
      <c r="V183" s="235"/>
      <c r="W183" s="234" t="s">
        <v>44</v>
      </c>
      <c r="X183" s="235"/>
    </row>
    <row r="184" spans="2:24" x14ac:dyDescent="0.3">
      <c r="R184" s="12"/>
    </row>
    <row r="185" spans="2:24" ht="15" thickBot="1" x14ac:dyDescent="0.35"/>
    <row r="186" spans="2:24" ht="15" thickBot="1" x14ac:dyDescent="0.35">
      <c r="B186" s="200">
        <v>2025</v>
      </c>
      <c r="C186" s="201"/>
      <c r="D186" s="201"/>
      <c r="E186" s="201"/>
      <c r="F186" s="201"/>
      <c r="G186" s="201"/>
      <c r="H186" s="20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200" t="s">
        <v>42</v>
      </c>
      <c r="V186" s="202"/>
      <c r="W186" s="200" t="s">
        <v>43</v>
      </c>
      <c r="X186" s="202"/>
    </row>
    <row r="187" spans="2:24" ht="15" thickBot="1" x14ac:dyDescent="0.35">
      <c r="B187" s="327"/>
      <c r="C187" s="327"/>
      <c r="D187" s="327"/>
      <c r="E187" s="327"/>
      <c r="F187" s="327"/>
      <c r="G187" s="327"/>
      <c r="H187" s="327"/>
    </row>
    <row r="188" spans="2:24" x14ac:dyDescent="0.3">
      <c r="B188" s="203" t="s">
        <v>4</v>
      </c>
      <c r="C188" s="206" t="s">
        <v>12</v>
      </c>
      <c r="D188" s="207"/>
      <c r="E188" s="207"/>
      <c r="F188" s="207"/>
      <c r="G188" s="207"/>
      <c r="H188" s="20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331"/>
      <c r="V188" s="332"/>
      <c r="W188" s="333"/>
      <c r="X188" s="332"/>
    </row>
    <row r="189" spans="2:24" x14ac:dyDescent="0.3">
      <c r="B189" s="204"/>
      <c r="C189" s="176" t="s">
        <v>31</v>
      </c>
      <c r="D189" s="177"/>
      <c r="E189" s="177"/>
      <c r="F189" s="177"/>
      <c r="G189" s="177"/>
      <c r="H189" s="178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20639</v>
      </c>
      <c r="T189" s="20">
        <v>14408</v>
      </c>
      <c r="U189" s="211">
        <f t="shared" ref="U189:U190" si="28">AVERAGE(I189:T189)</f>
        <v>17523.5</v>
      </c>
      <c r="V189" s="212"/>
      <c r="W189" s="307">
        <f t="shared" ref="W189:W190" si="29">SUM(I189:T189)</f>
        <v>35047</v>
      </c>
      <c r="X189" s="212"/>
    </row>
    <row r="190" spans="2:24" x14ac:dyDescent="0.3">
      <c r="B190" s="204"/>
      <c r="C190" s="176" t="s">
        <v>133</v>
      </c>
      <c r="D190" s="177"/>
      <c r="E190" s="177"/>
      <c r="F190" s="177"/>
      <c r="G190" s="177"/>
      <c r="H190" s="178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23</v>
      </c>
      <c r="T190" s="20">
        <v>16</v>
      </c>
      <c r="U190" s="211">
        <f t="shared" si="28"/>
        <v>19.5</v>
      </c>
      <c r="V190" s="212"/>
      <c r="W190" s="307">
        <f t="shared" si="29"/>
        <v>39</v>
      </c>
      <c r="X190" s="212"/>
    </row>
    <row r="191" spans="2:24" x14ac:dyDescent="0.3">
      <c r="B191" s="204"/>
      <c r="C191" s="324" t="s">
        <v>0</v>
      </c>
      <c r="D191" s="325"/>
      <c r="E191" s="325"/>
      <c r="F191" s="325"/>
      <c r="G191" s="325"/>
      <c r="H191" s="32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334"/>
      <c r="V191" s="314"/>
      <c r="W191" s="313"/>
      <c r="X191" s="314"/>
    </row>
    <row r="192" spans="2:24" x14ac:dyDescent="0.3">
      <c r="B192" s="204"/>
      <c r="C192" s="256" t="s">
        <v>22</v>
      </c>
      <c r="D192" s="257"/>
      <c r="E192" s="257"/>
      <c r="F192" s="257"/>
      <c r="G192" s="257"/>
      <c r="H192" s="258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12475</v>
      </c>
      <c r="T192" s="20">
        <v>8574</v>
      </c>
      <c r="U192" s="320">
        <f t="shared" ref="U192:U193" si="30">AVERAGE(I192:T192)</f>
        <v>10524.5</v>
      </c>
      <c r="V192" s="321"/>
      <c r="W192" s="315">
        <f t="shared" ref="W192:W193" si="31">SUM(I192:T192)</f>
        <v>21049</v>
      </c>
      <c r="X192" s="210"/>
    </row>
    <row r="193" spans="2:24" x14ac:dyDescent="0.3">
      <c r="B193" s="204"/>
      <c r="C193" s="256" t="s">
        <v>56</v>
      </c>
      <c r="D193" s="257"/>
      <c r="E193" s="257"/>
      <c r="F193" s="257"/>
      <c r="G193" s="257"/>
      <c r="H193" s="258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23</v>
      </c>
      <c r="T193" s="38">
        <v>16</v>
      </c>
      <c r="U193" s="211">
        <f t="shared" si="30"/>
        <v>19.5</v>
      </c>
      <c r="V193" s="212"/>
      <c r="W193" s="322">
        <f t="shared" si="31"/>
        <v>39</v>
      </c>
      <c r="X193" s="323"/>
    </row>
    <row r="194" spans="2:24" x14ac:dyDescent="0.3">
      <c r="B194" s="204"/>
      <c r="C194" s="176" t="s">
        <v>13</v>
      </c>
      <c r="D194" s="177"/>
      <c r="E194" s="177"/>
      <c r="F194" s="177"/>
      <c r="G194" s="177"/>
      <c r="H194" s="178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>S193-S195</f>
        <v>11</v>
      </c>
      <c r="T194" s="138">
        <f>T193-T195</f>
        <v>10</v>
      </c>
      <c r="U194" s="211">
        <f>AVERAGE(I194:T194)</f>
        <v>10.5</v>
      </c>
      <c r="V194" s="212"/>
      <c r="W194" s="307">
        <f>W193-W195</f>
        <v>21</v>
      </c>
      <c r="X194" s="212"/>
    </row>
    <row r="195" spans="2:24" x14ac:dyDescent="0.3">
      <c r="B195" s="204"/>
      <c r="C195" s="176" t="s">
        <v>14</v>
      </c>
      <c r="D195" s="177"/>
      <c r="E195" s="177"/>
      <c r="F195" s="177"/>
      <c r="G195" s="177"/>
      <c r="H195" s="178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12</v>
      </c>
      <c r="T195" s="20">
        <v>6</v>
      </c>
      <c r="U195" s="211">
        <f t="shared" ref="U195:U198" si="32">AVERAGE(I195:T195)</f>
        <v>9</v>
      </c>
      <c r="V195" s="212"/>
      <c r="W195" s="315">
        <f>SUM(I195:T195)</f>
        <v>18</v>
      </c>
      <c r="X195" s="210"/>
    </row>
    <row r="196" spans="2:24" x14ac:dyDescent="0.3">
      <c r="B196" s="204"/>
      <c r="C196" s="179" t="s">
        <v>5</v>
      </c>
      <c r="D196" s="180"/>
      <c r="E196" s="180"/>
      <c r="F196" s="180"/>
      <c r="G196" s="180"/>
      <c r="H196" s="181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3</v>
      </c>
      <c r="T196" s="84"/>
      <c r="U196" s="211">
        <f t="shared" si="32"/>
        <v>3</v>
      </c>
      <c r="V196" s="212"/>
      <c r="W196" s="315">
        <f>SUM(I196:T196)</f>
        <v>3</v>
      </c>
      <c r="X196" s="210"/>
    </row>
    <row r="197" spans="2:24" x14ac:dyDescent="0.3">
      <c r="B197" s="204"/>
      <c r="C197" s="316" t="s">
        <v>32</v>
      </c>
      <c r="D197" s="317"/>
      <c r="E197" s="317"/>
      <c r="F197" s="317"/>
      <c r="G197" s="317"/>
      <c r="H197" s="318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>S193-S194-S196</f>
        <v>9</v>
      </c>
      <c r="T197" s="88">
        <f>T193-T194-T196</f>
        <v>6</v>
      </c>
      <c r="U197" s="288">
        <f t="shared" si="32"/>
        <v>7.5</v>
      </c>
      <c r="V197" s="289"/>
      <c r="W197" s="319">
        <f>SUM(I197:T197)</f>
        <v>15</v>
      </c>
      <c r="X197" s="263"/>
    </row>
    <row r="198" spans="2:24" x14ac:dyDescent="0.3">
      <c r="B198" s="204"/>
      <c r="C198" s="328" t="s">
        <v>64</v>
      </c>
      <c r="D198" s="329"/>
      <c r="E198" s="329"/>
      <c r="F198" s="329"/>
      <c r="G198" s="329"/>
      <c r="H198" s="330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13</v>
      </c>
      <c r="T198" s="30">
        <v>12</v>
      </c>
      <c r="U198" s="308">
        <f t="shared" si="32"/>
        <v>12.5</v>
      </c>
      <c r="V198" s="309"/>
      <c r="W198" s="310">
        <f t="shared" ref="W198:W201" si="33">SUM(I198:T198)</f>
        <v>25</v>
      </c>
      <c r="X198" s="309"/>
    </row>
    <row r="199" spans="2:24" x14ac:dyDescent="0.3">
      <c r="B199" s="204"/>
      <c r="C199" s="282" t="s">
        <v>1</v>
      </c>
      <c r="D199" s="283"/>
      <c r="E199" s="283"/>
      <c r="F199" s="283"/>
      <c r="G199" s="283"/>
      <c r="H199" s="284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11"/>
      <c r="V199" s="312"/>
      <c r="W199" s="313"/>
      <c r="X199" s="314"/>
    </row>
    <row r="200" spans="2:24" x14ac:dyDescent="0.3">
      <c r="B200" s="204"/>
      <c r="C200" s="256" t="s">
        <v>22</v>
      </c>
      <c r="D200" s="257"/>
      <c r="E200" s="257"/>
      <c r="F200" s="257"/>
      <c r="G200" s="257"/>
      <c r="H200" s="258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5066</v>
      </c>
      <c r="T200" s="38">
        <v>4971</v>
      </c>
      <c r="U200" s="236">
        <f>AVERAGE(I200:T200)</f>
        <v>5018.5</v>
      </c>
      <c r="V200" s="237"/>
      <c r="W200" s="306">
        <f t="shared" si="33"/>
        <v>10037</v>
      </c>
      <c r="X200" s="237"/>
    </row>
    <row r="201" spans="2:24" x14ac:dyDescent="0.3">
      <c r="B201" s="204"/>
      <c r="C201" s="176" t="s">
        <v>58</v>
      </c>
      <c r="D201" s="177"/>
      <c r="E201" s="177"/>
      <c r="F201" s="177"/>
      <c r="G201" s="177"/>
      <c r="H201" s="178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5</v>
      </c>
      <c r="T201" s="20">
        <v>6</v>
      </c>
      <c r="U201" s="211">
        <f t="shared" ref="U201" si="34">AVERAGE(I201:T201)</f>
        <v>5.5</v>
      </c>
      <c r="V201" s="212"/>
      <c r="W201" s="307">
        <f t="shared" si="33"/>
        <v>11</v>
      </c>
      <c r="X201" s="212"/>
    </row>
    <row r="202" spans="2:24" x14ac:dyDescent="0.3">
      <c r="B202" s="204"/>
      <c r="C202" s="191" t="s">
        <v>6</v>
      </c>
      <c r="D202" s="192"/>
      <c r="E202" s="192"/>
      <c r="F202" s="192"/>
      <c r="G202" s="192"/>
      <c r="H202" s="193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01"/>
      <c r="V202" s="302"/>
      <c r="W202" s="303"/>
      <c r="X202" s="304"/>
    </row>
    <row r="203" spans="2:24" x14ac:dyDescent="0.3">
      <c r="B203" s="204"/>
      <c r="C203" s="256" t="s">
        <v>22</v>
      </c>
      <c r="D203" s="257"/>
      <c r="E203" s="257"/>
      <c r="F203" s="257"/>
      <c r="G203" s="257"/>
      <c r="H203" s="258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4" si="35">S189/S192</f>
        <v>1.6544288577154309</v>
      </c>
      <c r="T203" s="46">
        <f t="shared" si="35"/>
        <v>1.6804292045719618</v>
      </c>
      <c r="U203" s="236" t="s">
        <v>44</v>
      </c>
      <c r="V203" s="237"/>
      <c r="W203" s="305">
        <f>SUM(I203:T203)</f>
        <v>3.3348580622873927</v>
      </c>
      <c r="X203" s="247"/>
    </row>
    <row r="204" spans="2:24" x14ac:dyDescent="0.3">
      <c r="B204" s="204"/>
      <c r="C204" s="176" t="s">
        <v>57</v>
      </c>
      <c r="D204" s="177"/>
      <c r="E204" s="177"/>
      <c r="F204" s="177"/>
      <c r="G204" s="177"/>
      <c r="H204" s="178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si="35"/>
        <v>1</v>
      </c>
      <c r="T204" s="48">
        <f t="shared" si="35"/>
        <v>1</v>
      </c>
      <c r="U204" s="211" t="s">
        <v>44</v>
      </c>
      <c r="V204" s="212"/>
      <c r="W204" s="238">
        <f>SUM(I204:T204)</f>
        <v>2</v>
      </c>
      <c r="X204" s="239"/>
    </row>
    <row r="205" spans="2:24" s="142" customFormat="1" x14ac:dyDescent="0.3">
      <c r="B205" s="204"/>
      <c r="C205" s="295" t="s">
        <v>65</v>
      </c>
      <c r="D205" s="296"/>
      <c r="E205" s="296"/>
      <c r="F205" s="296"/>
      <c r="G205" s="296"/>
      <c r="H205" s="297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>S198/S193</f>
        <v>0.56521739130434778</v>
      </c>
      <c r="T205" s="144">
        <f>T198/T193</f>
        <v>0.75</v>
      </c>
      <c r="U205" s="298" t="s">
        <v>44</v>
      </c>
      <c r="V205" s="299"/>
      <c r="W205" s="300">
        <f>W198/W193</f>
        <v>0.64102564102564108</v>
      </c>
      <c r="X205" s="299"/>
    </row>
    <row r="206" spans="2:24" x14ac:dyDescent="0.3">
      <c r="B206" s="204"/>
      <c r="C206" s="188" t="s">
        <v>3</v>
      </c>
      <c r="D206" s="189"/>
      <c r="E206" s="189"/>
      <c r="F206" s="189"/>
      <c r="G206" s="189"/>
      <c r="H206" s="190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30"/>
      <c r="V206" s="231"/>
      <c r="W206" s="292"/>
      <c r="X206" s="243"/>
    </row>
    <row r="207" spans="2:24" x14ac:dyDescent="0.3">
      <c r="B207" s="204"/>
      <c r="C207" s="256" t="s">
        <v>22</v>
      </c>
      <c r="D207" s="257"/>
      <c r="E207" s="257"/>
      <c r="F207" s="257"/>
      <c r="G207" s="257"/>
      <c r="H207" s="258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8" si="36">S200/S192</f>
        <v>0.40609218436873745</v>
      </c>
      <c r="T207" s="58">
        <f t="shared" si="36"/>
        <v>0.57977606717984609</v>
      </c>
      <c r="U207" s="236" t="s">
        <v>44</v>
      </c>
      <c r="V207" s="237"/>
      <c r="W207" s="293">
        <f>W200/W192</f>
        <v>0.47683975485771296</v>
      </c>
      <c r="X207" s="294"/>
    </row>
    <row r="208" spans="2:24" ht="15" thickBot="1" x14ac:dyDescent="0.35">
      <c r="B208" s="205"/>
      <c r="C208" s="194" t="s">
        <v>58</v>
      </c>
      <c r="D208" s="195"/>
      <c r="E208" s="195"/>
      <c r="F208" s="195"/>
      <c r="G208" s="195"/>
      <c r="H208" s="196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si="36"/>
        <v>0.21739130434782608</v>
      </c>
      <c r="T208" s="62">
        <f t="shared" si="36"/>
        <v>0.375</v>
      </c>
      <c r="U208" s="234" t="s">
        <v>44</v>
      </c>
      <c r="V208" s="235"/>
      <c r="W208" s="269">
        <f>W201/W193</f>
        <v>0.28205128205128205</v>
      </c>
      <c r="X208" s="270"/>
    </row>
    <row r="209" spans="2:24" x14ac:dyDescent="0.3">
      <c r="B209" s="271" t="s">
        <v>7</v>
      </c>
      <c r="C209" s="197" t="s">
        <v>15</v>
      </c>
      <c r="D209" s="198"/>
      <c r="E209" s="198"/>
      <c r="F209" s="198"/>
      <c r="G209" s="198"/>
      <c r="H209" s="199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/>
      <c r="T209" s="66">
        <v>89</v>
      </c>
      <c r="U209" s="273">
        <f t="shared" ref="U209:U212" si="37">AVERAGE(I209:T209)</f>
        <v>89</v>
      </c>
      <c r="V209" s="274"/>
      <c r="W209" s="273" t="s">
        <v>44</v>
      </c>
      <c r="X209" s="274"/>
    </row>
    <row r="210" spans="2:24" x14ac:dyDescent="0.3">
      <c r="B210" s="272"/>
      <c r="C210" s="282" t="s">
        <v>62</v>
      </c>
      <c r="D210" s="283"/>
      <c r="E210" s="283"/>
      <c r="F210" s="283"/>
      <c r="G210" s="283"/>
      <c r="H210" s="284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217</v>
      </c>
      <c r="T210" s="70">
        <v>38</v>
      </c>
      <c r="U210" s="275">
        <f t="shared" si="37"/>
        <v>127.5</v>
      </c>
      <c r="V210" s="276"/>
      <c r="W210" s="275">
        <f t="shared" ref="W210:W212" si="38">SUM(I210:T210)</f>
        <v>255</v>
      </c>
      <c r="X210" s="276"/>
    </row>
    <row r="211" spans="2:24" x14ac:dyDescent="0.3">
      <c r="B211" s="272"/>
      <c r="C211" s="285" t="s">
        <v>16</v>
      </c>
      <c r="D211" s="286"/>
      <c r="E211" s="286"/>
      <c r="F211" s="286"/>
      <c r="G211" s="286"/>
      <c r="H211" s="28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>
        <v>1</v>
      </c>
      <c r="T211" s="74">
        <v>1</v>
      </c>
      <c r="U211" s="288">
        <f t="shared" si="37"/>
        <v>1</v>
      </c>
      <c r="V211" s="289"/>
      <c r="W211" s="290">
        <f t="shared" si="38"/>
        <v>2</v>
      </c>
      <c r="X211" s="291"/>
    </row>
    <row r="212" spans="2:24" x14ac:dyDescent="0.3">
      <c r="B212" s="272"/>
      <c r="C212" s="277" t="s">
        <v>17</v>
      </c>
      <c r="D212" s="278"/>
      <c r="E212" s="278"/>
      <c r="F212" s="278"/>
      <c r="G212" s="278"/>
      <c r="H212" s="279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>S213+S220</f>
        <v>16</v>
      </c>
      <c r="T212" s="78">
        <f>T213+T220</f>
        <v>1</v>
      </c>
      <c r="U212" s="280">
        <f t="shared" si="37"/>
        <v>8.5</v>
      </c>
      <c r="V212" s="281"/>
      <c r="W212" s="209">
        <f t="shared" si="38"/>
        <v>17</v>
      </c>
      <c r="X212" s="210"/>
    </row>
    <row r="213" spans="2:24" x14ac:dyDescent="0.3">
      <c r="B213" s="272"/>
      <c r="C213" s="179" t="s">
        <v>66</v>
      </c>
      <c r="D213" s="180"/>
      <c r="E213" s="180"/>
      <c r="F213" s="180"/>
      <c r="G213" s="180"/>
      <c r="H213" s="181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>SUM(S214:S219)</f>
        <v>16</v>
      </c>
      <c r="T213" s="20">
        <f>SUM(T214:T219)</f>
        <v>1</v>
      </c>
      <c r="U213" s="21"/>
      <c r="V213" s="22"/>
      <c r="W213" s="79"/>
      <c r="X213" s="80"/>
    </row>
    <row r="214" spans="2:24" x14ac:dyDescent="0.3">
      <c r="B214" s="272"/>
      <c r="C214" s="179" t="s">
        <v>67</v>
      </c>
      <c r="D214" s="180"/>
      <c r="E214" s="180"/>
      <c r="F214" s="180"/>
      <c r="G214" s="180"/>
      <c r="H214" s="181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/>
      <c r="T214" s="84"/>
      <c r="U214" s="209" t="e">
        <f t="shared" ref="U214" si="39">AVERAGE(I214:T214)</f>
        <v>#DIV/0!</v>
      </c>
      <c r="V214" s="210"/>
      <c r="W214" s="209">
        <f t="shared" ref="W214" si="40">SUM(I214:T214)</f>
        <v>0</v>
      </c>
      <c r="X214" s="210"/>
    </row>
    <row r="215" spans="2:24" x14ac:dyDescent="0.3">
      <c r="B215" s="272"/>
      <c r="C215" s="179" t="s">
        <v>68</v>
      </c>
      <c r="D215" s="180"/>
      <c r="E215" s="180"/>
      <c r="F215" s="180"/>
      <c r="G215" s="180"/>
      <c r="H215" s="181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>
        <v>2</v>
      </c>
      <c r="T215" s="84"/>
      <c r="U215" s="79"/>
      <c r="V215" s="80"/>
      <c r="W215" s="79"/>
      <c r="X215" s="80"/>
    </row>
    <row r="216" spans="2:24" x14ac:dyDescent="0.3">
      <c r="B216" s="272"/>
      <c r="C216" s="179" t="s">
        <v>69</v>
      </c>
      <c r="D216" s="180"/>
      <c r="E216" s="180"/>
      <c r="F216" s="180"/>
      <c r="G216" s="180"/>
      <c r="H216" s="181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>
        <v>3</v>
      </c>
      <c r="T216" s="84"/>
      <c r="U216" s="79"/>
      <c r="V216" s="80"/>
      <c r="W216" s="79"/>
      <c r="X216" s="80"/>
    </row>
    <row r="217" spans="2:24" x14ac:dyDescent="0.3">
      <c r="B217" s="272"/>
      <c r="C217" s="179" t="s">
        <v>72</v>
      </c>
      <c r="D217" s="180"/>
      <c r="E217" s="180"/>
      <c r="F217" s="180"/>
      <c r="G217" s="180"/>
      <c r="H217" s="181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>
        <v>6</v>
      </c>
      <c r="T217" s="84">
        <v>1</v>
      </c>
      <c r="U217" s="79"/>
      <c r="V217" s="80"/>
      <c r="W217" s="79"/>
      <c r="X217" s="80"/>
    </row>
    <row r="218" spans="2:24" x14ac:dyDescent="0.3">
      <c r="B218" s="272"/>
      <c r="C218" s="179" t="s">
        <v>70</v>
      </c>
      <c r="D218" s="180"/>
      <c r="E218" s="180"/>
      <c r="F218" s="180"/>
      <c r="G218" s="180"/>
      <c r="H218" s="181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>
        <v>3</v>
      </c>
      <c r="T218" s="84"/>
      <c r="U218" s="79"/>
      <c r="V218" s="80"/>
      <c r="W218" s="79"/>
      <c r="X218" s="80"/>
    </row>
    <row r="219" spans="2:24" x14ac:dyDescent="0.3">
      <c r="B219" s="272"/>
      <c r="C219" s="179" t="s">
        <v>71</v>
      </c>
      <c r="D219" s="180"/>
      <c r="E219" s="180"/>
      <c r="F219" s="180"/>
      <c r="G219" s="180"/>
      <c r="H219" s="181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>
        <v>2</v>
      </c>
      <c r="T219" s="84"/>
      <c r="U219" s="209">
        <f t="shared" ref="U219:U220" si="41">AVERAGE(I219:T219)</f>
        <v>2</v>
      </c>
      <c r="V219" s="210"/>
      <c r="W219" s="209">
        <f t="shared" ref="W219:W220" si="42">SUM(I219:T219)</f>
        <v>2</v>
      </c>
      <c r="X219" s="210"/>
    </row>
    <row r="220" spans="2:24" x14ac:dyDescent="0.3">
      <c r="B220" s="272"/>
      <c r="C220" s="179" t="s">
        <v>77</v>
      </c>
      <c r="D220" s="180"/>
      <c r="E220" s="180"/>
      <c r="F220" s="180"/>
      <c r="G220" s="180"/>
      <c r="H220" s="181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>SUM(S221:S224)</f>
        <v>0</v>
      </c>
      <c r="T220" s="20">
        <f>SUM(T221:T224)</f>
        <v>0</v>
      </c>
      <c r="U220" s="211">
        <f t="shared" si="41"/>
        <v>0</v>
      </c>
      <c r="V220" s="212"/>
      <c r="W220" s="209">
        <f t="shared" si="42"/>
        <v>0</v>
      </c>
      <c r="X220" s="210"/>
    </row>
    <row r="221" spans="2:24" x14ac:dyDescent="0.3">
      <c r="B221" s="272"/>
      <c r="C221" s="179" t="s">
        <v>73</v>
      </c>
      <c r="D221" s="180"/>
      <c r="E221" s="180"/>
      <c r="F221" s="180"/>
      <c r="G221" s="180"/>
      <c r="H221" s="181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1"/>
      <c r="V221" s="22"/>
      <c r="W221" s="79"/>
      <c r="X221" s="80"/>
    </row>
    <row r="222" spans="2:24" x14ac:dyDescent="0.3">
      <c r="B222" s="272"/>
      <c r="C222" s="179" t="s">
        <v>74</v>
      </c>
      <c r="D222" s="180"/>
      <c r="E222" s="180"/>
      <c r="F222" s="180"/>
      <c r="G222" s="180"/>
      <c r="H222" s="181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1"/>
      <c r="V222" s="22"/>
      <c r="W222" s="79"/>
      <c r="X222" s="80"/>
    </row>
    <row r="223" spans="2:24" x14ac:dyDescent="0.3">
      <c r="B223" s="272"/>
      <c r="C223" s="179" t="s">
        <v>75</v>
      </c>
      <c r="D223" s="180"/>
      <c r="E223" s="180"/>
      <c r="F223" s="180"/>
      <c r="G223" s="180"/>
      <c r="H223" s="181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1"/>
      <c r="V223" s="22"/>
      <c r="W223" s="79"/>
      <c r="X223" s="80"/>
    </row>
    <row r="224" spans="2:24" x14ac:dyDescent="0.3">
      <c r="B224" s="272"/>
      <c r="C224" s="179" t="s">
        <v>76</v>
      </c>
      <c r="D224" s="180"/>
      <c r="E224" s="180"/>
      <c r="F224" s="180"/>
      <c r="G224" s="180"/>
      <c r="H224" s="181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/>
      <c r="T224" s="84"/>
      <c r="U224" s="209" t="e">
        <f t="shared" ref="U224:U267" si="43">AVERAGE(I224:T224)</f>
        <v>#DIV/0!</v>
      </c>
      <c r="V224" s="210"/>
      <c r="W224" s="209">
        <f t="shared" ref="W224:W246" si="44">SUM(I224:T224)</f>
        <v>0</v>
      </c>
      <c r="X224" s="210"/>
    </row>
    <row r="225" spans="2:24" x14ac:dyDescent="0.3">
      <c r="B225" s="272"/>
      <c r="C225" s="266" t="s">
        <v>18</v>
      </c>
      <c r="D225" s="267"/>
      <c r="E225" s="267"/>
      <c r="F225" s="267"/>
      <c r="G225" s="267"/>
      <c r="H225" s="268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45">SUM(S226+S258+S279)</f>
        <v>0</v>
      </c>
      <c r="T225" s="20">
        <f t="shared" si="45"/>
        <v>9</v>
      </c>
      <c r="U225" s="209">
        <f t="shared" si="43"/>
        <v>4.5</v>
      </c>
      <c r="V225" s="210"/>
      <c r="W225" s="209">
        <f t="shared" si="44"/>
        <v>9</v>
      </c>
      <c r="X225" s="210"/>
    </row>
    <row r="226" spans="2:24" x14ac:dyDescent="0.3">
      <c r="B226" s="272"/>
      <c r="C226" s="179" t="s">
        <v>78</v>
      </c>
      <c r="D226" s="180"/>
      <c r="E226" s="180"/>
      <c r="F226" s="180"/>
      <c r="G226" s="180"/>
      <c r="H226" s="181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>SUM(S227:S257)</f>
        <v>0</v>
      </c>
      <c r="T226" s="20">
        <f>SUM(T227:T257)</f>
        <v>0</v>
      </c>
      <c r="U226" s="209">
        <f t="shared" si="43"/>
        <v>0</v>
      </c>
      <c r="V226" s="210"/>
      <c r="W226" s="209">
        <f t="shared" si="44"/>
        <v>0</v>
      </c>
      <c r="X226" s="210"/>
    </row>
    <row r="227" spans="2:24" x14ac:dyDescent="0.3">
      <c r="B227" s="272"/>
      <c r="C227" s="179" t="s">
        <v>80</v>
      </c>
      <c r="D227" s="180"/>
      <c r="E227" s="180"/>
      <c r="F227" s="180"/>
      <c r="G227" s="180"/>
      <c r="H227" s="181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3"/>
        <v>#DIV/0!</v>
      </c>
      <c r="V227" s="210"/>
      <c r="W227" s="209">
        <f t="shared" si="44"/>
        <v>0</v>
      </c>
      <c r="X227" s="210"/>
    </row>
    <row r="228" spans="2:24" x14ac:dyDescent="0.3">
      <c r="B228" s="272"/>
      <c r="C228" s="179" t="s">
        <v>81</v>
      </c>
      <c r="D228" s="180"/>
      <c r="E228" s="180"/>
      <c r="F228" s="180"/>
      <c r="G228" s="180"/>
      <c r="H228" s="181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3"/>
        <v>#DIV/0!</v>
      </c>
      <c r="V228" s="210"/>
      <c r="W228" s="209">
        <f t="shared" si="44"/>
        <v>0</v>
      </c>
      <c r="X228" s="210"/>
    </row>
    <row r="229" spans="2:24" x14ac:dyDescent="0.3">
      <c r="B229" s="272"/>
      <c r="C229" s="179" t="s">
        <v>82</v>
      </c>
      <c r="D229" s="180"/>
      <c r="E229" s="180"/>
      <c r="F229" s="180"/>
      <c r="G229" s="180"/>
      <c r="H229" s="181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3"/>
        <v>#DIV/0!</v>
      </c>
      <c r="V229" s="210"/>
      <c r="W229" s="209">
        <f t="shared" si="44"/>
        <v>0</v>
      </c>
      <c r="X229" s="210"/>
    </row>
    <row r="230" spans="2:24" x14ac:dyDescent="0.3">
      <c r="B230" s="272"/>
      <c r="C230" s="179" t="s">
        <v>83</v>
      </c>
      <c r="D230" s="180"/>
      <c r="E230" s="180"/>
      <c r="F230" s="180"/>
      <c r="G230" s="180"/>
      <c r="H230" s="181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3"/>
        <v>#DIV/0!</v>
      </c>
      <c r="V230" s="210"/>
      <c r="W230" s="209">
        <f t="shared" si="44"/>
        <v>0</v>
      </c>
      <c r="X230" s="210"/>
    </row>
    <row r="231" spans="2:24" x14ac:dyDescent="0.3">
      <c r="B231" s="272"/>
      <c r="C231" s="179" t="s">
        <v>84</v>
      </c>
      <c r="D231" s="180"/>
      <c r="E231" s="180"/>
      <c r="F231" s="180"/>
      <c r="G231" s="180"/>
      <c r="H231" s="181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3"/>
        <v>#DIV/0!</v>
      </c>
      <c r="V231" s="210"/>
      <c r="W231" s="209">
        <f t="shared" si="44"/>
        <v>0</v>
      </c>
      <c r="X231" s="210"/>
    </row>
    <row r="232" spans="2:24" x14ac:dyDescent="0.3">
      <c r="B232" s="272"/>
      <c r="C232" s="179" t="s">
        <v>85</v>
      </c>
      <c r="D232" s="180"/>
      <c r="E232" s="180"/>
      <c r="F232" s="180"/>
      <c r="G232" s="180"/>
      <c r="H232" s="181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3"/>
        <v>#DIV/0!</v>
      </c>
      <c r="V232" s="210"/>
      <c r="W232" s="209">
        <f t="shared" si="44"/>
        <v>0</v>
      </c>
      <c r="X232" s="210"/>
    </row>
    <row r="233" spans="2:24" x14ac:dyDescent="0.3">
      <c r="B233" s="272"/>
      <c r="C233" s="179" t="s">
        <v>86</v>
      </c>
      <c r="D233" s="180"/>
      <c r="E233" s="180"/>
      <c r="F233" s="180"/>
      <c r="G233" s="180"/>
      <c r="H233" s="181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3"/>
        <v>#DIV/0!</v>
      </c>
      <c r="V233" s="210"/>
      <c r="W233" s="209">
        <f t="shared" si="44"/>
        <v>0</v>
      </c>
      <c r="X233" s="210"/>
    </row>
    <row r="234" spans="2:24" x14ac:dyDescent="0.3">
      <c r="B234" s="272"/>
      <c r="C234" s="179" t="s">
        <v>87</v>
      </c>
      <c r="D234" s="180"/>
      <c r="E234" s="180"/>
      <c r="F234" s="180"/>
      <c r="G234" s="180"/>
      <c r="H234" s="181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3"/>
        <v>#DIV/0!</v>
      </c>
      <c r="V234" s="210"/>
      <c r="W234" s="209">
        <f t="shared" si="44"/>
        <v>0</v>
      </c>
      <c r="X234" s="210"/>
    </row>
    <row r="235" spans="2:24" x14ac:dyDescent="0.3">
      <c r="B235" s="272"/>
      <c r="C235" s="179" t="s">
        <v>88</v>
      </c>
      <c r="D235" s="180"/>
      <c r="E235" s="180"/>
      <c r="F235" s="180"/>
      <c r="G235" s="180"/>
      <c r="H235" s="181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3"/>
        <v>#DIV/0!</v>
      </c>
      <c r="V235" s="210"/>
      <c r="W235" s="209">
        <f t="shared" si="44"/>
        <v>0</v>
      </c>
      <c r="X235" s="210"/>
    </row>
    <row r="236" spans="2:24" x14ac:dyDescent="0.3">
      <c r="B236" s="272"/>
      <c r="C236" s="179" t="s">
        <v>89</v>
      </c>
      <c r="D236" s="180"/>
      <c r="E236" s="180"/>
      <c r="F236" s="180"/>
      <c r="G236" s="180"/>
      <c r="H236" s="181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3"/>
        <v>#DIV/0!</v>
      </c>
      <c r="V236" s="210"/>
      <c r="W236" s="209">
        <f t="shared" si="44"/>
        <v>0</v>
      </c>
      <c r="X236" s="210"/>
    </row>
    <row r="237" spans="2:24" x14ac:dyDescent="0.3">
      <c r="B237" s="272"/>
      <c r="C237" s="179" t="s">
        <v>90</v>
      </c>
      <c r="D237" s="180"/>
      <c r="E237" s="180"/>
      <c r="F237" s="180"/>
      <c r="G237" s="180"/>
      <c r="H237" s="181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3"/>
        <v>#DIV/0!</v>
      </c>
      <c r="V237" s="210"/>
      <c r="W237" s="209">
        <f t="shared" si="44"/>
        <v>0</v>
      </c>
      <c r="X237" s="210"/>
    </row>
    <row r="238" spans="2:24" x14ac:dyDescent="0.3">
      <c r="B238" s="272"/>
      <c r="C238" s="179" t="s">
        <v>91</v>
      </c>
      <c r="D238" s="180"/>
      <c r="E238" s="180"/>
      <c r="F238" s="180"/>
      <c r="G238" s="180"/>
      <c r="H238" s="181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3"/>
        <v>#DIV/0!</v>
      </c>
      <c r="V238" s="210"/>
      <c r="W238" s="209">
        <f t="shared" si="44"/>
        <v>0</v>
      </c>
      <c r="X238" s="210"/>
    </row>
    <row r="239" spans="2:24" x14ac:dyDescent="0.3">
      <c r="B239" s="272"/>
      <c r="C239" s="179" t="s">
        <v>92</v>
      </c>
      <c r="D239" s="180"/>
      <c r="E239" s="180"/>
      <c r="F239" s="180"/>
      <c r="G239" s="180"/>
      <c r="H239" s="181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3"/>
        <v>#DIV/0!</v>
      </c>
      <c r="V239" s="210"/>
      <c r="W239" s="209">
        <f t="shared" si="44"/>
        <v>0</v>
      </c>
      <c r="X239" s="210"/>
    </row>
    <row r="240" spans="2:24" x14ac:dyDescent="0.3">
      <c r="B240" s="272"/>
      <c r="C240" s="179" t="s">
        <v>93</v>
      </c>
      <c r="D240" s="180"/>
      <c r="E240" s="180"/>
      <c r="F240" s="180"/>
      <c r="G240" s="180"/>
      <c r="H240" s="181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3"/>
        <v>#DIV/0!</v>
      </c>
      <c r="V240" s="210"/>
      <c r="W240" s="209">
        <f t="shared" si="44"/>
        <v>0</v>
      </c>
      <c r="X240" s="210"/>
    </row>
    <row r="241" spans="2:24" x14ac:dyDescent="0.3">
      <c r="B241" s="272"/>
      <c r="C241" s="179" t="s">
        <v>94</v>
      </c>
      <c r="D241" s="180"/>
      <c r="E241" s="180"/>
      <c r="F241" s="180"/>
      <c r="G241" s="180"/>
      <c r="H241" s="181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3"/>
        <v>#DIV/0!</v>
      </c>
      <c r="V241" s="210"/>
      <c r="W241" s="209">
        <f t="shared" si="44"/>
        <v>0</v>
      </c>
      <c r="X241" s="210"/>
    </row>
    <row r="242" spans="2:24" x14ac:dyDescent="0.3">
      <c r="B242" s="272"/>
      <c r="C242" s="179" t="s">
        <v>95</v>
      </c>
      <c r="D242" s="180"/>
      <c r="E242" s="180"/>
      <c r="F242" s="180"/>
      <c r="G242" s="180"/>
      <c r="H242" s="181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3"/>
        <v>#DIV/0!</v>
      </c>
      <c r="V242" s="210"/>
      <c r="W242" s="209">
        <f t="shared" si="44"/>
        <v>0</v>
      </c>
      <c r="X242" s="210"/>
    </row>
    <row r="243" spans="2:24" x14ac:dyDescent="0.3">
      <c r="B243" s="272"/>
      <c r="C243" s="179" t="s">
        <v>96</v>
      </c>
      <c r="D243" s="180"/>
      <c r="E243" s="180"/>
      <c r="F243" s="180"/>
      <c r="G243" s="180"/>
      <c r="H243" s="181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3"/>
        <v>#DIV/0!</v>
      </c>
      <c r="V243" s="210"/>
      <c r="W243" s="209">
        <f t="shared" si="44"/>
        <v>0</v>
      </c>
      <c r="X243" s="210"/>
    </row>
    <row r="244" spans="2:24" x14ac:dyDescent="0.3">
      <c r="B244" s="272"/>
      <c r="C244" s="179" t="s">
        <v>97</v>
      </c>
      <c r="D244" s="180"/>
      <c r="E244" s="180"/>
      <c r="F244" s="180"/>
      <c r="G244" s="180"/>
      <c r="H244" s="181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3"/>
        <v>#DIV/0!</v>
      </c>
      <c r="V244" s="210"/>
      <c r="W244" s="209">
        <f t="shared" si="44"/>
        <v>0</v>
      </c>
      <c r="X244" s="210"/>
    </row>
    <row r="245" spans="2:24" x14ac:dyDescent="0.3">
      <c r="B245" s="272"/>
      <c r="C245" s="179" t="s">
        <v>98</v>
      </c>
      <c r="D245" s="180"/>
      <c r="E245" s="180"/>
      <c r="F245" s="180"/>
      <c r="G245" s="180"/>
      <c r="H245" s="181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3"/>
        <v>#DIV/0!</v>
      </c>
      <c r="V245" s="210"/>
      <c r="W245" s="209">
        <f t="shared" si="44"/>
        <v>0</v>
      </c>
      <c r="X245" s="210"/>
    </row>
    <row r="246" spans="2:24" x14ac:dyDescent="0.3">
      <c r="B246" s="272"/>
      <c r="C246" s="179" t="s">
        <v>99</v>
      </c>
      <c r="D246" s="180"/>
      <c r="E246" s="180"/>
      <c r="F246" s="180"/>
      <c r="G246" s="180"/>
      <c r="H246" s="181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43"/>
        <v>#DIV/0!</v>
      </c>
      <c r="V246" s="210"/>
      <c r="W246" s="209">
        <f t="shared" si="44"/>
        <v>0</v>
      </c>
      <c r="X246" s="210"/>
    </row>
    <row r="247" spans="2:24" x14ac:dyDescent="0.3">
      <c r="B247" s="272"/>
      <c r="C247" s="179" t="s">
        <v>100</v>
      </c>
      <c r="D247" s="180"/>
      <c r="E247" s="180"/>
      <c r="F247" s="180"/>
      <c r="G247" s="180"/>
      <c r="H247" s="181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43"/>
        <v>#DIV/0!</v>
      </c>
      <c r="V247" s="210"/>
      <c r="W247" s="79"/>
      <c r="X247" s="80"/>
    </row>
    <row r="248" spans="2:24" x14ac:dyDescent="0.3">
      <c r="B248" s="272"/>
      <c r="C248" s="179" t="s">
        <v>101</v>
      </c>
      <c r="D248" s="180"/>
      <c r="E248" s="180"/>
      <c r="F248" s="180"/>
      <c r="G248" s="180"/>
      <c r="H248" s="181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43"/>
        <v>#DIV/0!</v>
      </c>
      <c r="V248" s="210"/>
      <c r="W248" s="79"/>
      <c r="X248" s="80"/>
    </row>
    <row r="249" spans="2:24" x14ac:dyDescent="0.3">
      <c r="B249" s="272"/>
      <c r="C249" s="179" t="s">
        <v>102</v>
      </c>
      <c r="D249" s="180"/>
      <c r="E249" s="180"/>
      <c r="F249" s="180"/>
      <c r="G249" s="180"/>
      <c r="H249" s="181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43"/>
        <v>#DIV/0!</v>
      </c>
      <c r="V249" s="210"/>
      <c r="W249" s="79"/>
      <c r="X249" s="80"/>
    </row>
    <row r="250" spans="2:24" x14ac:dyDescent="0.3">
      <c r="B250" s="272"/>
      <c r="C250" s="179" t="s">
        <v>103</v>
      </c>
      <c r="D250" s="180"/>
      <c r="E250" s="180"/>
      <c r="F250" s="180"/>
      <c r="G250" s="180"/>
      <c r="H250" s="181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43"/>
        <v>#DIV/0!</v>
      </c>
      <c r="V250" s="210"/>
      <c r="W250" s="79"/>
      <c r="X250" s="80"/>
    </row>
    <row r="251" spans="2:24" x14ac:dyDescent="0.3">
      <c r="B251" s="272"/>
      <c r="C251" s="179" t="s">
        <v>104</v>
      </c>
      <c r="D251" s="180"/>
      <c r="E251" s="180"/>
      <c r="F251" s="180"/>
      <c r="G251" s="180"/>
      <c r="H251" s="181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43"/>
        <v>#DIV/0!</v>
      </c>
      <c r="V251" s="210"/>
      <c r="W251" s="79"/>
      <c r="X251" s="80"/>
    </row>
    <row r="252" spans="2:24" x14ac:dyDescent="0.3">
      <c r="B252" s="272"/>
      <c r="C252" s="179" t="s">
        <v>105</v>
      </c>
      <c r="D252" s="180"/>
      <c r="E252" s="180"/>
      <c r="F252" s="180"/>
      <c r="G252" s="180"/>
      <c r="H252" s="181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43"/>
        <v>#DIV/0!</v>
      </c>
      <c r="V252" s="210"/>
      <c r="W252" s="79"/>
      <c r="X252" s="80"/>
    </row>
    <row r="253" spans="2:24" x14ac:dyDescent="0.3">
      <c r="B253" s="272"/>
      <c r="C253" s="179" t="s">
        <v>106</v>
      </c>
      <c r="D253" s="180"/>
      <c r="E253" s="180"/>
      <c r="F253" s="180"/>
      <c r="G253" s="180"/>
      <c r="H253" s="181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43"/>
        <v>#DIV/0!</v>
      </c>
      <c r="V253" s="210"/>
      <c r="W253" s="79"/>
      <c r="X253" s="80"/>
    </row>
    <row r="254" spans="2:24" x14ac:dyDescent="0.3">
      <c r="B254" s="272"/>
      <c r="C254" s="179" t="s">
        <v>107</v>
      </c>
      <c r="D254" s="180"/>
      <c r="E254" s="180"/>
      <c r="F254" s="180"/>
      <c r="G254" s="180"/>
      <c r="H254" s="181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43"/>
        <v>#DIV/0!</v>
      </c>
      <c r="V254" s="210"/>
      <c r="W254" s="79"/>
      <c r="X254" s="80"/>
    </row>
    <row r="255" spans="2:24" x14ac:dyDescent="0.3">
      <c r="B255" s="272"/>
      <c r="C255" s="179" t="s">
        <v>108</v>
      </c>
      <c r="D255" s="180"/>
      <c r="E255" s="180"/>
      <c r="F255" s="180"/>
      <c r="G255" s="180"/>
      <c r="H255" s="181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43"/>
        <v>#DIV/0!</v>
      </c>
      <c r="V255" s="210"/>
      <c r="W255" s="79"/>
      <c r="X255" s="80"/>
    </row>
    <row r="256" spans="2:24" x14ac:dyDescent="0.3">
      <c r="B256" s="272"/>
      <c r="C256" s="179" t="s">
        <v>109</v>
      </c>
      <c r="D256" s="180"/>
      <c r="E256" s="180"/>
      <c r="F256" s="180"/>
      <c r="G256" s="180"/>
      <c r="H256" s="181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43"/>
        <v>#DIV/0!</v>
      </c>
      <c r="V256" s="210"/>
      <c r="W256" s="79"/>
      <c r="X256" s="80"/>
    </row>
    <row r="257" spans="2:24" x14ac:dyDescent="0.3">
      <c r="B257" s="272"/>
      <c r="C257" s="179" t="s">
        <v>110</v>
      </c>
      <c r="D257" s="180"/>
      <c r="E257" s="180"/>
      <c r="F257" s="180"/>
      <c r="G257" s="180"/>
      <c r="H257" s="181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43"/>
        <v>#DIV/0!</v>
      </c>
      <c r="V257" s="210"/>
      <c r="W257" s="79"/>
      <c r="X257" s="80"/>
    </row>
    <row r="258" spans="2:24" x14ac:dyDescent="0.3">
      <c r="B258" s="272"/>
      <c r="C258" s="179" t="s">
        <v>79</v>
      </c>
      <c r="D258" s="180"/>
      <c r="E258" s="180"/>
      <c r="F258" s="180"/>
      <c r="G258" s="180"/>
      <c r="H258" s="181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>SUM(S259+S264+S269+S274)</f>
        <v>0</v>
      </c>
      <c r="T258" s="84">
        <f>SUM(T259+T264+T269+T274)</f>
        <v>6</v>
      </c>
      <c r="U258" s="209">
        <f t="shared" si="43"/>
        <v>3</v>
      </c>
      <c r="V258" s="210"/>
      <c r="W258" s="209">
        <f t="shared" ref="W258:W267" si="46">SUM(I258:T258)</f>
        <v>6</v>
      </c>
      <c r="X258" s="210"/>
    </row>
    <row r="259" spans="2:24" x14ac:dyDescent="0.3">
      <c r="B259" s="272"/>
      <c r="C259" s="179" t="s">
        <v>111</v>
      </c>
      <c r="D259" s="180"/>
      <c r="E259" s="180"/>
      <c r="F259" s="180"/>
      <c r="G259" s="180"/>
      <c r="H259" s="181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>SUM(S260:S263)</f>
        <v>0</v>
      </c>
      <c r="T259" s="84">
        <f>SUM(T260:T263)</f>
        <v>0</v>
      </c>
      <c r="U259" s="209">
        <f t="shared" si="43"/>
        <v>0</v>
      </c>
      <c r="V259" s="210"/>
      <c r="W259" s="209">
        <f t="shared" si="46"/>
        <v>0</v>
      </c>
      <c r="X259" s="210"/>
    </row>
    <row r="260" spans="2:24" x14ac:dyDescent="0.3">
      <c r="B260" s="272"/>
      <c r="C260" s="179" t="s">
        <v>112</v>
      </c>
      <c r="D260" s="180"/>
      <c r="E260" s="180"/>
      <c r="F260" s="180"/>
      <c r="G260" s="180"/>
      <c r="H260" s="181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/>
      <c r="T260" s="84"/>
      <c r="U260" s="209" t="e">
        <f t="shared" si="43"/>
        <v>#DIV/0!</v>
      </c>
      <c r="V260" s="210"/>
      <c r="W260" s="209">
        <f t="shared" si="46"/>
        <v>0</v>
      </c>
      <c r="X260" s="210"/>
    </row>
    <row r="261" spans="2:24" x14ac:dyDescent="0.3">
      <c r="B261" s="272"/>
      <c r="C261" s="179" t="s">
        <v>113</v>
      </c>
      <c r="D261" s="180"/>
      <c r="E261" s="180"/>
      <c r="F261" s="180"/>
      <c r="G261" s="180"/>
      <c r="H261" s="181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43"/>
        <v>#DIV/0!</v>
      </c>
      <c r="V261" s="210"/>
      <c r="W261" s="209">
        <f t="shared" si="46"/>
        <v>0</v>
      </c>
      <c r="X261" s="210"/>
    </row>
    <row r="262" spans="2:24" x14ac:dyDescent="0.3">
      <c r="B262" s="272"/>
      <c r="C262" s="179" t="s">
        <v>114</v>
      </c>
      <c r="D262" s="180"/>
      <c r="E262" s="180"/>
      <c r="F262" s="180"/>
      <c r="G262" s="180"/>
      <c r="H262" s="181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43"/>
        <v>#DIV/0!</v>
      </c>
      <c r="V262" s="210"/>
      <c r="W262" s="209">
        <f t="shared" si="46"/>
        <v>0</v>
      </c>
      <c r="X262" s="210"/>
    </row>
    <row r="263" spans="2:24" x14ac:dyDescent="0.3">
      <c r="B263" s="272"/>
      <c r="C263" s="179" t="s">
        <v>117</v>
      </c>
      <c r="D263" s="180"/>
      <c r="E263" s="180"/>
      <c r="F263" s="180"/>
      <c r="G263" s="180"/>
      <c r="H263" s="181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43"/>
        <v>#DIV/0!</v>
      </c>
      <c r="V263" s="210"/>
      <c r="W263" s="209">
        <f t="shared" si="46"/>
        <v>0</v>
      </c>
      <c r="X263" s="210"/>
    </row>
    <row r="264" spans="2:24" x14ac:dyDescent="0.3">
      <c r="B264" s="272"/>
      <c r="C264" s="179" t="s">
        <v>115</v>
      </c>
      <c r="D264" s="180"/>
      <c r="E264" s="180"/>
      <c r="F264" s="180"/>
      <c r="G264" s="180"/>
      <c r="H264" s="181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>SUM(S265:S268)</f>
        <v>0</v>
      </c>
      <c r="T264" s="84">
        <f>SUM(T265:T268)</f>
        <v>0</v>
      </c>
      <c r="U264" s="209">
        <f t="shared" si="43"/>
        <v>0</v>
      </c>
      <c r="V264" s="210"/>
      <c r="W264" s="209">
        <f t="shared" si="46"/>
        <v>0</v>
      </c>
      <c r="X264" s="210"/>
    </row>
    <row r="265" spans="2:24" x14ac:dyDescent="0.3">
      <c r="B265" s="272"/>
      <c r="C265" s="179" t="s">
        <v>116</v>
      </c>
      <c r="D265" s="180"/>
      <c r="E265" s="180"/>
      <c r="F265" s="180"/>
      <c r="G265" s="180"/>
      <c r="H265" s="181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43"/>
        <v>#DIV/0!</v>
      </c>
      <c r="V265" s="210"/>
      <c r="W265" s="209">
        <f t="shared" si="46"/>
        <v>0</v>
      </c>
      <c r="X265" s="210"/>
    </row>
    <row r="266" spans="2:24" x14ac:dyDescent="0.3">
      <c r="B266" s="272"/>
      <c r="C266" s="179" t="s">
        <v>113</v>
      </c>
      <c r="D266" s="180"/>
      <c r="E266" s="180"/>
      <c r="F266" s="180"/>
      <c r="G266" s="180"/>
      <c r="H266" s="181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43"/>
        <v>#DIV/0!</v>
      </c>
      <c r="V266" s="210"/>
      <c r="W266" s="209">
        <f t="shared" si="46"/>
        <v>0</v>
      </c>
      <c r="X266" s="210"/>
    </row>
    <row r="267" spans="2:24" x14ac:dyDescent="0.3">
      <c r="B267" s="272"/>
      <c r="C267" s="179" t="s">
        <v>114</v>
      </c>
      <c r="D267" s="180"/>
      <c r="E267" s="180"/>
      <c r="F267" s="180"/>
      <c r="G267" s="180"/>
      <c r="H267" s="181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/>
      <c r="U267" s="209" t="e">
        <f t="shared" si="43"/>
        <v>#DIV/0!</v>
      </c>
      <c r="V267" s="210"/>
      <c r="W267" s="209">
        <f t="shared" si="46"/>
        <v>0</v>
      </c>
      <c r="X267" s="210"/>
    </row>
    <row r="268" spans="2:24" x14ac:dyDescent="0.3">
      <c r="B268" s="272"/>
      <c r="C268" s="179" t="s">
        <v>117</v>
      </c>
      <c r="D268" s="180"/>
      <c r="E268" s="180"/>
      <c r="F268" s="180"/>
      <c r="G268" s="180"/>
      <c r="H268" s="181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72"/>
      <c r="C269" s="179" t="s">
        <v>118</v>
      </c>
      <c r="D269" s="180"/>
      <c r="E269" s="180"/>
      <c r="F269" s="180"/>
      <c r="G269" s="180"/>
      <c r="H269" s="181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72"/>
      <c r="C270" s="179" t="s">
        <v>113</v>
      </c>
      <c r="D270" s="180"/>
      <c r="E270" s="180"/>
      <c r="F270" s="180"/>
      <c r="G270" s="180"/>
      <c r="H270" s="181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72"/>
      <c r="C271" s="179" t="s">
        <v>114</v>
      </c>
      <c r="D271" s="180"/>
      <c r="E271" s="180"/>
      <c r="F271" s="180"/>
      <c r="G271" s="180"/>
      <c r="H271" s="181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/>
      <c r="T271" s="84"/>
      <c r="U271" s="79"/>
      <c r="V271" s="80"/>
      <c r="W271" s="79"/>
      <c r="X271" s="80"/>
    </row>
    <row r="272" spans="2:24" x14ac:dyDescent="0.3">
      <c r="B272" s="272"/>
      <c r="C272" s="179" t="s">
        <v>117</v>
      </c>
      <c r="D272" s="180"/>
      <c r="E272" s="180"/>
      <c r="F272" s="180"/>
      <c r="G272" s="180"/>
      <c r="H272" s="181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72"/>
      <c r="C273" s="179" t="s">
        <v>119</v>
      </c>
      <c r="D273" s="180"/>
      <c r="E273" s="180"/>
      <c r="F273" s="180"/>
      <c r="G273" s="180"/>
      <c r="H273" s="181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47">AVERAGE(I273:T273)</f>
        <v>0</v>
      </c>
      <c r="V273" s="210"/>
      <c r="W273" s="209">
        <f t="shared" ref="W273" si="48">SUM(I273:T273)</f>
        <v>0</v>
      </c>
      <c r="X273" s="210"/>
    </row>
    <row r="274" spans="2:24" x14ac:dyDescent="0.3">
      <c r="B274" s="272"/>
      <c r="C274" s="179" t="s">
        <v>120</v>
      </c>
      <c r="D274" s="180"/>
      <c r="E274" s="180"/>
      <c r="F274" s="180"/>
      <c r="G274" s="180"/>
      <c r="H274" s="181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>SUM(S275:S280)</f>
        <v>0</v>
      </c>
      <c r="T274" s="84">
        <f>SUM(T275:T280)</f>
        <v>6</v>
      </c>
      <c r="U274" s="79"/>
      <c r="V274" s="80"/>
      <c r="W274" s="79"/>
      <c r="X274" s="80"/>
    </row>
    <row r="275" spans="2:24" x14ac:dyDescent="0.3">
      <c r="B275" s="272"/>
      <c r="C275" s="179" t="s">
        <v>121</v>
      </c>
      <c r="D275" s="180"/>
      <c r="E275" s="180"/>
      <c r="F275" s="180"/>
      <c r="G275" s="180"/>
      <c r="H275" s="181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72"/>
      <c r="C276" s="179" t="s">
        <v>122</v>
      </c>
      <c r="D276" s="180"/>
      <c r="E276" s="180"/>
      <c r="F276" s="180"/>
      <c r="G276" s="180"/>
      <c r="H276" s="181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72"/>
      <c r="C277" s="179" t="s">
        <v>123</v>
      </c>
      <c r="D277" s="180"/>
      <c r="E277" s="180"/>
      <c r="F277" s="180"/>
      <c r="G277" s="180"/>
      <c r="H277" s="181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72"/>
      <c r="C278" s="179" t="s">
        <v>124</v>
      </c>
      <c r="D278" s="180"/>
      <c r="E278" s="180"/>
      <c r="F278" s="180"/>
      <c r="G278" s="180"/>
      <c r="H278" s="181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72"/>
      <c r="C279" s="179" t="s">
        <v>134</v>
      </c>
      <c r="D279" s="180"/>
      <c r="E279" s="180"/>
      <c r="F279" s="180"/>
      <c r="G279" s="180"/>
      <c r="H279" s="181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>SUM(S280)</f>
        <v>0</v>
      </c>
      <c r="T279" s="84">
        <f>SUM(T280)</f>
        <v>3</v>
      </c>
      <c r="U279" s="79"/>
      <c r="V279" s="80"/>
      <c r="W279" s="79"/>
      <c r="X279" s="80"/>
    </row>
    <row r="280" spans="2:24" x14ac:dyDescent="0.3">
      <c r="B280" s="272"/>
      <c r="C280" s="179" t="s">
        <v>125</v>
      </c>
      <c r="D280" s="180"/>
      <c r="E280" s="180"/>
      <c r="F280" s="180"/>
      <c r="G280" s="180"/>
      <c r="H280" s="181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/>
      <c r="T280" s="84">
        <v>3</v>
      </c>
      <c r="U280" s="140"/>
      <c r="V280" s="139"/>
      <c r="W280" s="79"/>
      <c r="X280" s="80"/>
    </row>
    <row r="281" spans="2:24" x14ac:dyDescent="0.3">
      <c r="B281" s="272"/>
      <c r="C281" s="259" t="s">
        <v>45</v>
      </c>
      <c r="D281" s="260"/>
      <c r="E281" s="260"/>
      <c r="F281" s="260"/>
      <c r="G281" s="260"/>
      <c r="H281" s="261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6</v>
      </c>
      <c r="T281" s="97">
        <v>0</v>
      </c>
      <c r="U281" s="262">
        <f t="shared" ref="U281:U283" si="49">AVERAGE(I281:T281)</f>
        <v>3</v>
      </c>
      <c r="V281" s="263"/>
      <c r="W281" s="264">
        <f t="shared" ref="W281:W283" si="50">SUM(I281:T281)</f>
        <v>6</v>
      </c>
      <c r="X281" s="265"/>
    </row>
    <row r="282" spans="2:24" x14ac:dyDescent="0.3">
      <c r="B282" s="272"/>
      <c r="C282" s="248" t="s">
        <v>49</v>
      </c>
      <c r="D282" s="249"/>
      <c r="E282" s="249"/>
      <c r="F282" s="249"/>
      <c r="G282" s="249"/>
      <c r="H282" s="250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>SUM(S283:S283)</f>
        <v>0</v>
      </c>
      <c r="T282" s="93">
        <f>SUM(T283:T283)</f>
        <v>0</v>
      </c>
      <c r="U282" s="209">
        <f t="shared" si="49"/>
        <v>0</v>
      </c>
      <c r="V282" s="210"/>
      <c r="W282" s="251">
        <f t="shared" si="50"/>
        <v>0</v>
      </c>
      <c r="X282" s="252"/>
    </row>
    <row r="283" spans="2:24" x14ac:dyDescent="0.3">
      <c r="B283" s="272"/>
      <c r="C283" s="179" t="s">
        <v>25</v>
      </c>
      <c r="D283" s="180"/>
      <c r="E283" s="180"/>
      <c r="F283" s="180"/>
      <c r="G283" s="180"/>
      <c r="H283" s="181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/>
      <c r="T283" s="93"/>
      <c r="U283" s="209" t="e">
        <f t="shared" si="49"/>
        <v>#DIV/0!</v>
      </c>
      <c r="V283" s="210"/>
      <c r="W283" s="209">
        <f t="shared" si="50"/>
        <v>0</v>
      </c>
      <c r="X283" s="210"/>
    </row>
    <row r="284" spans="2:24" x14ac:dyDescent="0.3">
      <c r="B284" s="272"/>
      <c r="C284" s="253" t="s">
        <v>2</v>
      </c>
      <c r="D284" s="254"/>
      <c r="E284" s="254"/>
      <c r="F284" s="254"/>
      <c r="G284" s="254"/>
      <c r="H284" s="255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44"/>
      <c r="V284" s="245"/>
      <c r="W284" s="244"/>
      <c r="X284" s="245"/>
    </row>
    <row r="285" spans="2:24" x14ac:dyDescent="0.3">
      <c r="B285" s="272"/>
      <c r="C285" s="256" t="s">
        <v>59</v>
      </c>
      <c r="D285" s="257"/>
      <c r="E285" s="257"/>
      <c r="F285" s="257"/>
      <c r="G285" s="257"/>
      <c r="H285" s="258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>S210/S193</f>
        <v>9.4347826086956523</v>
      </c>
      <c r="T285" s="105">
        <f>T210/T193</f>
        <v>2.375</v>
      </c>
      <c r="U285" s="246" t="s">
        <v>44</v>
      </c>
      <c r="V285" s="247"/>
      <c r="W285" s="246">
        <f>W210/W193</f>
        <v>6.5384615384615383</v>
      </c>
      <c r="X285" s="247"/>
    </row>
    <row r="286" spans="2:24" x14ac:dyDescent="0.3">
      <c r="B286" s="272"/>
      <c r="C286" s="182" t="s">
        <v>60</v>
      </c>
      <c r="D286" s="183"/>
      <c r="E286" s="183"/>
      <c r="F286" s="183"/>
      <c r="G286" s="183"/>
      <c r="H286" s="184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>(S212+S225+S281+S282)/S193</f>
        <v>0.95652173913043481</v>
      </c>
      <c r="T286" s="109">
        <f>(T212+T225+T281+T282)/T193</f>
        <v>0.625</v>
      </c>
      <c r="U286" s="238" t="s">
        <v>44</v>
      </c>
      <c r="V286" s="239"/>
      <c r="W286" s="238">
        <f t="shared" ref="W286:X286" si="51">(W212+W225+W281+W282)/W193</f>
        <v>0.82051282051282048</v>
      </c>
      <c r="X286" s="239" t="e">
        <f t="shared" si="51"/>
        <v>#DIV/0!</v>
      </c>
    </row>
    <row r="287" spans="2:24" x14ac:dyDescent="0.3">
      <c r="B287" s="272"/>
      <c r="C287" s="188" t="s">
        <v>8</v>
      </c>
      <c r="D287" s="189"/>
      <c r="E287" s="189"/>
      <c r="F287" s="189"/>
      <c r="G287" s="189"/>
      <c r="H287" s="190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>S289/S288</f>
        <v>0</v>
      </c>
      <c r="T287" s="111">
        <f>T289/T288</f>
        <v>0</v>
      </c>
      <c r="U287" s="240" t="s">
        <v>44</v>
      </c>
      <c r="V287" s="241"/>
      <c r="W287" s="242">
        <f>W289/W288</f>
        <v>0</v>
      </c>
      <c r="X287" s="243"/>
    </row>
    <row r="288" spans="2:24" x14ac:dyDescent="0.3">
      <c r="B288" s="272"/>
      <c r="C288" s="215" t="s">
        <v>19</v>
      </c>
      <c r="D288" s="216"/>
      <c r="E288" s="216"/>
      <c r="F288" s="216"/>
      <c r="G288" s="216"/>
      <c r="H288" s="217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>S193</f>
        <v>23</v>
      </c>
      <c r="T288" s="38">
        <f>T193</f>
        <v>16</v>
      </c>
      <c r="U288" s="236" t="s">
        <v>44</v>
      </c>
      <c r="V288" s="237"/>
      <c r="W288" s="236">
        <f>SUM(I288:T288)</f>
        <v>39</v>
      </c>
      <c r="X288" s="237"/>
    </row>
    <row r="289" spans="2:24" ht="15" thickBot="1" x14ac:dyDescent="0.35">
      <c r="B289" s="272"/>
      <c r="C289" s="215" t="s">
        <v>46</v>
      </c>
      <c r="D289" s="216"/>
      <c r="E289" s="216"/>
      <c r="F289" s="216"/>
      <c r="G289" s="216"/>
      <c r="H289" s="217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34" t="s">
        <v>44</v>
      </c>
      <c r="V289" s="235"/>
      <c r="W289" s="211">
        <f>SUM(I289:T289)</f>
        <v>0</v>
      </c>
      <c r="X289" s="212"/>
    </row>
    <row r="290" spans="2:24" ht="15" thickBot="1" x14ac:dyDescent="0.35">
      <c r="B290" s="170" t="s">
        <v>9</v>
      </c>
      <c r="C290" s="173" t="s">
        <v>47</v>
      </c>
      <c r="D290" s="174"/>
      <c r="E290" s="174"/>
      <c r="F290" s="174"/>
      <c r="G290" s="174"/>
      <c r="H290" s="175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>S293/S292</f>
        <v>0.33333333333333331</v>
      </c>
      <c r="T290" s="145">
        <f>T293/T292</f>
        <v>0.46153846153846156</v>
      </c>
      <c r="U290" s="218">
        <f t="shared" ref="U290:V290" si="52">U293/U292</f>
        <v>0.39285714285714285</v>
      </c>
      <c r="V290" s="219" t="e">
        <f t="shared" si="52"/>
        <v>#DIV/0!</v>
      </c>
      <c r="W290" s="220" t="s">
        <v>44</v>
      </c>
      <c r="X290" s="221"/>
    </row>
    <row r="291" spans="2:24" x14ac:dyDescent="0.3">
      <c r="B291" s="171"/>
      <c r="C291" s="173" t="s">
        <v>29</v>
      </c>
      <c r="D291" s="174"/>
      <c r="E291" s="174"/>
      <c r="F291" s="174"/>
      <c r="G291" s="174"/>
      <c r="H291" s="175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>S294/S292</f>
        <v>0.26666666666666666</v>
      </c>
      <c r="T291" s="146">
        <f>T294/T292</f>
        <v>0.15384615384615385</v>
      </c>
      <c r="U291" s="222">
        <f t="shared" ref="U291:V291" si="53">U294/U292</f>
        <v>0.21428571428571427</v>
      </c>
      <c r="V291" s="223" t="e">
        <f t="shared" si="53"/>
        <v>#DIV/0!</v>
      </c>
      <c r="W291" s="224" t="s">
        <v>44</v>
      </c>
      <c r="X291" s="225"/>
    </row>
    <row r="292" spans="2:24" x14ac:dyDescent="0.3">
      <c r="B292" s="171"/>
      <c r="C292" s="176" t="s">
        <v>58</v>
      </c>
      <c r="D292" s="177"/>
      <c r="E292" s="177"/>
      <c r="F292" s="177"/>
      <c r="G292" s="177"/>
      <c r="H292" s="178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15</v>
      </c>
      <c r="T292" s="20">
        <v>13</v>
      </c>
      <c r="U292" s="211">
        <f>AVERAGE(I292:T292)</f>
        <v>14</v>
      </c>
      <c r="V292" s="212"/>
      <c r="W292" s="211" t="s">
        <v>44</v>
      </c>
      <c r="X292" s="212"/>
    </row>
    <row r="293" spans="2:24" x14ac:dyDescent="0.3">
      <c r="B293" s="171"/>
      <c r="C293" s="179" t="s">
        <v>23</v>
      </c>
      <c r="D293" s="180"/>
      <c r="E293" s="180"/>
      <c r="F293" s="180"/>
      <c r="G293" s="180"/>
      <c r="H293" s="181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5</v>
      </c>
      <c r="T293" s="20">
        <v>6</v>
      </c>
      <c r="U293" s="211">
        <f>AVERAGE(I293:T293)</f>
        <v>5.5</v>
      </c>
      <c r="V293" s="212"/>
      <c r="W293" s="211" t="s">
        <v>44</v>
      </c>
      <c r="X293" s="212"/>
    </row>
    <row r="294" spans="2:24" x14ac:dyDescent="0.3">
      <c r="B294" s="171"/>
      <c r="C294" s="182" t="s">
        <v>24</v>
      </c>
      <c r="D294" s="183"/>
      <c r="E294" s="183"/>
      <c r="F294" s="183"/>
      <c r="G294" s="183"/>
      <c r="H294" s="184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4</v>
      </c>
      <c r="T294" s="124">
        <v>2</v>
      </c>
      <c r="U294" s="232">
        <f>AVERAGE(I294:T294)</f>
        <v>3</v>
      </c>
      <c r="V294" s="233"/>
      <c r="W294" s="232" t="s">
        <v>44</v>
      </c>
      <c r="X294" s="233"/>
    </row>
    <row r="295" spans="2:24" x14ac:dyDescent="0.3">
      <c r="B295" s="171"/>
      <c r="C295" s="185" t="s">
        <v>10</v>
      </c>
      <c r="D295" s="186"/>
      <c r="E295" s="186"/>
      <c r="F295" s="186"/>
      <c r="G295" s="186"/>
      <c r="H295" s="187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>S298/S297</f>
        <v>0</v>
      </c>
      <c r="T295" s="128">
        <f>T298/T297</f>
        <v>0</v>
      </c>
      <c r="U295" s="213">
        <f>U298/U297</f>
        <v>0</v>
      </c>
      <c r="V295" s="214"/>
      <c r="W295" s="226" t="s">
        <v>44</v>
      </c>
      <c r="X295" s="227"/>
    </row>
    <row r="296" spans="2:24" x14ac:dyDescent="0.3">
      <c r="B296" s="171"/>
      <c r="C296" s="188" t="s">
        <v>11</v>
      </c>
      <c r="D296" s="189"/>
      <c r="E296" s="189"/>
      <c r="F296" s="189"/>
      <c r="G296" s="189"/>
      <c r="H296" s="190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>S299/S297</f>
        <v>0</v>
      </c>
      <c r="T296" s="132">
        <f>T299/T297</f>
        <v>0</v>
      </c>
      <c r="U296" s="228">
        <f>U299/U297</f>
        <v>0</v>
      </c>
      <c r="V296" s="229"/>
      <c r="W296" s="230" t="s">
        <v>44</v>
      </c>
      <c r="X296" s="231"/>
    </row>
    <row r="297" spans="2:24" x14ac:dyDescent="0.3">
      <c r="B297" s="171"/>
      <c r="C297" s="176" t="s">
        <v>58</v>
      </c>
      <c r="D297" s="177"/>
      <c r="E297" s="177"/>
      <c r="F297" s="177"/>
      <c r="G297" s="177"/>
      <c r="H297" s="178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15</v>
      </c>
      <c r="T297" s="20">
        <v>13</v>
      </c>
      <c r="U297" s="211">
        <f>AVERAGE(I297:T297)</f>
        <v>14</v>
      </c>
      <c r="V297" s="212"/>
      <c r="W297" s="211" t="s">
        <v>44</v>
      </c>
      <c r="X297" s="212"/>
    </row>
    <row r="298" spans="2:24" x14ac:dyDescent="0.3">
      <c r="B298" s="171"/>
      <c r="C298" s="176" t="s">
        <v>20</v>
      </c>
      <c r="D298" s="177"/>
      <c r="E298" s="177"/>
      <c r="F298" s="177"/>
      <c r="G298" s="177"/>
      <c r="H298" s="178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>
        <v>0</v>
      </c>
      <c r="T298" s="20">
        <v>0</v>
      </c>
      <c r="U298" s="211">
        <f>AVERAGE(I298:T298)</f>
        <v>0</v>
      </c>
      <c r="V298" s="212"/>
      <c r="W298" s="211" t="s">
        <v>44</v>
      </c>
      <c r="X298" s="212"/>
    </row>
    <row r="299" spans="2:24" ht="15" thickBot="1" x14ac:dyDescent="0.35">
      <c r="B299" s="172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>
        <v>0</v>
      </c>
      <c r="T299" s="137">
        <v>0</v>
      </c>
      <c r="U299" s="234">
        <f>AVERAGE(I299:T299)</f>
        <v>0</v>
      </c>
      <c r="V299" s="235"/>
      <c r="W299" s="234" t="s">
        <v>44</v>
      </c>
      <c r="X299" s="235"/>
    </row>
    <row r="302" spans="2:24" x14ac:dyDescent="0.3">
      <c r="S302" s="12"/>
      <c r="T302" s="12"/>
    </row>
  </sheetData>
  <mergeCells count="582"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7:H227"/>
    <mergeCell ref="U227:V227"/>
    <mergeCell ref="W227:X227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greaterThan">
      <formula>0</formula>
    </cfRule>
    <cfRule type="cellIs" dxfId="8" priority="4" operator="lessThan">
      <formula>0</formula>
    </cfRule>
  </conditionalFormatting>
  <conditionalFormatting sqref="R10:R18">
    <cfRule type="cellIs" dxfId="7" priority="5" operator="greaterThan">
      <formula>0</formula>
    </cfRule>
    <cfRule type="cellIs" dxfId="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0975-E76C-46A4-A78E-C0EBF153BF8C}">
  <dimension ref="B1:Y273"/>
  <sheetViews>
    <sheetView showGridLines="0" zoomScale="70" zoomScaleNormal="70" workbookViewId="0">
      <selection activeCell="C21" sqref="C2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208</v>
      </c>
      <c r="C2" s="5"/>
      <c r="D2" s="5"/>
      <c r="E2" s="5"/>
      <c r="F2" s="5"/>
    </row>
    <row r="3" spans="2:21" x14ac:dyDescent="0.3">
      <c r="B3" s="6" t="s">
        <v>207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200">
        <v>2026</v>
      </c>
      <c r="C70" s="201"/>
      <c r="D70" s="201"/>
      <c r="E70" s="201"/>
      <c r="F70" s="201"/>
      <c r="G70" s="201"/>
      <c r="H70" s="20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200" t="s">
        <v>42</v>
      </c>
      <c r="V70" s="202"/>
      <c r="W70" s="200" t="s">
        <v>43</v>
      </c>
      <c r="X70" s="202"/>
    </row>
    <row r="71" spans="2:24" ht="15" thickBot="1" x14ac:dyDescent="0.35">
      <c r="B71" s="327"/>
      <c r="C71" s="327"/>
      <c r="D71" s="327"/>
      <c r="E71" s="327"/>
      <c r="F71" s="327"/>
      <c r="G71" s="327"/>
      <c r="H71" s="327"/>
    </row>
    <row r="72" spans="2:24" x14ac:dyDescent="0.3">
      <c r="B72" s="203" t="s">
        <v>4</v>
      </c>
      <c r="C72" s="206" t="s">
        <v>12</v>
      </c>
      <c r="D72" s="207"/>
      <c r="E72" s="207"/>
      <c r="F72" s="207"/>
      <c r="G72" s="207"/>
      <c r="H72" s="20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331"/>
      <c r="V72" s="332"/>
      <c r="W72" s="333"/>
      <c r="X72" s="332"/>
    </row>
    <row r="73" spans="2:24" x14ac:dyDescent="0.3">
      <c r="B73" s="204"/>
      <c r="C73" s="176" t="s">
        <v>31</v>
      </c>
      <c r="D73" s="177"/>
      <c r="E73" s="177"/>
      <c r="F73" s="177"/>
      <c r="G73" s="177"/>
      <c r="H73" s="178"/>
      <c r="I73" s="20">
        <v>209</v>
      </c>
      <c r="J73" s="20">
        <v>151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1">
        <f>AVERAGE(I73:T73)</f>
        <v>180</v>
      </c>
      <c r="V73" s="212"/>
      <c r="W73" s="307">
        <f>SUM(I73:T73)</f>
        <v>360</v>
      </c>
      <c r="X73" s="212"/>
    </row>
    <row r="74" spans="2:24" x14ac:dyDescent="0.3">
      <c r="B74" s="204"/>
      <c r="C74" s="176" t="s">
        <v>131</v>
      </c>
      <c r="D74" s="177"/>
      <c r="E74" s="177"/>
      <c r="F74" s="177"/>
      <c r="G74" s="177"/>
      <c r="H74" s="178"/>
      <c r="I74" s="20"/>
      <c r="J74" s="20">
        <v>7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1">
        <f>AVERAGE(I74:T74)</f>
        <v>7</v>
      </c>
      <c r="V74" s="212"/>
      <c r="W74" s="307">
        <f>SUM(I74:T74)</f>
        <v>7</v>
      </c>
      <c r="X74" s="212"/>
    </row>
    <row r="75" spans="2:24" x14ac:dyDescent="0.3">
      <c r="B75" s="204"/>
      <c r="C75" s="324" t="s">
        <v>0</v>
      </c>
      <c r="D75" s="325"/>
      <c r="E75" s="325"/>
      <c r="F75" s="325"/>
      <c r="G75" s="325"/>
      <c r="H75" s="3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334"/>
      <c r="V75" s="314"/>
      <c r="W75" s="313"/>
      <c r="X75" s="314"/>
    </row>
    <row r="76" spans="2:24" x14ac:dyDescent="0.3">
      <c r="B76" s="204"/>
      <c r="C76" s="256" t="s">
        <v>22</v>
      </c>
      <c r="D76" s="257"/>
      <c r="E76" s="257"/>
      <c r="F76" s="257"/>
      <c r="G76" s="257"/>
      <c r="H76" s="258"/>
      <c r="I76" s="20">
        <v>119</v>
      </c>
      <c r="J76" s="20">
        <v>88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320">
        <f t="shared" ref="U76:U82" si="0">AVERAGE(I76:T76)</f>
        <v>103.5</v>
      </c>
      <c r="V76" s="321"/>
      <c r="W76" s="315">
        <f>SUM(I76:T76)</f>
        <v>207</v>
      </c>
      <c r="X76" s="210"/>
    </row>
    <row r="77" spans="2:24" x14ac:dyDescent="0.3">
      <c r="B77" s="204"/>
      <c r="C77" s="256" t="s">
        <v>126</v>
      </c>
      <c r="D77" s="257"/>
      <c r="E77" s="257"/>
      <c r="F77" s="257"/>
      <c r="G77" s="257"/>
      <c r="H77" s="258"/>
      <c r="I77" s="38"/>
      <c r="J77" s="38">
        <v>6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11">
        <f t="shared" si="0"/>
        <v>6</v>
      </c>
      <c r="V77" s="212"/>
      <c r="W77" s="322">
        <f>SUM(I77:T77)</f>
        <v>6</v>
      </c>
      <c r="X77" s="323"/>
    </row>
    <row r="78" spans="2:24" x14ac:dyDescent="0.3">
      <c r="B78" s="204"/>
      <c r="C78" s="176" t="s">
        <v>13</v>
      </c>
      <c r="D78" s="177"/>
      <c r="E78" s="177"/>
      <c r="F78" s="177"/>
      <c r="G78" s="177"/>
      <c r="H78" s="178"/>
      <c r="I78" s="138">
        <f t="shared" ref="I78" si="1">I77-I79</f>
        <v>0</v>
      </c>
      <c r="J78" s="138">
        <f t="shared" ref="J78" si="2">J77-J79</f>
        <v>5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211">
        <f t="shared" si="0"/>
        <v>2.5</v>
      </c>
      <c r="V78" s="212"/>
      <c r="W78" s="307">
        <f>W77-W79</f>
        <v>5</v>
      </c>
      <c r="X78" s="212"/>
    </row>
    <row r="79" spans="2:24" x14ac:dyDescent="0.3">
      <c r="B79" s="204"/>
      <c r="C79" s="176" t="s">
        <v>14</v>
      </c>
      <c r="D79" s="177"/>
      <c r="E79" s="177"/>
      <c r="F79" s="177"/>
      <c r="G79" s="177"/>
      <c r="H79" s="178"/>
      <c r="I79" s="20"/>
      <c r="J79" s="20"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11">
        <f t="shared" si="0"/>
        <v>1</v>
      </c>
      <c r="V79" s="212"/>
      <c r="W79" s="315">
        <f>SUM(I79:T79)</f>
        <v>1</v>
      </c>
      <c r="X79" s="210"/>
    </row>
    <row r="80" spans="2:24" x14ac:dyDescent="0.3">
      <c r="B80" s="204"/>
      <c r="C80" s="179" t="s">
        <v>5</v>
      </c>
      <c r="D80" s="180"/>
      <c r="E80" s="180"/>
      <c r="F80" s="180"/>
      <c r="G80" s="180"/>
      <c r="H80" s="181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1" t="e">
        <f t="shared" si="0"/>
        <v>#DIV/0!</v>
      </c>
      <c r="V80" s="212"/>
      <c r="W80" s="315">
        <f>SUM(I80:T80)</f>
        <v>0</v>
      </c>
      <c r="X80" s="210"/>
    </row>
    <row r="81" spans="2:24" x14ac:dyDescent="0.3">
      <c r="B81" s="204"/>
      <c r="C81" s="316" t="s">
        <v>32</v>
      </c>
      <c r="D81" s="317"/>
      <c r="E81" s="317"/>
      <c r="F81" s="317"/>
      <c r="G81" s="317"/>
      <c r="H81" s="318"/>
      <c r="I81" s="88">
        <f t="shared" ref="I81" si="3">I77-I78-I80</f>
        <v>0</v>
      </c>
      <c r="J81" s="88">
        <f t="shared" ref="J81" si="4">J77-J78-J80</f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288">
        <f t="shared" si="0"/>
        <v>0.5</v>
      </c>
      <c r="V81" s="289"/>
      <c r="W81" s="319">
        <f>SUM(I81:T81)</f>
        <v>1</v>
      </c>
      <c r="X81" s="263"/>
    </row>
    <row r="82" spans="2:24" x14ac:dyDescent="0.3">
      <c r="B82" s="204"/>
      <c r="C82" s="328" t="s">
        <v>64</v>
      </c>
      <c r="D82" s="329"/>
      <c r="E82" s="329"/>
      <c r="F82" s="329"/>
      <c r="G82" s="329"/>
      <c r="H82" s="330"/>
      <c r="I82" s="30"/>
      <c r="J82" s="30">
        <v>5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8">
        <f t="shared" si="0"/>
        <v>5</v>
      </c>
      <c r="V82" s="309"/>
      <c r="W82" s="310">
        <f>SUM(I82:T82)</f>
        <v>5</v>
      </c>
      <c r="X82" s="309"/>
    </row>
    <row r="83" spans="2:24" x14ac:dyDescent="0.3">
      <c r="B83" s="204"/>
      <c r="C83" s="282" t="s">
        <v>1</v>
      </c>
      <c r="D83" s="283"/>
      <c r="E83" s="283"/>
      <c r="F83" s="283"/>
      <c r="G83" s="283"/>
      <c r="H83" s="28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11"/>
      <c r="V83" s="312"/>
      <c r="W83" s="313"/>
      <c r="X83" s="314"/>
    </row>
    <row r="84" spans="2:24" x14ac:dyDescent="0.3">
      <c r="B84" s="204"/>
      <c r="C84" s="256" t="s">
        <v>22</v>
      </c>
      <c r="D84" s="257"/>
      <c r="E84" s="257"/>
      <c r="F84" s="257"/>
      <c r="G84" s="257"/>
      <c r="H84" s="258"/>
      <c r="I84" s="38">
        <v>40</v>
      </c>
      <c r="J84" s="38">
        <v>15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6">
        <f>AVERAGE(I84:T84)</f>
        <v>27.5</v>
      </c>
      <c r="V84" s="237"/>
      <c r="W84" s="306">
        <f>SUM(I84:T84)</f>
        <v>55</v>
      </c>
      <c r="X84" s="237"/>
    </row>
    <row r="85" spans="2:24" x14ac:dyDescent="0.3">
      <c r="B85" s="204"/>
      <c r="C85" s="176" t="s">
        <v>131</v>
      </c>
      <c r="D85" s="177"/>
      <c r="E85" s="177"/>
      <c r="F85" s="177"/>
      <c r="G85" s="177"/>
      <c r="H85" s="178"/>
      <c r="I85" s="20"/>
      <c r="J85" s="20"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11">
        <f>AVERAGE(I85:T85)</f>
        <v>1</v>
      </c>
      <c r="V85" s="212"/>
      <c r="W85" s="307">
        <f>SUM(I85:T85)</f>
        <v>1</v>
      </c>
      <c r="X85" s="212"/>
    </row>
    <row r="86" spans="2:24" x14ac:dyDescent="0.3">
      <c r="B86" s="204"/>
      <c r="C86" s="191" t="s">
        <v>6</v>
      </c>
      <c r="D86" s="192"/>
      <c r="E86" s="192"/>
      <c r="F86" s="192"/>
      <c r="G86" s="192"/>
      <c r="H86" s="19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01"/>
      <c r="V86" s="302"/>
      <c r="W86" s="303"/>
      <c r="X86" s="304"/>
    </row>
    <row r="87" spans="2:24" x14ac:dyDescent="0.3">
      <c r="B87" s="204"/>
      <c r="C87" s="256" t="s">
        <v>22</v>
      </c>
      <c r="D87" s="257"/>
      <c r="E87" s="257"/>
      <c r="F87" s="257"/>
      <c r="G87" s="257"/>
      <c r="H87" s="258"/>
      <c r="I87" s="46">
        <f t="shared" ref="I87:I88" si="5">I73/I76</f>
        <v>1.7563025210084033</v>
      </c>
      <c r="J87" s="46">
        <f t="shared" ref="J87:J88" si="6">J73/J76</f>
        <v>1.7159090909090908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236" t="s">
        <v>44</v>
      </c>
      <c r="V87" s="237"/>
      <c r="W87" s="305">
        <f>SUM(I87:T87)</f>
        <v>3.4722116119174942</v>
      </c>
      <c r="X87" s="247"/>
    </row>
    <row r="88" spans="2:24" x14ac:dyDescent="0.3">
      <c r="B88" s="204"/>
      <c r="C88" s="176" t="s">
        <v>127</v>
      </c>
      <c r="D88" s="177"/>
      <c r="E88" s="177"/>
      <c r="F88" s="177"/>
      <c r="G88" s="177"/>
      <c r="H88" s="178"/>
      <c r="I88" s="48" t="e">
        <f t="shared" si="5"/>
        <v>#DIV/0!</v>
      </c>
      <c r="J88" s="48">
        <f t="shared" si="6"/>
        <v>1.1666666666666667</v>
      </c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211" t="s">
        <v>44</v>
      </c>
      <c r="V88" s="212"/>
      <c r="W88" s="238" t="e">
        <f>SUM(I88:T88)</f>
        <v>#DIV/0!</v>
      </c>
      <c r="X88" s="239"/>
    </row>
    <row r="89" spans="2:24" s="142" customFormat="1" x14ac:dyDescent="0.3">
      <c r="B89" s="204"/>
      <c r="C89" s="295" t="s">
        <v>65</v>
      </c>
      <c r="D89" s="296"/>
      <c r="E89" s="296"/>
      <c r="F89" s="296"/>
      <c r="G89" s="296"/>
      <c r="H89" s="297"/>
      <c r="I89" s="144" t="e">
        <f t="shared" ref="I89" si="7">I82/I77</f>
        <v>#DIV/0!</v>
      </c>
      <c r="J89" s="144">
        <f t="shared" ref="J89" si="8">J82/J77</f>
        <v>0.83333333333333337</v>
      </c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298" t="s">
        <v>44</v>
      </c>
      <c r="V89" s="299"/>
      <c r="W89" s="300">
        <f>W82/W77</f>
        <v>0.83333333333333337</v>
      </c>
      <c r="X89" s="299"/>
    </row>
    <row r="90" spans="2:24" x14ac:dyDescent="0.3">
      <c r="B90" s="204"/>
      <c r="C90" s="188" t="s">
        <v>3</v>
      </c>
      <c r="D90" s="189"/>
      <c r="E90" s="189"/>
      <c r="F90" s="189"/>
      <c r="G90" s="189"/>
      <c r="H90" s="190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30"/>
      <c r="V90" s="231"/>
      <c r="W90" s="292"/>
      <c r="X90" s="243"/>
    </row>
    <row r="91" spans="2:24" x14ac:dyDescent="0.3">
      <c r="B91" s="204"/>
      <c r="C91" s="256" t="s">
        <v>22</v>
      </c>
      <c r="D91" s="257"/>
      <c r="E91" s="257"/>
      <c r="F91" s="257"/>
      <c r="G91" s="257"/>
      <c r="H91" s="258"/>
      <c r="I91" s="58">
        <f t="shared" ref="I91:I92" si="9">I84/I76</f>
        <v>0.33613445378151263</v>
      </c>
      <c r="J91" s="58">
        <f t="shared" ref="J91:J92" si="10">J84/J76</f>
        <v>0.17045454545454544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6" t="s">
        <v>44</v>
      </c>
      <c r="V91" s="237"/>
      <c r="W91" s="293">
        <f>W84/W76</f>
        <v>0.26570048309178745</v>
      </c>
      <c r="X91" s="294"/>
    </row>
    <row r="92" spans="2:24" ht="15" thickBot="1" x14ac:dyDescent="0.35">
      <c r="B92" s="205"/>
      <c r="C92" s="194" t="s">
        <v>131</v>
      </c>
      <c r="D92" s="195"/>
      <c r="E92" s="195"/>
      <c r="F92" s="195"/>
      <c r="G92" s="195"/>
      <c r="H92" s="196"/>
      <c r="I92" s="62" t="e">
        <f t="shared" si="9"/>
        <v>#DIV/0!</v>
      </c>
      <c r="J92" s="62">
        <f t="shared" si="10"/>
        <v>0.16666666666666666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234" t="s">
        <v>44</v>
      </c>
      <c r="V92" s="235"/>
      <c r="W92" s="269">
        <f>W85/W77</f>
        <v>0.16666666666666666</v>
      </c>
      <c r="X92" s="270"/>
    </row>
    <row r="93" spans="2:24" x14ac:dyDescent="0.3">
      <c r="B93" s="271" t="s">
        <v>7</v>
      </c>
      <c r="C93" s="197" t="s">
        <v>15</v>
      </c>
      <c r="D93" s="198"/>
      <c r="E93" s="198"/>
      <c r="F93" s="198"/>
      <c r="G93" s="198"/>
      <c r="H93" s="199"/>
      <c r="I93" s="66"/>
      <c r="J93" s="66">
        <v>18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73">
        <f>AVERAGE(I93:T93)</f>
        <v>18</v>
      </c>
      <c r="V93" s="274"/>
      <c r="W93" s="273" t="s">
        <v>44</v>
      </c>
      <c r="X93" s="274"/>
    </row>
    <row r="94" spans="2:24" x14ac:dyDescent="0.3">
      <c r="B94" s="272"/>
      <c r="C94" s="282" t="s">
        <v>132</v>
      </c>
      <c r="D94" s="283"/>
      <c r="E94" s="283"/>
      <c r="F94" s="283"/>
      <c r="G94" s="283"/>
      <c r="H94" s="284"/>
      <c r="I94" s="70"/>
      <c r="J94" s="70">
        <v>8</v>
      </c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275">
        <f>AVERAGE(I94:T94)</f>
        <v>8</v>
      </c>
      <c r="V94" s="276"/>
      <c r="W94" s="275">
        <f>SUM(I94:T94)</f>
        <v>8</v>
      </c>
      <c r="X94" s="276"/>
    </row>
    <row r="95" spans="2:24" x14ac:dyDescent="0.3">
      <c r="B95" s="272"/>
      <c r="C95" s="285" t="s">
        <v>16</v>
      </c>
      <c r="D95" s="286"/>
      <c r="E95" s="286"/>
      <c r="F95" s="286"/>
      <c r="G95" s="286"/>
      <c r="H95" s="287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288" t="e">
        <f>AVERAGE(I95:T95)</f>
        <v>#DIV/0!</v>
      </c>
      <c r="V95" s="289"/>
      <c r="W95" s="290">
        <f>SUM(I95:T95)</f>
        <v>0</v>
      </c>
      <c r="X95" s="291"/>
    </row>
    <row r="96" spans="2:24" x14ac:dyDescent="0.3">
      <c r="B96" s="272"/>
      <c r="C96" s="277" t="s">
        <v>17</v>
      </c>
      <c r="D96" s="278"/>
      <c r="E96" s="278"/>
      <c r="F96" s="278"/>
      <c r="G96" s="278"/>
      <c r="H96" s="279"/>
      <c r="I96" s="78">
        <f t="shared" ref="I96" si="11">I97+I104</f>
        <v>0</v>
      </c>
      <c r="J96" s="78">
        <f t="shared" ref="J96" si="12">J97+J104</f>
        <v>0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280">
        <f>AVERAGE(I96:T96)</f>
        <v>0</v>
      </c>
      <c r="V96" s="281"/>
      <c r="W96" s="209">
        <f>SUM(I96:T96)</f>
        <v>0</v>
      </c>
      <c r="X96" s="210"/>
    </row>
    <row r="97" spans="2:24" x14ac:dyDescent="0.3">
      <c r="B97" s="272"/>
      <c r="C97" s="179" t="s">
        <v>66</v>
      </c>
      <c r="D97" s="180"/>
      <c r="E97" s="180"/>
      <c r="F97" s="180"/>
      <c r="G97" s="180"/>
      <c r="H97" s="181"/>
      <c r="I97" s="20">
        <f t="shared" ref="I97" si="13">SUM(I98:I103)</f>
        <v>0</v>
      </c>
      <c r="J97" s="20">
        <f t="shared" ref="J97" si="14">SUM(J98:J103)</f>
        <v>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72"/>
      <c r="C98" s="179" t="s">
        <v>67</v>
      </c>
      <c r="D98" s="180"/>
      <c r="E98" s="180"/>
      <c r="F98" s="180"/>
      <c r="G98" s="180"/>
      <c r="H98" s="181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72"/>
      <c r="C99" s="179" t="s">
        <v>68</v>
      </c>
      <c r="D99" s="180"/>
      <c r="E99" s="180"/>
      <c r="F99" s="180"/>
      <c r="G99" s="180"/>
      <c r="H99" s="181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72"/>
      <c r="C100" s="179" t="s">
        <v>136</v>
      </c>
      <c r="D100" s="180"/>
      <c r="E100" s="180"/>
      <c r="F100" s="180"/>
      <c r="G100" s="180"/>
      <c r="H100" s="181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72"/>
      <c r="C101" s="179" t="s">
        <v>137</v>
      </c>
      <c r="D101" s="180"/>
      <c r="E101" s="180"/>
      <c r="F101" s="180"/>
      <c r="G101" s="180"/>
      <c r="H101" s="181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72"/>
      <c r="C102" s="179" t="s">
        <v>71</v>
      </c>
      <c r="D102" s="180"/>
      <c r="E102" s="180"/>
      <c r="F102" s="180"/>
      <c r="G102" s="180"/>
      <c r="H102" s="181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72"/>
      <c r="C103" s="179" t="s">
        <v>138</v>
      </c>
      <c r="D103" s="180"/>
      <c r="E103" s="180"/>
      <c r="F103" s="180"/>
      <c r="G103" s="180"/>
      <c r="H103" s="181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72"/>
      <c r="C104" s="179" t="s">
        <v>77</v>
      </c>
      <c r="D104" s="180"/>
      <c r="E104" s="180"/>
      <c r="F104" s="180"/>
      <c r="G104" s="180"/>
      <c r="H104" s="181"/>
      <c r="I104" s="20">
        <f>SUM(I105:I106)</f>
        <v>0</v>
      </c>
      <c r="J104" s="20">
        <f>SUM(J105:J106)</f>
        <v>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11">
        <f>AVERAGE(I104:T104)</f>
        <v>0</v>
      </c>
      <c r="V104" s="212"/>
      <c r="W104" s="209">
        <f>SUM(I104:T104)</f>
        <v>0</v>
      </c>
      <c r="X104" s="210"/>
    </row>
    <row r="105" spans="2:24" x14ac:dyDescent="0.3">
      <c r="B105" s="272"/>
      <c r="C105" s="179" t="s">
        <v>74</v>
      </c>
      <c r="D105" s="180"/>
      <c r="E105" s="180"/>
      <c r="F105" s="180"/>
      <c r="G105" s="180"/>
      <c r="H105" s="18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72"/>
      <c r="C106" s="179" t="s">
        <v>139</v>
      </c>
      <c r="D106" s="180"/>
      <c r="E106" s="180"/>
      <c r="F106" s="180"/>
      <c r="G106" s="180"/>
      <c r="H106" s="18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72"/>
      <c r="C107" s="266" t="s">
        <v>18</v>
      </c>
      <c r="D107" s="267"/>
      <c r="E107" s="267"/>
      <c r="F107" s="267"/>
      <c r="G107" s="267"/>
      <c r="H107" s="268"/>
      <c r="I107" s="20">
        <f>SUM(I108+I144+I149)</f>
        <v>0</v>
      </c>
      <c r="J107" s="20">
        <f>SUM(J108+J144+J149)</f>
        <v>0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0</v>
      </c>
      <c r="V107" s="210"/>
      <c r="W107" s="209">
        <f t="shared" ref="W107:W146" si="16">SUM(I107:T107)</f>
        <v>0</v>
      </c>
      <c r="X107" s="210"/>
    </row>
    <row r="108" spans="2:24" x14ac:dyDescent="0.3">
      <c r="B108" s="272"/>
      <c r="C108" s="179" t="s">
        <v>78</v>
      </c>
      <c r="D108" s="180"/>
      <c r="E108" s="180"/>
      <c r="F108" s="180"/>
      <c r="G108" s="180"/>
      <c r="H108" s="181"/>
      <c r="I108" s="20">
        <f>SUM(I109:I143)</f>
        <v>0</v>
      </c>
      <c r="J108" s="20">
        <f>SUM(J109:J143)</f>
        <v>0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</v>
      </c>
      <c r="V108" s="210"/>
      <c r="W108" s="209">
        <f t="shared" si="16"/>
        <v>0</v>
      </c>
      <c r="X108" s="210"/>
    </row>
    <row r="109" spans="2:24" x14ac:dyDescent="0.3">
      <c r="B109" s="272"/>
      <c r="C109" s="179" t="s">
        <v>140</v>
      </c>
      <c r="D109" s="180"/>
      <c r="E109" s="180"/>
      <c r="F109" s="180"/>
      <c r="G109" s="180"/>
      <c r="H109" s="18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72"/>
      <c r="C110" s="179" t="s">
        <v>81</v>
      </c>
      <c r="D110" s="180"/>
      <c r="E110" s="180"/>
      <c r="F110" s="180"/>
      <c r="G110" s="180"/>
      <c r="H110" s="18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72"/>
      <c r="C111" s="179" t="s">
        <v>82</v>
      </c>
      <c r="D111" s="180"/>
      <c r="E111" s="180"/>
      <c r="F111" s="180"/>
      <c r="G111" s="180"/>
      <c r="H111" s="18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72"/>
      <c r="C112" s="179" t="s">
        <v>141</v>
      </c>
      <c r="D112" s="180"/>
      <c r="E112" s="180"/>
      <c r="F112" s="180"/>
      <c r="G112" s="180"/>
      <c r="H112" s="18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72"/>
      <c r="C113" s="179" t="s">
        <v>142</v>
      </c>
      <c r="D113" s="180"/>
      <c r="E113" s="180"/>
      <c r="F113" s="180"/>
      <c r="G113" s="180"/>
      <c r="H113" s="18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72"/>
      <c r="C114" s="179" t="s">
        <v>143</v>
      </c>
      <c r="D114" s="180"/>
      <c r="E114" s="180"/>
      <c r="F114" s="180"/>
      <c r="G114" s="180"/>
      <c r="H114" s="18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72"/>
      <c r="C115" s="179" t="s">
        <v>144</v>
      </c>
      <c r="D115" s="180"/>
      <c r="E115" s="180"/>
      <c r="F115" s="180"/>
      <c r="G115" s="180"/>
      <c r="H115" s="18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72"/>
      <c r="C116" s="179" t="s">
        <v>145</v>
      </c>
      <c r="D116" s="180"/>
      <c r="E116" s="180"/>
      <c r="F116" s="180"/>
      <c r="G116" s="180"/>
      <c r="H116" s="18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72"/>
      <c r="C117" s="179" t="s">
        <v>146</v>
      </c>
      <c r="D117" s="180"/>
      <c r="E117" s="180"/>
      <c r="F117" s="180"/>
      <c r="G117" s="180"/>
      <c r="H117" s="18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72"/>
      <c r="C118" s="179" t="s">
        <v>147</v>
      </c>
      <c r="D118" s="180"/>
      <c r="E118" s="180"/>
      <c r="F118" s="180"/>
      <c r="G118" s="180"/>
      <c r="H118" s="18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72"/>
      <c r="C119" s="179" t="s">
        <v>85</v>
      </c>
      <c r="D119" s="180"/>
      <c r="E119" s="180"/>
      <c r="F119" s="180"/>
      <c r="G119" s="180"/>
      <c r="H119" s="18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72"/>
      <c r="C120" s="179" t="s">
        <v>148</v>
      </c>
      <c r="D120" s="180"/>
      <c r="E120" s="180"/>
      <c r="F120" s="180"/>
      <c r="G120" s="180"/>
      <c r="H120" s="18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72"/>
      <c r="C121" s="179" t="s">
        <v>107</v>
      </c>
      <c r="D121" s="180"/>
      <c r="E121" s="180"/>
      <c r="F121" s="180"/>
      <c r="G121" s="180"/>
      <c r="H121" s="18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72"/>
      <c r="C122" s="179" t="s">
        <v>149</v>
      </c>
      <c r="D122" s="180"/>
      <c r="E122" s="180"/>
      <c r="F122" s="180"/>
      <c r="G122" s="180"/>
      <c r="H122" s="18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72"/>
      <c r="C123" s="179" t="s">
        <v>150</v>
      </c>
      <c r="D123" s="180"/>
      <c r="E123" s="180"/>
      <c r="F123" s="180"/>
      <c r="G123" s="180"/>
      <c r="H123" s="18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72"/>
      <c r="C124" s="179" t="s">
        <v>151</v>
      </c>
      <c r="D124" s="180"/>
      <c r="E124" s="180"/>
      <c r="F124" s="180"/>
      <c r="G124" s="180"/>
      <c r="H124" s="18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72"/>
      <c r="C125" s="179" t="s">
        <v>152</v>
      </c>
      <c r="D125" s="180"/>
      <c r="E125" s="180"/>
      <c r="F125" s="180"/>
      <c r="G125" s="180"/>
      <c r="H125" s="18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72"/>
      <c r="C126" s="179" t="s">
        <v>153</v>
      </c>
      <c r="D126" s="180"/>
      <c r="E126" s="180"/>
      <c r="F126" s="180"/>
      <c r="G126" s="180"/>
      <c r="H126" s="18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72"/>
      <c r="C127" s="179" t="s">
        <v>154</v>
      </c>
      <c r="D127" s="180"/>
      <c r="E127" s="180"/>
      <c r="F127" s="180"/>
      <c r="G127" s="180"/>
      <c r="H127" s="18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72"/>
      <c r="C128" s="179" t="s">
        <v>155</v>
      </c>
      <c r="D128" s="180"/>
      <c r="E128" s="180"/>
      <c r="F128" s="180"/>
      <c r="G128" s="180"/>
      <c r="H128" s="18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72"/>
      <c r="C129" s="179" t="s">
        <v>156</v>
      </c>
      <c r="D129" s="180"/>
      <c r="E129" s="180"/>
      <c r="F129" s="180"/>
      <c r="G129" s="180"/>
      <c r="H129" s="18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72"/>
      <c r="C130" s="179" t="s">
        <v>157</v>
      </c>
      <c r="D130" s="180"/>
      <c r="E130" s="180"/>
      <c r="F130" s="180"/>
      <c r="G130" s="180"/>
      <c r="H130" s="18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72"/>
      <c r="C131" s="179" t="s">
        <v>158</v>
      </c>
      <c r="D131" s="180"/>
      <c r="E131" s="180"/>
      <c r="F131" s="180"/>
      <c r="G131" s="180"/>
      <c r="H131" s="18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72"/>
      <c r="C132" s="179" t="s">
        <v>159</v>
      </c>
      <c r="D132" s="180"/>
      <c r="E132" s="180"/>
      <c r="F132" s="180"/>
      <c r="G132" s="180"/>
      <c r="H132" s="18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72"/>
      <c r="C133" s="179" t="s">
        <v>160</v>
      </c>
      <c r="D133" s="180"/>
      <c r="E133" s="180"/>
      <c r="F133" s="180"/>
      <c r="G133" s="180"/>
      <c r="H133" s="18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72"/>
      <c r="C134" s="179" t="s">
        <v>161</v>
      </c>
      <c r="D134" s="180"/>
      <c r="E134" s="180"/>
      <c r="F134" s="180"/>
      <c r="G134" s="180"/>
      <c r="H134" s="18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72"/>
      <c r="C135" s="179" t="s">
        <v>162</v>
      </c>
      <c r="D135" s="180"/>
      <c r="E135" s="180"/>
      <c r="F135" s="180"/>
      <c r="G135" s="180"/>
      <c r="H135" s="18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72"/>
      <c r="C136" s="179" t="s">
        <v>163</v>
      </c>
      <c r="D136" s="180"/>
      <c r="E136" s="180"/>
      <c r="F136" s="180"/>
      <c r="G136" s="180"/>
      <c r="H136" s="18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72"/>
      <c r="C137" s="179" t="s">
        <v>164</v>
      </c>
      <c r="D137" s="180"/>
      <c r="E137" s="180"/>
      <c r="F137" s="180"/>
      <c r="G137" s="180"/>
      <c r="H137" s="18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72"/>
      <c r="C138" s="179" t="s">
        <v>165</v>
      </c>
      <c r="D138" s="180"/>
      <c r="E138" s="180"/>
      <c r="F138" s="180"/>
      <c r="G138" s="180"/>
      <c r="H138" s="18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72"/>
      <c r="C139" s="179" t="s">
        <v>166</v>
      </c>
      <c r="D139" s="180"/>
      <c r="E139" s="180"/>
      <c r="F139" s="180"/>
      <c r="G139" s="180"/>
      <c r="H139" s="18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72"/>
      <c r="C140" s="179" t="s">
        <v>167</v>
      </c>
      <c r="D140" s="180"/>
      <c r="E140" s="180"/>
      <c r="F140" s="180"/>
      <c r="G140" s="180"/>
      <c r="H140" s="18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72"/>
      <c r="C141" s="179" t="s">
        <v>168</v>
      </c>
      <c r="D141" s="180"/>
      <c r="E141" s="180"/>
      <c r="F141" s="180"/>
      <c r="G141" s="180"/>
      <c r="H141" s="18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72"/>
      <c r="C142" s="179" t="s">
        <v>169</v>
      </c>
      <c r="D142" s="180"/>
      <c r="E142" s="180"/>
      <c r="F142" s="180"/>
      <c r="G142" s="180"/>
      <c r="H142" s="18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72"/>
      <c r="C143" s="179" t="s">
        <v>170</v>
      </c>
      <c r="D143" s="180"/>
      <c r="E143" s="180"/>
      <c r="F143" s="180"/>
      <c r="G143" s="180"/>
      <c r="H143" s="18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72"/>
      <c r="C144" s="179" t="s">
        <v>79</v>
      </c>
      <c r="D144" s="180"/>
      <c r="E144" s="180"/>
      <c r="F144" s="180"/>
      <c r="G144" s="180"/>
      <c r="H144" s="181"/>
      <c r="I144" s="84">
        <f t="shared" ref="I144" si="17">SUM(I145+I147)</f>
        <v>0</v>
      </c>
      <c r="J144" s="84">
        <f t="shared" ref="J144" si="18">SUM(J145+J147)</f>
        <v>0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72"/>
      <c r="C145" s="179" t="s">
        <v>115</v>
      </c>
      <c r="D145" s="180"/>
      <c r="E145" s="180"/>
      <c r="F145" s="180"/>
      <c r="G145" s="180"/>
      <c r="H145" s="181"/>
      <c r="I145" s="84">
        <f>SUM(I146:I146)</f>
        <v>0</v>
      </c>
      <c r="J145" s="84">
        <f>SUM(J146:J146)</f>
        <v>0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72"/>
      <c r="C146" s="179" t="s">
        <v>171</v>
      </c>
      <c r="D146" s="180"/>
      <c r="E146" s="180"/>
      <c r="F146" s="180"/>
      <c r="G146" s="180"/>
      <c r="H146" s="181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72"/>
      <c r="C147" s="179" t="s">
        <v>172</v>
      </c>
      <c r="D147" s="180"/>
      <c r="E147" s="180"/>
      <c r="F147" s="180"/>
      <c r="G147" s="180"/>
      <c r="H147" s="181"/>
      <c r="I147" s="84">
        <f>SUM(I148:I148)</f>
        <v>0</v>
      </c>
      <c r="J147" s="84">
        <f>SUM(J148:J148)</f>
        <v>0</v>
      </c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72"/>
      <c r="C148" s="179" t="s">
        <v>173</v>
      </c>
      <c r="D148" s="180"/>
      <c r="E148" s="180"/>
      <c r="F148" s="180"/>
      <c r="G148" s="180"/>
      <c r="H148" s="181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72"/>
      <c r="C149" s="179" t="s">
        <v>134</v>
      </c>
      <c r="D149" s="180"/>
      <c r="E149" s="180"/>
      <c r="F149" s="180"/>
      <c r="G149" s="180"/>
      <c r="H149" s="181"/>
      <c r="I149" s="84">
        <f t="shared" ref="I149" si="19">SUM(I150)</f>
        <v>0</v>
      </c>
      <c r="J149" s="84">
        <f t="shared" ref="J149" si="20">SUM(J150)</f>
        <v>0</v>
      </c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72"/>
      <c r="C150" s="179" t="s">
        <v>125</v>
      </c>
      <c r="D150" s="180"/>
      <c r="E150" s="180"/>
      <c r="F150" s="180"/>
      <c r="G150" s="180"/>
      <c r="H150" s="181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72"/>
      <c r="C151" s="259" t="s">
        <v>174</v>
      </c>
      <c r="D151" s="260"/>
      <c r="E151" s="260"/>
      <c r="F151" s="260"/>
      <c r="G151" s="260"/>
      <c r="H151" s="261"/>
      <c r="I151" s="97">
        <v>0</v>
      </c>
      <c r="J151" s="97"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262">
        <f>AVERAGE(I151:T151)</f>
        <v>0</v>
      </c>
      <c r="V151" s="263"/>
      <c r="W151" s="264">
        <f>SUM(I151:T151)</f>
        <v>0</v>
      </c>
      <c r="X151" s="265"/>
    </row>
    <row r="152" spans="2:24" x14ac:dyDescent="0.3">
      <c r="B152" s="272"/>
      <c r="C152" s="248" t="s">
        <v>49</v>
      </c>
      <c r="D152" s="249"/>
      <c r="E152" s="249"/>
      <c r="F152" s="249"/>
      <c r="G152" s="249"/>
      <c r="H152" s="250"/>
      <c r="I152" s="93">
        <f t="shared" ref="I152" si="21">SUM(I153:I153)</f>
        <v>0</v>
      </c>
      <c r="J152" s="93">
        <f t="shared" ref="J152" si="22">SUM(J153:J153)</f>
        <v>0</v>
      </c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51">
        <f>SUM(I152:T152)</f>
        <v>0</v>
      </c>
      <c r="X152" s="252"/>
    </row>
    <row r="153" spans="2:24" x14ac:dyDescent="0.3">
      <c r="B153" s="272"/>
      <c r="C153" s="179" t="s">
        <v>25</v>
      </c>
      <c r="D153" s="180"/>
      <c r="E153" s="180"/>
      <c r="F153" s="180"/>
      <c r="G153" s="180"/>
      <c r="H153" s="181"/>
      <c r="I153" s="93">
        <v>0</v>
      </c>
      <c r="J153" s="93">
        <v>0</v>
      </c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72"/>
      <c r="C154" s="253" t="s">
        <v>2</v>
      </c>
      <c r="D154" s="254"/>
      <c r="E154" s="254"/>
      <c r="F154" s="254"/>
      <c r="G154" s="254"/>
      <c r="H154" s="255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44"/>
      <c r="V154" s="245"/>
      <c r="W154" s="244"/>
      <c r="X154" s="245"/>
    </row>
    <row r="155" spans="2:24" x14ac:dyDescent="0.3">
      <c r="B155" s="272"/>
      <c r="C155" s="256" t="s">
        <v>129</v>
      </c>
      <c r="D155" s="257"/>
      <c r="E155" s="257"/>
      <c r="F155" s="257"/>
      <c r="G155" s="257"/>
      <c r="H155" s="258"/>
      <c r="I155" s="105" t="e">
        <f>I94/I77</f>
        <v>#DIV/0!</v>
      </c>
      <c r="J155" s="105">
        <f>J94/J77</f>
        <v>1.3333333333333333</v>
      </c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246" t="s">
        <v>44</v>
      </c>
      <c r="V155" s="247"/>
      <c r="W155" s="246">
        <f t="shared" ref="W155:X155" si="23">W94/W77</f>
        <v>1.3333333333333333</v>
      </c>
      <c r="X155" s="247" t="e">
        <f t="shared" si="23"/>
        <v>#DIV/0!</v>
      </c>
    </row>
    <row r="156" spans="2:24" x14ac:dyDescent="0.3">
      <c r="B156" s="272"/>
      <c r="C156" s="182" t="s">
        <v>130</v>
      </c>
      <c r="D156" s="183"/>
      <c r="E156" s="183"/>
      <c r="F156" s="183"/>
      <c r="G156" s="183"/>
      <c r="H156" s="184"/>
      <c r="I156" s="109" t="e">
        <f>(I96+I107+I151+I152)/I77</f>
        <v>#DIV/0!</v>
      </c>
      <c r="J156" s="109">
        <f>(J96+J107+J151+J152)/J77</f>
        <v>0</v>
      </c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238" t="s">
        <v>44</v>
      </c>
      <c r="V156" s="239"/>
      <c r="W156" s="238">
        <f t="shared" ref="W156:X156" si="24">(W96+W107+W151+W152)/W77</f>
        <v>0</v>
      </c>
      <c r="X156" s="239" t="e">
        <f t="shared" si="24"/>
        <v>#DIV/0!</v>
      </c>
    </row>
    <row r="157" spans="2:24" x14ac:dyDescent="0.3">
      <c r="B157" s="272"/>
      <c r="C157" s="188" t="s">
        <v>8</v>
      </c>
      <c r="D157" s="189"/>
      <c r="E157" s="189"/>
      <c r="F157" s="189"/>
      <c r="G157" s="189"/>
      <c r="H157" s="190"/>
      <c r="I157" s="111" t="e">
        <f t="shared" ref="I157" si="25">I159/I158</f>
        <v>#DIV/0!</v>
      </c>
      <c r="J157" s="111">
        <f t="shared" ref="J157" si="26">J159/J158</f>
        <v>0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240" t="s">
        <v>44</v>
      </c>
      <c r="V157" s="241"/>
      <c r="W157" s="242">
        <f>W159/W158</f>
        <v>0</v>
      </c>
      <c r="X157" s="243"/>
    </row>
    <row r="158" spans="2:24" x14ac:dyDescent="0.3">
      <c r="B158" s="272"/>
      <c r="C158" s="215" t="s">
        <v>19</v>
      </c>
      <c r="D158" s="216"/>
      <c r="E158" s="216"/>
      <c r="F158" s="216"/>
      <c r="G158" s="216"/>
      <c r="H158" s="217"/>
      <c r="I158" s="38">
        <f>I77</f>
        <v>0</v>
      </c>
      <c r="J158" s="38">
        <f>J77</f>
        <v>6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236" t="s">
        <v>44</v>
      </c>
      <c r="V158" s="237"/>
      <c r="W158" s="236">
        <f>SUM(I158:T158)</f>
        <v>6</v>
      </c>
      <c r="X158" s="237"/>
    </row>
    <row r="159" spans="2:24" ht="15" thickBot="1" x14ac:dyDescent="0.35">
      <c r="B159" s="272"/>
      <c r="C159" s="215" t="s">
        <v>46</v>
      </c>
      <c r="D159" s="216"/>
      <c r="E159" s="216"/>
      <c r="F159" s="216"/>
      <c r="G159" s="216"/>
      <c r="H159" s="217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34" t="s">
        <v>44</v>
      </c>
      <c r="V159" s="235"/>
      <c r="W159" s="211">
        <f>SUM(I159:T159)</f>
        <v>0</v>
      </c>
      <c r="X159" s="212"/>
    </row>
    <row r="160" spans="2:24" x14ac:dyDescent="0.3">
      <c r="B160" s="170" t="s">
        <v>9</v>
      </c>
      <c r="C160" s="337" t="s">
        <v>47</v>
      </c>
      <c r="D160" s="338"/>
      <c r="E160" s="338"/>
      <c r="F160" s="338"/>
      <c r="G160" s="338"/>
      <c r="H160" s="339"/>
      <c r="I160" s="145" t="e">
        <f t="shared" ref="I160" si="27">I163/I162</f>
        <v>#DIV/0!</v>
      </c>
      <c r="J160" s="145">
        <f t="shared" ref="J160" si="28">J163/J162</f>
        <v>0.2</v>
      </c>
      <c r="K160" s="145"/>
      <c r="L160" s="145"/>
      <c r="M160" s="145"/>
      <c r="N160" s="145"/>
      <c r="O160" s="145"/>
      <c r="P160" s="145"/>
      <c r="Q160" s="145"/>
      <c r="R160" s="145"/>
      <c r="S160" s="145"/>
      <c r="T160" s="147"/>
      <c r="U160" s="218">
        <v>0.16901408450704225</v>
      </c>
      <c r="V160" s="219" t="e">
        <f t="shared" ref="V160" si="29">V163/V162</f>
        <v>#DIV/0!</v>
      </c>
      <c r="W160" s="220" t="s">
        <v>44</v>
      </c>
      <c r="X160" s="221"/>
    </row>
    <row r="161" spans="2:25" x14ac:dyDescent="0.3">
      <c r="B161" s="171"/>
      <c r="C161" s="340" t="s">
        <v>29</v>
      </c>
      <c r="D161" s="341"/>
      <c r="E161" s="341"/>
      <c r="F161" s="341"/>
      <c r="G161" s="341"/>
      <c r="H161" s="342"/>
      <c r="I161" s="146" t="e">
        <f t="shared" ref="I161" si="30">I164/I162</f>
        <v>#DIV/0!</v>
      </c>
      <c r="J161" s="146">
        <f t="shared" ref="J161" si="31">J164/J162</f>
        <v>0.2</v>
      </c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343">
        <f t="shared" ref="U161:V161" si="32">U164/U162</f>
        <v>0.2</v>
      </c>
      <c r="V161" s="347" t="e">
        <f t="shared" si="32"/>
        <v>#DIV/0!</v>
      </c>
      <c r="W161" s="345" t="s">
        <v>44</v>
      </c>
      <c r="X161" s="348"/>
      <c r="Y161" s="148"/>
    </row>
    <row r="162" spans="2:25" x14ac:dyDescent="0.3">
      <c r="B162" s="171"/>
      <c r="C162" s="176" t="s">
        <v>131</v>
      </c>
      <c r="D162" s="177"/>
      <c r="E162" s="177"/>
      <c r="F162" s="177"/>
      <c r="G162" s="177"/>
      <c r="H162" s="178"/>
      <c r="I162" s="38"/>
      <c r="J162" s="38">
        <v>5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11">
        <f>AVERAGE(I162:T162)</f>
        <v>5</v>
      </c>
      <c r="V162" s="212"/>
      <c r="W162" s="211" t="s">
        <v>44</v>
      </c>
      <c r="X162" s="212"/>
    </row>
    <row r="163" spans="2:25" x14ac:dyDescent="0.3">
      <c r="B163" s="171"/>
      <c r="C163" s="179" t="s">
        <v>23</v>
      </c>
      <c r="D163" s="180"/>
      <c r="E163" s="180"/>
      <c r="F163" s="180"/>
      <c r="G163" s="180"/>
      <c r="H163" s="181"/>
      <c r="I163" s="20"/>
      <c r="J163" s="20"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11">
        <f>AVERAGE(I163:T163)</f>
        <v>1</v>
      </c>
      <c r="V163" s="212"/>
      <c r="W163" s="211" t="s">
        <v>44</v>
      </c>
      <c r="X163" s="212"/>
    </row>
    <row r="164" spans="2:25" x14ac:dyDescent="0.3">
      <c r="B164" s="171"/>
      <c r="C164" s="182" t="s">
        <v>24</v>
      </c>
      <c r="D164" s="183"/>
      <c r="E164" s="183"/>
      <c r="F164" s="183"/>
      <c r="G164" s="183"/>
      <c r="H164" s="184"/>
      <c r="I164" s="124"/>
      <c r="J164" s="124">
        <v>1</v>
      </c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232">
        <f>AVERAGE(I164:T164)</f>
        <v>1</v>
      </c>
      <c r="V164" s="233"/>
      <c r="W164" s="232" t="s">
        <v>44</v>
      </c>
      <c r="X164" s="233"/>
    </row>
    <row r="165" spans="2:25" x14ac:dyDescent="0.3">
      <c r="B165" s="171"/>
      <c r="C165" s="185" t="s">
        <v>10</v>
      </c>
      <c r="D165" s="186"/>
      <c r="E165" s="186"/>
      <c r="F165" s="186"/>
      <c r="G165" s="186"/>
      <c r="H165" s="187"/>
      <c r="I165" s="128" t="e">
        <f t="shared" ref="I165" si="33">I168/I167</f>
        <v>#DIV/0!</v>
      </c>
      <c r="J165" s="128">
        <f t="shared" ref="J165" si="34">J168/J167</f>
        <v>0</v>
      </c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213">
        <f>U168/U167</f>
        <v>0</v>
      </c>
      <c r="V165" s="214"/>
      <c r="W165" s="226" t="s">
        <v>44</v>
      </c>
      <c r="X165" s="227"/>
    </row>
    <row r="166" spans="2:25" x14ac:dyDescent="0.3">
      <c r="B166" s="171"/>
      <c r="C166" s="188" t="s">
        <v>11</v>
      </c>
      <c r="D166" s="189"/>
      <c r="E166" s="189"/>
      <c r="F166" s="189"/>
      <c r="G166" s="189"/>
      <c r="H166" s="190"/>
      <c r="I166" s="132" t="e">
        <f t="shared" ref="I166" si="35">I169/I167</f>
        <v>#DIV/0!</v>
      </c>
      <c r="J166" s="132">
        <f t="shared" ref="J166" si="36">J169/J167</f>
        <v>0.2</v>
      </c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228">
        <f>U169/U167</f>
        <v>0.2</v>
      </c>
      <c r="V166" s="229"/>
      <c r="W166" s="230" t="s">
        <v>44</v>
      </c>
      <c r="X166" s="231"/>
    </row>
    <row r="167" spans="2:25" x14ac:dyDescent="0.3">
      <c r="B167" s="171"/>
      <c r="C167" s="176" t="s">
        <v>131</v>
      </c>
      <c r="D167" s="177"/>
      <c r="E167" s="177"/>
      <c r="F167" s="177"/>
      <c r="G167" s="177"/>
      <c r="H167" s="178"/>
      <c r="I167" s="20"/>
      <c r="J167" s="20">
        <v>5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11">
        <f>AVERAGE(I167:T167)</f>
        <v>5</v>
      </c>
      <c r="V167" s="212"/>
      <c r="W167" s="211" t="s">
        <v>44</v>
      </c>
      <c r="X167" s="212"/>
    </row>
    <row r="168" spans="2:25" x14ac:dyDescent="0.3">
      <c r="B168" s="171"/>
      <c r="C168" s="176" t="s">
        <v>20</v>
      </c>
      <c r="D168" s="177"/>
      <c r="E168" s="177"/>
      <c r="F168" s="177"/>
      <c r="G168" s="177"/>
      <c r="H168" s="178"/>
      <c r="I168" s="20"/>
      <c r="J168" s="20">
        <v>0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1">
        <f>AVERAGE(I168:T168)</f>
        <v>0</v>
      </c>
      <c r="V168" s="212"/>
      <c r="W168" s="211" t="s">
        <v>44</v>
      </c>
      <c r="X168" s="212"/>
    </row>
    <row r="169" spans="2:25" ht="15" thickBot="1" x14ac:dyDescent="0.35">
      <c r="B169" s="172"/>
      <c r="C169" s="2" t="s">
        <v>21</v>
      </c>
      <c r="D169" s="3"/>
      <c r="E169" s="3"/>
      <c r="F169" s="3"/>
      <c r="G169" s="3"/>
      <c r="H169" s="133"/>
      <c r="I169" s="137"/>
      <c r="J169" s="137">
        <v>1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234">
        <f>AVERAGE(I169:T169)</f>
        <v>1</v>
      </c>
      <c r="V169" s="235"/>
      <c r="W169" s="234" t="s">
        <v>44</v>
      </c>
      <c r="X169" s="235"/>
    </row>
    <row r="170" spans="2:25" x14ac:dyDescent="0.3">
      <c r="R170" s="12"/>
    </row>
    <row r="171" spans="2:25" ht="15" thickBot="1" x14ac:dyDescent="0.35"/>
    <row r="172" spans="2:25" ht="15" thickBot="1" x14ac:dyDescent="0.35">
      <c r="B172" s="200">
        <v>2025</v>
      </c>
      <c r="C172" s="201"/>
      <c r="D172" s="201"/>
      <c r="E172" s="201"/>
      <c r="F172" s="201"/>
      <c r="G172" s="201"/>
      <c r="H172" s="20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200" t="s">
        <v>42</v>
      </c>
      <c r="V172" s="202"/>
      <c r="W172" s="200" t="s">
        <v>43</v>
      </c>
      <c r="X172" s="202"/>
    </row>
    <row r="173" spans="2:25" ht="15" thickBot="1" x14ac:dyDescent="0.35">
      <c r="B173" s="349"/>
      <c r="C173" s="349"/>
      <c r="D173" s="349"/>
      <c r="E173" s="349"/>
      <c r="F173" s="349"/>
      <c r="G173" s="349"/>
      <c r="H173" s="349"/>
    </row>
    <row r="174" spans="2:25" x14ac:dyDescent="0.3">
      <c r="B174" s="203" t="s">
        <v>4</v>
      </c>
      <c r="C174" s="206" t="s">
        <v>12</v>
      </c>
      <c r="D174" s="207"/>
      <c r="E174" s="207"/>
      <c r="F174" s="207"/>
      <c r="G174" s="207"/>
      <c r="H174" s="20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6"/>
      <c r="T174" s="16"/>
      <c r="U174" s="331"/>
      <c r="V174" s="332"/>
      <c r="W174" s="333"/>
      <c r="X174" s="332"/>
    </row>
    <row r="175" spans="2:25" x14ac:dyDescent="0.3">
      <c r="B175" s="204"/>
      <c r="C175" s="176" t="s">
        <v>31</v>
      </c>
      <c r="D175" s="177"/>
      <c r="E175" s="177"/>
      <c r="F175" s="177"/>
      <c r="G175" s="177"/>
      <c r="H175" s="178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20">
        <v>436</v>
      </c>
      <c r="T175" s="20">
        <v>248</v>
      </c>
      <c r="U175" s="211">
        <f>AVERAGE(I175:T175)</f>
        <v>342</v>
      </c>
      <c r="V175" s="212"/>
      <c r="W175" s="307">
        <f>SUM(I175:T175)</f>
        <v>684</v>
      </c>
      <c r="X175" s="212"/>
    </row>
    <row r="176" spans="2:25" x14ac:dyDescent="0.3">
      <c r="B176" s="204"/>
      <c r="C176" s="176" t="s">
        <v>131</v>
      </c>
      <c r="D176" s="177"/>
      <c r="E176" s="177"/>
      <c r="F176" s="177"/>
      <c r="G176" s="177"/>
      <c r="H176" s="178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>
        <v>15</v>
      </c>
      <c r="T176" s="20">
        <v>14</v>
      </c>
      <c r="U176" s="211">
        <f>AVERAGE(I176:T176)</f>
        <v>14.5</v>
      </c>
      <c r="V176" s="212"/>
      <c r="W176" s="307">
        <f>SUM(I176:T176)</f>
        <v>29</v>
      </c>
      <c r="X176" s="212"/>
    </row>
    <row r="177" spans="2:24" x14ac:dyDescent="0.3">
      <c r="B177" s="204"/>
      <c r="C177" s="324" t="s">
        <v>0</v>
      </c>
      <c r="D177" s="325"/>
      <c r="E177" s="325"/>
      <c r="F177" s="325"/>
      <c r="G177" s="325"/>
      <c r="H177" s="326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26"/>
      <c r="T177" s="26"/>
      <c r="U177" s="334"/>
      <c r="V177" s="314"/>
      <c r="W177" s="313"/>
      <c r="X177" s="314"/>
    </row>
    <row r="178" spans="2:24" x14ac:dyDescent="0.3">
      <c r="B178" s="204"/>
      <c r="C178" s="256" t="s">
        <v>22</v>
      </c>
      <c r="D178" s="257"/>
      <c r="E178" s="257"/>
      <c r="F178" s="257"/>
      <c r="G178" s="257"/>
      <c r="H178" s="258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20">
        <v>315</v>
      </c>
      <c r="T178" s="20">
        <v>168</v>
      </c>
      <c r="U178" s="211">
        <f t="shared" ref="U178:U187" si="37">AVERAGE(I178:T178)</f>
        <v>241.5</v>
      </c>
      <c r="V178" s="212"/>
      <c r="W178" s="315">
        <f>SUM(I178:T178)</f>
        <v>483</v>
      </c>
      <c r="X178" s="210"/>
    </row>
    <row r="179" spans="2:24" x14ac:dyDescent="0.3">
      <c r="B179" s="204"/>
      <c r="C179" s="256" t="s">
        <v>126</v>
      </c>
      <c r="D179" s="257"/>
      <c r="E179" s="257"/>
      <c r="F179" s="257"/>
      <c r="G179" s="257"/>
      <c r="H179" s="258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38">
        <v>12</v>
      </c>
      <c r="T179" s="38">
        <v>12</v>
      </c>
      <c r="U179" s="236">
        <f t="shared" si="37"/>
        <v>12</v>
      </c>
      <c r="V179" s="237"/>
      <c r="W179" s="322">
        <f>SUM(I179:T179)</f>
        <v>24</v>
      </c>
      <c r="X179" s="323"/>
    </row>
    <row r="180" spans="2:24" x14ac:dyDescent="0.3">
      <c r="B180" s="204"/>
      <c r="C180" s="176" t="s">
        <v>13</v>
      </c>
      <c r="D180" s="177"/>
      <c r="E180" s="177"/>
      <c r="F180" s="177"/>
      <c r="G180" s="177"/>
      <c r="H180" s="178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38">
        <f t="shared" ref="S180:T180" si="38">S179-S181</f>
        <v>11</v>
      </c>
      <c r="T180" s="138">
        <f t="shared" si="38"/>
        <v>10</v>
      </c>
      <c r="U180" s="211">
        <f t="shared" si="37"/>
        <v>10.5</v>
      </c>
      <c r="V180" s="212"/>
      <c r="W180" s="307">
        <f>W179-W181</f>
        <v>21</v>
      </c>
      <c r="X180" s="212"/>
    </row>
    <row r="181" spans="2:24" x14ac:dyDescent="0.3">
      <c r="B181" s="204"/>
      <c r="C181" s="176" t="s">
        <v>14</v>
      </c>
      <c r="D181" s="177"/>
      <c r="E181" s="177"/>
      <c r="F181" s="177"/>
      <c r="G181" s="177"/>
      <c r="H181" s="178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20">
        <v>1</v>
      </c>
      <c r="T181" s="20">
        <v>2</v>
      </c>
      <c r="U181" s="211">
        <f t="shared" si="37"/>
        <v>1.5</v>
      </c>
      <c r="V181" s="212"/>
      <c r="W181" s="315">
        <f t="shared" ref="W181:W187" si="39">SUM(I181:T181)</f>
        <v>3</v>
      </c>
      <c r="X181" s="210"/>
    </row>
    <row r="182" spans="2:24" x14ac:dyDescent="0.3">
      <c r="B182" s="204"/>
      <c r="C182" s="179" t="s">
        <v>5</v>
      </c>
      <c r="D182" s="180"/>
      <c r="E182" s="180"/>
      <c r="F182" s="180"/>
      <c r="G182" s="180"/>
      <c r="H182" s="181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84"/>
      <c r="T182" s="84"/>
      <c r="U182" s="211" t="e">
        <f t="shared" si="37"/>
        <v>#DIV/0!</v>
      </c>
      <c r="V182" s="212"/>
      <c r="W182" s="315">
        <f t="shared" si="39"/>
        <v>0</v>
      </c>
      <c r="X182" s="210"/>
    </row>
    <row r="183" spans="2:24" x14ac:dyDescent="0.3">
      <c r="B183" s="204"/>
      <c r="C183" s="316" t="s">
        <v>32</v>
      </c>
      <c r="D183" s="317"/>
      <c r="E183" s="317"/>
      <c r="F183" s="317"/>
      <c r="G183" s="317"/>
      <c r="H183" s="318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88">
        <f t="shared" ref="S183:T183" si="40">S179-S180-S182</f>
        <v>1</v>
      </c>
      <c r="T183" s="88">
        <f t="shared" si="40"/>
        <v>2</v>
      </c>
      <c r="U183" s="288">
        <f t="shared" si="37"/>
        <v>1.5</v>
      </c>
      <c r="V183" s="289"/>
      <c r="W183" s="319">
        <f t="shared" si="39"/>
        <v>3</v>
      </c>
      <c r="X183" s="263"/>
    </row>
    <row r="184" spans="2:24" x14ac:dyDescent="0.3">
      <c r="B184" s="204"/>
      <c r="C184" s="328" t="s">
        <v>64</v>
      </c>
      <c r="D184" s="329"/>
      <c r="E184" s="329"/>
      <c r="F184" s="329"/>
      <c r="G184" s="329"/>
      <c r="H184" s="330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30">
        <v>9</v>
      </c>
      <c r="T184" s="30">
        <v>11</v>
      </c>
      <c r="U184" s="308">
        <f t="shared" si="37"/>
        <v>10</v>
      </c>
      <c r="V184" s="309"/>
      <c r="W184" s="310">
        <f t="shared" si="39"/>
        <v>20</v>
      </c>
      <c r="X184" s="309"/>
    </row>
    <row r="185" spans="2:24" x14ac:dyDescent="0.3">
      <c r="B185" s="204"/>
      <c r="C185" s="282" t="s">
        <v>1</v>
      </c>
      <c r="D185" s="283"/>
      <c r="E185" s="283"/>
      <c r="F185" s="283"/>
      <c r="G185" s="283"/>
      <c r="H185" s="284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34"/>
      <c r="T185" s="34"/>
      <c r="U185" s="311" t="e">
        <f t="shared" si="37"/>
        <v>#DIV/0!</v>
      </c>
      <c r="V185" s="312"/>
      <c r="W185" s="313">
        <f t="shared" si="39"/>
        <v>0</v>
      </c>
      <c r="X185" s="314"/>
    </row>
    <row r="186" spans="2:24" x14ac:dyDescent="0.3">
      <c r="B186" s="204"/>
      <c r="C186" s="256" t="s">
        <v>22</v>
      </c>
      <c r="D186" s="257"/>
      <c r="E186" s="257"/>
      <c r="F186" s="257"/>
      <c r="G186" s="257"/>
      <c r="H186" s="258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38">
        <v>91</v>
      </c>
      <c r="T186" s="38">
        <v>42</v>
      </c>
      <c r="U186" s="236">
        <f t="shared" si="37"/>
        <v>66.5</v>
      </c>
      <c r="V186" s="237"/>
      <c r="W186" s="306">
        <f t="shared" si="39"/>
        <v>133</v>
      </c>
      <c r="X186" s="237"/>
    </row>
    <row r="187" spans="2:24" x14ac:dyDescent="0.3">
      <c r="B187" s="204"/>
      <c r="C187" s="176" t="s">
        <v>131</v>
      </c>
      <c r="D187" s="177"/>
      <c r="E187" s="177"/>
      <c r="F187" s="177"/>
      <c r="G187" s="177"/>
      <c r="H187" s="178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20">
        <v>2</v>
      </c>
      <c r="T187" s="20">
        <v>3</v>
      </c>
      <c r="U187" s="211">
        <f t="shared" si="37"/>
        <v>2.5</v>
      </c>
      <c r="V187" s="212"/>
      <c r="W187" s="307">
        <f t="shared" si="39"/>
        <v>5</v>
      </c>
      <c r="X187" s="212"/>
    </row>
    <row r="188" spans="2:24" x14ac:dyDescent="0.3">
      <c r="B188" s="204"/>
      <c r="C188" s="191" t="s">
        <v>6</v>
      </c>
      <c r="D188" s="192"/>
      <c r="E188" s="192"/>
      <c r="F188" s="192"/>
      <c r="G188" s="192"/>
      <c r="H188" s="193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42"/>
      <c r="T188" s="42"/>
      <c r="U188" s="301"/>
      <c r="V188" s="302"/>
      <c r="W188" s="303"/>
      <c r="X188" s="304"/>
    </row>
    <row r="189" spans="2:24" x14ac:dyDescent="0.3">
      <c r="B189" s="204"/>
      <c r="C189" s="256" t="s">
        <v>22</v>
      </c>
      <c r="D189" s="257"/>
      <c r="E189" s="257"/>
      <c r="F189" s="257"/>
      <c r="G189" s="257"/>
      <c r="H189" s="258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46">
        <f t="shared" ref="S189:T190" si="41">S175/S178</f>
        <v>1.3841269841269841</v>
      </c>
      <c r="T189" s="46">
        <f t="shared" si="41"/>
        <v>1.4761904761904763</v>
      </c>
      <c r="U189" s="236" t="s">
        <v>44</v>
      </c>
      <c r="V189" s="237"/>
      <c r="W189" s="305">
        <f>SUM(I189:T189)</f>
        <v>2.8603174603174604</v>
      </c>
      <c r="X189" s="247"/>
    </row>
    <row r="190" spans="2:24" x14ac:dyDescent="0.3">
      <c r="B190" s="204"/>
      <c r="C190" s="176" t="s">
        <v>127</v>
      </c>
      <c r="D190" s="177"/>
      <c r="E190" s="177"/>
      <c r="F190" s="177"/>
      <c r="G190" s="177"/>
      <c r="H190" s="178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48">
        <f t="shared" si="41"/>
        <v>1.25</v>
      </c>
      <c r="T190" s="48">
        <f t="shared" si="41"/>
        <v>1.1666666666666667</v>
      </c>
      <c r="U190" s="211" t="s">
        <v>44</v>
      </c>
      <c r="V190" s="212"/>
      <c r="W190" s="238">
        <f>SUM(I190:T190)</f>
        <v>2.416666666666667</v>
      </c>
      <c r="X190" s="239"/>
    </row>
    <row r="191" spans="2:24" s="142" customFormat="1" x14ac:dyDescent="0.3">
      <c r="B191" s="204"/>
      <c r="C191" s="295" t="s">
        <v>65</v>
      </c>
      <c r="D191" s="296"/>
      <c r="E191" s="296"/>
      <c r="F191" s="296"/>
      <c r="G191" s="296"/>
      <c r="H191" s="297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44">
        <f t="shared" ref="S191:T191" si="42">S184/S179</f>
        <v>0.75</v>
      </c>
      <c r="T191" s="144">
        <f t="shared" si="42"/>
        <v>0.91666666666666663</v>
      </c>
      <c r="U191" s="298" t="s">
        <v>44</v>
      </c>
      <c r="V191" s="299"/>
      <c r="W191" s="300">
        <f>W184/W179</f>
        <v>0.83333333333333337</v>
      </c>
      <c r="X191" s="299"/>
    </row>
    <row r="192" spans="2:24" x14ac:dyDescent="0.3">
      <c r="B192" s="204"/>
      <c r="C192" s="188" t="s">
        <v>3</v>
      </c>
      <c r="D192" s="189"/>
      <c r="E192" s="189"/>
      <c r="F192" s="189"/>
      <c r="G192" s="189"/>
      <c r="H192" s="190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54"/>
      <c r="T192" s="54"/>
      <c r="U192" s="230"/>
      <c r="V192" s="231"/>
      <c r="W192" s="292"/>
      <c r="X192" s="243"/>
    </row>
    <row r="193" spans="2:24" x14ac:dyDescent="0.3">
      <c r="B193" s="204"/>
      <c r="C193" s="256" t="s">
        <v>22</v>
      </c>
      <c r="D193" s="257"/>
      <c r="E193" s="257"/>
      <c r="F193" s="257"/>
      <c r="G193" s="257"/>
      <c r="H193" s="258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58">
        <f t="shared" ref="S193:T194" si="43">S186/S178</f>
        <v>0.28888888888888886</v>
      </c>
      <c r="T193" s="58">
        <f t="shared" si="43"/>
        <v>0.25</v>
      </c>
      <c r="U193" s="236" t="s">
        <v>44</v>
      </c>
      <c r="V193" s="237"/>
      <c r="W193" s="293">
        <f>W186/W178</f>
        <v>0.27536231884057971</v>
      </c>
      <c r="X193" s="294"/>
    </row>
    <row r="194" spans="2:24" ht="15" thickBot="1" x14ac:dyDescent="0.35">
      <c r="B194" s="205"/>
      <c r="C194" s="194" t="s">
        <v>131</v>
      </c>
      <c r="D194" s="195"/>
      <c r="E194" s="195"/>
      <c r="F194" s="195"/>
      <c r="G194" s="195"/>
      <c r="H194" s="196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62">
        <f t="shared" si="43"/>
        <v>0.16666666666666666</v>
      </c>
      <c r="T194" s="62">
        <f t="shared" si="43"/>
        <v>0.25</v>
      </c>
      <c r="U194" s="234" t="s">
        <v>44</v>
      </c>
      <c r="V194" s="235"/>
      <c r="W194" s="269">
        <f>W187/W179</f>
        <v>0.20833333333333334</v>
      </c>
      <c r="X194" s="270"/>
    </row>
    <row r="195" spans="2:24" x14ac:dyDescent="0.3">
      <c r="B195" s="271" t="s">
        <v>7</v>
      </c>
      <c r="C195" s="197" t="s">
        <v>15</v>
      </c>
      <c r="D195" s="198"/>
      <c r="E195" s="198"/>
      <c r="F195" s="198"/>
      <c r="G195" s="198"/>
      <c r="H195" s="19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66"/>
      <c r="T195" s="66">
        <v>151</v>
      </c>
      <c r="U195" s="273">
        <f>AVERAGE(I195:T195)</f>
        <v>151</v>
      </c>
      <c r="V195" s="274"/>
      <c r="W195" s="273" t="s">
        <v>44</v>
      </c>
      <c r="X195" s="274"/>
    </row>
    <row r="196" spans="2:24" x14ac:dyDescent="0.3">
      <c r="B196" s="272"/>
      <c r="C196" s="282" t="s">
        <v>132</v>
      </c>
      <c r="D196" s="283"/>
      <c r="E196" s="283"/>
      <c r="F196" s="283"/>
      <c r="G196" s="283"/>
      <c r="H196" s="284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70">
        <v>150</v>
      </c>
      <c r="T196" s="70">
        <v>42</v>
      </c>
      <c r="U196" s="275">
        <f>AVERAGE(I196:T196)</f>
        <v>96</v>
      </c>
      <c r="V196" s="276"/>
      <c r="W196" s="275">
        <f>SUM(I196:T196)</f>
        <v>192</v>
      </c>
      <c r="X196" s="276"/>
    </row>
    <row r="197" spans="2:24" x14ac:dyDescent="0.3">
      <c r="B197" s="272"/>
      <c r="C197" s="285" t="s">
        <v>16</v>
      </c>
      <c r="D197" s="286"/>
      <c r="E197" s="286"/>
      <c r="F197" s="286"/>
      <c r="G197" s="286"/>
      <c r="H197" s="287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74"/>
      <c r="T197" s="74">
        <v>1</v>
      </c>
      <c r="U197" s="288">
        <f>AVERAGE(I197:T197)</f>
        <v>1</v>
      </c>
      <c r="V197" s="289"/>
      <c r="W197" s="290">
        <f>SUM(I197:T197)</f>
        <v>1</v>
      </c>
      <c r="X197" s="291"/>
    </row>
    <row r="198" spans="2:24" x14ac:dyDescent="0.3">
      <c r="B198" s="272"/>
      <c r="C198" s="277" t="s">
        <v>17</v>
      </c>
      <c r="D198" s="278"/>
      <c r="E198" s="278"/>
      <c r="F198" s="278"/>
      <c r="G198" s="278"/>
      <c r="H198" s="27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78">
        <f t="shared" ref="S198:T198" si="44">S199+S206</f>
        <v>0</v>
      </c>
      <c r="T198" s="78">
        <f t="shared" si="44"/>
        <v>11</v>
      </c>
      <c r="U198" s="280">
        <f>AVERAGE(I198:T198)</f>
        <v>5.5</v>
      </c>
      <c r="V198" s="281"/>
      <c r="W198" s="209">
        <f>SUM(I198:T198)</f>
        <v>11</v>
      </c>
      <c r="X198" s="210"/>
    </row>
    <row r="199" spans="2:24" x14ac:dyDescent="0.3">
      <c r="B199" s="272"/>
      <c r="C199" s="179" t="s">
        <v>66</v>
      </c>
      <c r="D199" s="180"/>
      <c r="E199" s="180"/>
      <c r="F199" s="180"/>
      <c r="G199" s="180"/>
      <c r="H199" s="181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20">
        <f t="shared" ref="S199:T199" si="45">SUM(S200:S205)</f>
        <v>0</v>
      </c>
      <c r="T199" s="20">
        <f t="shared" si="45"/>
        <v>3</v>
      </c>
      <c r="U199" s="21"/>
      <c r="V199" s="22"/>
      <c r="W199" s="79"/>
      <c r="X199" s="80"/>
    </row>
    <row r="200" spans="2:24" x14ac:dyDescent="0.3">
      <c r="B200" s="272"/>
      <c r="C200" s="179" t="s">
        <v>67</v>
      </c>
      <c r="D200" s="180"/>
      <c r="E200" s="180"/>
      <c r="F200" s="180"/>
      <c r="G200" s="180"/>
      <c r="H200" s="181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84"/>
      <c r="T200" s="84">
        <v>1</v>
      </c>
      <c r="U200" s="209">
        <f>AVERAGE(I200:T200)</f>
        <v>1</v>
      </c>
      <c r="V200" s="210"/>
      <c r="W200" s="209">
        <f>SUM(I200:T200)</f>
        <v>1</v>
      </c>
      <c r="X200" s="210"/>
    </row>
    <row r="201" spans="2:24" x14ac:dyDescent="0.3">
      <c r="B201" s="272"/>
      <c r="C201" s="179" t="s">
        <v>68</v>
      </c>
      <c r="D201" s="180"/>
      <c r="E201" s="180"/>
      <c r="F201" s="180"/>
      <c r="G201" s="180"/>
      <c r="H201" s="181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84"/>
      <c r="T201" s="84">
        <v>2</v>
      </c>
      <c r="U201" s="79"/>
      <c r="V201" s="80"/>
      <c r="W201" s="79"/>
      <c r="X201" s="80"/>
    </row>
    <row r="202" spans="2:24" x14ac:dyDescent="0.3">
      <c r="B202" s="272"/>
      <c r="C202" s="179" t="s">
        <v>136</v>
      </c>
      <c r="D202" s="180"/>
      <c r="E202" s="180"/>
      <c r="F202" s="180"/>
      <c r="G202" s="180"/>
      <c r="H202" s="181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84"/>
      <c r="T202" s="84"/>
      <c r="U202" s="79"/>
      <c r="V202" s="80"/>
      <c r="W202" s="79"/>
      <c r="X202" s="80"/>
    </row>
    <row r="203" spans="2:24" x14ac:dyDescent="0.3">
      <c r="B203" s="272"/>
      <c r="C203" s="179" t="s">
        <v>137</v>
      </c>
      <c r="D203" s="180"/>
      <c r="E203" s="180"/>
      <c r="F203" s="180"/>
      <c r="G203" s="180"/>
      <c r="H203" s="181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84"/>
      <c r="T203" s="84"/>
      <c r="U203" s="79"/>
      <c r="V203" s="80"/>
      <c r="W203" s="79"/>
      <c r="X203" s="80"/>
    </row>
    <row r="204" spans="2:24" x14ac:dyDescent="0.3">
      <c r="B204" s="272"/>
      <c r="C204" s="179" t="s">
        <v>71</v>
      </c>
      <c r="D204" s="180"/>
      <c r="E204" s="180"/>
      <c r="F204" s="180"/>
      <c r="G204" s="180"/>
      <c r="H204" s="181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84"/>
      <c r="T204" s="84"/>
      <c r="U204" s="79"/>
      <c r="V204" s="80"/>
      <c r="W204" s="79"/>
      <c r="X204" s="80"/>
    </row>
    <row r="205" spans="2:24" x14ac:dyDescent="0.3">
      <c r="B205" s="272"/>
      <c r="C205" s="179" t="s">
        <v>138</v>
      </c>
      <c r="D205" s="180"/>
      <c r="E205" s="180"/>
      <c r="F205" s="180"/>
      <c r="G205" s="180"/>
      <c r="H205" s="181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72"/>
      <c r="C206" s="179" t="s">
        <v>77</v>
      </c>
      <c r="D206" s="180"/>
      <c r="E206" s="180"/>
      <c r="F206" s="180"/>
      <c r="G206" s="180"/>
      <c r="H206" s="181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>
        <f>SUM(S207:S208)</f>
        <v>0</v>
      </c>
      <c r="T206" s="20">
        <f>SUM(T207:T208)</f>
        <v>8</v>
      </c>
      <c r="U206" s="211">
        <f>AVERAGE(I206:T206)</f>
        <v>4</v>
      </c>
      <c r="V206" s="212"/>
      <c r="W206" s="209">
        <f>SUM(I206:T206)</f>
        <v>8</v>
      </c>
      <c r="X206" s="210"/>
    </row>
    <row r="207" spans="2:24" x14ac:dyDescent="0.3">
      <c r="B207" s="272"/>
      <c r="C207" s="179" t="s">
        <v>74</v>
      </c>
      <c r="D207" s="180"/>
      <c r="E207" s="180"/>
      <c r="F207" s="180"/>
      <c r="G207" s="180"/>
      <c r="H207" s="181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  <c r="T207" s="20">
        <v>3</v>
      </c>
      <c r="U207" s="21"/>
      <c r="V207" s="22"/>
      <c r="W207" s="79"/>
      <c r="X207" s="80"/>
    </row>
    <row r="208" spans="2:24" x14ac:dyDescent="0.3">
      <c r="B208" s="272"/>
      <c r="C208" s="179" t="s">
        <v>139</v>
      </c>
      <c r="D208" s="180"/>
      <c r="E208" s="180"/>
      <c r="F208" s="180"/>
      <c r="G208" s="180"/>
      <c r="H208" s="181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  <c r="T208" s="20">
        <v>5</v>
      </c>
      <c r="U208" s="21"/>
      <c r="V208" s="22"/>
      <c r="W208" s="79"/>
      <c r="X208" s="80"/>
    </row>
    <row r="209" spans="2:24" x14ac:dyDescent="0.3">
      <c r="B209" s="272"/>
      <c r="C209" s="266" t="s">
        <v>18</v>
      </c>
      <c r="D209" s="267"/>
      <c r="E209" s="267"/>
      <c r="F209" s="267"/>
      <c r="G209" s="267"/>
      <c r="H209" s="268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20">
        <f>SUM(S210+S246+S251)</f>
        <v>0</v>
      </c>
      <c r="T209" s="20">
        <f>SUM(T210+T246+T251)</f>
        <v>1</v>
      </c>
      <c r="U209" s="209">
        <f t="shared" ref="U209:U248" si="46">AVERAGE(I209:T209)</f>
        <v>0.5</v>
      </c>
      <c r="V209" s="210"/>
      <c r="W209" s="209">
        <f t="shared" ref="W209:W248" si="47">SUM(I209:T209)</f>
        <v>1</v>
      </c>
      <c r="X209" s="210"/>
    </row>
    <row r="210" spans="2:24" x14ac:dyDescent="0.3">
      <c r="B210" s="272"/>
      <c r="C210" s="179" t="s">
        <v>78</v>
      </c>
      <c r="D210" s="180"/>
      <c r="E210" s="180"/>
      <c r="F210" s="180"/>
      <c r="G210" s="180"/>
      <c r="H210" s="181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72"/>
      <c r="C211" s="179" t="s">
        <v>140</v>
      </c>
      <c r="D211" s="180"/>
      <c r="E211" s="180"/>
      <c r="F211" s="180"/>
      <c r="G211" s="180"/>
      <c r="H211" s="181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72"/>
      <c r="C212" s="179" t="s">
        <v>81</v>
      </c>
      <c r="D212" s="180"/>
      <c r="E212" s="180"/>
      <c r="F212" s="180"/>
      <c r="G212" s="180"/>
      <c r="H212" s="181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72"/>
      <c r="C213" s="179" t="s">
        <v>82</v>
      </c>
      <c r="D213" s="180"/>
      <c r="E213" s="180"/>
      <c r="F213" s="180"/>
      <c r="G213" s="180"/>
      <c r="H213" s="181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72"/>
      <c r="C214" s="179" t="s">
        <v>141</v>
      </c>
      <c r="D214" s="180"/>
      <c r="E214" s="180"/>
      <c r="F214" s="180"/>
      <c r="G214" s="180"/>
      <c r="H214" s="181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72"/>
      <c r="C215" s="179" t="s">
        <v>142</v>
      </c>
      <c r="D215" s="180"/>
      <c r="E215" s="180"/>
      <c r="F215" s="180"/>
      <c r="G215" s="180"/>
      <c r="H215" s="181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72"/>
      <c r="C216" s="179" t="s">
        <v>143</v>
      </c>
      <c r="D216" s="180"/>
      <c r="E216" s="180"/>
      <c r="F216" s="180"/>
      <c r="G216" s="180"/>
      <c r="H216" s="181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72"/>
      <c r="C217" s="179" t="s">
        <v>144</v>
      </c>
      <c r="D217" s="180"/>
      <c r="E217" s="180"/>
      <c r="F217" s="180"/>
      <c r="G217" s="180"/>
      <c r="H217" s="181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72"/>
      <c r="C218" s="179" t="s">
        <v>145</v>
      </c>
      <c r="D218" s="180"/>
      <c r="E218" s="180"/>
      <c r="F218" s="180"/>
      <c r="G218" s="180"/>
      <c r="H218" s="181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72"/>
      <c r="C219" s="179" t="s">
        <v>146</v>
      </c>
      <c r="D219" s="180"/>
      <c r="E219" s="180"/>
      <c r="F219" s="180"/>
      <c r="G219" s="180"/>
      <c r="H219" s="181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72"/>
      <c r="C220" s="179" t="s">
        <v>147</v>
      </c>
      <c r="D220" s="180"/>
      <c r="E220" s="180"/>
      <c r="F220" s="180"/>
      <c r="G220" s="180"/>
      <c r="H220" s="181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72"/>
      <c r="C221" s="179" t="s">
        <v>85</v>
      </c>
      <c r="D221" s="180"/>
      <c r="E221" s="180"/>
      <c r="F221" s="180"/>
      <c r="G221" s="180"/>
      <c r="H221" s="181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72"/>
      <c r="C222" s="179" t="s">
        <v>148</v>
      </c>
      <c r="D222" s="180"/>
      <c r="E222" s="180"/>
      <c r="F222" s="180"/>
      <c r="G222" s="180"/>
      <c r="H222" s="181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72"/>
      <c r="C223" s="179" t="s">
        <v>107</v>
      </c>
      <c r="D223" s="180"/>
      <c r="E223" s="180"/>
      <c r="F223" s="180"/>
      <c r="G223" s="180"/>
      <c r="H223" s="181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72"/>
      <c r="C224" s="179" t="s">
        <v>149</v>
      </c>
      <c r="D224" s="180"/>
      <c r="E224" s="180"/>
      <c r="F224" s="180"/>
      <c r="G224" s="180"/>
      <c r="H224" s="181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72"/>
      <c r="C225" s="179" t="s">
        <v>150</v>
      </c>
      <c r="D225" s="180"/>
      <c r="E225" s="180"/>
      <c r="F225" s="180"/>
      <c r="G225" s="180"/>
      <c r="H225" s="181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72"/>
      <c r="C226" s="179" t="s">
        <v>151</v>
      </c>
      <c r="D226" s="180"/>
      <c r="E226" s="180"/>
      <c r="F226" s="180"/>
      <c r="G226" s="180"/>
      <c r="H226" s="181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72"/>
      <c r="C227" s="179" t="s">
        <v>152</v>
      </c>
      <c r="D227" s="180"/>
      <c r="E227" s="180"/>
      <c r="F227" s="180"/>
      <c r="G227" s="180"/>
      <c r="H227" s="181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72"/>
      <c r="C228" s="179" t="s">
        <v>153</v>
      </c>
      <c r="D228" s="180"/>
      <c r="E228" s="180"/>
      <c r="F228" s="180"/>
      <c r="G228" s="180"/>
      <c r="H228" s="181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72"/>
      <c r="C229" s="179" t="s">
        <v>154</v>
      </c>
      <c r="D229" s="180"/>
      <c r="E229" s="180"/>
      <c r="F229" s="180"/>
      <c r="G229" s="180"/>
      <c r="H229" s="181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72"/>
      <c r="C230" s="179" t="s">
        <v>155</v>
      </c>
      <c r="D230" s="180"/>
      <c r="E230" s="180"/>
      <c r="F230" s="180"/>
      <c r="G230" s="180"/>
      <c r="H230" s="181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72"/>
      <c r="C231" s="179" t="s">
        <v>156</v>
      </c>
      <c r="D231" s="180"/>
      <c r="E231" s="180"/>
      <c r="F231" s="180"/>
      <c r="G231" s="180"/>
      <c r="H231" s="181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72"/>
      <c r="C232" s="179" t="s">
        <v>157</v>
      </c>
      <c r="D232" s="180"/>
      <c r="E232" s="180"/>
      <c r="F232" s="180"/>
      <c r="G232" s="180"/>
      <c r="H232" s="181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72"/>
      <c r="C233" s="179" t="s">
        <v>158</v>
      </c>
      <c r="D233" s="180"/>
      <c r="E233" s="180"/>
      <c r="F233" s="180"/>
      <c r="G233" s="180"/>
      <c r="H233" s="181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72"/>
      <c r="C234" s="179" t="s">
        <v>159</v>
      </c>
      <c r="D234" s="180"/>
      <c r="E234" s="180"/>
      <c r="F234" s="180"/>
      <c r="G234" s="180"/>
      <c r="H234" s="181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72"/>
      <c r="C235" s="179" t="s">
        <v>160</v>
      </c>
      <c r="D235" s="180"/>
      <c r="E235" s="180"/>
      <c r="F235" s="180"/>
      <c r="G235" s="180"/>
      <c r="H235" s="181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72"/>
      <c r="C236" s="179" t="s">
        <v>161</v>
      </c>
      <c r="D236" s="180"/>
      <c r="E236" s="180"/>
      <c r="F236" s="180"/>
      <c r="G236" s="180"/>
      <c r="H236" s="181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72"/>
      <c r="C237" s="179" t="s">
        <v>162</v>
      </c>
      <c r="D237" s="180"/>
      <c r="E237" s="180"/>
      <c r="F237" s="180"/>
      <c r="G237" s="180"/>
      <c r="H237" s="181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72"/>
      <c r="C238" s="179" t="s">
        <v>163</v>
      </c>
      <c r="D238" s="180"/>
      <c r="E238" s="180"/>
      <c r="F238" s="180"/>
      <c r="G238" s="180"/>
      <c r="H238" s="181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72"/>
      <c r="C239" s="179" t="s">
        <v>164</v>
      </c>
      <c r="D239" s="180"/>
      <c r="E239" s="180"/>
      <c r="F239" s="180"/>
      <c r="G239" s="180"/>
      <c r="H239" s="181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72"/>
      <c r="C240" s="179" t="s">
        <v>165</v>
      </c>
      <c r="D240" s="180"/>
      <c r="E240" s="180"/>
      <c r="F240" s="180"/>
      <c r="G240" s="180"/>
      <c r="H240" s="181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72"/>
      <c r="C241" s="179" t="s">
        <v>166</v>
      </c>
      <c r="D241" s="180"/>
      <c r="E241" s="180"/>
      <c r="F241" s="180"/>
      <c r="G241" s="180"/>
      <c r="H241" s="181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72"/>
      <c r="C242" s="179" t="s">
        <v>167</v>
      </c>
      <c r="D242" s="180"/>
      <c r="E242" s="180"/>
      <c r="F242" s="180"/>
      <c r="G242" s="180"/>
      <c r="H242" s="181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72"/>
      <c r="C243" s="179" t="s">
        <v>168</v>
      </c>
      <c r="D243" s="180"/>
      <c r="E243" s="180"/>
      <c r="F243" s="180"/>
      <c r="G243" s="180"/>
      <c r="H243" s="181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72"/>
      <c r="C244" s="179" t="s">
        <v>169</v>
      </c>
      <c r="D244" s="180"/>
      <c r="E244" s="180"/>
      <c r="F244" s="180"/>
      <c r="G244" s="180"/>
      <c r="H244" s="181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72"/>
      <c r="C245" s="179" t="s">
        <v>170</v>
      </c>
      <c r="D245" s="180"/>
      <c r="E245" s="180"/>
      <c r="F245" s="180"/>
      <c r="G245" s="180"/>
      <c r="H245" s="181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72"/>
      <c r="C246" s="179" t="s">
        <v>79</v>
      </c>
      <c r="D246" s="180"/>
      <c r="E246" s="180"/>
      <c r="F246" s="180"/>
      <c r="G246" s="180"/>
      <c r="H246" s="181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84">
        <f t="shared" ref="S246:T246" si="48">SUM(S247+S249)</f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72"/>
      <c r="C247" s="179" t="s">
        <v>115</v>
      </c>
      <c r="D247" s="180"/>
      <c r="E247" s="180"/>
      <c r="F247" s="180"/>
      <c r="G247" s="180"/>
      <c r="H247" s="181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72"/>
      <c r="C248" s="179" t="s">
        <v>171</v>
      </c>
      <c r="D248" s="180"/>
      <c r="E248" s="180"/>
      <c r="F248" s="180"/>
      <c r="G248" s="180"/>
      <c r="H248" s="181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72"/>
      <c r="C249" s="179" t="s">
        <v>172</v>
      </c>
      <c r="D249" s="180"/>
      <c r="E249" s="180"/>
      <c r="F249" s="180"/>
      <c r="G249" s="180"/>
      <c r="H249" s="181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72"/>
      <c r="C250" s="179" t="s">
        <v>173</v>
      </c>
      <c r="D250" s="180"/>
      <c r="E250" s="180"/>
      <c r="F250" s="180"/>
      <c r="G250" s="180"/>
      <c r="H250" s="181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84"/>
      <c r="T250" s="84"/>
      <c r="U250" s="79"/>
      <c r="V250" s="80"/>
      <c r="W250" s="79"/>
      <c r="X250" s="80"/>
    </row>
    <row r="251" spans="2:24" x14ac:dyDescent="0.3">
      <c r="B251" s="272"/>
      <c r="C251" s="179" t="s">
        <v>134</v>
      </c>
      <c r="D251" s="180"/>
      <c r="E251" s="180"/>
      <c r="F251" s="180"/>
      <c r="G251" s="180"/>
      <c r="H251" s="181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84">
        <f t="shared" ref="S251:T251" si="49">SUM(S252)</f>
        <v>0</v>
      </c>
      <c r="T251" s="84">
        <f t="shared" si="49"/>
        <v>1</v>
      </c>
      <c r="U251" s="79"/>
      <c r="V251" s="80"/>
      <c r="W251" s="79"/>
      <c r="X251" s="80"/>
    </row>
    <row r="252" spans="2:24" x14ac:dyDescent="0.3">
      <c r="B252" s="272"/>
      <c r="C252" s="179" t="s">
        <v>125</v>
      </c>
      <c r="D252" s="180"/>
      <c r="E252" s="180"/>
      <c r="F252" s="180"/>
      <c r="G252" s="180"/>
      <c r="H252" s="181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84"/>
      <c r="T252" s="84">
        <v>1</v>
      </c>
      <c r="U252" s="140"/>
      <c r="V252" s="139"/>
      <c r="W252" s="79"/>
      <c r="X252" s="80"/>
    </row>
    <row r="253" spans="2:24" x14ac:dyDescent="0.3">
      <c r="B253" s="272"/>
      <c r="C253" s="259" t="s">
        <v>174</v>
      </c>
      <c r="D253" s="260"/>
      <c r="E253" s="260"/>
      <c r="F253" s="260"/>
      <c r="G253" s="260"/>
      <c r="H253" s="261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97">
        <v>1</v>
      </c>
      <c r="T253" s="97">
        <v>0</v>
      </c>
      <c r="U253" s="262">
        <f>AVERAGE(I253:T253)</f>
        <v>0.5</v>
      </c>
      <c r="V253" s="263"/>
      <c r="W253" s="264">
        <f>SUM(I253:T253)</f>
        <v>1</v>
      </c>
      <c r="X253" s="265"/>
    </row>
    <row r="254" spans="2:24" x14ac:dyDescent="0.3">
      <c r="B254" s="272"/>
      <c r="C254" s="248" t="s">
        <v>49</v>
      </c>
      <c r="D254" s="249"/>
      <c r="E254" s="249"/>
      <c r="F254" s="249"/>
      <c r="G254" s="249"/>
      <c r="H254" s="250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93">
        <f t="shared" ref="S254:T254" si="50">SUM(S255:S255)</f>
        <v>0</v>
      </c>
      <c r="T254" s="93">
        <f t="shared" si="50"/>
        <v>0</v>
      </c>
      <c r="U254" s="209">
        <f>AVERAGE(I254:T254)</f>
        <v>0</v>
      </c>
      <c r="V254" s="210"/>
      <c r="W254" s="251">
        <f>SUM(I254:T254)</f>
        <v>0</v>
      </c>
      <c r="X254" s="252"/>
    </row>
    <row r="255" spans="2:24" x14ac:dyDescent="0.3">
      <c r="B255" s="272"/>
      <c r="C255" s="179" t="s">
        <v>25</v>
      </c>
      <c r="D255" s="180"/>
      <c r="E255" s="180"/>
      <c r="F255" s="180"/>
      <c r="G255" s="180"/>
      <c r="H255" s="181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72"/>
      <c r="C256" s="253" t="s">
        <v>2</v>
      </c>
      <c r="D256" s="254"/>
      <c r="E256" s="254"/>
      <c r="F256" s="254"/>
      <c r="G256" s="254"/>
      <c r="H256" s="255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01"/>
      <c r="T256" s="101"/>
      <c r="U256" s="244"/>
      <c r="V256" s="245"/>
      <c r="W256" s="244"/>
      <c r="X256" s="245"/>
    </row>
    <row r="257" spans="2:24" x14ac:dyDescent="0.3">
      <c r="B257" s="272"/>
      <c r="C257" s="256" t="s">
        <v>129</v>
      </c>
      <c r="D257" s="257"/>
      <c r="E257" s="257"/>
      <c r="F257" s="257"/>
      <c r="G257" s="257"/>
      <c r="H257" s="258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05">
        <f>S196/S179</f>
        <v>12.5</v>
      </c>
      <c r="T257" s="105">
        <f>T196/T179</f>
        <v>3.5</v>
      </c>
      <c r="U257" s="246" t="s">
        <v>44</v>
      </c>
      <c r="V257" s="247"/>
      <c r="W257" s="246">
        <f t="shared" ref="W257:X257" si="51">W196/W179</f>
        <v>8</v>
      </c>
      <c r="X257" s="247" t="e">
        <f t="shared" si="51"/>
        <v>#DIV/0!</v>
      </c>
    </row>
    <row r="258" spans="2:24" x14ac:dyDescent="0.3">
      <c r="B258" s="272"/>
      <c r="C258" s="182" t="s">
        <v>130</v>
      </c>
      <c r="D258" s="183"/>
      <c r="E258" s="183"/>
      <c r="F258" s="183"/>
      <c r="G258" s="183"/>
      <c r="H258" s="184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09">
        <f>(S198+S209+S253+S254)/S179</f>
        <v>8.3333333333333329E-2</v>
      </c>
      <c r="T258" s="109">
        <f>(T198+T209+T253+T254)/T179</f>
        <v>1</v>
      </c>
      <c r="U258" s="238" t="s">
        <v>44</v>
      </c>
      <c r="V258" s="239"/>
      <c r="W258" s="238">
        <f t="shared" ref="W258:X258" si="52">(W198+W209+W253+W254)/W179</f>
        <v>0.54166666666666663</v>
      </c>
      <c r="X258" s="239" t="e">
        <f t="shared" si="52"/>
        <v>#DIV/0!</v>
      </c>
    </row>
    <row r="259" spans="2:24" x14ac:dyDescent="0.3">
      <c r="B259" s="272"/>
      <c r="C259" s="188" t="s">
        <v>8</v>
      </c>
      <c r="D259" s="189"/>
      <c r="E259" s="189"/>
      <c r="F259" s="189"/>
      <c r="G259" s="189"/>
      <c r="H259" s="190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11">
        <f t="shared" ref="S259:T259" si="53">S261/S260</f>
        <v>0</v>
      </c>
      <c r="T259" s="111">
        <f t="shared" si="53"/>
        <v>0</v>
      </c>
      <c r="U259" s="240" t="s">
        <v>44</v>
      </c>
      <c r="V259" s="241"/>
      <c r="W259" s="242">
        <f>W261/W260</f>
        <v>0</v>
      </c>
      <c r="X259" s="243"/>
    </row>
    <row r="260" spans="2:24" x14ac:dyDescent="0.3">
      <c r="B260" s="272"/>
      <c r="C260" s="215" t="s">
        <v>19</v>
      </c>
      <c r="D260" s="216"/>
      <c r="E260" s="216"/>
      <c r="F260" s="216"/>
      <c r="G260" s="216"/>
      <c r="H260" s="217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38">
        <f>S179</f>
        <v>12</v>
      </c>
      <c r="T260" s="38">
        <f>T179</f>
        <v>12</v>
      </c>
      <c r="U260" s="236" t="s">
        <v>44</v>
      </c>
      <c r="V260" s="237"/>
      <c r="W260" s="236">
        <f>SUM(I260:T260)</f>
        <v>24</v>
      </c>
      <c r="X260" s="237"/>
    </row>
    <row r="261" spans="2:24" ht="15" thickBot="1" x14ac:dyDescent="0.35">
      <c r="B261" s="272"/>
      <c r="C261" s="215" t="s">
        <v>46</v>
      </c>
      <c r="D261" s="216"/>
      <c r="E261" s="216"/>
      <c r="F261" s="216"/>
      <c r="G261" s="216"/>
      <c r="H261" s="217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20"/>
      <c r="T261" s="20"/>
      <c r="U261" s="234" t="s">
        <v>44</v>
      </c>
      <c r="V261" s="235"/>
      <c r="W261" s="211">
        <f>SUM(I261:T261)</f>
        <v>0</v>
      </c>
      <c r="X261" s="212"/>
    </row>
    <row r="262" spans="2:24" ht="15" thickBot="1" x14ac:dyDescent="0.35">
      <c r="B262" s="170" t="s">
        <v>9</v>
      </c>
      <c r="C262" s="173" t="s">
        <v>47</v>
      </c>
      <c r="D262" s="174"/>
      <c r="E262" s="174"/>
      <c r="F262" s="174"/>
      <c r="G262" s="174"/>
      <c r="H262" s="175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45">
        <f t="shared" ref="S262:T262" si="54">S265/S264</f>
        <v>0.2857142857142857</v>
      </c>
      <c r="T262" s="145">
        <f t="shared" si="54"/>
        <v>0.45454545454545453</v>
      </c>
      <c r="U262" s="218">
        <f t="shared" ref="U262:V262" si="55">U265/U264</f>
        <v>0.3888888888888889</v>
      </c>
      <c r="V262" s="219" t="e">
        <f t="shared" si="55"/>
        <v>#DIV/0!</v>
      </c>
      <c r="W262" s="220" t="s">
        <v>44</v>
      </c>
      <c r="X262" s="221"/>
    </row>
    <row r="263" spans="2:24" x14ac:dyDescent="0.3">
      <c r="B263" s="171"/>
      <c r="C263" s="173" t="s">
        <v>29</v>
      </c>
      <c r="D263" s="174"/>
      <c r="E263" s="174"/>
      <c r="F263" s="174"/>
      <c r="G263" s="174"/>
      <c r="H263" s="175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46">
        <f t="shared" ref="S263:T263" si="56">S266/S264</f>
        <v>0.14285714285714285</v>
      </c>
      <c r="T263" s="146">
        <f t="shared" si="56"/>
        <v>0.18181818181818182</v>
      </c>
      <c r="U263" s="222">
        <f t="shared" ref="U263:V263" si="57">U266/U264</f>
        <v>0.16666666666666666</v>
      </c>
      <c r="V263" s="223" t="e">
        <f t="shared" si="57"/>
        <v>#DIV/0!</v>
      </c>
      <c r="W263" s="224" t="s">
        <v>44</v>
      </c>
      <c r="X263" s="225"/>
    </row>
    <row r="264" spans="2:24" x14ac:dyDescent="0.3">
      <c r="B264" s="171"/>
      <c r="C264" s="176" t="s">
        <v>131</v>
      </c>
      <c r="D264" s="177"/>
      <c r="E264" s="177"/>
      <c r="F264" s="177"/>
      <c r="G264" s="177"/>
      <c r="H264" s="178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38">
        <v>7</v>
      </c>
      <c r="T264" s="38">
        <v>11</v>
      </c>
      <c r="U264" s="211">
        <f>AVERAGE(I264:T264)</f>
        <v>9</v>
      </c>
      <c r="V264" s="212"/>
      <c r="W264" s="211" t="s">
        <v>44</v>
      </c>
      <c r="X264" s="212"/>
    </row>
    <row r="265" spans="2:24" x14ac:dyDescent="0.3">
      <c r="B265" s="171"/>
      <c r="C265" s="179" t="s">
        <v>23</v>
      </c>
      <c r="D265" s="180"/>
      <c r="E265" s="180"/>
      <c r="F265" s="180"/>
      <c r="G265" s="180"/>
      <c r="H265" s="181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20">
        <v>2</v>
      </c>
      <c r="T265" s="20">
        <v>5</v>
      </c>
      <c r="U265" s="211">
        <f>AVERAGE(I265:T265)</f>
        <v>3.5</v>
      </c>
      <c r="V265" s="212"/>
      <c r="W265" s="211" t="s">
        <v>44</v>
      </c>
      <c r="X265" s="212"/>
    </row>
    <row r="266" spans="2:24" x14ac:dyDescent="0.3">
      <c r="B266" s="171"/>
      <c r="C266" s="182" t="s">
        <v>24</v>
      </c>
      <c r="D266" s="183"/>
      <c r="E266" s="183"/>
      <c r="F266" s="183"/>
      <c r="G266" s="183"/>
      <c r="H266" s="184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24">
        <v>1</v>
      </c>
      <c r="T266" s="124">
        <v>2</v>
      </c>
      <c r="U266" s="232">
        <f>AVERAGE(I266:T266)</f>
        <v>1.5</v>
      </c>
      <c r="V266" s="233"/>
      <c r="W266" s="232" t="s">
        <v>44</v>
      </c>
      <c r="X266" s="233"/>
    </row>
    <row r="267" spans="2:24" x14ac:dyDescent="0.3">
      <c r="B267" s="171"/>
      <c r="C267" s="185" t="s">
        <v>10</v>
      </c>
      <c r="D267" s="186"/>
      <c r="E267" s="186"/>
      <c r="F267" s="186"/>
      <c r="G267" s="186"/>
      <c r="H267" s="187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28">
        <f t="shared" ref="S267:T267" si="58">S270/S269</f>
        <v>0</v>
      </c>
      <c r="T267" s="128">
        <f t="shared" si="58"/>
        <v>0</v>
      </c>
      <c r="U267" s="213">
        <f>U270/U269</f>
        <v>0</v>
      </c>
      <c r="V267" s="214"/>
      <c r="W267" s="226" t="s">
        <v>44</v>
      </c>
      <c r="X267" s="227"/>
    </row>
    <row r="268" spans="2:24" x14ac:dyDescent="0.3">
      <c r="B268" s="171"/>
      <c r="C268" s="188" t="s">
        <v>11</v>
      </c>
      <c r="D268" s="189"/>
      <c r="E268" s="189"/>
      <c r="F268" s="189"/>
      <c r="G268" s="189"/>
      <c r="H268" s="190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32">
        <f t="shared" ref="S268:T268" si="59">S271/S269</f>
        <v>0</v>
      </c>
      <c r="T268" s="132">
        <f t="shared" si="59"/>
        <v>0</v>
      </c>
      <c r="U268" s="228">
        <f>U271/U269</f>
        <v>0</v>
      </c>
      <c r="V268" s="229"/>
      <c r="W268" s="230" t="s">
        <v>44</v>
      </c>
      <c r="X268" s="231"/>
    </row>
    <row r="269" spans="2:24" x14ac:dyDescent="0.3">
      <c r="B269" s="171"/>
      <c r="C269" s="176" t="s">
        <v>131</v>
      </c>
      <c r="D269" s="177"/>
      <c r="E269" s="177"/>
      <c r="F269" s="177"/>
      <c r="G269" s="177"/>
      <c r="H269" s="178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20">
        <v>7</v>
      </c>
      <c r="T269" s="20">
        <v>11</v>
      </c>
      <c r="U269" s="211">
        <f>AVERAGE(I269:T269)</f>
        <v>9</v>
      </c>
      <c r="V269" s="212"/>
      <c r="W269" s="211" t="s">
        <v>44</v>
      </c>
      <c r="X269" s="212"/>
    </row>
    <row r="270" spans="2:24" x14ac:dyDescent="0.3">
      <c r="B270" s="171"/>
      <c r="C270" s="176" t="s">
        <v>20</v>
      </c>
      <c r="D270" s="177"/>
      <c r="E270" s="177"/>
      <c r="F270" s="177"/>
      <c r="G270" s="177"/>
      <c r="H270" s="178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20">
        <v>0</v>
      </c>
      <c r="T270" s="20">
        <v>0</v>
      </c>
      <c r="U270" s="211">
        <f>AVERAGE(I270:T270)</f>
        <v>0</v>
      </c>
      <c r="V270" s="212"/>
      <c r="W270" s="211" t="s">
        <v>44</v>
      </c>
      <c r="X270" s="212"/>
    </row>
    <row r="271" spans="2:24" ht="15" thickBot="1" x14ac:dyDescent="0.35">
      <c r="B271" s="172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37">
        <v>0</v>
      </c>
      <c r="T271" s="137">
        <v>0</v>
      </c>
      <c r="U271" s="234">
        <f>AVERAGE(I271:T271)</f>
        <v>0</v>
      </c>
      <c r="V271" s="235"/>
      <c r="W271" s="234" t="s">
        <v>44</v>
      </c>
      <c r="X271" s="235"/>
    </row>
    <row r="273" spans="19:20" x14ac:dyDescent="0.3">
      <c r="S273" s="12"/>
      <c r="T273" s="12"/>
    </row>
  </sheetData>
  <mergeCells count="556"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</mergeCells>
  <phoneticPr fontId="2" type="noConversion"/>
  <conditionalFormatting sqref="H9:H18 J9:J18">
    <cfRule type="cellIs" dxfId="5" priority="1" operator="lessThan">
      <formula>0</formula>
    </cfRule>
    <cfRule type="cellIs" dxfId="4" priority="2" operator="greaterThan">
      <formula>0</formula>
    </cfRule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R10:R18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AI</vt:lpstr>
      <vt:lpstr>TV_UK</vt:lpstr>
      <vt:lpstr>Monitor_UK</vt:lpstr>
      <vt:lpstr>TV_FR</vt:lpstr>
      <vt:lpstr>Monitor_FR</vt:lpstr>
      <vt:lpstr>TV_PL</vt:lpstr>
      <vt:lpstr>Monitor_PL</vt:lpstr>
      <vt:lpstr>TV_ES</vt:lpstr>
      <vt:lpstr>Monitor_ES</vt:lpstr>
      <vt:lpstr>TV_BR</vt:lpstr>
      <vt:lpstr>Monitor_BR</vt:lpstr>
      <vt:lpstr>TV_CA_EN</vt:lpstr>
      <vt:lpstr>Monitor_CA_EN</vt:lpstr>
      <vt:lpstr>TV_CA_FR</vt:lpstr>
      <vt:lpstr>Monitor_CA_FR</vt:lpstr>
      <vt:lpstr>TV_MX</vt:lpstr>
      <vt:lpstr>Monitor_MX</vt:lpstr>
      <vt:lpstr>TV_NL</vt:lpstr>
      <vt:lpstr>Monitor_NL</vt:lpstr>
      <vt:lpstr>TV_IT</vt:lpstr>
      <vt:lpstr>Monitor_IT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이예림(Ye Rim Lee)</dc:creator>
  <cp:lastModifiedBy>이예림(Ye Rim Lee)</cp:lastModifiedBy>
  <dcterms:created xsi:type="dcterms:W3CDTF">2025-11-27T07:23:26Z</dcterms:created>
  <dcterms:modified xsi:type="dcterms:W3CDTF">2026-03-16T02:03:37Z</dcterms:modified>
</cp:coreProperties>
</file>